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7.xml" ContentType="application/vnd.openxmlformats-officedocument.drawing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9.xml" ContentType="application/vnd.openxmlformats-officedocument.drawing+xml"/>
  <Override PartName="/xl/charts/chart41.xml" ContentType="application/vnd.openxmlformats-officedocument.drawingml.chart+xml"/>
  <Override PartName="/xl/drawings/drawing2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1.xml" ContentType="application/vnd.openxmlformats-officedocument.drawing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5ABCA0EF-8C39-4D60-BC77-149A28F9B1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9" r:id="rId1"/>
    <sheet name="Graphs 1" sheetId="25" r:id="rId2"/>
    <sheet name="Inactive 2" sheetId="15" r:id="rId3"/>
    <sheet name="Graphs 2" sheetId="27" r:id="rId4"/>
    <sheet name="Active 3" sheetId="1" r:id="rId5"/>
    <sheet name="Graphs 3" sheetId="24" r:id="rId6"/>
    <sheet name="Active 4" sheetId="14" r:id="rId7"/>
    <sheet name="Graphs 4" sheetId="26" r:id="rId8"/>
    <sheet name="Active 5" sheetId="16" r:id="rId9"/>
    <sheet name="Graphs 5" sheetId="28" r:id="rId10"/>
    <sheet name="Active 6" sheetId="4" r:id="rId11"/>
    <sheet name="Graphs 6" sheetId="29" r:id="rId12"/>
    <sheet name="Q_fit (1)" sheetId="2" r:id="rId13"/>
    <sheet name="errors (1)" sheetId="3" r:id="rId14"/>
    <sheet name="Q_fit (6)" sheetId="5" r:id="rId15"/>
    <sheet name="A (7)" sheetId="6" r:id="rId16"/>
    <sheet name="Q_fit (7)" sheetId="7" r:id="rId17"/>
    <sheet name="A (8)" sheetId="8" r:id="rId18"/>
    <sheet name="Q_fit (8)" sheetId="9" r:id="rId19"/>
    <sheet name="A (9)" sheetId="10" r:id="rId20"/>
    <sheet name="Q_fit (9)" sheetId="11" r:id="rId21"/>
    <sheet name="A (10)" sheetId="12" r:id="rId22"/>
    <sheet name="Q_fit (10)" sheetId="13" r:id="rId23"/>
    <sheet name="a (OLD)" sheetId="17" r:id="rId24"/>
    <sheet name="A (sine)" sheetId="18" r:id="rId25"/>
    <sheet name="Q_fit" sheetId="20" r:id="rId26"/>
    <sheet name="Sheet1" sheetId="21" r:id="rId27"/>
    <sheet name="Sheet2" sheetId="22" r:id="rId28"/>
    <sheet name="Sheet3" sheetId="23" r:id="rId29"/>
  </sheets>
  <definedNames>
    <definedName name="solver_adj" localSheetId="21">'A (10)'!$AC$3:$AC$10</definedName>
    <definedName name="solver_adj" localSheetId="15">'A (7)'!$AC$3:$AC$10</definedName>
    <definedName name="solver_adj" localSheetId="17">'A (8)'!$AC$3:$AC$10</definedName>
    <definedName name="solver_adj" localSheetId="19">'A (9)'!$AC$3:$AC$10</definedName>
    <definedName name="solver_adj" localSheetId="24">'A (sine)'!$I$5:$I$8</definedName>
    <definedName name="solver_adj" localSheetId="0">'Active 1'!$I$3:$I$8</definedName>
    <definedName name="solver_adj" localSheetId="4">'Active 3'!$AC$3:$AC$10</definedName>
    <definedName name="solver_adj" localSheetId="6">'Active 4'!$I$3:$I$8</definedName>
    <definedName name="solver_adj" localSheetId="8">'Active 5'!$AC$3:$AC$10</definedName>
    <definedName name="solver_adj" localSheetId="10">'Active 6'!$AC$3:$AC$10</definedName>
    <definedName name="solver_adj" localSheetId="13">'errors (1)'!$AH$3:$AH$10</definedName>
    <definedName name="solver_adj" localSheetId="2">'Inactive 2'!$AC$3:$AC$10</definedName>
    <definedName name="solver_cvg" localSheetId="21">0.0001</definedName>
    <definedName name="solver_cvg" localSheetId="15">0.0001</definedName>
    <definedName name="solver_cvg" localSheetId="17">0.0001</definedName>
    <definedName name="solver_cvg" localSheetId="19">0.0001</definedName>
    <definedName name="solver_cvg" localSheetId="24">0.0001</definedName>
    <definedName name="solver_cvg" localSheetId="0">0.0001</definedName>
    <definedName name="solver_cvg" localSheetId="4">0.0001</definedName>
    <definedName name="solver_cvg" localSheetId="6">0.0001</definedName>
    <definedName name="solver_cvg" localSheetId="8">0.0001</definedName>
    <definedName name="solver_cvg" localSheetId="10">0.0001</definedName>
    <definedName name="solver_cvg" localSheetId="13">0.0001</definedName>
    <definedName name="solver_cvg" localSheetId="2">0.0001</definedName>
    <definedName name="solver_drv" localSheetId="21">1</definedName>
    <definedName name="solver_drv" localSheetId="15">1</definedName>
    <definedName name="solver_drv" localSheetId="17">1</definedName>
    <definedName name="solver_drv" localSheetId="19">1</definedName>
    <definedName name="solver_drv" localSheetId="24">1</definedName>
    <definedName name="solver_drv" localSheetId="0">1</definedName>
    <definedName name="solver_drv" localSheetId="4">1</definedName>
    <definedName name="solver_drv" localSheetId="6">1</definedName>
    <definedName name="solver_drv" localSheetId="8">1</definedName>
    <definedName name="solver_drv" localSheetId="10">1</definedName>
    <definedName name="solver_drv" localSheetId="13">1</definedName>
    <definedName name="solver_drv" localSheetId="2">1</definedName>
    <definedName name="solver_est" localSheetId="21">1</definedName>
    <definedName name="solver_est" localSheetId="15">1</definedName>
    <definedName name="solver_est" localSheetId="17">1</definedName>
    <definedName name="solver_est" localSheetId="19">1</definedName>
    <definedName name="solver_est" localSheetId="24">1</definedName>
    <definedName name="solver_est" localSheetId="0">1</definedName>
    <definedName name="solver_est" localSheetId="4">1</definedName>
    <definedName name="solver_est" localSheetId="6">1</definedName>
    <definedName name="solver_est" localSheetId="8">1</definedName>
    <definedName name="solver_est" localSheetId="10">1</definedName>
    <definedName name="solver_est" localSheetId="13">1</definedName>
    <definedName name="solver_est" localSheetId="2">1</definedName>
    <definedName name="solver_itr" localSheetId="21">100</definedName>
    <definedName name="solver_itr" localSheetId="15">100</definedName>
    <definedName name="solver_itr" localSheetId="17">100</definedName>
    <definedName name="solver_itr" localSheetId="19">100</definedName>
    <definedName name="solver_itr" localSheetId="24">100</definedName>
    <definedName name="solver_itr" localSheetId="0">100</definedName>
    <definedName name="solver_itr" localSheetId="4">100</definedName>
    <definedName name="solver_itr" localSheetId="6">100</definedName>
    <definedName name="solver_itr" localSheetId="8">100</definedName>
    <definedName name="solver_itr" localSheetId="10">100</definedName>
    <definedName name="solver_itr" localSheetId="13">100</definedName>
    <definedName name="solver_itr" localSheetId="2">100</definedName>
    <definedName name="solver_lin" localSheetId="21">2</definedName>
    <definedName name="solver_lin" localSheetId="15">2</definedName>
    <definedName name="solver_lin" localSheetId="17">2</definedName>
    <definedName name="solver_lin" localSheetId="19">2</definedName>
    <definedName name="solver_lin" localSheetId="24">2</definedName>
    <definedName name="solver_lin" localSheetId="0">2</definedName>
    <definedName name="solver_lin" localSheetId="4">2</definedName>
    <definedName name="solver_lin" localSheetId="6">2</definedName>
    <definedName name="solver_lin" localSheetId="8">2</definedName>
    <definedName name="solver_lin" localSheetId="10">2</definedName>
    <definedName name="solver_lin" localSheetId="13">2</definedName>
    <definedName name="solver_lin" localSheetId="2">2</definedName>
    <definedName name="solver_neg" localSheetId="21">2</definedName>
    <definedName name="solver_neg" localSheetId="15">2</definedName>
    <definedName name="solver_neg" localSheetId="17">2</definedName>
    <definedName name="solver_neg" localSheetId="19">2</definedName>
    <definedName name="solver_neg" localSheetId="24">2</definedName>
    <definedName name="solver_neg" localSheetId="0">2</definedName>
    <definedName name="solver_neg" localSheetId="4">2</definedName>
    <definedName name="solver_neg" localSheetId="6">2</definedName>
    <definedName name="solver_neg" localSheetId="8">2</definedName>
    <definedName name="solver_neg" localSheetId="10">2</definedName>
    <definedName name="solver_neg" localSheetId="13">2</definedName>
    <definedName name="solver_neg" localSheetId="2">2</definedName>
    <definedName name="solver_num" localSheetId="21">0</definedName>
    <definedName name="solver_num" localSheetId="15">0</definedName>
    <definedName name="solver_num" localSheetId="17">0</definedName>
    <definedName name="solver_num" localSheetId="19">0</definedName>
    <definedName name="solver_num" localSheetId="24">0</definedName>
    <definedName name="solver_num" localSheetId="0">0</definedName>
    <definedName name="solver_num" localSheetId="4">0</definedName>
    <definedName name="solver_num" localSheetId="6">0</definedName>
    <definedName name="solver_num" localSheetId="8">0</definedName>
    <definedName name="solver_num" localSheetId="10">0</definedName>
    <definedName name="solver_num" localSheetId="13">0</definedName>
    <definedName name="solver_num" localSheetId="2">0</definedName>
    <definedName name="solver_nwt" localSheetId="21">1</definedName>
    <definedName name="solver_nwt" localSheetId="15">1</definedName>
    <definedName name="solver_nwt" localSheetId="17">1</definedName>
    <definedName name="solver_nwt" localSheetId="19">1</definedName>
    <definedName name="solver_nwt" localSheetId="24">1</definedName>
    <definedName name="solver_nwt" localSheetId="0">1</definedName>
    <definedName name="solver_nwt" localSheetId="4">1</definedName>
    <definedName name="solver_nwt" localSheetId="6">1</definedName>
    <definedName name="solver_nwt" localSheetId="8">1</definedName>
    <definedName name="solver_nwt" localSheetId="10">1</definedName>
    <definedName name="solver_nwt" localSheetId="13">1</definedName>
    <definedName name="solver_nwt" localSheetId="2">1</definedName>
    <definedName name="solver_opt" localSheetId="21">'A (10)'!$AC$11</definedName>
    <definedName name="solver_opt" localSheetId="15">'A (7)'!$AC$11</definedName>
    <definedName name="solver_opt" localSheetId="17">'A (8)'!$AC$11</definedName>
    <definedName name="solver_opt" localSheetId="19">'A (9)'!$AC$11</definedName>
    <definedName name="solver_opt" localSheetId="24">'A (sine)'!$I$9</definedName>
    <definedName name="solver_opt" localSheetId="0">'Active 1'!$I$9</definedName>
    <definedName name="solver_opt" localSheetId="4">'Active 3'!$AC$11</definedName>
    <definedName name="solver_opt" localSheetId="6">'Active 4'!$I$9</definedName>
    <definedName name="solver_opt" localSheetId="8">'Active 5'!$AC$11</definedName>
    <definedName name="solver_opt" localSheetId="10">'Active 6'!$AC$11</definedName>
    <definedName name="solver_opt" localSheetId="13">'errors (1)'!$AH$11</definedName>
    <definedName name="solver_opt" localSheetId="2">'Inactive 2'!$AC$11</definedName>
    <definedName name="solver_pre" localSheetId="21">0.000001</definedName>
    <definedName name="solver_pre" localSheetId="15">0.000001</definedName>
    <definedName name="solver_pre" localSheetId="17">0.000001</definedName>
    <definedName name="solver_pre" localSheetId="19">0.000001</definedName>
    <definedName name="solver_pre" localSheetId="24">0.000001</definedName>
    <definedName name="solver_pre" localSheetId="0">0.000001</definedName>
    <definedName name="solver_pre" localSheetId="4">0.000001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13">0.000001</definedName>
    <definedName name="solver_pre" localSheetId="2">0.000001</definedName>
    <definedName name="solver_scl" localSheetId="21">2</definedName>
    <definedName name="solver_scl" localSheetId="15">2</definedName>
    <definedName name="solver_scl" localSheetId="17">2</definedName>
    <definedName name="solver_scl" localSheetId="19">2</definedName>
    <definedName name="solver_scl" localSheetId="24">2</definedName>
    <definedName name="solver_scl" localSheetId="0">2</definedName>
    <definedName name="solver_scl" localSheetId="4">1</definedName>
    <definedName name="solver_scl" localSheetId="6">2</definedName>
    <definedName name="solver_scl" localSheetId="8">2</definedName>
    <definedName name="solver_scl" localSheetId="10">2</definedName>
    <definedName name="solver_scl" localSheetId="13">2</definedName>
    <definedName name="solver_scl" localSheetId="2">2</definedName>
    <definedName name="solver_sho" localSheetId="21">2</definedName>
    <definedName name="solver_sho" localSheetId="15">2</definedName>
    <definedName name="solver_sho" localSheetId="17">2</definedName>
    <definedName name="solver_sho" localSheetId="19">2</definedName>
    <definedName name="solver_sho" localSheetId="24">2</definedName>
    <definedName name="solver_sho" localSheetId="0">2</definedName>
    <definedName name="solver_sho" localSheetId="4">2</definedName>
    <definedName name="solver_sho" localSheetId="6">2</definedName>
    <definedName name="solver_sho" localSheetId="8">2</definedName>
    <definedName name="solver_sho" localSheetId="10">2</definedName>
    <definedName name="solver_sho" localSheetId="13">2</definedName>
    <definedName name="solver_sho" localSheetId="2">2</definedName>
    <definedName name="solver_tim" localSheetId="21">100</definedName>
    <definedName name="solver_tim" localSheetId="15">100</definedName>
    <definedName name="solver_tim" localSheetId="17">100</definedName>
    <definedName name="solver_tim" localSheetId="19">100</definedName>
    <definedName name="solver_tim" localSheetId="24">100</definedName>
    <definedName name="solver_tim" localSheetId="0">100</definedName>
    <definedName name="solver_tim" localSheetId="4">100</definedName>
    <definedName name="solver_tim" localSheetId="6">100</definedName>
    <definedName name="solver_tim" localSheetId="8">100</definedName>
    <definedName name="solver_tim" localSheetId="10">100</definedName>
    <definedName name="solver_tim" localSheetId="13">100</definedName>
    <definedName name="solver_tim" localSheetId="2">100</definedName>
    <definedName name="solver_tol" localSheetId="21">0.05</definedName>
    <definedName name="solver_tol" localSheetId="15">0.05</definedName>
    <definedName name="solver_tol" localSheetId="17">0.05</definedName>
    <definedName name="solver_tol" localSheetId="19">0.05</definedName>
    <definedName name="solver_tol" localSheetId="24">0.05</definedName>
    <definedName name="solver_tol" localSheetId="0">0.05</definedName>
    <definedName name="solver_tol" localSheetId="4">0.05</definedName>
    <definedName name="solver_tol" localSheetId="6">0.05</definedName>
    <definedName name="solver_tol" localSheetId="8">0.05</definedName>
    <definedName name="solver_tol" localSheetId="10">0.05</definedName>
    <definedName name="solver_tol" localSheetId="13">0.05</definedName>
    <definedName name="solver_tol" localSheetId="2">0.05</definedName>
    <definedName name="solver_typ" localSheetId="21">2</definedName>
    <definedName name="solver_typ" localSheetId="15">2</definedName>
    <definedName name="solver_typ" localSheetId="17">2</definedName>
    <definedName name="solver_typ" localSheetId="19">2</definedName>
    <definedName name="solver_typ" localSheetId="24">2</definedName>
    <definedName name="solver_typ" localSheetId="0">2</definedName>
    <definedName name="solver_typ" localSheetId="4">2</definedName>
    <definedName name="solver_typ" localSheetId="6">2</definedName>
    <definedName name="solver_typ" localSheetId="8">2</definedName>
    <definedName name="solver_typ" localSheetId="10">2</definedName>
    <definedName name="solver_typ" localSheetId="13">2</definedName>
    <definedName name="solver_typ" localSheetId="2">2</definedName>
    <definedName name="solver_val" localSheetId="21">0</definedName>
    <definedName name="solver_val" localSheetId="15">0</definedName>
    <definedName name="solver_val" localSheetId="17">0</definedName>
    <definedName name="solver_val" localSheetId="19">0</definedName>
    <definedName name="solver_val" localSheetId="24">0</definedName>
    <definedName name="solver_val" localSheetId="0">0</definedName>
    <definedName name="solver_val" localSheetId="4">0</definedName>
    <definedName name="solver_val" localSheetId="6">0</definedName>
    <definedName name="solver_val" localSheetId="8">0</definedName>
    <definedName name="solver_val" localSheetId="10">0</definedName>
    <definedName name="solver_val" localSheetId="13">0</definedName>
    <definedName name="solver_val" localSheetId="2">0</definedName>
  </definedNames>
  <calcPr calcId="181029"/>
</workbook>
</file>

<file path=xl/calcChain.xml><?xml version="1.0" encoding="utf-8"?>
<calcChain xmlns="http://schemas.openxmlformats.org/spreadsheetml/2006/main">
  <c r="E132" i="19" l="1"/>
  <c r="F132" i="19" s="1"/>
  <c r="Q132" i="19"/>
  <c r="E133" i="19"/>
  <c r="F133" i="19"/>
  <c r="P133" i="19" s="1"/>
  <c r="Q133" i="19"/>
  <c r="V133" i="19"/>
  <c r="E134" i="19"/>
  <c r="F134" i="19" s="1"/>
  <c r="Q134" i="19"/>
  <c r="E135" i="19"/>
  <c r="F135" i="19"/>
  <c r="P135" i="19" s="1"/>
  <c r="Q135" i="19"/>
  <c r="V135" i="19"/>
  <c r="E130" i="1"/>
  <c r="F130" i="1" s="1"/>
  <c r="Q130" i="1"/>
  <c r="E131" i="1"/>
  <c r="F131" i="1"/>
  <c r="AU131" i="1" s="1"/>
  <c r="G131" i="1"/>
  <c r="K131" i="1" s="1"/>
  <c r="Q131" i="1"/>
  <c r="E132" i="1"/>
  <c r="F132" i="1"/>
  <c r="Z132" i="1" s="1"/>
  <c r="Q132" i="1"/>
  <c r="AU132" i="1"/>
  <c r="E133" i="1"/>
  <c r="F133" i="1" s="1"/>
  <c r="Q133" i="1"/>
  <c r="E142" i="15"/>
  <c r="F142" i="15" s="1"/>
  <c r="Q142" i="15"/>
  <c r="E143" i="15"/>
  <c r="F143" i="15"/>
  <c r="Q143" i="15"/>
  <c r="AU143" i="15"/>
  <c r="E144" i="15"/>
  <c r="F144" i="15" s="1"/>
  <c r="Q144" i="15"/>
  <c r="E145" i="15"/>
  <c r="F145" i="15"/>
  <c r="Q145" i="15"/>
  <c r="AU145" i="15"/>
  <c r="E132" i="14"/>
  <c r="F132" i="14" s="1"/>
  <c r="Q132" i="14"/>
  <c r="E133" i="14"/>
  <c r="F133" i="14"/>
  <c r="P133" i="14" s="1"/>
  <c r="Q133" i="14"/>
  <c r="E134" i="14"/>
  <c r="F134" i="14" s="1"/>
  <c r="Q134" i="14"/>
  <c r="E135" i="14"/>
  <c r="F135" i="14"/>
  <c r="V135" i="14" s="1"/>
  <c r="Q135" i="14"/>
  <c r="E148" i="16"/>
  <c r="F148" i="16" s="1"/>
  <c r="Q148" i="16"/>
  <c r="E149" i="16"/>
  <c r="F149" i="16" s="1"/>
  <c r="Q149" i="16"/>
  <c r="E150" i="16"/>
  <c r="F150" i="16"/>
  <c r="G150" i="16" s="1"/>
  <c r="L150" i="16" s="1"/>
  <c r="Q150" i="16"/>
  <c r="E151" i="16"/>
  <c r="F151" i="16" s="1"/>
  <c r="Q151" i="16"/>
  <c r="E126" i="4"/>
  <c r="F126" i="4" s="1"/>
  <c r="Q126" i="4"/>
  <c r="E127" i="4"/>
  <c r="F127" i="4"/>
  <c r="Q127" i="4"/>
  <c r="AU127" i="4"/>
  <c r="E128" i="4"/>
  <c r="F128" i="4"/>
  <c r="Z128" i="4" s="1"/>
  <c r="Q128" i="4"/>
  <c r="E129" i="4"/>
  <c r="F129" i="4"/>
  <c r="Q129" i="4"/>
  <c r="AU129" i="4"/>
  <c r="AA46" i="19"/>
  <c r="AA45" i="19"/>
  <c r="AA44" i="19"/>
  <c r="AA43" i="19"/>
  <c r="E124" i="4"/>
  <c r="F124" i="4" s="1"/>
  <c r="Q124" i="4"/>
  <c r="E125" i="4"/>
  <c r="F125" i="4"/>
  <c r="Q125" i="4"/>
  <c r="E146" i="16"/>
  <c r="F146" i="16" s="1"/>
  <c r="Q146" i="16"/>
  <c r="E147" i="16"/>
  <c r="F147" i="16" s="1"/>
  <c r="Q147" i="16"/>
  <c r="E130" i="14"/>
  <c r="F130" i="14" s="1"/>
  <c r="Q130" i="14"/>
  <c r="E131" i="14"/>
  <c r="F131" i="14"/>
  <c r="V131" i="14" s="1"/>
  <c r="Q131" i="14"/>
  <c r="E140" i="15"/>
  <c r="F140" i="15"/>
  <c r="Z140" i="15" s="1"/>
  <c r="Q140" i="15"/>
  <c r="E141" i="15"/>
  <c r="F141" i="15"/>
  <c r="Z141" i="15" s="1"/>
  <c r="Q141" i="15"/>
  <c r="AU141" i="15"/>
  <c r="E130" i="19"/>
  <c r="F130" i="19"/>
  <c r="Q130" i="19"/>
  <c r="E131" i="19"/>
  <c r="F131" i="19" s="1"/>
  <c r="Q131" i="19"/>
  <c r="Q123" i="1"/>
  <c r="Q129" i="1"/>
  <c r="E109" i="19"/>
  <c r="F109" i="19"/>
  <c r="G109" i="19" s="1"/>
  <c r="Q109" i="19"/>
  <c r="E110" i="19"/>
  <c r="F110" i="19" s="1"/>
  <c r="Q110" i="19"/>
  <c r="E111" i="19"/>
  <c r="F111" i="19" s="1"/>
  <c r="Q111" i="19"/>
  <c r="E112" i="19"/>
  <c r="F112" i="19" s="1"/>
  <c r="Q112" i="19"/>
  <c r="E113" i="19"/>
  <c r="F113" i="19" s="1"/>
  <c r="Q113" i="19"/>
  <c r="E114" i="19"/>
  <c r="F114" i="19" s="1"/>
  <c r="W114" i="19" s="1"/>
  <c r="Q114" i="19"/>
  <c r="E115" i="19"/>
  <c r="F115" i="19" s="1"/>
  <c r="G115" i="19" s="1"/>
  <c r="Q115" i="19"/>
  <c r="E116" i="19"/>
  <c r="F116" i="19"/>
  <c r="Q116" i="19"/>
  <c r="E117" i="19"/>
  <c r="F117" i="19" s="1"/>
  <c r="Q117" i="19"/>
  <c r="E118" i="19"/>
  <c r="F118" i="19" s="1"/>
  <c r="Q118" i="19"/>
  <c r="E119" i="19"/>
  <c r="F119" i="19"/>
  <c r="W119" i="19" s="1"/>
  <c r="Q119" i="19"/>
  <c r="E120" i="19"/>
  <c r="F120" i="19" s="1"/>
  <c r="Q120" i="19"/>
  <c r="E124" i="19"/>
  <c r="F124" i="19"/>
  <c r="Q124" i="19"/>
  <c r="E129" i="19"/>
  <c r="F129" i="19"/>
  <c r="Q129" i="19"/>
  <c r="E123" i="19"/>
  <c r="F123" i="19" s="1"/>
  <c r="Q123" i="19"/>
  <c r="E121" i="19"/>
  <c r="F121" i="19" s="1"/>
  <c r="Q121" i="19"/>
  <c r="E122" i="19"/>
  <c r="F122" i="19" s="1"/>
  <c r="Q122" i="19"/>
  <c r="E125" i="19"/>
  <c r="F125" i="19" s="1"/>
  <c r="Q125" i="19"/>
  <c r="E126" i="19"/>
  <c r="F126" i="19" s="1"/>
  <c r="Q126" i="19"/>
  <c r="E127" i="19"/>
  <c r="F127" i="19" s="1"/>
  <c r="W127" i="19" s="1"/>
  <c r="Q127" i="19"/>
  <c r="E128" i="19"/>
  <c r="F128" i="19" s="1"/>
  <c r="Q128" i="19"/>
  <c r="E125" i="16"/>
  <c r="F125" i="16" s="1"/>
  <c r="G125" i="16" s="1"/>
  <c r="L125" i="16" s="1"/>
  <c r="Q125" i="16"/>
  <c r="E126" i="16"/>
  <c r="F126" i="16" s="1"/>
  <c r="Q126" i="16"/>
  <c r="E127" i="16"/>
  <c r="F127" i="16" s="1"/>
  <c r="Q127" i="16"/>
  <c r="E128" i="16"/>
  <c r="F128" i="16" s="1"/>
  <c r="Q128" i="16"/>
  <c r="E129" i="16"/>
  <c r="F129" i="16" s="1"/>
  <c r="G129" i="16" s="1"/>
  <c r="L129" i="16" s="1"/>
  <c r="Q129" i="16"/>
  <c r="E130" i="16"/>
  <c r="F130" i="16"/>
  <c r="G130" i="16" s="1"/>
  <c r="L130" i="16" s="1"/>
  <c r="Q130" i="16"/>
  <c r="E131" i="16"/>
  <c r="F131" i="16" s="1"/>
  <c r="G131" i="16" s="1"/>
  <c r="L131" i="16" s="1"/>
  <c r="Q131" i="16"/>
  <c r="E132" i="16"/>
  <c r="F132" i="16" s="1"/>
  <c r="Q132" i="16"/>
  <c r="E133" i="16"/>
  <c r="F133" i="16" s="1"/>
  <c r="G133" i="16" s="1"/>
  <c r="L133" i="16" s="1"/>
  <c r="Q133" i="16"/>
  <c r="E134" i="16"/>
  <c r="F134" i="16" s="1"/>
  <c r="Q134" i="16"/>
  <c r="E135" i="16"/>
  <c r="F135" i="16" s="1"/>
  <c r="Q135" i="16"/>
  <c r="E136" i="16"/>
  <c r="F136" i="16" s="1"/>
  <c r="Q136" i="16"/>
  <c r="E137" i="16"/>
  <c r="F137" i="16" s="1"/>
  <c r="G137" i="16" s="1"/>
  <c r="Q137" i="16"/>
  <c r="E138" i="16"/>
  <c r="F138" i="16"/>
  <c r="G138" i="16" s="1"/>
  <c r="L138" i="16" s="1"/>
  <c r="Q138" i="16"/>
  <c r="E139" i="16"/>
  <c r="F139" i="16" s="1"/>
  <c r="G139" i="16" s="1"/>
  <c r="L139" i="16" s="1"/>
  <c r="Q139" i="16"/>
  <c r="E140" i="16"/>
  <c r="F140" i="16" s="1"/>
  <c r="Q140" i="16"/>
  <c r="E141" i="16"/>
  <c r="F141" i="16" s="1"/>
  <c r="G141" i="16" s="1"/>
  <c r="L141" i="16" s="1"/>
  <c r="Q141" i="16"/>
  <c r="E142" i="16"/>
  <c r="F142" i="16" s="1"/>
  <c r="Q142" i="16"/>
  <c r="E143" i="16"/>
  <c r="F143" i="16" s="1"/>
  <c r="Q143" i="16"/>
  <c r="E144" i="16"/>
  <c r="F144" i="16" s="1"/>
  <c r="G144" i="16" s="1"/>
  <c r="L144" i="16" s="1"/>
  <c r="Q144" i="16"/>
  <c r="E145" i="16"/>
  <c r="F145" i="16" s="1"/>
  <c r="G145" i="16" s="1"/>
  <c r="L145" i="16" s="1"/>
  <c r="Q145" i="16"/>
  <c r="E119" i="15"/>
  <c r="F119" i="15" s="1"/>
  <c r="Q119" i="15"/>
  <c r="E120" i="15"/>
  <c r="F120" i="15"/>
  <c r="G120" i="15" s="1"/>
  <c r="J120" i="15" s="1"/>
  <c r="Q120" i="15"/>
  <c r="E121" i="15"/>
  <c r="F121" i="15"/>
  <c r="Q121" i="15"/>
  <c r="E122" i="15"/>
  <c r="F122" i="15" s="1"/>
  <c r="G122" i="15" s="1"/>
  <c r="J122" i="15" s="1"/>
  <c r="Q122" i="15"/>
  <c r="E123" i="15"/>
  <c r="F123" i="15"/>
  <c r="Q123" i="15"/>
  <c r="E124" i="15"/>
  <c r="F124" i="15"/>
  <c r="G124" i="15" s="1"/>
  <c r="J124" i="15" s="1"/>
  <c r="Q124" i="15"/>
  <c r="E125" i="15"/>
  <c r="F125" i="15"/>
  <c r="Q125" i="15"/>
  <c r="E126" i="15"/>
  <c r="F126" i="15" s="1"/>
  <c r="G126" i="15" s="1"/>
  <c r="J126" i="15" s="1"/>
  <c r="Q126" i="15"/>
  <c r="E127" i="15"/>
  <c r="F127" i="15" s="1"/>
  <c r="Q127" i="15"/>
  <c r="E128" i="15"/>
  <c r="F128" i="15" s="1"/>
  <c r="G128" i="15" s="1"/>
  <c r="J128" i="15" s="1"/>
  <c r="Q128" i="15"/>
  <c r="E129" i="15"/>
  <c r="F129" i="15"/>
  <c r="Q129" i="15"/>
  <c r="E130" i="15"/>
  <c r="F130" i="15" s="1"/>
  <c r="G130" i="15" s="1"/>
  <c r="J130" i="15"/>
  <c r="Q130" i="15"/>
  <c r="E131" i="15"/>
  <c r="F131" i="15" s="1"/>
  <c r="Q131" i="15"/>
  <c r="E132" i="15"/>
  <c r="F132" i="15"/>
  <c r="G132" i="15"/>
  <c r="J132" i="15" s="1"/>
  <c r="Q132" i="15"/>
  <c r="E133" i="15"/>
  <c r="F133" i="15" s="1"/>
  <c r="Q133" i="15"/>
  <c r="E134" i="15"/>
  <c r="F134" i="15"/>
  <c r="G134" i="15" s="1"/>
  <c r="J134" i="15" s="1"/>
  <c r="Q134" i="15"/>
  <c r="E135" i="15"/>
  <c r="F135" i="15"/>
  <c r="Q135" i="15"/>
  <c r="E136" i="15"/>
  <c r="F136" i="15" s="1"/>
  <c r="Q136" i="15"/>
  <c r="E137" i="15"/>
  <c r="F137" i="15"/>
  <c r="Q137" i="15"/>
  <c r="E138" i="15"/>
  <c r="F138" i="15"/>
  <c r="G138" i="15" s="1"/>
  <c r="J138" i="15" s="1"/>
  <c r="Q138" i="15"/>
  <c r="E139" i="15"/>
  <c r="F139" i="15"/>
  <c r="Q139" i="15"/>
  <c r="E109" i="14"/>
  <c r="F109" i="14" s="1"/>
  <c r="Q109" i="14"/>
  <c r="E110" i="14"/>
  <c r="F110" i="14"/>
  <c r="W110" i="14" s="1"/>
  <c r="Q110" i="14"/>
  <c r="E111" i="14"/>
  <c r="F111" i="14" s="1"/>
  <c r="Q111" i="14"/>
  <c r="E112" i="14"/>
  <c r="F112" i="14"/>
  <c r="Q112" i="14"/>
  <c r="E113" i="14"/>
  <c r="F113" i="14"/>
  <c r="Q113" i="14"/>
  <c r="E114" i="14"/>
  <c r="F114" i="14"/>
  <c r="P114" i="14"/>
  <c r="Q114" i="14"/>
  <c r="E115" i="14"/>
  <c r="F115" i="14" s="1"/>
  <c r="Q115" i="14"/>
  <c r="E116" i="14"/>
  <c r="F116" i="14" s="1"/>
  <c r="Q116" i="14"/>
  <c r="E117" i="14"/>
  <c r="F117" i="14"/>
  <c r="Q117" i="14"/>
  <c r="E118" i="14"/>
  <c r="F118" i="14" s="1"/>
  <c r="G118" i="14" s="1"/>
  <c r="Q118" i="14"/>
  <c r="E119" i="14"/>
  <c r="F119" i="14" s="1"/>
  <c r="Q119" i="14"/>
  <c r="E120" i="14"/>
  <c r="F120" i="14"/>
  <c r="Q120" i="14"/>
  <c r="E121" i="14"/>
  <c r="F121" i="14"/>
  <c r="Q121" i="14"/>
  <c r="E122" i="14"/>
  <c r="F122" i="14" s="1"/>
  <c r="Q122" i="14"/>
  <c r="E123" i="14"/>
  <c r="F123" i="14"/>
  <c r="Q123" i="14"/>
  <c r="E124" i="14"/>
  <c r="F124" i="14"/>
  <c r="Q124" i="14"/>
  <c r="E125" i="14"/>
  <c r="F125" i="14"/>
  <c r="Q125" i="14"/>
  <c r="E126" i="14"/>
  <c r="F126" i="14"/>
  <c r="Q126" i="14"/>
  <c r="E127" i="14"/>
  <c r="F127" i="14"/>
  <c r="Q127" i="14"/>
  <c r="E128" i="14"/>
  <c r="F128" i="14" s="1"/>
  <c r="W128" i="14" s="1"/>
  <c r="Q128" i="14"/>
  <c r="E129" i="14"/>
  <c r="F129" i="14" s="1"/>
  <c r="Q129" i="14"/>
  <c r="E90" i="12"/>
  <c r="F90" i="12"/>
  <c r="Z90" i="12"/>
  <c r="Q90" i="12"/>
  <c r="E91" i="12"/>
  <c r="F91" i="12"/>
  <c r="Z91" i="12"/>
  <c r="Q91" i="12"/>
  <c r="AU91" i="12"/>
  <c r="E92" i="12"/>
  <c r="F92" i="12"/>
  <c r="Z92" i="12"/>
  <c r="Q92" i="12"/>
  <c r="E93" i="12"/>
  <c r="F93" i="12"/>
  <c r="Z93" i="12"/>
  <c r="Q93" i="12"/>
  <c r="AU93" i="12"/>
  <c r="E94" i="12"/>
  <c r="F94" i="12"/>
  <c r="Z94" i="12"/>
  <c r="Q94" i="12"/>
  <c r="E95" i="12"/>
  <c r="F95" i="12"/>
  <c r="Z95" i="12"/>
  <c r="Q95" i="12"/>
  <c r="AU95" i="12"/>
  <c r="E96" i="12"/>
  <c r="F96" i="12"/>
  <c r="Z96" i="12"/>
  <c r="Q96" i="12"/>
  <c r="E97" i="12"/>
  <c r="F97" i="12"/>
  <c r="Z97" i="12"/>
  <c r="Q97" i="12"/>
  <c r="AU97" i="12"/>
  <c r="E98" i="12"/>
  <c r="F98" i="12"/>
  <c r="Z98" i="12"/>
  <c r="Q98" i="12"/>
  <c r="E99" i="12"/>
  <c r="F99" i="12"/>
  <c r="Z99" i="12"/>
  <c r="Q99" i="12"/>
  <c r="AU99" i="12"/>
  <c r="E100" i="12"/>
  <c r="F100" i="12"/>
  <c r="Z100" i="12"/>
  <c r="Q100" i="12"/>
  <c r="E101" i="12"/>
  <c r="F101" i="12"/>
  <c r="Z101" i="12"/>
  <c r="Q101" i="12"/>
  <c r="AU101" i="12"/>
  <c r="E102" i="12"/>
  <c r="F102" i="12"/>
  <c r="Z102" i="12"/>
  <c r="Q102" i="12"/>
  <c r="E103" i="12"/>
  <c r="F103" i="12"/>
  <c r="Z103" i="12"/>
  <c r="Q103" i="12"/>
  <c r="AU103" i="12"/>
  <c r="E104" i="12"/>
  <c r="F104" i="12"/>
  <c r="Z104" i="12"/>
  <c r="Q104" i="12"/>
  <c r="E105" i="12"/>
  <c r="F105" i="12"/>
  <c r="Z105" i="12"/>
  <c r="Q105" i="12"/>
  <c r="AU105" i="12"/>
  <c r="E106" i="12"/>
  <c r="F106" i="12"/>
  <c r="Z106" i="12"/>
  <c r="Q106" i="12"/>
  <c r="E107" i="12"/>
  <c r="F107" i="12"/>
  <c r="Z107" i="12"/>
  <c r="Q107" i="12"/>
  <c r="AU107" i="12"/>
  <c r="E108" i="12"/>
  <c r="F108" i="12"/>
  <c r="Z108" i="12"/>
  <c r="Q108" i="12"/>
  <c r="E109" i="12"/>
  <c r="F109" i="12"/>
  <c r="Z109" i="12"/>
  <c r="Q109" i="12"/>
  <c r="AU109" i="12"/>
  <c r="E110" i="12"/>
  <c r="F110" i="12"/>
  <c r="Z110" i="12"/>
  <c r="Q110" i="12"/>
  <c r="E90" i="10"/>
  <c r="F90" i="10"/>
  <c r="Q90" i="10"/>
  <c r="E91" i="10"/>
  <c r="F91" i="10"/>
  <c r="Q91" i="10"/>
  <c r="AU91" i="10"/>
  <c r="E92" i="10"/>
  <c r="F92" i="10"/>
  <c r="Z92" i="10"/>
  <c r="Q92" i="10"/>
  <c r="E93" i="10"/>
  <c r="F93" i="10"/>
  <c r="Q93" i="10"/>
  <c r="AU93" i="10"/>
  <c r="E94" i="10"/>
  <c r="F94" i="10"/>
  <c r="Z94" i="10"/>
  <c r="Q94" i="10"/>
  <c r="E95" i="10"/>
  <c r="F95" i="10"/>
  <c r="Q95" i="10"/>
  <c r="AU95" i="10"/>
  <c r="E96" i="10"/>
  <c r="F96" i="10"/>
  <c r="Z96" i="10"/>
  <c r="Q96" i="10"/>
  <c r="E97" i="10"/>
  <c r="F97" i="10"/>
  <c r="Q97" i="10"/>
  <c r="AU97" i="10"/>
  <c r="E98" i="10"/>
  <c r="F98" i="10"/>
  <c r="Z98" i="10"/>
  <c r="Q98" i="10"/>
  <c r="E99" i="10"/>
  <c r="F99" i="10"/>
  <c r="Q99" i="10"/>
  <c r="AU99" i="10"/>
  <c r="E100" i="10"/>
  <c r="F100" i="10"/>
  <c r="Z100" i="10"/>
  <c r="Q100" i="10"/>
  <c r="E101" i="10"/>
  <c r="F101" i="10"/>
  <c r="Q101" i="10"/>
  <c r="AU101" i="10"/>
  <c r="E102" i="10"/>
  <c r="F102" i="10"/>
  <c r="Z102" i="10"/>
  <c r="Q102" i="10"/>
  <c r="E103" i="10"/>
  <c r="F103" i="10"/>
  <c r="Q103" i="10"/>
  <c r="AU103" i="10"/>
  <c r="E104" i="10"/>
  <c r="F104" i="10"/>
  <c r="Z104" i="10"/>
  <c r="Q104" i="10"/>
  <c r="E105" i="10"/>
  <c r="F105" i="10"/>
  <c r="Q105" i="10"/>
  <c r="AU105" i="10"/>
  <c r="E106" i="10"/>
  <c r="F106" i="10"/>
  <c r="Z106" i="10"/>
  <c r="Q106" i="10"/>
  <c r="E107" i="10"/>
  <c r="F107" i="10"/>
  <c r="Q107" i="10"/>
  <c r="AU107" i="10"/>
  <c r="E108" i="10"/>
  <c r="F108" i="10"/>
  <c r="Z108" i="10"/>
  <c r="Q108" i="10"/>
  <c r="E109" i="10"/>
  <c r="F109" i="10"/>
  <c r="Q109" i="10"/>
  <c r="E110" i="10"/>
  <c r="F110" i="10"/>
  <c r="Z110" i="10"/>
  <c r="Q110" i="10"/>
  <c r="E85" i="8"/>
  <c r="F85" i="8"/>
  <c r="Q85" i="8"/>
  <c r="E86" i="8"/>
  <c r="F86" i="8"/>
  <c r="Q86" i="8"/>
  <c r="E87" i="8"/>
  <c r="F87" i="8"/>
  <c r="Z87" i="8"/>
  <c r="Q87" i="8"/>
  <c r="E88" i="8"/>
  <c r="F88" i="8"/>
  <c r="Q88" i="8"/>
  <c r="E89" i="8"/>
  <c r="F89" i="8"/>
  <c r="Z89" i="8"/>
  <c r="Q89" i="8"/>
  <c r="E90" i="8"/>
  <c r="F90" i="8"/>
  <c r="Q90" i="8"/>
  <c r="E91" i="8"/>
  <c r="F91" i="8"/>
  <c r="Z91" i="8"/>
  <c r="Q91" i="8"/>
  <c r="E92" i="8"/>
  <c r="F92" i="8"/>
  <c r="Q92" i="8"/>
  <c r="E93" i="8"/>
  <c r="F93" i="8"/>
  <c r="Z93" i="8"/>
  <c r="Q93" i="8"/>
  <c r="E94" i="8"/>
  <c r="F94" i="8"/>
  <c r="Q94" i="8"/>
  <c r="E95" i="8"/>
  <c r="F95" i="8"/>
  <c r="Z95" i="8"/>
  <c r="Q95" i="8"/>
  <c r="E96" i="8"/>
  <c r="F96" i="8"/>
  <c r="Q96" i="8"/>
  <c r="E97" i="8"/>
  <c r="F97" i="8"/>
  <c r="Z97" i="8"/>
  <c r="Q97" i="8"/>
  <c r="E98" i="8"/>
  <c r="F98" i="8"/>
  <c r="Q98" i="8"/>
  <c r="E99" i="8"/>
  <c r="F99" i="8"/>
  <c r="Z99" i="8"/>
  <c r="Q99" i="8"/>
  <c r="E100" i="8"/>
  <c r="F100" i="8"/>
  <c r="Q100" i="8"/>
  <c r="E101" i="8"/>
  <c r="F101" i="8"/>
  <c r="Z101" i="8"/>
  <c r="Q101" i="8"/>
  <c r="E102" i="8"/>
  <c r="F102" i="8"/>
  <c r="Q102" i="8"/>
  <c r="E103" i="8"/>
  <c r="F103" i="8"/>
  <c r="Z103" i="8"/>
  <c r="Q103" i="8"/>
  <c r="E104" i="8"/>
  <c r="F104" i="8"/>
  <c r="Q104" i="8"/>
  <c r="E105" i="8"/>
  <c r="F105" i="8"/>
  <c r="Z105" i="8"/>
  <c r="Q105" i="8"/>
  <c r="E93" i="6"/>
  <c r="F93" i="6"/>
  <c r="Z93" i="6"/>
  <c r="Q93" i="6"/>
  <c r="E94" i="6"/>
  <c r="F94" i="6"/>
  <c r="Q94" i="6"/>
  <c r="AU94" i="6"/>
  <c r="E95" i="6"/>
  <c r="F95" i="6"/>
  <c r="Z95" i="6"/>
  <c r="Q95" i="6"/>
  <c r="E96" i="6"/>
  <c r="F96" i="6"/>
  <c r="Q96" i="6"/>
  <c r="AU96" i="6"/>
  <c r="E97" i="6"/>
  <c r="F97" i="6"/>
  <c r="Z97" i="6"/>
  <c r="Q97" i="6"/>
  <c r="E98" i="6"/>
  <c r="F98" i="6"/>
  <c r="Q98" i="6"/>
  <c r="AU98" i="6"/>
  <c r="E99" i="6"/>
  <c r="F99" i="6"/>
  <c r="Z99" i="6"/>
  <c r="Q99" i="6"/>
  <c r="E100" i="6"/>
  <c r="F100" i="6"/>
  <c r="Q100" i="6"/>
  <c r="AU100" i="6"/>
  <c r="E101" i="6"/>
  <c r="F101" i="6"/>
  <c r="Z101" i="6"/>
  <c r="Q101" i="6"/>
  <c r="E102" i="6"/>
  <c r="F102" i="6"/>
  <c r="Q102" i="6"/>
  <c r="AU102" i="6"/>
  <c r="E103" i="6"/>
  <c r="F103" i="6"/>
  <c r="Z103" i="6"/>
  <c r="Q103" i="6"/>
  <c r="E104" i="6"/>
  <c r="F104" i="6"/>
  <c r="Q104" i="6"/>
  <c r="AU104" i="6"/>
  <c r="E105" i="6"/>
  <c r="F105" i="6"/>
  <c r="Z105" i="6"/>
  <c r="Q105" i="6"/>
  <c r="E106" i="6"/>
  <c r="F106" i="6"/>
  <c r="Q106" i="6"/>
  <c r="AU106" i="6"/>
  <c r="E107" i="6"/>
  <c r="F107" i="6"/>
  <c r="Z107" i="6"/>
  <c r="Q107" i="6"/>
  <c r="E108" i="6"/>
  <c r="F108" i="6"/>
  <c r="Q108" i="6"/>
  <c r="AU108" i="6"/>
  <c r="E109" i="6"/>
  <c r="F109" i="6"/>
  <c r="Z109" i="6"/>
  <c r="Q109" i="6"/>
  <c r="E110" i="6"/>
  <c r="F110" i="6"/>
  <c r="Q110" i="6"/>
  <c r="AU110" i="6"/>
  <c r="E111" i="6"/>
  <c r="F111" i="6"/>
  <c r="Z111" i="6"/>
  <c r="Q111" i="6"/>
  <c r="E112" i="6"/>
  <c r="F112" i="6"/>
  <c r="Q112" i="6"/>
  <c r="AU112" i="6"/>
  <c r="E113" i="6"/>
  <c r="F113" i="6"/>
  <c r="Z113" i="6"/>
  <c r="Q113" i="6"/>
  <c r="E103" i="4"/>
  <c r="F103" i="4"/>
  <c r="Z103" i="4" s="1"/>
  <c r="Q103" i="4"/>
  <c r="E104" i="4"/>
  <c r="F104" i="4"/>
  <c r="Q104" i="4"/>
  <c r="E105" i="4"/>
  <c r="F105" i="4"/>
  <c r="Z105" i="4" s="1"/>
  <c r="Q105" i="4"/>
  <c r="E106" i="4"/>
  <c r="F106" i="4"/>
  <c r="Q106" i="4"/>
  <c r="E107" i="4"/>
  <c r="F107" i="4"/>
  <c r="Z107" i="4" s="1"/>
  <c r="Q107" i="4"/>
  <c r="E108" i="4"/>
  <c r="F108" i="4"/>
  <c r="Q108" i="4"/>
  <c r="E109" i="4"/>
  <c r="F109" i="4"/>
  <c r="Z109" i="4" s="1"/>
  <c r="Q109" i="4"/>
  <c r="E110" i="4"/>
  <c r="F110" i="4"/>
  <c r="Q110" i="4"/>
  <c r="E111" i="4"/>
  <c r="F111" i="4"/>
  <c r="Z111" i="4" s="1"/>
  <c r="Q111" i="4"/>
  <c r="E112" i="4"/>
  <c r="F112" i="4"/>
  <c r="G112" i="4" s="1"/>
  <c r="Q112" i="4"/>
  <c r="E113" i="4"/>
  <c r="F113" i="4"/>
  <c r="Z113" i="4" s="1"/>
  <c r="Q113" i="4"/>
  <c r="E114" i="4"/>
  <c r="F114" i="4"/>
  <c r="Q114" i="4"/>
  <c r="E115" i="4"/>
  <c r="F115" i="4"/>
  <c r="Z115" i="4" s="1"/>
  <c r="Q115" i="4"/>
  <c r="E116" i="4"/>
  <c r="F116" i="4"/>
  <c r="Q116" i="4"/>
  <c r="E117" i="4"/>
  <c r="F117" i="4"/>
  <c r="Z117" i="4" s="1"/>
  <c r="Q117" i="4"/>
  <c r="E118" i="4"/>
  <c r="F118" i="4"/>
  <c r="Q118" i="4"/>
  <c r="E119" i="4"/>
  <c r="F119" i="4"/>
  <c r="Z119" i="4" s="1"/>
  <c r="Q119" i="4"/>
  <c r="E120" i="4"/>
  <c r="F120" i="4"/>
  <c r="Q120" i="4"/>
  <c r="E121" i="4"/>
  <c r="F121" i="4"/>
  <c r="Z121" i="4" s="1"/>
  <c r="Q121" i="4"/>
  <c r="E122" i="4"/>
  <c r="F122" i="4"/>
  <c r="Q122" i="4"/>
  <c r="E123" i="4"/>
  <c r="F123" i="4"/>
  <c r="Z123" i="4" s="1"/>
  <c r="Q123" i="4"/>
  <c r="AD2" i="1"/>
  <c r="AB3" i="1"/>
  <c r="AY92" i="1" s="1"/>
  <c r="AR3" i="1"/>
  <c r="AS3" i="1"/>
  <c r="AB4" i="1"/>
  <c r="AY5" i="1" s="1"/>
  <c r="AR4" i="1"/>
  <c r="AS4" i="1"/>
  <c r="AB5" i="1"/>
  <c r="AR5" i="1"/>
  <c r="AS5" i="1"/>
  <c r="AB6" i="1"/>
  <c r="AR6" i="1"/>
  <c r="AS6" i="1"/>
  <c r="AY6" i="1"/>
  <c r="C7" i="1"/>
  <c r="E123" i="1" s="1"/>
  <c r="F123" i="1" s="1"/>
  <c r="Z123" i="1" s="1"/>
  <c r="AB7" i="1"/>
  <c r="AR7" i="1"/>
  <c r="AS7" i="1"/>
  <c r="AY7" i="1"/>
  <c r="Y8" i="1"/>
  <c r="AB8" i="1"/>
  <c r="F1" i="1" s="1"/>
  <c r="AR8" i="1"/>
  <c r="AS8" i="1"/>
  <c r="C9" i="1"/>
  <c r="D9" i="1"/>
  <c r="AB9" i="1"/>
  <c r="AR9" i="1"/>
  <c r="AS9" i="1"/>
  <c r="AY9" i="1"/>
  <c r="AB10" i="1"/>
  <c r="AR10" i="1"/>
  <c r="AS10" i="1"/>
  <c r="AY10" i="1"/>
  <c r="D11" i="1"/>
  <c r="AY11" i="1"/>
  <c r="D12" i="1"/>
  <c r="P132" i="1" s="1"/>
  <c r="AY12" i="1"/>
  <c r="D13" i="1"/>
  <c r="D14" i="1" s="1"/>
  <c r="AY13" i="1"/>
  <c r="AB14" i="1"/>
  <c r="AR14" i="1"/>
  <c r="AS14" i="1"/>
  <c r="AY14" i="1"/>
  <c r="AY15" i="1"/>
  <c r="F16" i="1"/>
  <c r="F17" i="1" s="1"/>
  <c r="AB16" i="1"/>
  <c r="AP16" i="1"/>
  <c r="AQ16" i="1"/>
  <c r="AY16" i="1"/>
  <c r="H17" i="1"/>
  <c r="AY17" i="1"/>
  <c r="AY18" i="1"/>
  <c r="AY19" i="1"/>
  <c r="AY20" i="1"/>
  <c r="E21" i="1"/>
  <c r="F21" i="1"/>
  <c r="Q21" i="1"/>
  <c r="AY21" i="1"/>
  <c r="E22" i="1"/>
  <c r="F22" i="1" s="1"/>
  <c r="Q22" i="1"/>
  <c r="AY22" i="1"/>
  <c r="C23" i="1"/>
  <c r="E23" i="1" s="1"/>
  <c r="F23" i="1" s="1"/>
  <c r="S23" i="1"/>
  <c r="AY23" i="1"/>
  <c r="E24" i="1"/>
  <c r="F24" i="1" s="1"/>
  <c r="Z24" i="1" s="1"/>
  <c r="Q24" i="1"/>
  <c r="AY24" i="1"/>
  <c r="E25" i="1"/>
  <c r="F25" i="1" s="1"/>
  <c r="Z25" i="1" s="1"/>
  <c r="Q25" i="1"/>
  <c r="AY25" i="1"/>
  <c r="E26" i="1"/>
  <c r="F26" i="1" s="1"/>
  <c r="Q26" i="1"/>
  <c r="AY26" i="1"/>
  <c r="E27" i="1"/>
  <c r="F27" i="1" s="1"/>
  <c r="Q27" i="1"/>
  <c r="S27" i="1"/>
  <c r="AY27" i="1"/>
  <c r="E28" i="1"/>
  <c r="F28" i="1" s="1"/>
  <c r="Q28" i="1"/>
  <c r="S28" i="1"/>
  <c r="AY28" i="1"/>
  <c r="E29" i="1"/>
  <c r="F29" i="1" s="1"/>
  <c r="G29" i="1" s="1"/>
  <c r="Q29" i="1"/>
  <c r="S29" i="1"/>
  <c r="AY29" i="1"/>
  <c r="E30" i="1"/>
  <c r="F30" i="1" s="1"/>
  <c r="Q30" i="1"/>
  <c r="S30" i="1"/>
  <c r="AY30" i="1"/>
  <c r="E31" i="1"/>
  <c r="F31" i="1" s="1"/>
  <c r="Q31" i="1"/>
  <c r="AY31" i="1"/>
  <c r="E32" i="1"/>
  <c r="F32" i="1" s="1"/>
  <c r="G32" i="1" s="1"/>
  <c r="I32" i="1" s="1"/>
  <c r="Q32" i="1"/>
  <c r="S32" i="1"/>
  <c r="AY32" i="1"/>
  <c r="E33" i="1"/>
  <c r="F33" i="1" s="1"/>
  <c r="Q33" i="1"/>
  <c r="S33" i="1"/>
  <c r="AY33" i="1"/>
  <c r="E34" i="1"/>
  <c r="F34" i="1" s="1"/>
  <c r="Q34" i="1"/>
  <c r="S34" i="1"/>
  <c r="AY34" i="1"/>
  <c r="E35" i="1"/>
  <c r="F35" i="1" s="1"/>
  <c r="Q35" i="1"/>
  <c r="S35" i="1"/>
  <c r="AY35" i="1"/>
  <c r="E36" i="1"/>
  <c r="F36" i="1" s="1"/>
  <c r="G36" i="1" s="1"/>
  <c r="Q36" i="1"/>
  <c r="S36" i="1"/>
  <c r="AY36" i="1"/>
  <c r="E37" i="1"/>
  <c r="F37" i="1" s="1"/>
  <c r="Q37" i="1"/>
  <c r="S37" i="1"/>
  <c r="AY37" i="1"/>
  <c r="E38" i="1"/>
  <c r="F38" i="1" s="1"/>
  <c r="Q38" i="1"/>
  <c r="S38" i="1"/>
  <c r="AY38" i="1"/>
  <c r="E39" i="1"/>
  <c r="F39" i="1" s="1"/>
  <c r="Q39" i="1"/>
  <c r="S39" i="1"/>
  <c r="AY39" i="1"/>
  <c r="E40" i="1"/>
  <c r="F40" i="1" s="1"/>
  <c r="G40" i="1" s="1"/>
  <c r="Q40" i="1"/>
  <c r="S40" i="1"/>
  <c r="AY40" i="1"/>
  <c r="E41" i="1"/>
  <c r="F41" i="1"/>
  <c r="Z41" i="1" s="1"/>
  <c r="Q41" i="1"/>
  <c r="S41" i="1"/>
  <c r="AY41" i="1"/>
  <c r="E42" i="1"/>
  <c r="F42" i="1"/>
  <c r="Q42" i="1"/>
  <c r="S42" i="1"/>
  <c r="AY42" i="1"/>
  <c r="E43" i="1"/>
  <c r="F43" i="1" s="1"/>
  <c r="Q43" i="1"/>
  <c r="S43" i="1"/>
  <c r="AY43" i="1"/>
  <c r="E44" i="1"/>
  <c r="F44" i="1" s="1"/>
  <c r="G44" i="1" s="1"/>
  <c r="Q44" i="1"/>
  <c r="S44" i="1"/>
  <c r="AY44" i="1"/>
  <c r="E45" i="1"/>
  <c r="F45" i="1" s="1"/>
  <c r="Q45" i="1"/>
  <c r="AY45" i="1"/>
  <c r="E46" i="1"/>
  <c r="F46" i="1" s="1"/>
  <c r="Q46" i="1"/>
  <c r="AY46" i="1"/>
  <c r="E47" i="1"/>
  <c r="F47" i="1" s="1"/>
  <c r="G47" i="1" s="1"/>
  <c r="Q47" i="1"/>
  <c r="AY47" i="1"/>
  <c r="E48" i="1"/>
  <c r="F48" i="1"/>
  <c r="G48" i="1" s="1"/>
  <c r="Q48" i="1"/>
  <c r="AY48" i="1"/>
  <c r="E49" i="1"/>
  <c r="F49" i="1" s="1"/>
  <c r="Q49" i="1"/>
  <c r="AY49" i="1"/>
  <c r="E50" i="1"/>
  <c r="F50" i="1" s="1"/>
  <c r="Q50" i="1"/>
  <c r="AY50" i="1"/>
  <c r="E51" i="1"/>
  <c r="F51" i="1" s="1"/>
  <c r="G51" i="1" s="1"/>
  <c r="K51" i="1" s="1"/>
  <c r="Q51" i="1"/>
  <c r="AY51" i="1"/>
  <c r="E52" i="1"/>
  <c r="F52" i="1" s="1"/>
  <c r="Q52" i="1"/>
  <c r="AY52" i="1"/>
  <c r="E53" i="1"/>
  <c r="F53" i="1" s="1"/>
  <c r="Q53" i="1"/>
  <c r="AY53" i="1"/>
  <c r="E54" i="1"/>
  <c r="F54" i="1" s="1"/>
  <c r="Q54" i="1"/>
  <c r="AY54" i="1"/>
  <c r="E55" i="1"/>
  <c r="F55" i="1"/>
  <c r="G55" i="1" s="1"/>
  <c r="Q55" i="1"/>
  <c r="AY55" i="1"/>
  <c r="E56" i="1"/>
  <c r="F56" i="1" s="1"/>
  <c r="G56" i="1" s="1"/>
  <c r="Q56" i="1"/>
  <c r="AY56" i="1"/>
  <c r="E57" i="1"/>
  <c r="F57" i="1"/>
  <c r="Q57" i="1"/>
  <c r="AY57" i="1"/>
  <c r="E58" i="1"/>
  <c r="F58" i="1"/>
  <c r="Z58" i="1" s="1"/>
  <c r="Q58" i="1"/>
  <c r="AY58" i="1"/>
  <c r="E59" i="1"/>
  <c r="F59" i="1" s="1"/>
  <c r="Q59" i="1"/>
  <c r="AY59" i="1"/>
  <c r="E60" i="1"/>
  <c r="F60" i="1" s="1"/>
  <c r="G60" i="1" s="1"/>
  <c r="Q60" i="1"/>
  <c r="AY60" i="1"/>
  <c r="E61" i="1"/>
  <c r="F61" i="1"/>
  <c r="Q61" i="1"/>
  <c r="AY61" i="1"/>
  <c r="E62" i="1"/>
  <c r="F62" i="1"/>
  <c r="G62" i="1" s="1"/>
  <c r="Q62" i="1"/>
  <c r="AY62" i="1"/>
  <c r="E63" i="1"/>
  <c r="F63" i="1" s="1"/>
  <c r="Q63" i="1"/>
  <c r="AY63" i="1"/>
  <c r="E64" i="1"/>
  <c r="F64" i="1" s="1"/>
  <c r="G64" i="1" s="1"/>
  <c r="J64" i="1" s="1"/>
  <c r="Q64" i="1"/>
  <c r="AY64" i="1"/>
  <c r="E65" i="1"/>
  <c r="F65" i="1" s="1"/>
  <c r="Z65" i="1" s="1"/>
  <c r="Q65" i="1"/>
  <c r="AY65" i="1"/>
  <c r="E66" i="1"/>
  <c r="F66" i="1" s="1"/>
  <c r="Q66" i="1"/>
  <c r="AY66" i="1"/>
  <c r="E67" i="1"/>
  <c r="F67" i="1" s="1"/>
  <c r="Z67" i="1" s="1"/>
  <c r="Q67" i="1"/>
  <c r="AY67" i="1"/>
  <c r="E68" i="1"/>
  <c r="F68" i="1" s="1"/>
  <c r="Q68" i="1"/>
  <c r="AY68" i="1"/>
  <c r="E69" i="1"/>
  <c r="F69" i="1" s="1"/>
  <c r="G69" i="1" s="1"/>
  <c r="Q69" i="1"/>
  <c r="AY69" i="1"/>
  <c r="E70" i="1"/>
  <c r="F70" i="1" s="1"/>
  <c r="Z70" i="1" s="1"/>
  <c r="Q70" i="1"/>
  <c r="AY70" i="1"/>
  <c r="E71" i="1"/>
  <c r="F71" i="1" s="1"/>
  <c r="G71" i="1"/>
  <c r="Q71" i="1"/>
  <c r="AY71" i="1"/>
  <c r="E72" i="1"/>
  <c r="F72" i="1" s="1"/>
  <c r="Q72" i="1"/>
  <c r="AY72" i="1"/>
  <c r="E73" i="1"/>
  <c r="F73" i="1" s="1"/>
  <c r="Z73" i="1" s="1"/>
  <c r="Q73" i="1"/>
  <c r="AY73" i="1"/>
  <c r="E74" i="1"/>
  <c r="F74" i="1" s="1"/>
  <c r="Q74" i="1"/>
  <c r="AY74" i="1"/>
  <c r="E75" i="1"/>
  <c r="F75" i="1"/>
  <c r="Q75" i="1"/>
  <c r="AY75" i="1"/>
  <c r="E76" i="1"/>
  <c r="F76" i="1" s="1"/>
  <c r="Q76" i="1"/>
  <c r="AY76" i="1"/>
  <c r="E77" i="1"/>
  <c r="F77" i="1" s="1"/>
  <c r="G77" i="1" s="1"/>
  <c r="Q77" i="1"/>
  <c r="AY77" i="1"/>
  <c r="E78" i="1"/>
  <c r="F78" i="1" s="1"/>
  <c r="Q78" i="1"/>
  <c r="AY78" i="1"/>
  <c r="E79" i="1"/>
  <c r="F79" i="1" s="1"/>
  <c r="Q79" i="1"/>
  <c r="AY79" i="1"/>
  <c r="E80" i="1"/>
  <c r="F80" i="1" s="1"/>
  <c r="Q80" i="1"/>
  <c r="AY80" i="1"/>
  <c r="E81" i="1"/>
  <c r="F81" i="1" s="1"/>
  <c r="Q81" i="1"/>
  <c r="AY81" i="1"/>
  <c r="E82" i="1"/>
  <c r="F82" i="1" s="1"/>
  <c r="Q82" i="1"/>
  <c r="AY82" i="1"/>
  <c r="E83" i="1"/>
  <c r="F83" i="1" s="1"/>
  <c r="Q83" i="1"/>
  <c r="AY83" i="1"/>
  <c r="E84" i="1"/>
  <c r="F84" i="1"/>
  <c r="Q84" i="1"/>
  <c r="AY84" i="1"/>
  <c r="E85" i="1"/>
  <c r="F85" i="1" s="1"/>
  <c r="G85" i="1"/>
  <c r="K85" i="1" s="1"/>
  <c r="Q85" i="1"/>
  <c r="AY85" i="1"/>
  <c r="E86" i="1"/>
  <c r="F86" i="1"/>
  <c r="Q86" i="1"/>
  <c r="AY86" i="1"/>
  <c r="E87" i="1"/>
  <c r="F87" i="1" s="1"/>
  <c r="Z87" i="1" s="1"/>
  <c r="Q87" i="1"/>
  <c r="AY87" i="1"/>
  <c r="E88" i="1"/>
  <c r="F88" i="1"/>
  <c r="Q88" i="1"/>
  <c r="AY88" i="1"/>
  <c r="E89" i="1"/>
  <c r="F89" i="1" s="1"/>
  <c r="Q89" i="1"/>
  <c r="AY89" i="1"/>
  <c r="E90" i="1"/>
  <c r="F90" i="1" s="1"/>
  <c r="Q90" i="1"/>
  <c r="AY90" i="1"/>
  <c r="E91" i="1"/>
  <c r="F91" i="1"/>
  <c r="Z91" i="1" s="1"/>
  <c r="Q91" i="1"/>
  <c r="AY91" i="1"/>
  <c r="E92" i="1"/>
  <c r="F92" i="1"/>
  <c r="Q92" i="1"/>
  <c r="E93" i="1"/>
  <c r="F93" i="1" s="1"/>
  <c r="Q93" i="1"/>
  <c r="E94" i="1"/>
  <c r="F94" i="1" s="1"/>
  <c r="Q94" i="1"/>
  <c r="E95" i="1"/>
  <c r="F95" i="1" s="1"/>
  <c r="Q95" i="1"/>
  <c r="E96" i="1"/>
  <c r="F96" i="1" s="1"/>
  <c r="Q96" i="1"/>
  <c r="E97" i="1"/>
  <c r="F97" i="1" s="1"/>
  <c r="Z97" i="1" s="1"/>
  <c r="Q97" i="1"/>
  <c r="E98" i="1"/>
  <c r="F98" i="1" s="1"/>
  <c r="Q98" i="1"/>
  <c r="E99" i="1"/>
  <c r="F99" i="1" s="1"/>
  <c r="Q99" i="1"/>
  <c r="E100" i="1"/>
  <c r="F100" i="1" s="1"/>
  <c r="Q100" i="1"/>
  <c r="E101" i="1"/>
  <c r="F101" i="1" s="1"/>
  <c r="G101" i="1"/>
  <c r="Q101" i="1"/>
  <c r="E102" i="1"/>
  <c r="F102" i="1" s="1"/>
  <c r="Q102" i="1"/>
  <c r="E103" i="1"/>
  <c r="F103" i="1"/>
  <c r="Q103" i="1"/>
  <c r="E104" i="1"/>
  <c r="F104" i="1" s="1"/>
  <c r="Q104" i="1"/>
  <c r="E105" i="1"/>
  <c r="F105" i="1" s="1"/>
  <c r="Q105" i="1"/>
  <c r="E106" i="1"/>
  <c r="F106" i="1" s="1"/>
  <c r="Q106" i="1"/>
  <c r="E107" i="1"/>
  <c r="F107" i="1" s="1"/>
  <c r="Q107" i="1"/>
  <c r="E108" i="1"/>
  <c r="F108" i="1" s="1"/>
  <c r="Q108" i="1"/>
  <c r="E109" i="1"/>
  <c r="F109" i="1" s="1"/>
  <c r="G109" i="1"/>
  <c r="K109" i="1" s="1"/>
  <c r="Q109" i="1"/>
  <c r="E110" i="1"/>
  <c r="F110" i="1"/>
  <c r="G110" i="1" s="1"/>
  <c r="K110" i="1" s="1"/>
  <c r="Q110" i="1"/>
  <c r="E111" i="1"/>
  <c r="F111" i="1"/>
  <c r="G111" i="1" s="1"/>
  <c r="K111" i="1" s="1"/>
  <c r="Q111" i="1"/>
  <c r="E112" i="1"/>
  <c r="F112" i="1" s="1"/>
  <c r="Q112" i="1"/>
  <c r="E113" i="1"/>
  <c r="F113" i="1" s="1"/>
  <c r="Z113" i="1" s="1"/>
  <c r="Q113" i="1"/>
  <c r="E114" i="1"/>
  <c r="F114" i="1" s="1"/>
  <c r="Q114" i="1"/>
  <c r="E115" i="1"/>
  <c r="F115" i="1"/>
  <c r="Z115" i="1" s="1"/>
  <c r="Q115" i="1"/>
  <c r="E116" i="1"/>
  <c r="F116" i="1" s="1"/>
  <c r="Q116" i="1"/>
  <c r="E117" i="1"/>
  <c r="F117" i="1" s="1"/>
  <c r="Q117" i="1"/>
  <c r="E118" i="1"/>
  <c r="F118" i="1"/>
  <c r="Q118" i="1"/>
  <c r="E122" i="1"/>
  <c r="F122" i="1" s="1"/>
  <c r="Q122" i="1"/>
  <c r="E128" i="1"/>
  <c r="F128" i="1" s="1"/>
  <c r="Q128" i="1"/>
  <c r="E121" i="1"/>
  <c r="F121" i="1"/>
  <c r="Q121" i="1"/>
  <c r="E119" i="1"/>
  <c r="F119" i="1"/>
  <c r="Q119" i="1"/>
  <c r="E120" i="1"/>
  <c r="F120" i="1" s="1"/>
  <c r="Q120" i="1"/>
  <c r="E124" i="1"/>
  <c r="F124" i="1" s="1"/>
  <c r="G124" i="1"/>
  <c r="Q124" i="1"/>
  <c r="E125" i="1"/>
  <c r="F125" i="1"/>
  <c r="Q125" i="1"/>
  <c r="E126" i="1"/>
  <c r="F126" i="1" s="1"/>
  <c r="Q126" i="1"/>
  <c r="E127" i="1"/>
  <c r="F127" i="1"/>
  <c r="G127" i="1" s="1"/>
  <c r="Q127" i="1"/>
  <c r="F1" i="12"/>
  <c r="AB2" i="12"/>
  <c r="AD2" i="12"/>
  <c r="AY2" i="12"/>
  <c r="AB3" i="12"/>
  <c r="AY3" i="12"/>
  <c r="AB4" i="12"/>
  <c r="AY4" i="12"/>
  <c r="AB5" i="12"/>
  <c r="AY5" i="12"/>
  <c r="AB6" i="12"/>
  <c r="AY6" i="12"/>
  <c r="AB7" i="12"/>
  <c r="AY7" i="12"/>
  <c r="AB8" i="12"/>
  <c r="AY8" i="12"/>
  <c r="D9" i="12"/>
  <c r="E9" i="12"/>
  <c r="AB9" i="12"/>
  <c r="AY9" i="12"/>
  <c r="AB10" i="12"/>
  <c r="AB15" i="12"/>
  <c r="BL51" i="12"/>
  <c r="AY10" i="12"/>
  <c r="D11" i="12"/>
  <c r="AB11" i="12"/>
  <c r="AY11" i="12"/>
  <c r="D12" i="12"/>
  <c r="P73" i="12" s="1"/>
  <c r="AY12" i="12"/>
  <c r="D13" i="12"/>
  <c r="AB13" i="12"/>
  <c r="AY13" i="12"/>
  <c r="AB14" i="12"/>
  <c r="AY14" i="12"/>
  <c r="AY15" i="12"/>
  <c r="F16" i="12"/>
  <c r="F17" i="12" s="1"/>
  <c r="AB16" i="12"/>
  <c r="AY16" i="12"/>
  <c r="C17" i="12"/>
  <c r="AB17" i="12"/>
  <c r="AY17" i="12"/>
  <c r="AB18" i="12"/>
  <c r="AY18" i="12"/>
  <c r="AY19" i="12"/>
  <c r="AY20" i="12"/>
  <c r="E21" i="12"/>
  <c r="F21" i="12"/>
  <c r="Z21" i="12"/>
  <c r="G21" i="12"/>
  <c r="Q21" i="12"/>
  <c r="AY21" i="12"/>
  <c r="E22" i="12"/>
  <c r="F22" i="12"/>
  <c r="Q22" i="12"/>
  <c r="AY22" i="12"/>
  <c r="E23" i="12"/>
  <c r="F23" i="12"/>
  <c r="Q23" i="12"/>
  <c r="AY23" i="12"/>
  <c r="E24" i="12"/>
  <c r="F24" i="12"/>
  <c r="Z24" i="12"/>
  <c r="G24" i="12"/>
  <c r="Q24" i="12"/>
  <c r="AY24" i="12"/>
  <c r="E25" i="12"/>
  <c r="F25" i="12"/>
  <c r="AU25" i="12"/>
  <c r="G25" i="12"/>
  <c r="Q25" i="12"/>
  <c r="AY25" i="12"/>
  <c r="E26" i="12"/>
  <c r="F26" i="12"/>
  <c r="Q26" i="12"/>
  <c r="AY26" i="12"/>
  <c r="E27" i="12"/>
  <c r="F27" i="12"/>
  <c r="Q27" i="12"/>
  <c r="AY27" i="12"/>
  <c r="E28" i="12"/>
  <c r="F28" i="12"/>
  <c r="Z28" i="12"/>
  <c r="G28" i="12"/>
  <c r="Q28" i="12"/>
  <c r="AY28" i="12"/>
  <c r="E29" i="12"/>
  <c r="F29" i="12"/>
  <c r="Z29" i="12"/>
  <c r="G29" i="12"/>
  <c r="Q29" i="12"/>
  <c r="AY29" i="12"/>
  <c r="E30" i="12"/>
  <c r="F30" i="12"/>
  <c r="Q30" i="12"/>
  <c r="AY30" i="12"/>
  <c r="E31" i="12"/>
  <c r="F31" i="12"/>
  <c r="Q31" i="12"/>
  <c r="Z31" i="12"/>
  <c r="AY31" i="12"/>
  <c r="E32" i="12"/>
  <c r="F32" i="12"/>
  <c r="AU32" i="12"/>
  <c r="G32" i="12"/>
  <c r="Q32" i="12"/>
  <c r="AY32" i="12"/>
  <c r="E33" i="12"/>
  <c r="F33" i="12"/>
  <c r="Z33" i="12"/>
  <c r="G33" i="12"/>
  <c r="Q33" i="12"/>
  <c r="AY33" i="12"/>
  <c r="BL33" i="12"/>
  <c r="E34" i="12"/>
  <c r="F34" i="12"/>
  <c r="Q34" i="12"/>
  <c r="AY34" i="12"/>
  <c r="E35" i="12"/>
  <c r="F35" i="12"/>
  <c r="G35" i="12"/>
  <c r="Q35" i="12"/>
  <c r="Z35" i="12"/>
  <c r="AY35" i="12"/>
  <c r="E36" i="12"/>
  <c r="F36" i="12"/>
  <c r="Q36" i="12"/>
  <c r="AY36" i="12"/>
  <c r="BL36" i="12"/>
  <c r="E37" i="12"/>
  <c r="F37" i="12"/>
  <c r="G37" i="12"/>
  <c r="Q37" i="12"/>
  <c r="AU37" i="12"/>
  <c r="AY37" i="12"/>
  <c r="BL37" i="12"/>
  <c r="E38" i="12"/>
  <c r="F38" i="12"/>
  <c r="Q38" i="12"/>
  <c r="AY38" i="12"/>
  <c r="E39" i="12"/>
  <c r="F39" i="12"/>
  <c r="Q39" i="12"/>
  <c r="Z39" i="12"/>
  <c r="AY39" i="12"/>
  <c r="E40" i="12"/>
  <c r="F40" i="12"/>
  <c r="G40" i="12"/>
  <c r="Q40" i="12"/>
  <c r="AY40" i="12"/>
  <c r="BL40" i="12"/>
  <c r="E41" i="12"/>
  <c r="F41" i="12"/>
  <c r="Q41" i="12"/>
  <c r="AU41" i="12"/>
  <c r="AY41" i="12"/>
  <c r="BL41" i="12"/>
  <c r="E42" i="12"/>
  <c r="F42" i="12"/>
  <c r="Q42" i="12"/>
  <c r="AY42" i="12"/>
  <c r="E43" i="12"/>
  <c r="F43" i="12"/>
  <c r="Z43" i="12"/>
  <c r="Q43" i="12"/>
  <c r="AY43" i="12"/>
  <c r="BL43" i="12"/>
  <c r="E44" i="12"/>
  <c r="F44" i="12"/>
  <c r="Q44" i="12"/>
  <c r="AY44" i="12"/>
  <c r="BL44" i="12"/>
  <c r="E45" i="12"/>
  <c r="F45" i="12"/>
  <c r="Z45" i="12"/>
  <c r="Q45" i="12"/>
  <c r="AY45" i="12"/>
  <c r="BL45" i="12"/>
  <c r="E46" i="12"/>
  <c r="F46" i="12"/>
  <c r="Q46" i="12"/>
  <c r="Z46" i="12"/>
  <c r="AY46" i="12"/>
  <c r="BL46" i="12"/>
  <c r="E47" i="12"/>
  <c r="F47" i="12"/>
  <c r="Q47" i="12"/>
  <c r="AY47" i="12"/>
  <c r="E48" i="12"/>
  <c r="F48" i="12"/>
  <c r="Z48" i="12"/>
  <c r="Q48" i="12"/>
  <c r="AT48" i="12"/>
  <c r="AU48" i="12"/>
  <c r="AY48" i="12"/>
  <c r="E49" i="12"/>
  <c r="F49" i="12"/>
  <c r="G49" i="12"/>
  <c r="Q49" i="12"/>
  <c r="AY49" i="12"/>
  <c r="BK49" i="12"/>
  <c r="BL49" i="12"/>
  <c r="E50" i="12"/>
  <c r="F50" i="12"/>
  <c r="G50" i="12"/>
  <c r="K50" i="12"/>
  <c r="Q50" i="12"/>
  <c r="AY50" i="12"/>
  <c r="BL50" i="12"/>
  <c r="E51" i="12"/>
  <c r="F51" i="12"/>
  <c r="Q51" i="12"/>
  <c r="Z51" i="12"/>
  <c r="AU51" i="12"/>
  <c r="AY51" i="12"/>
  <c r="E52" i="12"/>
  <c r="F52" i="12"/>
  <c r="Q52" i="12"/>
  <c r="AY52" i="12"/>
  <c r="E53" i="12"/>
  <c r="F53" i="12"/>
  <c r="G53" i="12"/>
  <c r="Q53" i="12"/>
  <c r="AY53" i="12"/>
  <c r="BK53" i="12"/>
  <c r="BL53" i="12"/>
  <c r="E54" i="12"/>
  <c r="F54" i="12"/>
  <c r="AU54" i="12"/>
  <c r="G54" i="12"/>
  <c r="J54" i="12"/>
  <c r="Q54" i="12"/>
  <c r="AY54" i="12"/>
  <c r="BL54" i="12"/>
  <c r="E55" i="12"/>
  <c r="F55" i="12"/>
  <c r="Q55" i="12"/>
  <c r="Z55" i="12"/>
  <c r="AU55" i="12"/>
  <c r="AY55" i="12"/>
  <c r="E56" i="12"/>
  <c r="F56" i="12"/>
  <c r="Q56" i="12"/>
  <c r="AY56" i="12"/>
  <c r="BK56" i="12"/>
  <c r="BJ56" i="12"/>
  <c r="BL56" i="12"/>
  <c r="E57" i="12"/>
  <c r="F57" i="12"/>
  <c r="G57" i="12"/>
  <c r="Q57" i="12"/>
  <c r="AY57" i="12"/>
  <c r="BL57" i="12"/>
  <c r="E58" i="12"/>
  <c r="F58" i="12"/>
  <c r="G58" i="12"/>
  <c r="Q58" i="12"/>
  <c r="AY58" i="12"/>
  <c r="BL58" i="12"/>
  <c r="E59" i="12"/>
  <c r="F59" i="12"/>
  <c r="Q59" i="12"/>
  <c r="Z59" i="12"/>
  <c r="AY59" i="12"/>
  <c r="E60" i="12"/>
  <c r="F60" i="12"/>
  <c r="Q60" i="12"/>
  <c r="AY60" i="12"/>
  <c r="BK60" i="12"/>
  <c r="BJ60" i="12"/>
  <c r="BL60" i="12"/>
  <c r="E61" i="12"/>
  <c r="F61" i="12"/>
  <c r="G61" i="12"/>
  <c r="Q61" i="12"/>
  <c r="AY61" i="12"/>
  <c r="BL61" i="12"/>
  <c r="E62" i="12"/>
  <c r="F62" i="12"/>
  <c r="G62" i="12"/>
  <c r="Q62" i="12"/>
  <c r="AU62" i="12"/>
  <c r="AY62" i="12"/>
  <c r="BL62" i="12"/>
  <c r="E63" i="12"/>
  <c r="F63" i="12"/>
  <c r="Q63" i="12"/>
  <c r="AY63" i="12"/>
  <c r="BI63" i="12"/>
  <c r="BJ63" i="12"/>
  <c r="BK63" i="12"/>
  <c r="BL63" i="12"/>
  <c r="BH63" i="12"/>
  <c r="BG63" i="12"/>
  <c r="BF63" i="12"/>
  <c r="BE63" i="12"/>
  <c r="BD63" i="12"/>
  <c r="BC63" i="12"/>
  <c r="E64" i="12"/>
  <c r="F64" i="12"/>
  <c r="Q64" i="12"/>
  <c r="AY64" i="12"/>
  <c r="BJ64" i="12"/>
  <c r="BK64" i="12"/>
  <c r="BL64" i="12"/>
  <c r="E65" i="12"/>
  <c r="F65" i="12"/>
  <c r="Q65" i="12"/>
  <c r="AY65" i="12"/>
  <c r="BL65" i="12"/>
  <c r="E66" i="12"/>
  <c r="F66" i="12"/>
  <c r="Q66" i="12"/>
  <c r="AU66" i="12"/>
  <c r="AY66" i="12"/>
  <c r="BL66" i="12"/>
  <c r="E67" i="12"/>
  <c r="F67" i="12"/>
  <c r="Q67" i="12"/>
  <c r="Z67" i="12"/>
  <c r="AY67" i="12"/>
  <c r="BJ67" i="12"/>
  <c r="BI67" i="12"/>
  <c r="BK67" i="12"/>
  <c r="BL67" i="12"/>
  <c r="E68" i="12"/>
  <c r="F68" i="12"/>
  <c r="Q68" i="12"/>
  <c r="AY68" i="12"/>
  <c r="BL68" i="12"/>
  <c r="E69" i="12"/>
  <c r="F69" i="12"/>
  <c r="Z69" i="12"/>
  <c r="Q69" i="12"/>
  <c r="AY69" i="12"/>
  <c r="BL69" i="12"/>
  <c r="E70" i="12"/>
  <c r="F70" i="12"/>
  <c r="Q70" i="12"/>
  <c r="Z70" i="12"/>
  <c r="AY70" i="12"/>
  <c r="BL70" i="12"/>
  <c r="E71" i="12"/>
  <c r="F71" i="12"/>
  <c r="G71" i="12"/>
  <c r="K71" i="12"/>
  <c r="Q71" i="12"/>
  <c r="AU71" i="12"/>
  <c r="AY71" i="12"/>
  <c r="BJ71" i="12"/>
  <c r="BI71" i="12"/>
  <c r="BK71" i="12"/>
  <c r="BL71" i="12"/>
  <c r="BH71" i="12"/>
  <c r="BG71" i="12"/>
  <c r="BF71" i="12"/>
  <c r="BE71" i="12"/>
  <c r="BD71" i="12"/>
  <c r="BC71" i="12"/>
  <c r="E72" i="12"/>
  <c r="F72" i="12"/>
  <c r="Q72" i="12"/>
  <c r="AY72" i="12"/>
  <c r="BK72" i="12"/>
  <c r="BJ72" i="12"/>
  <c r="BL72" i="12"/>
  <c r="E73" i="12"/>
  <c r="F73" i="12"/>
  <c r="Z73" i="12"/>
  <c r="G73" i="12"/>
  <c r="Q73" i="12"/>
  <c r="AY73" i="12"/>
  <c r="BL73" i="12"/>
  <c r="E74" i="12"/>
  <c r="F74" i="12"/>
  <c r="G74" i="12"/>
  <c r="Q74" i="12"/>
  <c r="AY74" i="12"/>
  <c r="BL74" i="12"/>
  <c r="E75" i="12"/>
  <c r="F75" i="12"/>
  <c r="Z75" i="12"/>
  <c r="Q75" i="12"/>
  <c r="AY75" i="12"/>
  <c r="BF75" i="12"/>
  <c r="BE75" i="12"/>
  <c r="BD75" i="12"/>
  <c r="BC75" i="12"/>
  <c r="BI75" i="12"/>
  <c r="BH75" i="12"/>
  <c r="BG75" i="12"/>
  <c r="BJ75" i="12"/>
  <c r="BK75" i="12"/>
  <c r="BL75" i="12"/>
  <c r="E76" i="12"/>
  <c r="F76" i="12"/>
  <c r="Q76" i="12"/>
  <c r="AY76" i="12"/>
  <c r="BK76" i="12"/>
  <c r="BJ76" i="12"/>
  <c r="BL76" i="12"/>
  <c r="E77" i="12"/>
  <c r="F77" i="12"/>
  <c r="G77" i="12"/>
  <c r="Q77" i="12"/>
  <c r="AY77" i="12"/>
  <c r="BL77" i="12"/>
  <c r="E78" i="12"/>
  <c r="F78" i="12"/>
  <c r="G78" i="12"/>
  <c r="Q78" i="12"/>
  <c r="AY78" i="12"/>
  <c r="BL78" i="12"/>
  <c r="E79" i="12"/>
  <c r="F79" i="12"/>
  <c r="Q79" i="12"/>
  <c r="Z79" i="12"/>
  <c r="AU79" i="12"/>
  <c r="AY79" i="12"/>
  <c r="BI79" i="12"/>
  <c r="BJ79" i="12"/>
  <c r="BK79" i="12"/>
  <c r="BL79" i="12"/>
  <c r="E80" i="12"/>
  <c r="F80" i="12"/>
  <c r="Q80" i="12"/>
  <c r="AY80" i="12"/>
  <c r="BJ80" i="12"/>
  <c r="BK80" i="12"/>
  <c r="BL80" i="12"/>
  <c r="E81" i="12"/>
  <c r="F81" i="12"/>
  <c r="G81" i="12"/>
  <c r="Q81" i="12"/>
  <c r="AY81" i="12"/>
  <c r="BK81" i="12"/>
  <c r="BL81" i="12"/>
  <c r="E82" i="12"/>
  <c r="F82" i="12"/>
  <c r="G82" i="12"/>
  <c r="K82" i="12"/>
  <c r="Q82" i="12"/>
  <c r="AT82" i="12"/>
  <c r="AU82" i="12"/>
  <c r="AY82" i="12"/>
  <c r="BL82" i="12"/>
  <c r="E83" i="12"/>
  <c r="F83" i="12"/>
  <c r="Q83" i="12"/>
  <c r="Z83" i="12"/>
  <c r="AU83" i="12"/>
  <c r="E84" i="12"/>
  <c r="F84" i="12"/>
  <c r="Q84" i="12"/>
  <c r="AU84" i="12"/>
  <c r="E85" i="12"/>
  <c r="F85" i="12"/>
  <c r="G85" i="12"/>
  <c r="K85" i="12"/>
  <c r="Q85" i="12"/>
  <c r="Z85" i="12"/>
  <c r="AU85" i="12"/>
  <c r="E86" i="12"/>
  <c r="F86" i="12"/>
  <c r="Q86" i="12"/>
  <c r="E87" i="12"/>
  <c r="F87" i="12"/>
  <c r="G87" i="12"/>
  <c r="K87" i="12"/>
  <c r="Q87" i="12"/>
  <c r="AU87" i="12"/>
  <c r="E88" i="12"/>
  <c r="F88" i="12"/>
  <c r="Q88" i="12"/>
  <c r="E89" i="12"/>
  <c r="F89" i="12"/>
  <c r="G89" i="12"/>
  <c r="K89" i="12"/>
  <c r="Q89" i="12"/>
  <c r="AB2" i="15"/>
  <c r="AD2" i="15"/>
  <c r="AY3" i="15"/>
  <c r="AB5" i="15"/>
  <c r="AY9" i="15"/>
  <c r="AB6" i="15"/>
  <c r="AB7" i="15"/>
  <c r="AB8" i="15"/>
  <c r="F1" i="15" s="1"/>
  <c r="D9" i="15"/>
  <c r="E9" i="15"/>
  <c r="AB9" i="15"/>
  <c r="AB10" i="15"/>
  <c r="AY10" i="15"/>
  <c r="D11" i="15"/>
  <c r="AB11" i="15"/>
  <c r="AY11" i="15"/>
  <c r="D12" i="15"/>
  <c r="P121" i="15" s="1"/>
  <c r="AC121" i="15" s="1"/>
  <c r="AB12" i="15"/>
  <c r="AY12" i="15"/>
  <c r="D13" i="15"/>
  <c r="D14" i="15" s="1"/>
  <c r="AB13" i="15"/>
  <c r="AY13" i="15"/>
  <c r="AB14" i="15"/>
  <c r="AY14" i="15"/>
  <c r="AB15" i="15"/>
  <c r="BL59" i="15" s="1"/>
  <c r="AY15" i="15"/>
  <c r="F16" i="15"/>
  <c r="F17" i="15" s="1"/>
  <c r="AB16" i="15"/>
  <c r="AY16" i="15"/>
  <c r="AB17" i="15"/>
  <c r="AY17" i="15"/>
  <c r="AB18" i="15"/>
  <c r="AY18" i="15"/>
  <c r="AY19" i="15"/>
  <c r="AY20" i="15"/>
  <c r="E21" i="15"/>
  <c r="F21" i="15"/>
  <c r="Z21" i="15"/>
  <c r="Q21" i="15"/>
  <c r="AY21" i="15"/>
  <c r="E22" i="15"/>
  <c r="F22" i="15" s="1"/>
  <c r="Q22" i="15"/>
  <c r="AY22" i="15"/>
  <c r="E23" i="15"/>
  <c r="F23" i="15" s="1"/>
  <c r="Q23" i="15"/>
  <c r="AY23" i="15"/>
  <c r="E24" i="15"/>
  <c r="F24" i="15" s="1"/>
  <c r="Z24" i="15" s="1"/>
  <c r="Q24" i="15"/>
  <c r="AY24" i="15"/>
  <c r="E25" i="15"/>
  <c r="F25" i="15" s="1"/>
  <c r="Q25" i="15"/>
  <c r="AY25" i="15"/>
  <c r="E26" i="15"/>
  <c r="F26" i="15" s="1"/>
  <c r="Q26" i="15"/>
  <c r="AY26" i="15"/>
  <c r="E27" i="15"/>
  <c r="F27" i="15" s="1"/>
  <c r="Z27" i="15" s="1"/>
  <c r="Q27" i="15"/>
  <c r="AY27" i="15"/>
  <c r="E28" i="15"/>
  <c r="F28" i="15"/>
  <c r="G28" i="15" s="1"/>
  <c r="Q28" i="15"/>
  <c r="AY28" i="15"/>
  <c r="E29" i="15"/>
  <c r="F29" i="15" s="1"/>
  <c r="Q29" i="15"/>
  <c r="AY29" i="15"/>
  <c r="E30" i="15"/>
  <c r="F30" i="15" s="1"/>
  <c r="Q30" i="15"/>
  <c r="AY30" i="15"/>
  <c r="E31" i="15"/>
  <c r="F31" i="15"/>
  <c r="Q31" i="15"/>
  <c r="AY31" i="15"/>
  <c r="E32" i="15"/>
  <c r="F32" i="15"/>
  <c r="Q32" i="15"/>
  <c r="AY32" i="15"/>
  <c r="E33" i="15"/>
  <c r="F33" i="15" s="1"/>
  <c r="Q33" i="15"/>
  <c r="AY33" i="15"/>
  <c r="E34" i="15"/>
  <c r="F34" i="15"/>
  <c r="Q34" i="15"/>
  <c r="AY34" i="15"/>
  <c r="E35" i="15"/>
  <c r="F35" i="15" s="1"/>
  <c r="Z35" i="15" s="1"/>
  <c r="Q35" i="15"/>
  <c r="AY35" i="15"/>
  <c r="E36" i="15"/>
  <c r="F36" i="15"/>
  <c r="Q36" i="15"/>
  <c r="AY36" i="15"/>
  <c r="E37" i="15"/>
  <c r="F37" i="15"/>
  <c r="Q37" i="15"/>
  <c r="AY37" i="15"/>
  <c r="E38" i="15"/>
  <c r="F38" i="15" s="1"/>
  <c r="Q38" i="15"/>
  <c r="AY38" i="15"/>
  <c r="E39" i="15"/>
  <c r="F39" i="15"/>
  <c r="Q39" i="15"/>
  <c r="AY39" i="15"/>
  <c r="E40" i="15"/>
  <c r="F40" i="15" s="1"/>
  <c r="Q40" i="15"/>
  <c r="AY40" i="15"/>
  <c r="E41" i="15"/>
  <c r="F41" i="15"/>
  <c r="G41" i="15" s="1"/>
  <c r="Q41" i="15"/>
  <c r="AY41" i="15"/>
  <c r="E42" i="15"/>
  <c r="F42" i="15" s="1"/>
  <c r="Q42" i="15"/>
  <c r="AY42" i="15"/>
  <c r="E43" i="15"/>
  <c r="F43" i="15" s="1"/>
  <c r="Z43" i="15" s="1"/>
  <c r="Q43" i="15"/>
  <c r="AY43" i="15"/>
  <c r="E44" i="15"/>
  <c r="F44" i="15" s="1"/>
  <c r="Q44" i="15"/>
  <c r="AY44" i="15"/>
  <c r="E45" i="15"/>
  <c r="F45" i="15" s="1"/>
  <c r="Q45" i="15"/>
  <c r="AY45" i="15"/>
  <c r="E46" i="15"/>
  <c r="F46" i="15" s="1"/>
  <c r="Q46" i="15"/>
  <c r="AY46" i="15"/>
  <c r="E47" i="15"/>
  <c r="F47" i="15"/>
  <c r="Q47" i="15"/>
  <c r="AY47" i="15"/>
  <c r="BL47" i="15"/>
  <c r="E48" i="15"/>
  <c r="F48" i="15"/>
  <c r="Q48" i="15"/>
  <c r="AY48" i="15"/>
  <c r="E49" i="15"/>
  <c r="F49" i="15" s="1"/>
  <c r="Q49" i="15"/>
  <c r="AY49" i="15"/>
  <c r="E50" i="15"/>
  <c r="F50" i="15"/>
  <c r="Q50" i="15"/>
  <c r="AY50" i="15"/>
  <c r="E51" i="15"/>
  <c r="F51" i="15" s="1"/>
  <c r="Z51" i="15" s="1"/>
  <c r="Q51" i="15"/>
  <c r="AY51" i="15"/>
  <c r="E52" i="15"/>
  <c r="F52" i="15" s="1"/>
  <c r="Q52" i="15"/>
  <c r="AY52" i="15"/>
  <c r="E53" i="15"/>
  <c r="F53" i="15" s="1"/>
  <c r="G53" i="15"/>
  <c r="L53" i="15" s="1"/>
  <c r="Q53" i="15"/>
  <c r="AY53" i="15"/>
  <c r="E54" i="15"/>
  <c r="F54" i="15"/>
  <c r="Q54" i="15"/>
  <c r="AY54" i="15"/>
  <c r="E55" i="15"/>
  <c r="F55" i="15"/>
  <c r="Q55" i="15"/>
  <c r="AY55" i="15"/>
  <c r="E56" i="15"/>
  <c r="F56" i="15"/>
  <c r="Z56" i="15" s="1"/>
  <c r="G56" i="15"/>
  <c r="L56" i="15"/>
  <c r="Q56" i="15"/>
  <c r="AY56" i="15"/>
  <c r="E57" i="15"/>
  <c r="F57" i="15" s="1"/>
  <c r="G57" i="15" s="1"/>
  <c r="Q57" i="15"/>
  <c r="AY57" i="15"/>
  <c r="E58" i="15"/>
  <c r="F58" i="15"/>
  <c r="Q58" i="15"/>
  <c r="AY58" i="15"/>
  <c r="E59" i="15"/>
  <c r="F59" i="15" s="1"/>
  <c r="Q59" i="15"/>
  <c r="AY59" i="15"/>
  <c r="E60" i="15"/>
  <c r="F60" i="15"/>
  <c r="Q60" i="15"/>
  <c r="AY60" i="15"/>
  <c r="BL60" i="15"/>
  <c r="E61" i="15"/>
  <c r="F61" i="15"/>
  <c r="Z61" i="15" s="1"/>
  <c r="Q61" i="15"/>
  <c r="AY61" i="15"/>
  <c r="E62" i="15"/>
  <c r="F62" i="15" s="1"/>
  <c r="Q62" i="15"/>
  <c r="AY62" i="15"/>
  <c r="E63" i="15"/>
  <c r="F63" i="15" s="1"/>
  <c r="Q63" i="15"/>
  <c r="AY63" i="15"/>
  <c r="C64" i="15"/>
  <c r="AY64" i="15"/>
  <c r="E65" i="15"/>
  <c r="F65" i="15"/>
  <c r="Q65" i="15"/>
  <c r="AY65" i="15"/>
  <c r="E66" i="15"/>
  <c r="F66" i="15" s="1"/>
  <c r="Q66" i="15"/>
  <c r="AY66" i="15"/>
  <c r="E67" i="15"/>
  <c r="F67" i="15"/>
  <c r="Z67" i="15" s="1"/>
  <c r="Q67" i="15"/>
  <c r="AY67" i="15"/>
  <c r="E68" i="15"/>
  <c r="F68" i="15"/>
  <c r="Q68" i="15"/>
  <c r="AY68" i="15"/>
  <c r="E69" i="15"/>
  <c r="F69" i="15"/>
  <c r="Q69" i="15"/>
  <c r="AY69" i="15"/>
  <c r="E70" i="15"/>
  <c r="F70" i="15" s="1"/>
  <c r="Z70" i="15" s="1"/>
  <c r="Q70" i="15"/>
  <c r="AY70" i="15"/>
  <c r="E71" i="15"/>
  <c r="F71" i="15"/>
  <c r="Q71" i="15"/>
  <c r="AY71" i="15"/>
  <c r="E72" i="15"/>
  <c r="F72" i="15" s="1"/>
  <c r="Q72" i="15"/>
  <c r="AY72" i="15"/>
  <c r="E73" i="15"/>
  <c r="F73" i="15" s="1"/>
  <c r="Q73" i="15"/>
  <c r="AY73" i="15"/>
  <c r="E74" i="15"/>
  <c r="F74" i="15" s="1"/>
  <c r="Q74" i="15"/>
  <c r="AY74" i="15"/>
  <c r="E75" i="15"/>
  <c r="F75" i="15" s="1"/>
  <c r="G75" i="15" s="1"/>
  <c r="Q75" i="15"/>
  <c r="AY75" i="15"/>
  <c r="E76" i="15"/>
  <c r="F76" i="15"/>
  <c r="Z76" i="15" s="1"/>
  <c r="Q76" i="15"/>
  <c r="AY76" i="15"/>
  <c r="E77" i="15"/>
  <c r="F77" i="15" s="1"/>
  <c r="Q77" i="15"/>
  <c r="AY77" i="15"/>
  <c r="E78" i="15"/>
  <c r="F78" i="15" s="1"/>
  <c r="Q78" i="15"/>
  <c r="AY78" i="15"/>
  <c r="E79" i="15"/>
  <c r="F79" i="15"/>
  <c r="Q79" i="15"/>
  <c r="AY79" i="15"/>
  <c r="E80" i="15"/>
  <c r="F80" i="15"/>
  <c r="Q80" i="15"/>
  <c r="AY80" i="15"/>
  <c r="E81" i="15"/>
  <c r="F81" i="15" s="1"/>
  <c r="Q81" i="15"/>
  <c r="AY81" i="15"/>
  <c r="E82" i="15"/>
  <c r="F82" i="15" s="1"/>
  <c r="Q82" i="15"/>
  <c r="AY82" i="15"/>
  <c r="E83" i="15"/>
  <c r="F83" i="15" s="1"/>
  <c r="G83" i="15" s="1"/>
  <c r="Q83" i="15"/>
  <c r="AY83" i="15"/>
  <c r="E84" i="15"/>
  <c r="F84" i="15"/>
  <c r="Z84" i="15" s="1"/>
  <c r="Q84" i="15"/>
  <c r="AY84" i="15"/>
  <c r="BL84" i="15"/>
  <c r="E85" i="15"/>
  <c r="F85" i="15" s="1"/>
  <c r="Q85" i="15"/>
  <c r="AY85" i="15"/>
  <c r="E86" i="15"/>
  <c r="F86" i="15"/>
  <c r="Q86" i="15"/>
  <c r="AY86" i="15"/>
  <c r="BL86" i="15"/>
  <c r="E87" i="15"/>
  <c r="F87" i="15" s="1"/>
  <c r="Q87" i="15"/>
  <c r="AY87" i="15"/>
  <c r="E88" i="15"/>
  <c r="F88" i="15" s="1"/>
  <c r="G88" i="15" s="1"/>
  <c r="Q88" i="15"/>
  <c r="AY88" i="15"/>
  <c r="E89" i="15"/>
  <c r="F89" i="15" s="1"/>
  <c r="Q89" i="15"/>
  <c r="AY89" i="15"/>
  <c r="E90" i="15"/>
  <c r="F90" i="15"/>
  <c r="Q90" i="15"/>
  <c r="AY90" i="15"/>
  <c r="BL90" i="15"/>
  <c r="E91" i="15"/>
  <c r="F91" i="15"/>
  <c r="Q91" i="15"/>
  <c r="AY91" i="15"/>
  <c r="E92" i="15"/>
  <c r="F92" i="15"/>
  <c r="Q92" i="15"/>
  <c r="AY92" i="15"/>
  <c r="E93" i="15"/>
  <c r="F93" i="15"/>
  <c r="G93" i="15" s="1"/>
  <c r="Q93" i="15"/>
  <c r="Z93" i="15"/>
  <c r="AY93" i="15"/>
  <c r="E94" i="15"/>
  <c r="F94" i="15" s="1"/>
  <c r="Q94" i="15"/>
  <c r="AY94" i="15"/>
  <c r="E95" i="15"/>
  <c r="F95" i="15" s="1"/>
  <c r="G95" i="15" s="1"/>
  <c r="Q95" i="15"/>
  <c r="AY95" i="15"/>
  <c r="E96" i="15"/>
  <c r="F96" i="15"/>
  <c r="G96" i="15" s="1"/>
  <c r="K96" i="15" s="1"/>
  <c r="Q96" i="15"/>
  <c r="E97" i="15"/>
  <c r="F97" i="15" s="1"/>
  <c r="Q97" i="15"/>
  <c r="E98" i="15"/>
  <c r="F98" i="15"/>
  <c r="G98" i="15"/>
  <c r="K98" i="15" s="1"/>
  <c r="Q98" i="15"/>
  <c r="E99" i="15"/>
  <c r="F99" i="15"/>
  <c r="Q99" i="15"/>
  <c r="E100" i="15"/>
  <c r="F100" i="15" s="1"/>
  <c r="G100" i="15" s="1"/>
  <c r="K100" i="15" s="1"/>
  <c r="Q100" i="15"/>
  <c r="E101" i="15"/>
  <c r="F101" i="15"/>
  <c r="Q101" i="15"/>
  <c r="E102" i="15"/>
  <c r="F102" i="15" s="1"/>
  <c r="Q102" i="15"/>
  <c r="E103" i="15"/>
  <c r="F103" i="15"/>
  <c r="Q103" i="15"/>
  <c r="E104" i="15"/>
  <c r="F104" i="15" s="1"/>
  <c r="Q104" i="15"/>
  <c r="E105" i="15"/>
  <c r="F105" i="15"/>
  <c r="Q105" i="15"/>
  <c r="E106" i="15"/>
  <c r="F106" i="15"/>
  <c r="Q106" i="15"/>
  <c r="E107" i="15"/>
  <c r="F107" i="15"/>
  <c r="Q107" i="15"/>
  <c r="E108" i="15"/>
  <c r="F108" i="15" s="1"/>
  <c r="Q108" i="15"/>
  <c r="E109" i="15"/>
  <c r="F109" i="15" s="1"/>
  <c r="Q109" i="15"/>
  <c r="E110" i="15"/>
  <c r="F110" i="15" s="1"/>
  <c r="Q110" i="15"/>
  <c r="E111" i="15"/>
  <c r="F111" i="15"/>
  <c r="G111" i="15" s="1"/>
  <c r="K111" i="15" s="1"/>
  <c r="Z111" i="15"/>
  <c r="Q111" i="15"/>
  <c r="E112" i="15"/>
  <c r="F112" i="15"/>
  <c r="Q112" i="15"/>
  <c r="E113" i="15"/>
  <c r="F113" i="15"/>
  <c r="Z113" i="15" s="1"/>
  <c r="Q113" i="15"/>
  <c r="E114" i="15"/>
  <c r="F114" i="15"/>
  <c r="Z114" i="15" s="1"/>
  <c r="Q114" i="15"/>
  <c r="AU114" i="15"/>
  <c r="E115" i="15"/>
  <c r="F115" i="15"/>
  <c r="Z115" i="15" s="1"/>
  <c r="Q115" i="15"/>
  <c r="E116" i="15"/>
  <c r="F116" i="15"/>
  <c r="Z116" i="15" s="1"/>
  <c r="Q116" i="15"/>
  <c r="AU116" i="15"/>
  <c r="E117" i="15"/>
  <c r="F117" i="15"/>
  <c r="Z117" i="15" s="1"/>
  <c r="Q117" i="15"/>
  <c r="E118" i="15"/>
  <c r="F118" i="15"/>
  <c r="Z118" i="15" s="1"/>
  <c r="Q118" i="15"/>
  <c r="H3" i="19"/>
  <c r="V119" i="19" s="1"/>
  <c r="H4" i="19"/>
  <c r="P105" i="19" s="1"/>
  <c r="H5" i="19"/>
  <c r="H11" i="19" s="1"/>
  <c r="H6" i="19"/>
  <c r="W22" i="19" s="1"/>
  <c r="H7" i="19"/>
  <c r="H8" i="19"/>
  <c r="D9" i="19"/>
  <c r="E9" i="19"/>
  <c r="H13" i="19"/>
  <c r="H14" i="19" s="1"/>
  <c r="H15" i="19" s="1"/>
  <c r="F16" i="19"/>
  <c r="F17" i="19" s="1"/>
  <c r="E21" i="19"/>
  <c r="F21" i="19" s="1"/>
  <c r="Q21" i="19"/>
  <c r="E22" i="19"/>
  <c r="F22" i="19" s="1"/>
  <c r="G22" i="19" s="1"/>
  <c r="Q22" i="19"/>
  <c r="C23" i="19"/>
  <c r="C17" i="19"/>
  <c r="E23" i="19"/>
  <c r="F23" i="19" s="1"/>
  <c r="Q23" i="19"/>
  <c r="E24" i="19"/>
  <c r="F24" i="19" s="1"/>
  <c r="Q24" i="19"/>
  <c r="E25" i="19"/>
  <c r="F25" i="19"/>
  <c r="Q25" i="19"/>
  <c r="E26" i="19"/>
  <c r="F26" i="19" s="1"/>
  <c r="Q26" i="19"/>
  <c r="E27" i="19"/>
  <c r="F27" i="19" s="1"/>
  <c r="Q27" i="19"/>
  <c r="E28" i="19"/>
  <c r="F28" i="19" s="1"/>
  <c r="Q28" i="19"/>
  <c r="E29" i="19"/>
  <c r="F29" i="19" s="1"/>
  <c r="Q29" i="19"/>
  <c r="E30" i="19"/>
  <c r="F30" i="19" s="1"/>
  <c r="Q30" i="19"/>
  <c r="E31" i="19"/>
  <c r="F31" i="19" s="1"/>
  <c r="Q31" i="19"/>
  <c r="E32" i="19"/>
  <c r="F32" i="19" s="1"/>
  <c r="G32" i="19" s="1"/>
  <c r="I32" i="19" s="1"/>
  <c r="Q32" i="19"/>
  <c r="E33" i="19"/>
  <c r="F33" i="19" s="1"/>
  <c r="Q33" i="19"/>
  <c r="E34" i="19"/>
  <c r="F34" i="19" s="1"/>
  <c r="Q34" i="19"/>
  <c r="E35" i="19"/>
  <c r="F35" i="19" s="1"/>
  <c r="G35" i="19" s="1"/>
  <c r="Q35" i="19"/>
  <c r="E36" i="19"/>
  <c r="F36" i="19"/>
  <c r="G36" i="19" s="1"/>
  <c r="Q36" i="19"/>
  <c r="E37" i="19"/>
  <c r="F37" i="19" s="1"/>
  <c r="Q37" i="19"/>
  <c r="E38" i="19"/>
  <c r="F38" i="19"/>
  <c r="Q38" i="19"/>
  <c r="E39" i="19"/>
  <c r="F39" i="19" s="1"/>
  <c r="Q39" i="19"/>
  <c r="E40" i="19"/>
  <c r="F40" i="19" s="1"/>
  <c r="W40" i="19" s="1"/>
  <c r="Q40" i="19"/>
  <c r="E41" i="19"/>
  <c r="F41" i="19" s="1"/>
  <c r="Q41" i="19"/>
  <c r="E42" i="19"/>
  <c r="F42" i="19" s="1"/>
  <c r="Q42" i="19"/>
  <c r="E43" i="19"/>
  <c r="F43" i="19" s="1"/>
  <c r="V43" i="19" s="1"/>
  <c r="Q43" i="19"/>
  <c r="E44" i="19"/>
  <c r="F44" i="19" s="1"/>
  <c r="Q44" i="19"/>
  <c r="E45" i="19"/>
  <c r="F45" i="19" s="1"/>
  <c r="Q45" i="19"/>
  <c r="E46" i="19"/>
  <c r="F46" i="19"/>
  <c r="W46" i="19" s="1"/>
  <c r="Q46" i="19"/>
  <c r="E47" i="19"/>
  <c r="F47" i="19"/>
  <c r="Q47" i="19"/>
  <c r="E48" i="19"/>
  <c r="F48" i="19" s="1"/>
  <c r="Q48" i="19"/>
  <c r="E49" i="19"/>
  <c r="F49" i="19" s="1"/>
  <c r="Q49" i="19"/>
  <c r="E50" i="19"/>
  <c r="F50" i="19" s="1"/>
  <c r="Q50" i="19"/>
  <c r="E51" i="19"/>
  <c r="F51" i="19"/>
  <c r="G51" i="19" s="1"/>
  <c r="Q51" i="19"/>
  <c r="E52" i="19"/>
  <c r="F52" i="19"/>
  <c r="Q52" i="19"/>
  <c r="E53" i="19"/>
  <c r="F53" i="19"/>
  <c r="Q53" i="19"/>
  <c r="E54" i="19"/>
  <c r="F54" i="19" s="1"/>
  <c r="Q54" i="19"/>
  <c r="E55" i="19"/>
  <c r="F55" i="19" s="1"/>
  <c r="G55" i="19"/>
  <c r="Q55" i="19"/>
  <c r="E56" i="19"/>
  <c r="F56" i="19" s="1"/>
  <c r="Q56" i="19"/>
  <c r="E57" i="19"/>
  <c r="F57" i="19" s="1"/>
  <c r="Q57" i="19"/>
  <c r="E58" i="19"/>
  <c r="F58" i="19" s="1"/>
  <c r="Q58" i="19"/>
  <c r="E59" i="19"/>
  <c r="F59" i="19" s="1"/>
  <c r="Q59" i="19"/>
  <c r="E60" i="19"/>
  <c r="F60" i="19"/>
  <c r="Q60" i="19"/>
  <c r="E61" i="19"/>
  <c r="F61" i="19" s="1"/>
  <c r="G61" i="19" s="1"/>
  <c r="Q61" i="19"/>
  <c r="E62" i="19"/>
  <c r="F62" i="19" s="1"/>
  <c r="Q62" i="19"/>
  <c r="E63" i="19"/>
  <c r="F63" i="19" s="1"/>
  <c r="G63" i="19"/>
  <c r="Q63" i="19"/>
  <c r="E64" i="19"/>
  <c r="F64" i="19" s="1"/>
  <c r="Q64" i="19"/>
  <c r="E65" i="19"/>
  <c r="F65" i="19" s="1"/>
  <c r="Q65" i="19"/>
  <c r="E66" i="19"/>
  <c r="F66" i="19" s="1"/>
  <c r="Q66" i="19"/>
  <c r="E67" i="19"/>
  <c r="F67" i="19"/>
  <c r="Q67" i="19"/>
  <c r="E68" i="19"/>
  <c r="F68" i="19"/>
  <c r="Q68" i="19"/>
  <c r="E69" i="19"/>
  <c r="F69" i="19"/>
  <c r="Q69" i="19"/>
  <c r="E70" i="19"/>
  <c r="F70" i="19" s="1"/>
  <c r="G70" i="19" s="1"/>
  <c r="K70" i="19" s="1"/>
  <c r="Q70" i="19"/>
  <c r="E71" i="19"/>
  <c r="F71" i="19"/>
  <c r="G71" i="19" s="1"/>
  <c r="Q71" i="19"/>
  <c r="E72" i="19"/>
  <c r="F72" i="19" s="1"/>
  <c r="Q72" i="19"/>
  <c r="E73" i="19"/>
  <c r="F73" i="19" s="1"/>
  <c r="Q73" i="19"/>
  <c r="E74" i="19"/>
  <c r="F74" i="19" s="1"/>
  <c r="Q74" i="19"/>
  <c r="E75" i="19"/>
  <c r="F75" i="19" s="1"/>
  <c r="G75" i="19" s="1"/>
  <c r="J75" i="19" s="1"/>
  <c r="Q75" i="19"/>
  <c r="E76" i="19"/>
  <c r="F76" i="19" s="1"/>
  <c r="Q76" i="19"/>
  <c r="E77" i="19"/>
  <c r="F77" i="19" s="1"/>
  <c r="Q77" i="19"/>
  <c r="E78" i="19"/>
  <c r="F78" i="19"/>
  <c r="Q78" i="19"/>
  <c r="E79" i="19"/>
  <c r="F79" i="19" s="1"/>
  <c r="Q79" i="19"/>
  <c r="E80" i="19"/>
  <c r="F80" i="19" s="1"/>
  <c r="Q80" i="19"/>
  <c r="E81" i="19"/>
  <c r="F81" i="19" s="1"/>
  <c r="Q81" i="19"/>
  <c r="E82" i="19"/>
  <c r="F82" i="19" s="1"/>
  <c r="Q82" i="19"/>
  <c r="E83" i="19"/>
  <c r="F83" i="19" s="1"/>
  <c r="Q83" i="19"/>
  <c r="E84" i="19"/>
  <c r="F84" i="19" s="1"/>
  <c r="Q84" i="19"/>
  <c r="E85" i="19"/>
  <c r="F85" i="19"/>
  <c r="Q85" i="19"/>
  <c r="E86" i="19"/>
  <c r="F86" i="19" s="1"/>
  <c r="Q86" i="19"/>
  <c r="E87" i="19"/>
  <c r="F87" i="19" s="1"/>
  <c r="Q87" i="19"/>
  <c r="E88" i="19"/>
  <c r="F88" i="19" s="1"/>
  <c r="Q88" i="19"/>
  <c r="E89" i="19"/>
  <c r="F89" i="19"/>
  <c r="Q89" i="19"/>
  <c r="E90" i="19"/>
  <c r="F90" i="19" s="1"/>
  <c r="Q90" i="19"/>
  <c r="E91" i="19"/>
  <c r="F91" i="19" s="1"/>
  <c r="Q91" i="19"/>
  <c r="E92" i="19"/>
  <c r="F92" i="19" s="1"/>
  <c r="Q92" i="19"/>
  <c r="E93" i="19"/>
  <c r="F93" i="19"/>
  <c r="Q93" i="19"/>
  <c r="E94" i="19"/>
  <c r="F94" i="19" s="1"/>
  <c r="Q94" i="19"/>
  <c r="E95" i="19"/>
  <c r="F95" i="19" s="1"/>
  <c r="Q95" i="19"/>
  <c r="E96" i="19"/>
  <c r="F96" i="19" s="1"/>
  <c r="Q96" i="19"/>
  <c r="E97" i="19"/>
  <c r="F97" i="19" s="1"/>
  <c r="Q97" i="19"/>
  <c r="E98" i="19"/>
  <c r="F98" i="19" s="1"/>
  <c r="Q98" i="19"/>
  <c r="E99" i="19"/>
  <c r="F99" i="19" s="1"/>
  <c r="Q99" i="19"/>
  <c r="E100" i="19"/>
  <c r="F100" i="19" s="1"/>
  <c r="Q100" i="19"/>
  <c r="E101" i="19"/>
  <c r="F101" i="19"/>
  <c r="Q101" i="19"/>
  <c r="E102" i="19"/>
  <c r="F102" i="19" s="1"/>
  <c r="Q102" i="19"/>
  <c r="E103" i="19"/>
  <c r="F103" i="19" s="1"/>
  <c r="Q103" i="19"/>
  <c r="E104" i="19"/>
  <c r="F104" i="19" s="1"/>
  <c r="Q104" i="19"/>
  <c r="E105" i="19"/>
  <c r="F105" i="19" s="1"/>
  <c r="Q105" i="19"/>
  <c r="E106" i="19"/>
  <c r="F106" i="19" s="1"/>
  <c r="Q106" i="19"/>
  <c r="E107" i="19"/>
  <c r="F107" i="19" s="1"/>
  <c r="Q107" i="19"/>
  <c r="E108" i="19"/>
  <c r="F108" i="19" s="1"/>
  <c r="Q108" i="19"/>
  <c r="H3" i="14"/>
  <c r="V110" i="14" s="1"/>
  <c r="AA4" i="14"/>
  <c r="H4" i="14"/>
  <c r="H5" i="14"/>
  <c r="H6" i="14"/>
  <c r="AA6" i="14"/>
  <c r="H7" i="14"/>
  <c r="H8" i="14"/>
  <c r="D9" i="14"/>
  <c r="E9" i="14"/>
  <c r="H11" i="14"/>
  <c r="H13" i="14"/>
  <c r="H14" i="14" s="1"/>
  <c r="H15" i="14" s="1"/>
  <c r="AB13" i="14"/>
  <c r="F16" i="14"/>
  <c r="F17" i="14" s="1"/>
  <c r="AA18" i="14"/>
  <c r="AB18" i="14"/>
  <c r="E21" i="14"/>
  <c r="F21" i="14" s="1"/>
  <c r="Q21" i="14"/>
  <c r="AA21" i="14"/>
  <c r="AB21" i="14"/>
  <c r="E22" i="14"/>
  <c r="F22" i="14"/>
  <c r="Q22" i="14"/>
  <c r="C23" i="14"/>
  <c r="Q23" i="14"/>
  <c r="AA23" i="14"/>
  <c r="E24" i="14"/>
  <c r="F24" i="14"/>
  <c r="G24" i="14" s="1"/>
  <c r="J24" i="14" s="1"/>
  <c r="Q24" i="14"/>
  <c r="AA24" i="14"/>
  <c r="AB24" i="14"/>
  <c r="E25" i="14"/>
  <c r="F25" i="14"/>
  <c r="G25" i="14"/>
  <c r="Q25" i="14"/>
  <c r="AA25" i="14"/>
  <c r="AB25" i="14"/>
  <c r="E26" i="14"/>
  <c r="F26" i="14"/>
  <c r="G26" i="14"/>
  <c r="Q26" i="14"/>
  <c r="AA26" i="14"/>
  <c r="AB26" i="14"/>
  <c r="E27" i="14"/>
  <c r="F27" i="14"/>
  <c r="Q27" i="14"/>
  <c r="AB27" i="14"/>
  <c r="E28" i="14"/>
  <c r="F28" i="14" s="1"/>
  <c r="G28" i="14" s="1"/>
  <c r="Q28" i="14"/>
  <c r="E29" i="14"/>
  <c r="F29" i="14"/>
  <c r="G29" i="14" s="1"/>
  <c r="Q29" i="14"/>
  <c r="E30" i="14"/>
  <c r="F30" i="14"/>
  <c r="G30" i="14" s="1"/>
  <c r="Q30" i="14"/>
  <c r="E31" i="14"/>
  <c r="F31" i="14"/>
  <c r="W31" i="14" s="1"/>
  <c r="X31" i="14" s="1"/>
  <c r="Q31" i="14"/>
  <c r="E32" i="14"/>
  <c r="F32" i="14"/>
  <c r="G32" i="14"/>
  <c r="I32" i="14" s="1"/>
  <c r="Q32" i="14"/>
  <c r="E33" i="14"/>
  <c r="F33" i="14"/>
  <c r="G33" i="14"/>
  <c r="P33" i="14"/>
  <c r="Q33" i="14"/>
  <c r="E34" i="14"/>
  <c r="F34" i="14"/>
  <c r="G34" i="14"/>
  <c r="P34" i="14"/>
  <c r="Q34" i="14"/>
  <c r="E35" i="14"/>
  <c r="F35" i="14"/>
  <c r="P35" i="14"/>
  <c r="Q35" i="14"/>
  <c r="E36" i="14"/>
  <c r="F36" i="14" s="1"/>
  <c r="G36" i="14" s="1"/>
  <c r="I36" i="14" s="1"/>
  <c r="Q36" i="14"/>
  <c r="E37" i="14"/>
  <c r="F37" i="14" s="1"/>
  <c r="G37" i="14" s="1"/>
  <c r="Q37" i="14"/>
  <c r="V37" i="14"/>
  <c r="E38" i="14"/>
  <c r="F38" i="14" s="1"/>
  <c r="Q38" i="14"/>
  <c r="V38" i="14"/>
  <c r="E39" i="14"/>
  <c r="F39" i="14" s="1"/>
  <c r="V39" i="14" s="1"/>
  <c r="Q39" i="14"/>
  <c r="AA39" i="14"/>
  <c r="E40" i="14"/>
  <c r="F40" i="14"/>
  <c r="Q40" i="14"/>
  <c r="E41" i="14"/>
  <c r="F41" i="14"/>
  <c r="G41" i="14" s="1"/>
  <c r="Q41" i="14"/>
  <c r="E42" i="14"/>
  <c r="F42" i="14"/>
  <c r="G42" i="14"/>
  <c r="X42" i="14" s="1"/>
  <c r="Q42" i="14"/>
  <c r="E43" i="14"/>
  <c r="F43" i="14"/>
  <c r="G43" i="14"/>
  <c r="P43" i="14"/>
  <c r="Q43" i="14"/>
  <c r="E44" i="14"/>
  <c r="F44" i="14" s="1"/>
  <c r="Q44" i="14"/>
  <c r="E45" i="14"/>
  <c r="F45" i="14" s="1"/>
  <c r="G45" i="14" s="1"/>
  <c r="Q45" i="14"/>
  <c r="E46" i="14"/>
  <c r="F46" i="14"/>
  <c r="G46" i="14"/>
  <c r="Q46" i="14"/>
  <c r="E47" i="14"/>
  <c r="F47" i="14" s="1"/>
  <c r="Q47" i="14"/>
  <c r="V47" i="14"/>
  <c r="E48" i="14"/>
  <c r="F48" i="14"/>
  <c r="G48" i="14"/>
  <c r="Q48" i="14"/>
  <c r="E49" i="14"/>
  <c r="F49" i="14"/>
  <c r="G49" i="14"/>
  <c r="X49" i="14" s="1"/>
  <c r="Q49" i="14"/>
  <c r="E50" i="14"/>
  <c r="F50" i="14"/>
  <c r="G50" i="14"/>
  <c r="K50" i="14" s="1"/>
  <c r="Q50" i="14"/>
  <c r="E51" i="14"/>
  <c r="F51" i="14" s="1"/>
  <c r="G51" i="14" s="1"/>
  <c r="Q51" i="14"/>
  <c r="V51" i="14"/>
  <c r="E52" i="14"/>
  <c r="F52" i="14"/>
  <c r="G52" i="14"/>
  <c r="Q52" i="14"/>
  <c r="E53" i="14"/>
  <c r="F53" i="14"/>
  <c r="G53" i="14"/>
  <c r="K53" i="14" s="1"/>
  <c r="Q53" i="14"/>
  <c r="E54" i="14"/>
  <c r="F54" i="14"/>
  <c r="G54" i="14"/>
  <c r="Q54" i="14"/>
  <c r="E55" i="14"/>
  <c r="F55" i="14" s="1"/>
  <c r="G55" i="14" s="1"/>
  <c r="K55" i="14" s="1"/>
  <c r="Q55" i="14"/>
  <c r="V55" i="14"/>
  <c r="E56" i="14"/>
  <c r="F56" i="14"/>
  <c r="G56" i="14"/>
  <c r="Q56" i="14"/>
  <c r="E57" i="14"/>
  <c r="F57" i="14"/>
  <c r="R57" i="14" s="1"/>
  <c r="P57" i="14"/>
  <c r="Q57" i="14"/>
  <c r="E58" i="14"/>
  <c r="F58" i="14"/>
  <c r="G58" i="14"/>
  <c r="P58" i="14"/>
  <c r="S58" i="14" s="1"/>
  <c r="U58" i="14" s="1"/>
  <c r="Q58" i="14"/>
  <c r="E59" i="14"/>
  <c r="F59" i="14" s="1"/>
  <c r="V59" i="14" s="1"/>
  <c r="Q59" i="14"/>
  <c r="E60" i="14"/>
  <c r="F60" i="14" s="1"/>
  <c r="Q60" i="14"/>
  <c r="E61" i="14"/>
  <c r="F61" i="14" s="1"/>
  <c r="Q61" i="14"/>
  <c r="E62" i="14"/>
  <c r="F62" i="14"/>
  <c r="G62" i="14"/>
  <c r="P62" i="14"/>
  <c r="Q62" i="14"/>
  <c r="E63" i="14"/>
  <c r="F63" i="14" s="1"/>
  <c r="V63" i="14" s="1"/>
  <c r="Q63" i="14"/>
  <c r="E64" i="14"/>
  <c r="F64" i="14" s="1"/>
  <c r="Q64" i="14"/>
  <c r="E65" i="14"/>
  <c r="F65" i="14" s="1"/>
  <c r="Q65" i="14"/>
  <c r="E66" i="14"/>
  <c r="F66" i="14"/>
  <c r="G66" i="14"/>
  <c r="P66" i="14"/>
  <c r="S66" i="14" s="1"/>
  <c r="U66" i="14" s="1"/>
  <c r="Q66" i="14"/>
  <c r="E67" i="14"/>
  <c r="F67" i="14" s="1"/>
  <c r="V67" i="14" s="1"/>
  <c r="Q67" i="14"/>
  <c r="E68" i="14"/>
  <c r="F68" i="14" s="1"/>
  <c r="Q68" i="14"/>
  <c r="E69" i="14"/>
  <c r="F69" i="14" s="1"/>
  <c r="Q69" i="14"/>
  <c r="E70" i="14"/>
  <c r="F70" i="14"/>
  <c r="G70" i="14"/>
  <c r="P70" i="14"/>
  <c r="S70" i="14" s="1"/>
  <c r="U70" i="14" s="1"/>
  <c r="Q70" i="14"/>
  <c r="E71" i="14"/>
  <c r="F71" i="14" s="1"/>
  <c r="V71" i="14" s="1"/>
  <c r="Q71" i="14"/>
  <c r="E72" i="14"/>
  <c r="F72" i="14" s="1"/>
  <c r="Q72" i="14"/>
  <c r="E73" i="14"/>
  <c r="F73" i="14" s="1"/>
  <c r="Q73" i="14"/>
  <c r="E74" i="14"/>
  <c r="F74" i="14"/>
  <c r="G74" i="14"/>
  <c r="P74" i="14"/>
  <c r="S74" i="14" s="1"/>
  <c r="Q74" i="14"/>
  <c r="E75" i="14"/>
  <c r="F75" i="14" s="1"/>
  <c r="V75" i="14" s="1"/>
  <c r="Q75" i="14"/>
  <c r="E76" i="14"/>
  <c r="F76" i="14" s="1"/>
  <c r="Q76" i="14"/>
  <c r="E77" i="14"/>
  <c r="F77" i="14" s="1"/>
  <c r="Q77" i="14"/>
  <c r="E78" i="14"/>
  <c r="F78" i="14"/>
  <c r="G78" i="14"/>
  <c r="P78" i="14"/>
  <c r="Q78" i="14"/>
  <c r="E79" i="14"/>
  <c r="F79" i="14" s="1"/>
  <c r="V79" i="14" s="1"/>
  <c r="Q79" i="14"/>
  <c r="E80" i="14"/>
  <c r="F80" i="14" s="1"/>
  <c r="Q80" i="14"/>
  <c r="E81" i="14"/>
  <c r="F81" i="14" s="1"/>
  <c r="W81" i="14" s="1"/>
  <c r="Q81" i="14"/>
  <c r="E82" i="14"/>
  <c r="F82" i="14"/>
  <c r="G82" i="14"/>
  <c r="P82" i="14"/>
  <c r="Q82" i="14"/>
  <c r="E83" i="14"/>
  <c r="F83" i="14" s="1"/>
  <c r="Q83" i="14"/>
  <c r="E84" i="14"/>
  <c r="F84" i="14"/>
  <c r="G84" i="14"/>
  <c r="Q84" i="14"/>
  <c r="E85" i="14"/>
  <c r="F85" i="14"/>
  <c r="Q85" i="14"/>
  <c r="E86" i="14"/>
  <c r="F86" i="14" s="1"/>
  <c r="G86" i="14" s="1"/>
  <c r="K86" i="14" s="1"/>
  <c r="Q86" i="14"/>
  <c r="E87" i="14"/>
  <c r="F87" i="14"/>
  <c r="Q87" i="14"/>
  <c r="E88" i="14"/>
  <c r="F88" i="14" s="1"/>
  <c r="G88" i="14" s="1"/>
  <c r="K88" i="14" s="1"/>
  <c r="Q88" i="14"/>
  <c r="E89" i="14"/>
  <c r="F89" i="14" s="1"/>
  <c r="G89" i="14" s="1"/>
  <c r="Q89" i="14"/>
  <c r="E90" i="14"/>
  <c r="F90" i="14"/>
  <c r="G90" i="14" s="1"/>
  <c r="K90" i="14" s="1"/>
  <c r="Q90" i="14"/>
  <c r="E91" i="14"/>
  <c r="F91" i="14"/>
  <c r="V91" i="14"/>
  <c r="Q91" i="14"/>
  <c r="E92" i="14"/>
  <c r="F92" i="14" s="1"/>
  <c r="G92" i="14" s="1"/>
  <c r="Q92" i="14"/>
  <c r="E93" i="14"/>
  <c r="F93" i="14" s="1"/>
  <c r="Q93" i="14"/>
  <c r="E94" i="14"/>
  <c r="F94" i="14"/>
  <c r="G94" i="14"/>
  <c r="P94" i="14"/>
  <c r="Q94" i="14"/>
  <c r="E95" i="14"/>
  <c r="F95" i="14" s="1"/>
  <c r="P95" i="14" s="1"/>
  <c r="Q95" i="14"/>
  <c r="E96" i="14"/>
  <c r="F96" i="14"/>
  <c r="G96" i="14" s="1"/>
  <c r="K96" i="14" s="1"/>
  <c r="Q96" i="14"/>
  <c r="E97" i="14"/>
  <c r="F97" i="14"/>
  <c r="P97" i="14" s="1"/>
  <c r="Q97" i="14"/>
  <c r="E98" i="14"/>
  <c r="F98" i="14" s="1"/>
  <c r="G98" i="14" s="1"/>
  <c r="K98" i="14" s="1"/>
  <c r="Q98" i="14"/>
  <c r="V98" i="14"/>
  <c r="E99" i="14"/>
  <c r="F99" i="14" s="1"/>
  <c r="W99" i="14" s="1"/>
  <c r="Q99" i="14"/>
  <c r="E100" i="14"/>
  <c r="F100" i="14"/>
  <c r="G100" i="14"/>
  <c r="P100" i="14"/>
  <c r="S100" i="14"/>
  <c r="U100" i="14" s="1"/>
  <c r="Q100" i="14"/>
  <c r="E101" i="14"/>
  <c r="F101" i="14"/>
  <c r="Q101" i="14"/>
  <c r="E102" i="14"/>
  <c r="F102" i="14"/>
  <c r="G102" i="14" s="1"/>
  <c r="Q102" i="14"/>
  <c r="E103" i="14"/>
  <c r="F103" i="14"/>
  <c r="Q103" i="14"/>
  <c r="V103" i="14"/>
  <c r="E104" i="14"/>
  <c r="F104" i="14" s="1"/>
  <c r="G104" i="14" s="1"/>
  <c r="K104" i="14" s="1"/>
  <c r="Q104" i="14"/>
  <c r="E105" i="14"/>
  <c r="F105" i="14" s="1"/>
  <c r="Q105" i="14"/>
  <c r="E106" i="14"/>
  <c r="F106" i="14"/>
  <c r="G106" i="14"/>
  <c r="P106" i="14"/>
  <c r="S106" i="14" s="1"/>
  <c r="U106" i="14" s="1"/>
  <c r="Q106" i="14"/>
  <c r="E107" i="14"/>
  <c r="F107" i="14" s="1"/>
  <c r="P107" i="14" s="1"/>
  <c r="Q107" i="14"/>
  <c r="E108" i="14"/>
  <c r="F108" i="14"/>
  <c r="G108" i="14" s="1"/>
  <c r="K108" i="14" s="1"/>
  <c r="Q108" i="14"/>
  <c r="AB2" i="16"/>
  <c r="AD2" i="16"/>
  <c r="AB5" i="16"/>
  <c r="AY4" i="16" s="1"/>
  <c r="AY5" i="16"/>
  <c r="AB6" i="16"/>
  <c r="AY6" i="16"/>
  <c r="AB7" i="16"/>
  <c r="AY7" i="16"/>
  <c r="AB8" i="16"/>
  <c r="AY8" i="16"/>
  <c r="D9" i="16"/>
  <c r="E9" i="16"/>
  <c r="AB9" i="16"/>
  <c r="AB10" i="16"/>
  <c r="AB15" i="16" s="1"/>
  <c r="D11" i="16"/>
  <c r="P144" i="16" s="1"/>
  <c r="D12" i="16"/>
  <c r="AB13" i="16"/>
  <c r="AB17" i="16" s="1"/>
  <c r="AY13" i="16"/>
  <c r="F16" i="16"/>
  <c r="F17" i="16" s="1"/>
  <c r="AY16" i="16"/>
  <c r="AY17" i="16"/>
  <c r="E21" i="16"/>
  <c r="F21" i="16"/>
  <c r="Q21" i="16"/>
  <c r="AY21" i="16"/>
  <c r="E22" i="16"/>
  <c r="F22" i="16" s="1"/>
  <c r="Z22" i="16"/>
  <c r="AF22" i="16"/>
  <c r="C23" i="16"/>
  <c r="E23" i="16" s="1"/>
  <c r="F23" i="16" s="1"/>
  <c r="C17" i="16"/>
  <c r="Q23" i="16"/>
  <c r="E24" i="16"/>
  <c r="F24" i="16"/>
  <c r="G24" i="16" s="1"/>
  <c r="J24" i="16" s="1"/>
  <c r="Z24" i="16"/>
  <c r="Q24" i="16"/>
  <c r="AY24" i="16"/>
  <c r="E25" i="16"/>
  <c r="F25" i="16"/>
  <c r="Q25" i="16"/>
  <c r="E26" i="16"/>
  <c r="F26" i="16" s="1"/>
  <c r="Q26" i="16"/>
  <c r="AY26" i="16"/>
  <c r="E27" i="16"/>
  <c r="F27" i="16" s="1"/>
  <c r="Q27" i="16"/>
  <c r="AY27" i="16"/>
  <c r="E28" i="16"/>
  <c r="F28" i="16" s="1"/>
  <c r="G28" i="16"/>
  <c r="I28" i="16" s="1"/>
  <c r="Q28" i="16"/>
  <c r="E29" i="16"/>
  <c r="F29" i="16"/>
  <c r="Z29" i="16" s="1"/>
  <c r="Q29" i="16"/>
  <c r="AY29" i="16"/>
  <c r="E30" i="16"/>
  <c r="F30" i="16"/>
  <c r="Q30" i="16"/>
  <c r="AY30" i="16"/>
  <c r="E31" i="16"/>
  <c r="F31" i="16" s="1"/>
  <c r="Q31" i="16"/>
  <c r="AY31" i="16"/>
  <c r="E32" i="16"/>
  <c r="F32" i="16"/>
  <c r="Z32" i="16"/>
  <c r="Q32" i="16"/>
  <c r="AY32" i="16"/>
  <c r="E33" i="16"/>
  <c r="F33" i="16" s="1"/>
  <c r="Z33" i="16" s="1"/>
  <c r="Q33" i="16"/>
  <c r="AY33" i="16"/>
  <c r="E34" i="16"/>
  <c r="F34" i="16"/>
  <c r="Q34" i="16"/>
  <c r="AY34" i="16"/>
  <c r="E35" i="16"/>
  <c r="F35" i="16" s="1"/>
  <c r="Q35" i="16"/>
  <c r="AY35" i="16"/>
  <c r="E36" i="16"/>
  <c r="F36" i="16" s="1"/>
  <c r="Q36" i="16"/>
  <c r="AY36" i="16"/>
  <c r="E37" i="16"/>
  <c r="F37" i="16"/>
  <c r="Q37" i="16"/>
  <c r="AY37" i="16"/>
  <c r="E38" i="16"/>
  <c r="F38" i="16" s="1"/>
  <c r="Z38" i="16" s="1"/>
  <c r="Q38" i="16"/>
  <c r="AY38" i="16"/>
  <c r="E39" i="16"/>
  <c r="F39" i="16" s="1"/>
  <c r="Q39" i="16"/>
  <c r="AY39" i="16"/>
  <c r="E40" i="16"/>
  <c r="F40" i="16" s="1"/>
  <c r="Q40" i="16"/>
  <c r="AY40" i="16"/>
  <c r="E41" i="16"/>
  <c r="F41" i="16" s="1"/>
  <c r="Q41" i="16"/>
  <c r="AY41" i="16"/>
  <c r="E42" i="16"/>
  <c r="F42" i="16" s="1"/>
  <c r="Q42" i="16"/>
  <c r="AY42" i="16"/>
  <c r="E43" i="16"/>
  <c r="F43" i="16" s="1"/>
  <c r="Q43" i="16"/>
  <c r="AY43" i="16"/>
  <c r="E44" i="16"/>
  <c r="F44" i="16"/>
  <c r="Q44" i="16"/>
  <c r="AY44" i="16"/>
  <c r="E45" i="16"/>
  <c r="F45" i="16" s="1"/>
  <c r="Q45" i="16"/>
  <c r="AY45" i="16"/>
  <c r="E46" i="16"/>
  <c r="F46" i="16"/>
  <c r="Z46" i="16" s="1"/>
  <c r="Q46" i="16"/>
  <c r="AY46" i="16"/>
  <c r="E47" i="16"/>
  <c r="F47" i="16"/>
  <c r="Q47" i="16"/>
  <c r="AY47" i="16"/>
  <c r="E48" i="16"/>
  <c r="F48" i="16" s="1"/>
  <c r="Q48" i="16"/>
  <c r="AY48" i="16"/>
  <c r="E49" i="16"/>
  <c r="F49" i="16"/>
  <c r="Q49" i="16"/>
  <c r="AY49" i="16"/>
  <c r="E50" i="16"/>
  <c r="F50" i="16"/>
  <c r="Q50" i="16"/>
  <c r="AY50" i="16"/>
  <c r="E51" i="16"/>
  <c r="F51" i="16" s="1"/>
  <c r="Q51" i="16"/>
  <c r="AY51" i="16"/>
  <c r="E52" i="16"/>
  <c r="F52" i="16" s="1"/>
  <c r="Q52" i="16"/>
  <c r="AY52" i="16"/>
  <c r="E53" i="16"/>
  <c r="F53" i="16" s="1"/>
  <c r="Q53" i="16"/>
  <c r="AY53" i="16"/>
  <c r="E54" i="16"/>
  <c r="F54" i="16" s="1"/>
  <c r="Q54" i="16"/>
  <c r="AY54" i="16"/>
  <c r="E55" i="16"/>
  <c r="F55" i="16"/>
  <c r="Q55" i="16"/>
  <c r="AY55" i="16"/>
  <c r="E56" i="16"/>
  <c r="F56" i="16" s="1"/>
  <c r="Q56" i="16"/>
  <c r="AY56" i="16"/>
  <c r="E57" i="16"/>
  <c r="F57" i="16"/>
  <c r="Z57" i="16" s="1"/>
  <c r="Q57" i="16"/>
  <c r="AY57" i="16"/>
  <c r="E58" i="16"/>
  <c r="F58" i="16"/>
  <c r="Q58" i="16"/>
  <c r="AY58" i="16"/>
  <c r="E59" i="16"/>
  <c r="F59" i="16" s="1"/>
  <c r="Q59" i="16"/>
  <c r="AY59" i="16"/>
  <c r="E60" i="16"/>
  <c r="F60" i="16" s="1"/>
  <c r="Q60" i="16"/>
  <c r="AY60" i="16"/>
  <c r="E61" i="16"/>
  <c r="F61" i="16" s="1"/>
  <c r="Z61" i="16" s="1"/>
  <c r="Q61" i="16"/>
  <c r="AY61" i="16"/>
  <c r="E62" i="16"/>
  <c r="F62" i="16" s="1"/>
  <c r="Q62" i="16"/>
  <c r="AY62" i="16"/>
  <c r="E63" i="16"/>
  <c r="F63" i="16" s="1"/>
  <c r="Q63" i="16"/>
  <c r="AY63" i="16"/>
  <c r="E64" i="16"/>
  <c r="F64" i="16"/>
  <c r="G64" i="16" s="1"/>
  <c r="Q64" i="16"/>
  <c r="AY64" i="16"/>
  <c r="E65" i="16"/>
  <c r="F65" i="16"/>
  <c r="Q65" i="16"/>
  <c r="AY65" i="16"/>
  <c r="E66" i="16"/>
  <c r="F66" i="16" s="1"/>
  <c r="Q66" i="16"/>
  <c r="AY66" i="16"/>
  <c r="E67" i="16"/>
  <c r="F67" i="16"/>
  <c r="Q67" i="16"/>
  <c r="AY67" i="16"/>
  <c r="E68" i="16"/>
  <c r="F68" i="16" s="1"/>
  <c r="Q68" i="16"/>
  <c r="AY68" i="16"/>
  <c r="E69" i="16"/>
  <c r="F69" i="16"/>
  <c r="Q69" i="16"/>
  <c r="E70" i="16"/>
  <c r="F70" i="16"/>
  <c r="Q70" i="16"/>
  <c r="E71" i="16"/>
  <c r="F71" i="16" s="1"/>
  <c r="Q71" i="16"/>
  <c r="E72" i="16"/>
  <c r="F72" i="16" s="1"/>
  <c r="Q72" i="16"/>
  <c r="E73" i="16"/>
  <c r="F73" i="16"/>
  <c r="G73" i="16" s="1"/>
  <c r="K73" i="16" s="1"/>
  <c r="Q73" i="16"/>
  <c r="X73" i="16"/>
  <c r="E74" i="16"/>
  <c r="F74" i="16"/>
  <c r="G74" i="16" s="1"/>
  <c r="Q74" i="16"/>
  <c r="E75" i="16"/>
  <c r="F75" i="16"/>
  <c r="G75" i="16" s="1"/>
  <c r="K75" i="16" s="1"/>
  <c r="Q75" i="16"/>
  <c r="X75" i="16"/>
  <c r="E76" i="16"/>
  <c r="F76" i="16" s="1"/>
  <c r="Q76" i="16"/>
  <c r="E77" i="16"/>
  <c r="F77" i="16" s="1"/>
  <c r="G77" i="16" s="1"/>
  <c r="K77" i="16" s="1"/>
  <c r="Q77" i="16"/>
  <c r="X77" i="16"/>
  <c r="E78" i="16"/>
  <c r="F78" i="16"/>
  <c r="Q78" i="16"/>
  <c r="E79" i="16"/>
  <c r="F79" i="16" s="1"/>
  <c r="G79" i="16" s="1"/>
  <c r="K79" i="16" s="1"/>
  <c r="Q79" i="16"/>
  <c r="E80" i="16"/>
  <c r="F80" i="16" s="1"/>
  <c r="Q80" i="16"/>
  <c r="E81" i="16"/>
  <c r="F81" i="16" s="1"/>
  <c r="G81" i="16" s="1"/>
  <c r="K81" i="16" s="1"/>
  <c r="Q81" i="16"/>
  <c r="E82" i="16"/>
  <c r="F82" i="16" s="1"/>
  <c r="Q82" i="16"/>
  <c r="E83" i="16"/>
  <c r="F83" i="16"/>
  <c r="G83" i="16" s="1"/>
  <c r="K83" i="16" s="1"/>
  <c r="Q83" i="16"/>
  <c r="E84" i="16"/>
  <c r="F84" i="16"/>
  <c r="Z84" i="16"/>
  <c r="Q84" i="16"/>
  <c r="E85" i="16"/>
  <c r="F85" i="16" s="1"/>
  <c r="Q85" i="16"/>
  <c r="E86" i="16"/>
  <c r="F86" i="16" s="1"/>
  <c r="Q86" i="16"/>
  <c r="E87" i="16"/>
  <c r="F87" i="16" s="1"/>
  <c r="Q87" i="16"/>
  <c r="E88" i="16"/>
  <c r="F88" i="16" s="1"/>
  <c r="Z88" i="16" s="1"/>
  <c r="G88" i="16"/>
  <c r="K88" i="16" s="1"/>
  <c r="Q88" i="16"/>
  <c r="E89" i="16"/>
  <c r="F89" i="16"/>
  <c r="Q89" i="16"/>
  <c r="E90" i="16"/>
  <c r="F90" i="16" s="1"/>
  <c r="Q90" i="16"/>
  <c r="E91" i="16"/>
  <c r="F91" i="16" s="1"/>
  <c r="G91" i="16" s="1"/>
  <c r="K91" i="16" s="1"/>
  <c r="Q91" i="16"/>
  <c r="E92" i="16"/>
  <c r="F92" i="16" s="1"/>
  <c r="Q92" i="16"/>
  <c r="E93" i="16"/>
  <c r="F93" i="16" s="1"/>
  <c r="G93" i="16"/>
  <c r="L93" i="16" s="1"/>
  <c r="Q93" i="16"/>
  <c r="E94" i="16"/>
  <c r="F94" i="16" s="1"/>
  <c r="G94" i="16" s="1"/>
  <c r="L94" i="16" s="1"/>
  <c r="Q94" i="16"/>
  <c r="Y94" i="16"/>
  <c r="E95" i="16"/>
  <c r="F95" i="16"/>
  <c r="Q95" i="16"/>
  <c r="E96" i="16"/>
  <c r="F96" i="16"/>
  <c r="G96" i="16" s="1"/>
  <c r="K96" i="16" s="1"/>
  <c r="Q96" i="16"/>
  <c r="Y96" i="16"/>
  <c r="E97" i="16"/>
  <c r="F97" i="16" s="1"/>
  <c r="G97" i="16" s="1"/>
  <c r="L97" i="16" s="1"/>
  <c r="Q97" i="16"/>
  <c r="E98" i="16"/>
  <c r="F98" i="16" s="1"/>
  <c r="G98" i="16" s="1"/>
  <c r="L98" i="16" s="1"/>
  <c r="Q98" i="16"/>
  <c r="Y98" i="16"/>
  <c r="E99" i="16"/>
  <c r="F99" i="16"/>
  <c r="Q99" i="16"/>
  <c r="E100" i="16"/>
  <c r="F100" i="16"/>
  <c r="G100" i="16" s="1"/>
  <c r="L100" i="16" s="1"/>
  <c r="Q100" i="16"/>
  <c r="Y100" i="16"/>
  <c r="E101" i="16"/>
  <c r="F101" i="16"/>
  <c r="G101" i="16" s="1"/>
  <c r="K101" i="16" s="1"/>
  <c r="Q101" i="16"/>
  <c r="Y101" i="16"/>
  <c r="E102" i="16"/>
  <c r="F102" i="16" s="1"/>
  <c r="G102" i="16" s="1"/>
  <c r="L102" i="16" s="1"/>
  <c r="Q102" i="16"/>
  <c r="E103" i="16"/>
  <c r="F103" i="16" s="1"/>
  <c r="G103" i="16" s="1"/>
  <c r="K103" i="16" s="1"/>
  <c r="Q103" i="16"/>
  <c r="Y103" i="16"/>
  <c r="E104" i="16"/>
  <c r="F104" i="16" s="1"/>
  <c r="G104" i="16" s="1"/>
  <c r="L104" i="16" s="1"/>
  <c r="Q104" i="16"/>
  <c r="E105" i="16"/>
  <c r="F105" i="16" s="1"/>
  <c r="Q105" i="16"/>
  <c r="Y105" i="16"/>
  <c r="E106" i="16"/>
  <c r="F106" i="16"/>
  <c r="Q106" i="16"/>
  <c r="E107" i="16"/>
  <c r="F107" i="16" s="1"/>
  <c r="G107" i="16" s="1"/>
  <c r="K107" i="16" s="1"/>
  <c r="Q107" i="16"/>
  <c r="Y107" i="16"/>
  <c r="E108" i="16"/>
  <c r="F108" i="16" s="1"/>
  <c r="G108" i="16" s="1"/>
  <c r="L108" i="16" s="1"/>
  <c r="Q108" i="16"/>
  <c r="E109" i="16"/>
  <c r="F109" i="16" s="1"/>
  <c r="G109" i="16" s="1"/>
  <c r="L109" i="16" s="1"/>
  <c r="Q109" i="16"/>
  <c r="Y109" i="16"/>
  <c r="E110" i="16"/>
  <c r="F110" i="16" s="1"/>
  <c r="G110" i="16"/>
  <c r="K110" i="16" s="1"/>
  <c r="Q110" i="16"/>
  <c r="E111" i="16"/>
  <c r="F111" i="16" s="1"/>
  <c r="G111" i="16" s="1"/>
  <c r="K111" i="16" s="1"/>
  <c r="Q111" i="16"/>
  <c r="Y111" i="16"/>
  <c r="E112" i="16"/>
  <c r="F112" i="16"/>
  <c r="G112" i="16"/>
  <c r="L112" i="16" s="1"/>
  <c r="Q112" i="16"/>
  <c r="E113" i="16"/>
  <c r="F113" i="16" s="1"/>
  <c r="Q113" i="16"/>
  <c r="Y113" i="16"/>
  <c r="E114" i="16"/>
  <c r="F114" i="16"/>
  <c r="G114" i="16" s="1"/>
  <c r="L114" i="16" s="1"/>
  <c r="Q114" i="16"/>
  <c r="E115" i="16"/>
  <c r="F115" i="16"/>
  <c r="G115" i="16"/>
  <c r="K115" i="16" s="1"/>
  <c r="Q115" i="16"/>
  <c r="Y115" i="16"/>
  <c r="E116" i="16"/>
  <c r="F116" i="16"/>
  <c r="Q116" i="16"/>
  <c r="Y116" i="16"/>
  <c r="E117" i="16"/>
  <c r="F117" i="16" s="1"/>
  <c r="G117" i="16" s="1"/>
  <c r="K117" i="16" s="1"/>
  <c r="Q117" i="16"/>
  <c r="Y117" i="16"/>
  <c r="E118" i="16"/>
  <c r="F118" i="16" s="1"/>
  <c r="Q118" i="16"/>
  <c r="Y118" i="16"/>
  <c r="E119" i="16"/>
  <c r="F119" i="16"/>
  <c r="Q119" i="16"/>
  <c r="E120" i="16"/>
  <c r="F120" i="16"/>
  <c r="G120" i="16" s="1"/>
  <c r="L120" i="16" s="1"/>
  <c r="Q120" i="16"/>
  <c r="E121" i="16"/>
  <c r="F121" i="16"/>
  <c r="G121" i="16"/>
  <c r="L121" i="16" s="1"/>
  <c r="Q121" i="16"/>
  <c r="E122" i="16"/>
  <c r="F122" i="16" s="1"/>
  <c r="G122" i="16" s="1"/>
  <c r="L122" i="16" s="1"/>
  <c r="Q122" i="16"/>
  <c r="E123" i="16"/>
  <c r="F123" i="16" s="1"/>
  <c r="G123" i="16" s="1"/>
  <c r="L123" i="16" s="1"/>
  <c r="Q123" i="16"/>
  <c r="E124" i="16"/>
  <c r="F124" i="16" s="1"/>
  <c r="G124" i="16" s="1"/>
  <c r="L124" i="16" s="1"/>
  <c r="Q124" i="16"/>
  <c r="AB2" i="4"/>
  <c r="AD2" i="4"/>
  <c r="AB3" i="4"/>
  <c r="AB4" i="4"/>
  <c r="AB5" i="4"/>
  <c r="D13" i="4" s="1"/>
  <c r="AB6" i="4"/>
  <c r="AB7" i="4"/>
  <c r="AB8" i="4"/>
  <c r="AB16" i="4" s="1"/>
  <c r="D9" i="4"/>
  <c r="E9" i="4"/>
  <c r="AB9" i="4"/>
  <c r="AU104" i="4" s="1"/>
  <c r="AB10" i="4"/>
  <c r="AB15" i="4" s="1"/>
  <c r="AB11" i="4"/>
  <c r="D12" i="4"/>
  <c r="AB13" i="4"/>
  <c r="AB17" i="4" s="1"/>
  <c r="AB14" i="4"/>
  <c r="F16" i="4"/>
  <c r="F17" i="4" s="1"/>
  <c r="AB18" i="4"/>
  <c r="BL20" i="4" s="1"/>
  <c r="AY18" i="4"/>
  <c r="E21" i="4"/>
  <c r="F21" i="4"/>
  <c r="AU21" i="4" s="1"/>
  <c r="Q21" i="4"/>
  <c r="E22" i="4"/>
  <c r="F22" i="4" s="1"/>
  <c r="Q22" i="4"/>
  <c r="C23" i="4"/>
  <c r="C17" i="4"/>
  <c r="E24" i="4"/>
  <c r="F24" i="4" s="1"/>
  <c r="Q24" i="4"/>
  <c r="E25" i="4"/>
  <c r="F25" i="4"/>
  <c r="Z25" i="4" s="1"/>
  <c r="Q25" i="4"/>
  <c r="E26" i="4"/>
  <c r="F26" i="4" s="1"/>
  <c r="Q26" i="4"/>
  <c r="E27" i="4"/>
  <c r="F27" i="4" s="1"/>
  <c r="Q27" i="4"/>
  <c r="E28" i="4"/>
  <c r="F28" i="4" s="1"/>
  <c r="Q28" i="4"/>
  <c r="E29" i="4"/>
  <c r="F29" i="4" s="1"/>
  <c r="Q29" i="4"/>
  <c r="E30" i="4"/>
  <c r="F30" i="4" s="1"/>
  <c r="Q30" i="4"/>
  <c r="E31" i="4"/>
  <c r="F31" i="4" s="1"/>
  <c r="Q31" i="4"/>
  <c r="E32" i="4"/>
  <c r="F32" i="4"/>
  <c r="Z32" i="4" s="1"/>
  <c r="Q32" i="4"/>
  <c r="E33" i="4"/>
  <c r="F33" i="4"/>
  <c r="Q33" i="4"/>
  <c r="E34" i="4"/>
  <c r="F34" i="4" s="1"/>
  <c r="Q34" i="4"/>
  <c r="E35" i="4"/>
  <c r="F35" i="4"/>
  <c r="Z35" i="4" s="1"/>
  <c r="Q35" i="4"/>
  <c r="BL35" i="4"/>
  <c r="E36" i="4"/>
  <c r="F36" i="4" s="1"/>
  <c r="Z36" i="4" s="1"/>
  <c r="Q36" i="4"/>
  <c r="E37" i="4"/>
  <c r="F37" i="4"/>
  <c r="Q37" i="4"/>
  <c r="E38" i="4"/>
  <c r="F38" i="4" s="1"/>
  <c r="Q38" i="4"/>
  <c r="E39" i="4"/>
  <c r="F39" i="4"/>
  <c r="Q39" i="4"/>
  <c r="E40" i="4"/>
  <c r="F40" i="4" s="1"/>
  <c r="Q40" i="4"/>
  <c r="E41" i="4"/>
  <c r="F41" i="4"/>
  <c r="Q41" i="4"/>
  <c r="E42" i="4"/>
  <c r="F42" i="4"/>
  <c r="Z42" i="4" s="1"/>
  <c r="Q42" i="4"/>
  <c r="E43" i="4"/>
  <c r="F43" i="4" s="1"/>
  <c r="Q43" i="4"/>
  <c r="E44" i="4"/>
  <c r="F44" i="4" s="1"/>
  <c r="Q44" i="4"/>
  <c r="BL44" i="4"/>
  <c r="E45" i="4"/>
  <c r="F45" i="4" s="1"/>
  <c r="Q45" i="4"/>
  <c r="E46" i="4"/>
  <c r="F46" i="4" s="1"/>
  <c r="Z46" i="4"/>
  <c r="Q46" i="4"/>
  <c r="E47" i="4"/>
  <c r="F47" i="4"/>
  <c r="AU47" i="4" s="1"/>
  <c r="G47" i="4"/>
  <c r="K47" i="4" s="1"/>
  <c r="Q47" i="4"/>
  <c r="E48" i="4"/>
  <c r="F48" i="4" s="1"/>
  <c r="AU48" i="4" s="1"/>
  <c r="Q48" i="4"/>
  <c r="E49" i="4"/>
  <c r="F49" i="4" s="1"/>
  <c r="Q49" i="4"/>
  <c r="E50" i="4"/>
  <c r="F50" i="4"/>
  <c r="Z50" i="4" s="1"/>
  <c r="Q50" i="4"/>
  <c r="E51" i="4"/>
  <c r="F51" i="4" s="1"/>
  <c r="Q51" i="4"/>
  <c r="BL51" i="4"/>
  <c r="E52" i="4"/>
  <c r="F52" i="4" s="1"/>
  <c r="Q52" i="4"/>
  <c r="E53" i="4"/>
  <c r="F53" i="4" s="1"/>
  <c r="Q53" i="4"/>
  <c r="E54" i="4"/>
  <c r="F54" i="4" s="1"/>
  <c r="Z54" i="4" s="1"/>
  <c r="Q54" i="4"/>
  <c r="E55" i="4"/>
  <c r="F55" i="4" s="1"/>
  <c r="Q55" i="4"/>
  <c r="AY55" i="4"/>
  <c r="E56" i="4"/>
  <c r="F56" i="4" s="1"/>
  <c r="Q56" i="4"/>
  <c r="AY56" i="4"/>
  <c r="E57" i="4"/>
  <c r="F57" i="4" s="1"/>
  <c r="Q57" i="4"/>
  <c r="E58" i="4"/>
  <c r="F58" i="4" s="1"/>
  <c r="Z58" i="4" s="1"/>
  <c r="Q58" i="4"/>
  <c r="BL58" i="4"/>
  <c r="E59" i="4"/>
  <c r="F59" i="4" s="1"/>
  <c r="Q59" i="4"/>
  <c r="E60" i="4"/>
  <c r="F60" i="4" s="1"/>
  <c r="Q60" i="4"/>
  <c r="E61" i="4"/>
  <c r="F61" i="4" s="1"/>
  <c r="Q61" i="4"/>
  <c r="E62" i="4"/>
  <c r="F62" i="4" s="1"/>
  <c r="Z62" i="4" s="1"/>
  <c r="Q62" i="4"/>
  <c r="E63" i="4"/>
  <c r="F63" i="4"/>
  <c r="Q63" i="4"/>
  <c r="E64" i="4"/>
  <c r="F64" i="4" s="1"/>
  <c r="Q64" i="4"/>
  <c r="E65" i="4"/>
  <c r="F65" i="4" s="1"/>
  <c r="Q65" i="4"/>
  <c r="E66" i="4"/>
  <c r="F66" i="4"/>
  <c r="Z66" i="4" s="1"/>
  <c r="Q66" i="4"/>
  <c r="E67" i="4"/>
  <c r="F67" i="4" s="1"/>
  <c r="Q67" i="4"/>
  <c r="E68" i="4"/>
  <c r="F68" i="4" s="1"/>
  <c r="Q68" i="4"/>
  <c r="E69" i="4"/>
  <c r="F69" i="4" s="1"/>
  <c r="Q69" i="4"/>
  <c r="E70" i="4"/>
  <c r="F70" i="4"/>
  <c r="Q70" i="4"/>
  <c r="AY70" i="4"/>
  <c r="E71" i="4"/>
  <c r="F71" i="4" s="1"/>
  <c r="Q71" i="4"/>
  <c r="E72" i="4"/>
  <c r="F72" i="4" s="1"/>
  <c r="Q72" i="4"/>
  <c r="E73" i="4"/>
  <c r="F73" i="4" s="1"/>
  <c r="Z73" i="4" s="1"/>
  <c r="Q73" i="4"/>
  <c r="AY73" i="4"/>
  <c r="E74" i="4"/>
  <c r="F74" i="4" s="1"/>
  <c r="AU74" i="4" s="1"/>
  <c r="Q74" i="4"/>
  <c r="AY74" i="4"/>
  <c r="E75" i="4"/>
  <c r="F75" i="4" s="1"/>
  <c r="Q75" i="4"/>
  <c r="E76" i="4"/>
  <c r="F76" i="4" s="1"/>
  <c r="Q76" i="4"/>
  <c r="E77" i="4"/>
  <c r="F77" i="4" s="1"/>
  <c r="AU77" i="4" s="1"/>
  <c r="AT77" i="4" s="1"/>
  <c r="Q77" i="4"/>
  <c r="E78" i="4"/>
  <c r="F78" i="4" s="1"/>
  <c r="Q78" i="4"/>
  <c r="E79" i="4"/>
  <c r="F79" i="4" s="1"/>
  <c r="G79" i="4" s="1"/>
  <c r="Q79" i="4"/>
  <c r="E80" i="4"/>
  <c r="F80" i="4" s="1"/>
  <c r="AU80" i="4" s="1"/>
  <c r="Q80" i="4"/>
  <c r="E81" i="4"/>
  <c r="F81" i="4"/>
  <c r="Z81" i="4" s="1"/>
  <c r="Q81" i="4"/>
  <c r="E82" i="4"/>
  <c r="F82" i="4" s="1"/>
  <c r="Q82" i="4"/>
  <c r="Z82" i="4"/>
  <c r="E83" i="4"/>
  <c r="F83" i="4" s="1"/>
  <c r="Z83" i="4" s="1"/>
  <c r="Q83" i="4"/>
  <c r="E84" i="4"/>
  <c r="F84" i="4"/>
  <c r="Q84" i="4"/>
  <c r="E85" i="4"/>
  <c r="F85" i="4"/>
  <c r="Q85" i="4"/>
  <c r="E86" i="4"/>
  <c r="F86" i="4" s="1"/>
  <c r="Q86" i="4"/>
  <c r="E87" i="4"/>
  <c r="F87" i="4"/>
  <c r="Q87" i="4"/>
  <c r="E88" i="4"/>
  <c r="F88" i="4"/>
  <c r="Q88" i="4"/>
  <c r="E89" i="4"/>
  <c r="F89" i="4" s="1"/>
  <c r="Z89" i="4" s="1"/>
  <c r="Q89" i="4"/>
  <c r="E90" i="4"/>
  <c r="F90" i="4"/>
  <c r="Q90" i="4"/>
  <c r="E91" i="4"/>
  <c r="F91" i="4"/>
  <c r="Z91" i="4" s="1"/>
  <c r="Q91" i="4"/>
  <c r="E92" i="4"/>
  <c r="F92" i="4" s="1"/>
  <c r="Q92" i="4"/>
  <c r="E93" i="4"/>
  <c r="F93" i="4" s="1"/>
  <c r="Z93" i="4" s="1"/>
  <c r="Q93" i="4"/>
  <c r="E94" i="4"/>
  <c r="F94" i="4"/>
  <c r="Q94" i="4"/>
  <c r="E95" i="4"/>
  <c r="F95" i="4"/>
  <c r="Z95" i="4" s="1"/>
  <c r="Q95" i="4"/>
  <c r="E96" i="4"/>
  <c r="F96" i="4"/>
  <c r="Q96" i="4"/>
  <c r="E97" i="4"/>
  <c r="F97" i="4"/>
  <c r="Z97" i="4"/>
  <c r="Q97" i="4"/>
  <c r="E98" i="4"/>
  <c r="F98" i="4" s="1"/>
  <c r="Q98" i="4"/>
  <c r="E99" i="4"/>
  <c r="F99" i="4" s="1"/>
  <c r="Z99" i="4" s="1"/>
  <c r="Q99" i="4"/>
  <c r="E100" i="4"/>
  <c r="F100" i="4"/>
  <c r="Q100" i="4"/>
  <c r="E101" i="4"/>
  <c r="F101" i="4"/>
  <c r="Z101" i="4" s="1"/>
  <c r="Q101" i="4"/>
  <c r="E102" i="4"/>
  <c r="F102" i="4" s="1"/>
  <c r="Q102" i="4"/>
  <c r="AB2" i="6"/>
  <c r="AD2" i="6"/>
  <c r="AY2" i="6"/>
  <c r="AB3" i="6"/>
  <c r="AY8" i="6"/>
  <c r="AY3" i="6"/>
  <c r="AB4" i="6"/>
  <c r="AY4" i="6"/>
  <c r="AB5" i="6"/>
  <c r="D13" i="6"/>
  <c r="AY5" i="6"/>
  <c r="AB6" i="6"/>
  <c r="AY6" i="6"/>
  <c r="AB7" i="6"/>
  <c r="AB12" i="6"/>
  <c r="AY7" i="6"/>
  <c r="AB8" i="6"/>
  <c r="F1" i="6"/>
  <c r="D9" i="6"/>
  <c r="E9" i="6"/>
  <c r="AB9" i="6"/>
  <c r="BL13" i="6"/>
  <c r="AY9" i="6"/>
  <c r="AB10" i="6"/>
  <c r="AY10" i="6"/>
  <c r="D11" i="6"/>
  <c r="P40" i="6" s="1"/>
  <c r="AC40" i="6" s="1"/>
  <c r="AB11" i="6"/>
  <c r="D12" i="6"/>
  <c r="AY12" i="6"/>
  <c r="AB13" i="6"/>
  <c r="AY13" i="6"/>
  <c r="AB14" i="6"/>
  <c r="AY14" i="6"/>
  <c r="AB15" i="6"/>
  <c r="BL21" i="6"/>
  <c r="AY15" i="6"/>
  <c r="F16" i="6"/>
  <c r="F17" i="6" s="1"/>
  <c r="AB16" i="6"/>
  <c r="AY16" i="6"/>
  <c r="C17" i="6"/>
  <c r="AB17" i="6"/>
  <c r="AB18" i="6"/>
  <c r="AU24" i="6"/>
  <c r="AY18" i="6"/>
  <c r="AY19" i="6"/>
  <c r="AY20" i="6"/>
  <c r="E21" i="6"/>
  <c r="F21" i="6"/>
  <c r="G21" i="6"/>
  <c r="Q21" i="6"/>
  <c r="Z21" i="6"/>
  <c r="AU21" i="6"/>
  <c r="AY21" i="6"/>
  <c r="E22" i="6"/>
  <c r="F22" i="6"/>
  <c r="Q22" i="6"/>
  <c r="AY22" i="6"/>
  <c r="E23" i="6"/>
  <c r="F23" i="6"/>
  <c r="Z23" i="6"/>
  <c r="Q23" i="6"/>
  <c r="AY23" i="6"/>
  <c r="E24" i="6"/>
  <c r="F24" i="6"/>
  <c r="G24" i="6"/>
  <c r="Q24" i="6"/>
  <c r="Z24" i="6"/>
  <c r="AY24" i="6"/>
  <c r="E25" i="6"/>
  <c r="F25" i="6"/>
  <c r="G25" i="6"/>
  <c r="Q25" i="6"/>
  <c r="Z25" i="6"/>
  <c r="AU25" i="6"/>
  <c r="AY25" i="6"/>
  <c r="E26" i="6"/>
  <c r="F26" i="6"/>
  <c r="Q26" i="6"/>
  <c r="AY26" i="6"/>
  <c r="E27" i="6"/>
  <c r="F27" i="6"/>
  <c r="Z27" i="6"/>
  <c r="Q27" i="6"/>
  <c r="AY27" i="6"/>
  <c r="BL27" i="6"/>
  <c r="E28" i="6"/>
  <c r="F28" i="6"/>
  <c r="G28" i="6"/>
  <c r="Q28" i="6"/>
  <c r="Z28" i="6"/>
  <c r="AY28" i="6"/>
  <c r="BL28" i="6"/>
  <c r="E29" i="6"/>
  <c r="F29" i="6"/>
  <c r="G29" i="6"/>
  <c r="Q29" i="6"/>
  <c r="Z29" i="6"/>
  <c r="AU29" i="6"/>
  <c r="AY29" i="6"/>
  <c r="E30" i="6"/>
  <c r="F30" i="6"/>
  <c r="Q30" i="6"/>
  <c r="AY30" i="6"/>
  <c r="E31" i="6"/>
  <c r="F31" i="6"/>
  <c r="Z31" i="6"/>
  <c r="Q31" i="6"/>
  <c r="AY31" i="6"/>
  <c r="BL31" i="6"/>
  <c r="E32" i="6"/>
  <c r="F32" i="6"/>
  <c r="G32" i="6"/>
  <c r="Q32" i="6"/>
  <c r="Z32" i="6"/>
  <c r="AY32" i="6"/>
  <c r="BL32" i="6"/>
  <c r="E33" i="6"/>
  <c r="F33" i="6"/>
  <c r="G33" i="6"/>
  <c r="Q33" i="6"/>
  <c r="Z33" i="6"/>
  <c r="AU33" i="6"/>
  <c r="AY33" i="6"/>
  <c r="BL33" i="6"/>
  <c r="BK33" i="6"/>
  <c r="BJ33" i="6"/>
  <c r="BI33" i="6"/>
  <c r="BH33" i="6"/>
  <c r="BG33" i="6"/>
  <c r="E34" i="6"/>
  <c r="F34" i="6"/>
  <c r="Q34" i="6"/>
  <c r="AY34" i="6"/>
  <c r="BK34" i="6"/>
  <c r="BL34" i="6"/>
  <c r="E35" i="6"/>
  <c r="F35" i="6"/>
  <c r="Q35" i="6"/>
  <c r="AY35" i="6"/>
  <c r="BL35" i="6"/>
  <c r="E36" i="6"/>
  <c r="F36" i="6"/>
  <c r="G36" i="6"/>
  <c r="Q36" i="6"/>
  <c r="Z36" i="6"/>
  <c r="AY36" i="6"/>
  <c r="BL36" i="6"/>
  <c r="E37" i="6"/>
  <c r="F37" i="6"/>
  <c r="G37" i="6"/>
  <c r="Q37" i="6"/>
  <c r="Z37" i="6"/>
  <c r="AU37" i="6"/>
  <c r="AY37" i="6"/>
  <c r="BL37" i="6"/>
  <c r="BK37" i="6"/>
  <c r="BJ37" i="6"/>
  <c r="BI37" i="6"/>
  <c r="BH37" i="6"/>
  <c r="BG37" i="6"/>
  <c r="E38" i="6"/>
  <c r="F38" i="6"/>
  <c r="Q38" i="6"/>
  <c r="AY38" i="6"/>
  <c r="BK38" i="6"/>
  <c r="BL38" i="6"/>
  <c r="E39" i="6"/>
  <c r="F39" i="6"/>
  <c r="Q39" i="6"/>
  <c r="AY39" i="6"/>
  <c r="BL39" i="6"/>
  <c r="E40" i="6"/>
  <c r="F40" i="6"/>
  <c r="G40" i="6"/>
  <c r="Q40" i="6"/>
  <c r="Z40" i="6"/>
  <c r="AY40" i="6"/>
  <c r="BL40" i="6"/>
  <c r="E41" i="6"/>
  <c r="F41" i="6"/>
  <c r="G41" i="6"/>
  <c r="Q41" i="6"/>
  <c r="Z41" i="6"/>
  <c r="AU41" i="6"/>
  <c r="AY41" i="6"/>
  <c r="BL41" i="6"/>
  <c r="BK41" i="6"/>
  <c r="BJ41" i="6"/>
  <c r="BI41" i="6"/>
  <c r="BH41" i="6"/>
  <c r="BG41" i="6"/>
  <c r="E42" i="6"/>
  <c r="F42" i="6"/>
  <c r="Q42" i="6"/>
  <c r="AY42" i="6"/>
  <c r="BK42" i="6"/>
  <c r="BJ42" i="6"/>
  <c r="BL42" i="6"/>
  <c r="BI42" i="6"/>
  <c r="BH42" i="6"/>
  <c r="BG42" i="6"/>
  <c r="BF42" i="6"/>
  <c r="BE42" i="6"/>
  <c r="BD42" i="6"/>
  <c r="BC42" i="6"/>
  <c r="E43" i="6"/>
  <c r="F43" i="6"/>
  <c r="Q43" i="6"/>
  <c r="AY43" i="6"/>
  <c r="BL43" i="6"/>
  <c r="E44" i="6"/>
  <c r="F44" i="6"/>
  <c r="G44" i="6"/>
  <c r="Q44" i="6"/>
  <c r="Z44" i="6"/>
  <c r="AY44" i="6"/>
  <c r="BL44" i="6"/>
  <c r="E45" i="6"/>
  <c r="F45" i="6"/>
  <c r="G45" i="6"/>
  <c r="Q45" i="6"/>
  <c r="Z45" i="6"/>
  <c r="AU45" i="6"/>
  <c r="AY45" i="6"/>
  <c r="BL45" i="6"/>
  <c r="BK45" i="6"/>
  <c r="BJ45" i="6"/>
  <c r="BI45" i="6"/>
  <c r="BH45" i="6"/>
  <c r="BG45" i="6"/>
  <c r="E46" i="6"/>
  <c r="F46" i="6"/>
  <c r="Q46" i="6"/>
  <c r="AY46" i="6"/>
  <c r="BK46" i="6"/>
  <c r="BJ46" i="6"/>
  <c r="BL46" i="6"/>
  <c r="E47" i="6"/>
  <c r="F47" i="6"/>
  <c r="Q47" i="6"/>
  <c r="AY47" i="6"/>
  <c r="BL47" i="6"/>
  <c r="E48" i="6"/>
  <c r="F48" i="6"/>
  <c r="G48" i="6"/>
  <c r="Q48" i="6"/>
  <c r="Z48" i="6"/>
  <c r="AY48" i="6"/>
  <c r="BL48" i="6"/>
  <c r="E49" i="6"/>
  <c r="F49" i="6"/>
  <c r="G49" i="6"/>
  <c r="Q49" i="6"/>
  <c r="Z49" i="6"/>
  <c r="AU49" i="6"/>
  <c r="AY49" i="6"/>
  <c r="BL49" i="6"/>
  <c r="BK49" i="6"/>
  <c r="BJ49" i="6"/>
  <c r="BI49" i="6"/>
  <c r="BH49" i="6"/>
  <c r="BG49" i="6"/>
  <c r="E50" i="6"/>
  <c r="F50" i="6"/>
  <c r="Z50" i="6"/>
  <c r="Q50" i="6"/>
  <c r="AY50" i="6"/>
  <c r="BL50" i="6"/>
  <c r="E51" i="6"/>
  <c r="F51" i="6"/>
  <c r="Q51" i="6"/>
  <c r="AY51" i="6"/>
  <c r="BL51" i="6"/>
  <c r="E52" i="6"/>
  <c r="F52" i="6"/>
  <c r="Z52" i="6"/>
  <c r="G52" i="6"/>
  <c r="Q52" i="6"/>
  <c r="AY52" i="6"/>
  <c r="BL52" i="6"/>
  <c r="E53" i="6"/>
  <c r="F53" i="6"/>
  <c r="G53" i="6"/>
  <c r="Q53" i="6"/>
  <c r="AY53" i="6"/>
  <c r="BL53" i="6"/>
  <c r="E54" i="6"/>
  <c r="F54" i="6"/>
  <c r="G54" i="6"/>
  <c r="Q54" i="6"/>
  <c r="AY54" i="6"/>
  <c r="BI54" i="6"/>
  <c r="BH54" i="6"/>
  <c r="BG54" i="6"/>
  <c r="BF54" i="6"/>
  <c r="BE54" i="6"/>
  <c r="BD54" i="6"/>
  <c r="BC54" i="6"/>
  <c r="BK54" i="6"/>
  <c r="BJ54" i="6"/>
  <c r="BL54" i="6"/>
  <c r="E55" i="6"/>
  <c r="F55" i="6"/>
  <c r="Q55" i="6"/>
  <c r="AY55" i="6"/>
  <c r="BH55" i="6"/>
  <c r="BG55" i="6"/>
  <c r="BF55" i="6"/>
  <c r="BE55" i="6"/>
  <c r="BD55" i="6"/>
  <c r="BC55" i="6"/>
  <c r="BK55" i="6"/>
  <c r="BJ55" i="6"/>
  <c r="BL55" i="6"/>
  <c r="BI55" i="6"/>
  <c r="E56" i="6"/>
  <c r="F56" i="6"/>
  <c r="Q56" i="6"/>
  <c r="Z56" i="6"/>
  <c r="AU56" i="6"/>
  <c r="AY56" i="6"/>
  <c r="BJ56" i="6"/>
  <c r="BK56" i="6"/>
  <c r="BL56" i="6"/>
  <c r="E57" i="6"/>
  <c r="F57" i="6"/>
  <c r="G57" i="6"/>
  <c r="Q57" i="6"/>
  <c r="AU57" i="6"/>
  <c r="AY57" i="6"/>
  <c r="BL57" i="6"/>
  <c r="BK57" i="6"/>
  <c r="BJ57" i="6"/>
  <c r="BI57" i="6"/>
  <c r="BH57" i="6"/>
  <c r="BG57" i="6"/>
  <c r="E58" i="6"/>
  <c r="F58" i="6"/>
  <c r="G58" i="6"/>
  <c r="K58" i="6"/>
  <c r="Q58" i="6"/>
  <c r="AU58" i="6"/>
  <c r="AY58" i="6"/>
  <c r="BL58" i="6"/>
  <c r="E59" i="6"/>
  <c r="F59" i="6"/>
  <c r="AU59" i="6"/>
  <c r="Q59" i="6"/>
  <c r="AY59" i="6"/>
  <c r="BL59" i="6"/>
  <c r="E60" i="6"/>
  <c r="F60" i="6"/>
  <c r="Z60" i="6"/>
  <c r="G60" i="6"/>
  <c r="Q60" i="6"/>
  <c r="AY60" i="6"/>
  <c r="BL60" i="6"/>
  <c r="E61" i="6"/>
  <c r="F61" i="6"/>
  <c r="G61" i="6"/>
  <c r="K61" i="6"/>
  <c r="Q61" i="6"/>
  <c r="AT61" i="6"/>
  <c r="AU61" i="6"/>
  <c r="AY61" i="6"/>
  <c r="BL61" i="6"/>
  <c r="E62" i="6"/>
  <c r="F62" i="6"/>
  <c r="Q62" i="6"/>
  <c r="AY62" i="6"/>
  <c r="BK62" i="6"/>
  <c r="BJ62" i="6"/>
  <c r="BI62" i="6"/>
  <c r="BH62" i="6"/>
  <c r="BG62" i="6"/>
  <c r="BF62" i="6"/>
  <c r="BE62" i="6"/>
  <c r="BD62" i="6"/>
  <c r="BC62" i="6"/>
  <c r="BL62" i="6"/>
  <c r="E63" i="6"/>
  <c r="F63" i="6"/>
  <c r="G63" i="6"/>
  <c r="K63" i="6"/>
  <c r="Q63" i="6"/>
  <c r="AY63" i="6"/>
  <c r="BJ63" i="6"/>
  <c r="BK63" i="6"/>
  <c r="BL63" i="6"/>
  <c r="E64" i="6"/>
  <c r="F64" i="6"/>
  <c r="Q64" i="6"/>
  <c r="AY64" i="6"/>
  <c r="BL64" i="6"/>
  <c r="E65" i="6"/>
  <c r="F65" i="6"/>
  <c r="G65" i="6"/>
  <c r="Q65" i="6"/>
  <c r="Z65" i="6"/>
  <c r="AU65" i="6"/>
  <c r="AY65" i="6"/>
  <c r="BL65" i="6"/>
  <c r="BK65" i="6"/>
  <c r="E66" i="6"/>
  <c r="F66" i="6"/>
  <c r="Q66" i="6"/>
  <c r="AY66" i="6"/>
  <c r="BL66" i="6"/>
  <c r="E67" i="6"/>
  <c r="F67" i="6"/>
  <c r="Q67" i="6"/>
  <c r="AY67" i="6"/>
  <c r="BL67" i="6"/>
  <c r="E68" i="6"/>
  <c r="F68" i="6"/>
  <c r="Z68" i="6"/>
  <c r="G68" i="6"/>
  <c r="Q68" i="6"/>
  <c r="AY68" i="6"/>
  <c r="BL68" i="6"/>
  <c r="E69" i="6"/>
  <c r="F69" i="6"/>
  <c r="Q69" i="6"/>
  <c r="Z69" i="6"/>
  <c r="AY69" i="6"/>
  <c r="BJ69" i="6"/>
  <c r="BI69" i="6"/>
  <c r="BK69" i="6"/>
  <c r="BL69" i="6"/>
  <c r="BH69" i="6"/>
  <c r="E70" i="6"/>
  <c r="F70" i="6"/>
  <c r="Q70" i="6"/>
  <c r="AY70" i="6"/>
  <c r="BK70" i="6"/>
  <c r="BJ70" i="6"/>
  <c r="BI70" i="6"/>
  <c r="BH70" i="6"/>
  <c r="BG70" i="6"/>
  <c r="BF70" i="6"/>
  <c r="BE70" i="6"/>
  <c r="BD70" i="6"/>
  <c r="BC70" i="6"/>
  <c r="BL70" i="6"/>
  <c r="E71" i="6"/>
  <c r="F71" i="6"/>
  <c r="Q71" i="6"/>
  <c r="AY71" i="6"/>
  <c r="BK71" i="6"/>
  <c r="BJ71" i="6"/>
  <c r="BL71" i="6"/>
  <c r="E72" i="6"/>
  <c r="F72" i="6"/>
  <c r="AU72" i="6"/>
  <c r="Q72" i="6"/>
  <c r="AY72" i="6"/>
  <c r="BK72" i="6"/>
  <c r="BL72" i="6"/>
  <c r="E73" i="6"/>
  <c r="F73" i="6"/>
  <c r="Q73" i="6"/>
  <c r="AY73" i="6"/>
  <c r="BL73" i="6"/>
  <c r="E74" i="6"/>
  <c r="F74" i="6"/>
  <c r="Z74" i="6"/>
  <c r="G74" i="6"/>
  <c r="K74" i="6"/>
  <c r="Q74" i="6"/>
  <c r="AT74" i="6"/>
  <c r="AU74" i="6"/>
  <c r="AS74" i="6"/>
  <c r="AY74" i="6"/>
  <c r="BL74" i="6"/>
  <c r="BK74" i="6"/>
  <c r="E75" i="6"/>
  <c r="F75" i="6"/>
  <c r="Q75" i="6"/>
  <c r="AY75" i="6"/>
  <c r="BL75" i="6"/>
  <c r="E76" i="6"/>
  <c r="F76" i="6"/>
  <c r="AU76" i="6"/>
  <c r="Q76" i="6"/>
  <c r="AY76" i="6"/>
  <c r="BK76" i="6"/>
  <c r="BJ76" i="6"/>
  <c r="BI76" i="6"/>
  <c r="BL76" i="6"/>
  <c r="E77" i="6"/>
  <c r="F77" i="6"/>
  <c r="Z77" i="6"/>
  <c r="Q77" i="6"/>
  <c r="AY77" i="6"/>
  <c r="BK77" i="6"/>
  <c r="BL77" i="6"/>
  <c r="BJ77" i="6"/>
  <c r="E78" i="6"/>
  <c r="F78" i="6"/>
  <c r="Q78" i="6"/>
  <c r="AY78" i="6"/>
  <c r="BK78" i="6"/>
  <c r="BL78" i="6"/>
  <c r="E79" i="6"/>
  <c r="F79" i="6"/>
  <c r="Q79" i="6"/>
  <c r="AY79" i="6"/>
  <c r="BL79" i="6"/>
  <c r="E80" i="6"/>
  <c r="F80" i="6"/>
  <c r="Q80" i="6"/>
  <c r="AY80" i="6"/>
  <c r="BJ80" i="6"/>
  <c r="BI80" i="6"/>
  <c r="BK80" i="6"/>
  <c r="BL80" i="6"/>
  <c r="BH80" i="6"/>
  <c r="BG80" i="6"/>
  <c r="BF80" i="6"/>
  <c r="BE80" i="6"/>
  <c r="BD80" i="6"/>
  <c r="BC80" i="6"/>
  <c r="E81" i="6"/>
  <c r="F81" i="6"/>
  <c r="Q81" i="6"/>
  <c r="AY81" i="6"/>
  <c r="BL81" i="6"/>
  <c r="E82" i="6"/>
  <c r="F82" i="6"/>
  <c r="Z82" i="6"/>
  <c r="G82" i="6"/>
  <c r="K82" i="6"/>
  <c r="Q82" i="6"/>
  <c r="AT82" i="6"/>
  <c r="AU82" i="6"/>
  <c r="AS82" i="6"/>
  <c r="AY82" i="6"/>
  <c r="BL82" i="6"/>
  <c r="BK82" i="6"/>
  <c r="E83" i="6"/>
  <c r="F83" i="6"/>
  <c r="Q83" i="6"/>
  <c r="AY83" i="6"/>
  <c r="BL83" i="6"/>
  <c r="E84" i="6"/>
  <c r="F84" i="6"/>
  <c r="AU84" i="6"/>
  <c r="Q84" i="6"/>
  <c r="W8" i="6"/>
  <c r="X8" i="6"/>
  <c r="Y8" i="6"/>
  <c r="AY84" i="6"/>
  <c r="BK84" i="6"/>
  <c r="BJ84" i="6"/>
  <c r="BI84" i="6"/>
  <c r="BH84" i="6"/>
  <c r="BG84" i="6"/>
  <c r="BF84" i="6"/>
  <c r="BE84" i="6"/>
  <c r="BD84" i="6"/>
  <c r="BC84" i="6"/>
  <c r="BL84" i="6"/>
  <c r="E85" i="6"/>
  <c r="F85" i="6"/>
  <c r="Z85" i="6"/>
  <c r="Q85" i="6"/>
  <c r="W9" i="6"/>
  <c r="X9" i="6"/>
  <c r="Y9" i="6"/>
  <c r="AY85" i="6"/>
  <c r="BK85" i="6"/>
  <c r="BL85" i="6"/>
  <c r="BJ85" i="6"/>
  <c r="E86" i="6"/>
  <c r="F86" i="6"/>
  <c r="Q86" i="6"/>
  <c r="AY86" i="6"/>
  <c r="BK86" i="6"/>
  <c r="BL86" i="6"/>
  <c r="E87" i="6"/>
  <c r="F87" i="6"/>
  <c r="Q87" i="6"/>
  <c r="AY87" i="6"/>
  <c r="BL87" i="6"/>
  <c r="E88" i="6"/>
  <c r="F88" i="6"/>
  <c r="Q88" i="6"/>
  <c r="AY88" i="6"/>
  <c r="BJ88" i="6"/>
  <c r="BI88" i="6"/>
  <c r="BK88" i="6"/>
  <c r="BL88" i="6"/>
  <c r="E89" i="6"/>
  <c r="F89" i="6"/>
  <c r="Q89" i="6"/>
  <c r="AY89" i="6"/>
  <c r="BL89" i="6"/>
  <c r="E90" i="6"/>
  <c r="F90" i="6"/>
  <c r="Z90" i="6"/>
  <c r="G90" i="6"/>
  <c r="K90" i="6"/>
  <c r="Q90" i="6"/>
  <c r="AT90" i="6"/>
  <c r="AS90" i="6"/>
  <c r="AU90" i="6"/>
  <c r="AY90" i="6"/>
  <c r="BL90" i="6"/>
  <c r="BK90" i="6"/>
  <c r="E91" i="6"/>
  <c r="F91" i="6"/>
  <c r="Q91" i="6"/>
  <c r="AY91" i="6"/>
  <c r="BL91" i="6"/>
  <c r="E92" i="6"/>
  <c r="F92" i="6"/>
  <c r="AU92" i="6"/>
  <c r="Q92" i="6"/>
  <c r="AY92" i="6"/>
  <c r="BK92" i="6"/>
  <c r="BJ92" i="6"/>
  <c r="BI92" i="6"/>
  <c r="BH92" i="6"/>
  <c r="BG92" i="6"/>
  <c r="BF92" i="6"/>
  <c r="BE92" i="6"/>
  <c r="BD92" i="6"/>
  <c r="BC92" i="6"/>
  <c r="BL92" i="6"/>
  <c r="AB2" i="8"/>
  <c r="AD2" i="8"/>
  <c r="AY2" i="8"/>
  <c r="AB3" i="8"/>
  <c r="AY3" i="8"/>
  <c r="AB4" i="8"/>
  <c r="AY4" i="8"/>
  <c r="AB5" i="8"/>
  <c r="AY5" i="8"/>
  <c r="AB6" i="8"/>
  <c r="AY6" i="8"/>
  <c r="AB7" i="8"/>
  <c r="AY7" i="8"/>
  <c r="AB8" i="8"/>
  <c r="F1" i="8"/>
  <c r="AY8" i="8"/>
  <c r="D9" i="8"/>
  <c r="E9" i="8"/>
  <c r="AB9" i="8"/>
  <c r="BL12" i="8"/>
  <c r="AY9" i="8"/>
  <c r="AB10" i="8"/>
  <c r="AB15" i="8"/>
  <c r="AY10" i="8"/>
  <c r="D11" i="8"/>
  <c r="P26" i="8" s="1"/>
  <c r="AF26" i="8" s="1"/>
  <c r="AB11" i="8"/>
  <c r="AY11" i="8"/>
  <c r="D12" i="8"/>
  <c r="D13" i="8"/>
  <c r="AB13" i="8"/>
  <c r="AF13" i="8"/>
  <c r="AG13" i="8"/>
  <c r="AH13" i="8"/>
  <c r="AB14" i="8"/>
  <c r="AY15" i="8"/>
  <c r="F16" i="8"/>
  <c r="F17" i="8" s="1"/>
  <c r="AB16" i="8"/>
  <c r="AY16" i="8"/>
  <c r="C17" i="8"/>
  <c r="AB17" i="8"/>
  <c r="AY17" i="8"/>
  <c r="AB18" i="8"/>
  <c r="AY18" i="8"/>
  <c r="BL18" i="8"/>
  <c r="AY19" i="8"/>
  <c r="BL19" i="8"/>
  <c r="AY20" i="8"/>
  <c r="E21" i="8"/>
  <c r="F21" i="8"/>
  <c r="Q21" i="8"/>
  <c r="Z21" i="8"/>
  <c r="AY21" i="8"/>
  <c r="E22" i="8"/>
  <c r="F22" i="8"/>
  <c r="Z22" i="8"/>
  <c r="G22" i="8"/>
  <c r="J22" i="8"/>
  <c r="Q22" i="8"/>
  <c r="AY22" i="8"/>
  <c r="E23" i="8"/>
  <c r="F23" i="8"/>
  <c r="Z23" i="8"/>
  <c r="G23" i="8"/>
  <c r="Q23" i="8"/>
  <c r="AY23" i="8"/>
  <c r="BL23" i="8"/>
  <c r="E24" i="8"/>
  <c r="F24" i="8"/>
  <c r="Q24" i="8"/>
  <c r="AY24" i="8"/>
  <c r="E25" i="8"/>
  <c r="F25" i="8"/>
  <c r="Z25" i="8"/>
  <c r="Q25" i="8"/>
  <c r="AY25" i="8"/>
  <c r="E26" i="8"/>
  <c r="F26" i="8"/>
  <c r="Q26" i="8"/>
  <c r="AY26" i="8"/>
  <c r="E27" i="8"/>
  <c r="F27" i="8"/>
  <c r="Q27" i="8"/>
  <c r="Z27" i="8"/>
  <c r="AU27" i="8"/>
  <c r="AY27" i="8"/>
  <c r="E28" i="8"/>
  <c r="F28" i="8"/>
  <c r="G28" i="8"/>
  <c r="K28" i="8"/>
  <c r="Q28" i="8"/>
  <c r="AY28" i="8"/>
  <c r="E29" i="8"/>
  <c r="F29" i="8"/>
  <c r="G29" i="8"/>
  <c r="Q29" i="8"/>
  <c r="AY29" i="8"/>
  <c r="BL29" i="8"/>
  <c r="E30" i="8"/>
  <c r="F30" i="8"/>
  <c r="Z30" i="8"/>
  <c r="G30" i="8"/>
  <c r="Q30" i="8"/>
  <c r="AY30" i="8"/>
  <c r="BL30" i="8"/>
  <c r="E31" i="8"/>
  <c r="F31" i="8"/>
  <c r="G31" i="8"/>
  <c r="Q31" i="8"/>
  <c r="AY31" i="8"/>
  <c r="BL31" i="8"/>
  <c r="E32" i="8"/>
  <c r="F32" i="8"/>
  <c r="Q32" i="8"/>
  <c r="AY32" i="8"/>
  <c r="E33" i="8"/>
  <c r="F33" i="8"/>
  <c r="Q33" i="8"/>
  <c r="AY33" i="8"/>
  <c r="E34" i="8"/>
  <c r="F34" i="8"/>
  <c r="Q34" i="8"/>
  <c r="AU34" i="8"/>
  <c r="AY34" i="8"/>
  <c r="BL34" i="8"/>
  <c r="E35" i="8"/>
  <c r="F35" i="8"/>
  <c r="Q35" i="8"/>
  <c r="Z35" i="8"/>
  <c r="AY35" i="8"/>
  <c r="BL35" i="8"/>
  <c r="E36" i="8"/>
  <c r="F36" i="8"/>
  <c r="G36" i="8"/>
  <c r="Q36" i="8"/>
  <c r="AY36" i="8"/>
  <c r="E37" i="8"/>
  <c r="F37" i="8"/>
  <c r="G37" i="8"/>
  <c r="Q37" i="8"/>
  <c r="Z37" i="8"/>
  <c r="AY37" i="8"/>
  <c r="BL37" i="8"/>
  <c r="E38" i="8"/>
  <c r="F38" i="8"/>
  <c r="Z38" i="8"/>
  <c r="Q38" i="8"/>
  <c r="AU38" i="8"/>
  <c r="AY38" i="8"/>
  <c r="BL38" i="8"/>
  <c r="E39" i="8"/>
  <c r="F39" i="8"/>
  <c r="Q39" i="8"/>
  <c r="AU39" i="8"/>
  <c r="AY39" i="8"/>
  <c r="BL39" i="8"/>
  <c r="E40" i="8"/>
  <c r="F40" i="8"/>
  <c r="G40" i="8"/>
  <c r="K40" i="8"/>
  <c r="Q40" i="8"/>
  <c r="Z40" i="8"/>
  <c r="AU40" i="8"/>
  <c r="AY40" i="8"/>
  <c r="E41" i="8"/>
  <c r="F41" i="8"/>
  <c r="G41" i="8"/>
  <c r="Q41" i="8"/>
  <c r="Z41" i="8"/>
  <c r="AY41" i="8"/>
  <c r="BL41" i="8"/>
  <c r="E42" i="8"/>
  <c r="F42" i="8"/>
  <c r="Z42" i="8"/>
  <c r="Q42" i="8"/>
  <c r="AY42" i="8"/>
  <c r="BL42" i="8"/>
  <c r="E43" i="8"/>
  <c r="F43" i="8"/>
  <c r="Q43" i="8"/>
  <c r="AY43" i="8"/>
  <c r="BL43" i="8"/>
  <c r="E44" i="8"/>
  <c r="F44" i="8"/>
  <c r="G44" i="8"/>
  <c r="K44" i="8"/>
  <c r="Q44" i="8"/>
  <c r="Z44" i="8"/>
  <c r="AY44" i="8"/>
  <c r="E45" i="8"/>
  <c r="F45" i="8"/>
  <c r="G45" i="8"/>
  <c r="K45" i="8"/>
  <c r="Q45" i="8"/>
  <c r="AU45" i="8"/>
  <c r="AY45" i="8"/>
  <c r="BL45" i="8"/>
  <c r="E46" i="8"/>
  <c r="F46" i="8"/>
  <c r="Q46" i="8"/>
  <c r="AY46" i="8"/>
  <c r="BL46" i="8"/>
  <c r="BK46" i="8"/>
  <c r="BJ46" i="8"/>
  <c r="BI46" i="8"/>
  <c r="BH46" i="8"/>
  <c r="BG46" i="8"/>
  <c r="BF46" i="8"/>
  <c r="BE46" i="8"/>
  <c r="BD46" i="8"/>
  <c r="BC46" i="8"/>
  <c r="E47" i="8"/>
  <c r="F47" i="8"/>
  <c r="Z47" i="8"/>
  <c r="Q47" i="8"/>
  <c r="AY47" i="8"/>
  <c r="BK47" i="8"/>
  <c r="BJ47" i="8"/>
  <c r="BL47" i="8"/>
  <c r="E48" i="8"/>
  <c r="F48" i="8"/>
  <c r="AU48" i="8"/>
  <c r="G48" i="8"/>
  <c r="K48" i="8"/>
  <c r="Q48" i="8"/>
  <c r="AY48" i="8"/>
  <c r="BL48" i="8"/>
  <c r="E49" i="8"/>
  <c r="F49" i="8"/>
  <c r="Z49" i="8"/>
  <c r="G49" i="8"/>
  <c r="K49" i="8"/>
  <c r="Q49" i="8"/>
  <c r="AU49" i="8"/>
  <c r="AY49" i="8"/>
  <c r="BL49" i="8"/>
  <c r="E50" i="8"/>
  <c r="F50" i="8"/>
  <c r="Q50" i="8"/>
  <c r="AY50" i="8"/>
  <c r="BL50" i="8"/>
  <c r="E51" i="8"/>
  <c r="F51" i="8"/>
  <c r="G51" i="8"/>
  <c r="Q51" i="8"/>
  <c r="AY51" i="8"/>
  <c r="BK51" i="8"/>
  <c r="BJ51" i="8"/>
  <c r="BI51" i="8"/>
  <c r="BH51" i="8"/>
  <c r="BG51" i="8"/>
  <c r="BF51" i="8"/>
  <c r="BE51" i="8"/>
  <c r="BD51" i="8"/>
  <c r="BC51" i="8"/>
  <c r="BL51" i="8"/>
  <c r="E52" i="8"/>
  <c r="F52" i="8"/>
  <c r="Z52" i="8"/>
  <c r="G52" i="8"/>
  <c r="K52" i="8"/>
  <c r="Q52" i="8"/>
  <c r="AY52" i="8"/>
  <c r="BL52" i="8"/>
  <c r="E53" i="8"/>
  <c r="F53" i="8"/>
  <c r="G53" i="8"/>
  <c r="J53" i="8"/>
  <c r="Q53" i="8"/>
  <c r="AU53" i="8"/>
  <c r="AY53" i="8"/>
  <c r="BL53" i="8"/>
  <c r="E54" i="8"/>
  <c r="F54" i="8"/>
  <c r="Q54" i="8"/>
  <c r="AY54" i="8"/>
  <c r="BL54" i="8"/>
  <c r="BK54" i="8"/>
  <c r="BJ54" i="8"/>
  <c r="BI54" i="8"/>
  <c r="BH54" i="8"/>
  <c r="E55" i="8"/>
  <c r="F55" i="8"/>
  <c r="Z55" i="8"/>
  <c r="Q55" i="8"/>
  <c r="AY55" i="8"/>
  <c r="BK55" i="8"/>
  <c r="BJ55" i="8"/>
  <c r="BL55" i="8"/>
  <c r="E56" i="8"/>
  <c r="F56" i="8"/>
  <c r="Q56" i="8"/>
  <c r="AY56" i="8"/>
  <c r="BL56" i="8"/>
  <c r="E57" i="8"/>
  <c r="F57" i="8"/>
  <c r="Z57" i="8"/>
  <c r="G57" i="8"/>
  <c r="J57" i="8"/>
  <c r="Q57" i="8"/>
  <c r="AU57" i="8"/>
  <c r="AY57" i="8"/>
  <c r="BL57" i="8"/>
  <c r="E58" i="8"/>
  <c r="F58" i="8"/>
  <c r="Q58" i="8"/>
  <c r="AY58" i="8"/>
  <c r="BL58" i="8"/>
  <c r="E59" i="8"/>
  <c r="F59" i="8"/>
  <c r="G59" i="8"/>
  <c r="Q59" i="8"/>
  <c r="AY59" i="8"/>
  <c r="BK59" i="8"/>
  <c r="BJ59" i="8"/>
  <c r="BI59" i="8"/>
  <c r="BH59" i="8"/>
  <c r="BG59" i="8"/>
  <c r="BF59" i="8"/>
  <c r="BE59" i="8"/>
  <c r="BD59" i="8"/>
  <c r="BC59" i="8"/>
  <c r="BL59" i="8"/>
  <c r="E60" i="8"/>
  <c r="F60" i="8"/>
  <c r="Z60" i="8"/>
  <c r="G60" i="8"/>
  <c r="K60" i="8"/>
  <c r="Q60" i="8"/>
  <c r="AY60" i="8"/>
  <c r="BL60" i="8"/>
  <c r="E61" i="8"/>
  <c r="F61" i="8"/>
  <c r="Q61" i="8"/>
  <c r="AU61" i="8"/>
  <c r="AY61" i="8"/>
  <c r="BK61" i="8"/>
  <c r="BL61" i="8"/>
  <c r="E62" i="8"/>
  <c r="F62" i="8"/>
  <c r="Q62" i="8"/>
  <c r="AY62" i="8"/>
  <c r="BL62" i="8"/>
  <c r="BK62" i="8"/>
  <c r="BJ62" i="8"/>
  <c r="BI62" i="8"/>
  <c r="BH62" i="8"/>
  <c r="E63" i="8"/>
  <c r="F63" i="8"/>
  <c r="Z63" i="8"/>
  <c r="Q63" i="8"/>
  <c r="AY63" i="8"/>
  <c r="BK63" i="8"/>
  <c r="BJ63" i="8"/>
  <c r="BL63" i="8"/>
  <c r="E64" i="8"/>
  <c r="F64" i="8"/>
  <c r="Q64" i="8"/>
  <c r="AY64" i="8"/>
  <c r="BL64" i="8"/>
  <c r="E65" i="8"/>
  <c r="F65" i="8"/>
  <c r="Z65" i="8"/>
  <c r="G65" i="8"/>
  <c r="K65" i="8"/>
  <c r="Q65" i="8"/>
  <c r="AU65" i="8"/>
  <c r="AY65" i="8"/>
  <c r="BL65" i="8"/>
  <c r="E66" i="8"/>
  <c r="F66" i="8"/>
  <c r="Q66" i="8"/>
  <c r="AY66" i="8"/>
  <c r="BL66" i="8"/>
  <c r="E67" i="8"/>
  <c r="F67" i="8"/>
  <c r="G67" i="8"/>
  <c r="Q67" i="8"/>
  <c r="AY67" i="8"/>
  <c r="BK67" i="8"/>
  <c r="BJ67" i="8"/>
  <c r="BI67" i="8"/>
  <c r="BH67" i="8"/>
  <c r="BG67" i="8"/>
  <c r="BF67" i="8"/>
  <c r="BE67" i="8"/>
  <c r="BD67" i="8"/>
  <c r="BC67" i="8"/>
  <c r="BL67" i="8"/>
  <c r="E68" i="8"/>
  <c r="F68" i="8"/>
  <c r="Z68" i="8"/>
  <c r="G68" i="8"/>
  <c r="K68" i="8"/>
  <c r="Q68" i="8"/>
  <c r="AY68" i="8"/>
  <c r="BL68" i="8"/>
  <c r="E69" i="8"/>
  <c r="F69" i="8"/>
  <c r="Q69" i="8"/>
  <c r="AU69" i="8"/>
  <c r="AY69" i="8"/>
  <c r="BK69" i="8"/>
  <c r="BL69" i="8"/>
  <c r="E70" i="8"/>
  <c r="F70" i="8"/>
  <c r="Q70" i="8"/>
  <c r="AY70" i="8"/>
  <c r="BL70" i="8"/>
  <c r="BK70" i="8"/>
  <c r="BJ70" i="8"/>
  <c r="BI70" i="8"/>
  <c r="BH70" i="8"/>
  <c r="E71" i="8"/>
  <c r="F71" i="8"/>
  <c r="Z71" i="8"/>
  <c r="Q71" i="8"/>
  <c r="AY71" i="8"/>
  <c r="BK71" i="8"/>
  <c r="BJ71" i="8"/>
  <c r="BI71" i="8"/>
  <c r="BL71" i="8"/>
  <c r="E72" i="8"/>
  <c r="F72" i="8"/>
  <c r="Q72" i="8"/>
  <c r="AY72" i="8"/>
  <c r="BL72" i="8"/>
  <c r="E73" i="8"/>
  <c r="F73" i="8"/>
  <c r="Z73" i="8"/>
  <c r="G73" i="8"/>
  <c r="K73" i="8"/>
  <c r="Q73" i="8"/>
  <c r="AU73" i="8"/>
  <c r="AY73" i="8"/>
  <c r="BL73" i="8"/>
  <c r="E74" i="8"/>
  <c r="F74" i="8"/>
  <c r="Q74" i="8"/>
  <c r="AY74" i="8"/>
  <c r="BL74" i="8"/>
  <c r="E75" i="8"/>
  <c r="F75" i="8"/>
  <c r="G75" i="8"/>
  <c r="Q75" i="8"/>
  <c r="AY75" i="8"/>
  <c r="BK75" i="8"/>
  <c r="BJ75" i="8"/>
  <c r="BI75" i="8"/>
  <c r="BH75" i="8"/>
  <c r="BG75" i="8"/>
  <c r="BF75" i="8"/>
  <c r="BE75" i="8"/>
  <c r="BD75" i="8"/>
  <c r="BC75" i="8"/>
  <c r="BL75" i="8"/>
  <c r="E76" i="8"/>
  <c r="F76" i="8"/>
  <c r="Z76" i="8"/>
  <c r="G76" i="8"/>
  <c r="K76" i="8"/>
  <c r="Q76" i="8"/>
  <c r="AY76" i="8"/>
  <c r="BL76" i="8"/>
  <c r="E77" i="8"/>
  <c r="F77" i="8"/>
  <c r="Q77" i="8"/>
  <c r="AU77" i="8"/>
  <c r="AY77" i="8"/>
  <c r="BK77" i="8"/>
  <c r="BL77" i="8"/>
  <c r="E78" i="8"/>
  <c r="F78" i="8"/>
  <c r="Q78" i="8"/>
  <c r="AY78" i="8"/>
  <c r="BL78" i="8"/>
  <c r="BK78" i="8"/>
  <c r="BJ78" i="8"/>
  <c r="BI78" i="8"/>
  <c r="BH78" i="8"/>
  <c r="E79" i="8"/>
  <c r="F79" i="8"/>
  <c r="Z79" i="8"/>
  <c r="Q79" i="8"/>
  <c r="AY79" i="8"/>
  <c r="BK79" i="8"/>
  <c r="BJ79" i="8"/>
  <c r="BI79" i="8"/>
  <c r="BL79" i="8"/>
  <c r="E80" i="8"/>
  <c r="F80" i="8"/>
  <c r="Q80" i="8"/>
  <c r="AY80" i="8"/>
  <c r="BL80" i="8"/>
  <c r="E81" i="8"/>
  <c r="F81" i="8"/>
  <c r="Z81" i="8"/>
  <c r="G81" i="8"/>
  <c r="K81" i="8"/>
  <c r="Q81" i="8"/>
  <c r="AU81" i="8"/>
  <c r="AY81" i="8"/>
  <c r="BL81" i="8"/>
  <c r="E82" i="8"/>
  <c r="F82" i="8"/>
  <c r="Z82" i="8"/>
  <c r="Q82" i="8"/>
  <c r="AY82" i="8"/>
  <c r="BL82" i="8"/>
  <c r="E83" i="8"/>
  <c r="F83" i="8"/>
  <c r="G83" i="8"/>
  <c r="Q83" i="8"/>
  <c r="E84" i="8"/>
  <c r="F84" i="8"/>
  <c r="Q84" i="8"/>
  <c r="F1" i="10"/>
  <c r="AB2" i="10"/>
  <c r="AB15" i="10"/>
  <c r="BL18" i="10"/>
  <c r="AD2" i="10"/>
  <c r="AY2" i="10"/>
  <c r="AB3" i="10"/>
  <c r="AY3" i="10"/>
  <c r="AB4" i="10"/>
  <c r="AY4" i="10"/>
  <c r="AB5" i="10"/>
  <c r="AY5" i="10"/>
  <c r="AB6" i="10"/>
  <c r="AY6" i="10"/>
  <c r="AB7" i="10"/>
  <c r="AY7" i="10"/>
  <c r="AB8" i="10"/>
  <c r="AY8" i="10"/>
  <c r="D9" i="10"/>
  <c r="E9" i="10"/>
  <c r="AB9" i="10"/>
  <c r="BL15" i="10"/>
  <c r="AY9" i="10"/>
  <c r="AB10" i="10"/>
  <c r="AY10" i="10"/>
  <c r="D11" i="10"/>
  <c r="P24" i="10" s="1"/>
  <c r="AF24" i="10" s="1"/>
  <c r="AB11" i="10"/>
  <c r="AY11" i="10"/>
  <c r="D12" i="10"/>
  <c r="AB12" i="10"/>
  <c r="AY12" i="10"/>
  <c r="D13" i="10"/>
  <c r="AB13" i="10"/>
  <c r="AY13" i="10"/>
  <c r="BL13" i="10"/>
  <c r="AB14" i="10"/>
  <c r="AY14" i="10"/>
  <c r="AY15" i="10"/>
  <c r="BK15" i="10"/>
  <c r="F16" i="10"/>
  <c r="F17" i="10" s="1"/>
  <c r="AB16" i="10"/>
  <c r="AY16" i="10"/>
  <c r="C17" i="10"/>
  <c r="AB17" i="10"/>
  <c r="AY17" i="10"/>
  <c r="AB18" i="10"/>
  <c r="AY18" i="10"/>
  <c r="AY19" i="10"/>
  <c r="BL19" i="10"/>
  <c r="AY20" i="10"/>
  <c r="E21" i="10"/>
  <c r="F21" i="10"/>
  <c r="Q21" i="10"/>
  <c r="Z21" i="10"/>
  <c r="AY21" i="10"/>
  <c r="E22" i="10"/>
  <c r="F22" i="10"/>
  <c r="G22" i="10"/>
  <c r="J22" i="10"/>
  <c r="Q22" i="10"/>
  <c r="AU22" i="10"/>
  <c r="AY22" i="10"/>
  <c r="E23" i="10"/>
  <c r="F23" i="10"/>
  <c r="G23" i="10"/>
  <c r="Q23" i="10"/>
  <c r="Z23" i="10"/>
  <c r="AY23" i="10"/>
  <c r="BL23" i="10"/>
  <c r="E24" i="10"/>
  <c r="F24" i="10"/>
  <c r="Z24" i="10"/>
  <c r="G24" i="10"/>
  <c r="J24" i="10"/>
  <c r="Q24" i="10"/>
  <c r="AU24" i="10"/>
  <c r="AY24" i="10"/>
  <c r="BK24" i="10"/>
  <c r="BL24" i="10"/>
  <c r="E25" i="10"/>
  <c r="F25" i="10"/>
  <c r="AU25" i="10"/>
  <c r="Q25" i="10"/>
  <c r="AT25" i="10"/>
  <c r="AY25" i="10"/>
  <c r="BL25" i="10"/>
  <c r="E26" i="10"/>
  <c r="F26" i="10"/>
  <c r="Q26" i="10"/>
  <c r="AU26" i="10"/>
  <c r="AY26" i="10"/>
  <c r="E27" i="10"/>
  <c r="F27" i="10"/>
  <c r="Q27" i="10"/>
  <c r="AY27" i="10"/>
  <c r="BL27" i="10"/>
  <c r="E28" i="10"/>
  <c r="F28" i="10"/>
  <c r="Z28" i="10"/>
  <c r="Q28" i="10"/>
  <c r="AY28" i="10"/>
  <c r="BK28" i="10"/>
  <c r="BL28" i="10"/>
  <c r="E29" i="10"/>
  <c r="F29" i="10"/>
  <c r="Z29" i="10"/>
  <c r="Q29" i="10"/>
  <c r="AY29" i="10"/>
  <c r="BL29" i="10"/>
  <c r="E30" i="10"/>
  <c r="F30" i="10"/>
  <c r="Q30" i="10"/>
  <c r="AY30" i="10"/>
  <c r="BI30" i="10"/>
  <c r="BJ30" i="10"/>
  <c r="BK30" i="10"/>
  <c r="BL30" i="10"/>
  <c r="E31" i="10"/>
  <c r="F31" i="10"/>
  <c r="AU31" i="10"/>
  <c r="G31" i="10"/>
  <c r="Q31" i="10"/>
  <c r="AY31" i="10"/>
  <c r="BK31" i="10"/>
  <c r="BL31" i="10"/>
  <c r="E32" i="10"/>
  <c r="F32" i="10"/>
  <c r="Z32" i="10"/>
  <c r="G32" i="10"/>
  <c r="K32" i="10"/>
  <c r="Q32" i="10"/>
  <c r="AS32" i="10"/>
  <c r="AT32" i="10"/>
  <c r="AU32" i="10"/>
  <c r="AY32" i="10"/>
  <c r="BK32" i="10"/>
  <c r="BL32" i="10"/>
  <c r="E33" i="10"/>
  <c r="F33" i="10"/>
  <c r="Q33" i="10"/>
  <c r="AY33" i="10"/>
  <c r="BL33" i="10"/>
  <c r="E34" i="10"/>
  <c r="F34" i="10"/>
  <c r="G34" i="10"/>
  <c r="K34" i="10"/>
  <c r="Q34" i="10"/>
  <c r="AY34" i="10"/>
  <c r="BL34" i="10"/>
  <c r="E35" i="10"/>
  <c r="F35" i="10"/>
  <c r="Z35" i="10"/>
  <c r="Q35" i="10"/>
  <c r="AY35" i="10"/>
  <c r="BK35" i="10"/>
  <c r="BL35" i="10"/>
  <c r="BJ35" i="10"/>
  <c r="BI35" i="10"/>
  <c r="E36" i="10"/>
  <c r="F36" i="10"/>
  <c r="Q36" i="10"/>
  <c r="AY36" i="10"/>
  <c r="BL36" i="10"/>
  <c r="E37" i="10"/>
  <c r="F37" i="10"/>
  <c r="G37" i="10"/>
  <c r="Q37" i="10"/>
  <c r="AU37" i="10"/>
  <c r="AY37" i="10"/>
  <c r="BK37" i="10"/>
  <c r="BL37" i="10"/>
  <c r="E38" i="10"/>
  <c r="F38" i="10"/>
  <c r="Q38" i="10"/>
  <c r="AY38" i="10"/>
  <c r="BJ38" i="10"/>
  <c r="BI38" i="10"/>
  <c r="BH38" i="10"/>
  <c r="BG38" i="10"/>
  <c r="BF38" i="10"/>
  <c r="BK38" i="10"/>
  <c r="BL38" i="10"/>
  <c r="E39" i="10"/>
  <c r="F39" i="10"/>
  <c r="Z39" i="10"/>
  <c r="Q39" i="10"/>
  <c r="AU39" i="10"/>
  <c r="AY39" i="10"/>
  <c r="BK39" i="10"/>
  <c r="BL39" i="10"/>
  <c r="E40" i="10"/>
  <c r="F40" i="10"/>
  <c r="Q40" i="10"/>
  <c r="AY40" i="10"/>
  <c r="BL40" i="10"/>
  <c r="E41" i="10"/>
  <c r="F41" i="10"/>
  <c r="Q41" i="10"/>
  <c r="AY41" i="10"/>
  <c r="BI41" i="10"/>
  <c r="BH41" i="10"/>
  <c r="BG41" i="10"/>
  <c r="BF41" i="10"/>
  <c r="BE41" i="10"/>
  <c r="BD41" i="10"/>
  <c r="BC41" i="10"/>
  <c r="BJ41" i="10"/>
  <c r="BK41" i="10"/>
  <c r="BL41" i="10"/>
  <c r="E42" i="10"/>
  <c r="F42" i="10"/>
  <c r="Q42" i="10"/>
  <c r="AY42" i="10"/>
  <c r="BL42" i="10"/>
  <c r="E43" i="10"/>
  <c r="F43" i="10"/>
  <c r="Z43" i="10"/>
  <c r="Q43" i="10"/>
  <c r="AY43" i="10"/>
  <c r="BK43" i="10"/>
  <c r="BL43" i="10"/>
  <c r="BJ43" i="10"/>
  <c r="BI43" i="10"/>
  <c r="E44" i="10"/>
  <c r="F44" i="10"/>
  <c r="Q44" i="10"/>
  <c r="AY44" i="10"/>
  <c r="BL44" i="10"/>
  <c r="E45" i="10"/>
  <c r="F45" i="10"/>
  <c r="G45" i="10"/>
  <c r="Q45" i="10"/>
  <c r="AU45" i="10"/>
  <c r="AY45" i="10"/>
  <c r="BK45" i="10"/>
  <c r="BL45" i="10"/>
  <c r="E46" i="10"/>
  <c r="F46" i="10"/>
  <c r="Q46" i="10"/>
  <c r="AY46" i="10"/>
  <c r="BJ46" i="10"/>
  <c r="BI46" i="10"/>
  <c r="BH46" i="10"/>
  <c r="BG46" i="10"/>
  <c r="BF46" i="10"/>
  <c r="BK46" i="10"/>
  <c r="BL46" i="10"/>
  <c r="BE46" i="10"/>
  <c r="BD46" i="10"/>
  <c r="BC46" i="10"/>
  <c r="E47" i="10"/>
  <c r="F47" i="10"/>
  <c r="Z47" i="10"/>
  <c r="Q47" i="10"/>
  <c r="AU47" i="10"/>
  <c r="AY47" i="10"/>
  <c r="BK47" i="10"/>
  <c r="BL47" i="10"/>
  <c r="E48" i="10"/>
  <c r="F48" i="10"/>
  <c r="Q48" i="10"/>
  <c r="AY48" i="10"/>
  <c r="BL48" i="10"/>
  <c r="E49" i="10"/>
  <c r="F49" i="10"/>
  <c r="Q49" i="10"/>
  <c r="AY49" i="10"/>
  <c r="BI49" i="10"/>
  <c r="BH49" i="10"/>
  <c r="BG49" i="10"/>
  <c r="BF49" i="10"/>
  <c r="BE49" i="10"/>
  <c r="BD49" i="10"/>
  <c r="BC49" i="10"/>
  <c r="BJ49" i="10"/>
  <c r="BK49" i="10"/>
  <c r="BL49" i="10"/>
  <c r="E50" i="10"/>
  <c r="F50" i="10"/>
  <c r="Q50" i="10"/>
  <c r="AY50" i="10"/>
  <c r="BL50" i="10"/>
  <c r="E51" i="10"/>
  <c r="F51" i="10"/>
  <c r="Z51" i="10"/>
  <c r="Q51" i="10"/>
  <c r="AY51" i="10"/>
  <c r="BK51" i="10"/>
  <c r="BL51" i="10"/>
  <c r="BJ51" i="10"/>
  <c r="BI51" i="10"/>
  <c r="E52" i="10"/>
  <c r="F52" i="10"/>
  <c r="Q52" i="10"/>
  <c r="AY52" i="10"/>
  <c r="BL52" i="10"/>
  <c r="E53" i="10"/>
  <c r="F53" i="10"/>
  <c r="G53" i="10"/>
  <c r="Q53" i="10"/>
  <c r="AU53" i="10"/>
  <c r="AY53" i="10"/>
  <c r="BK53" i="10"/>
  <c r="BL53" i="10"/>
  <c r="E54" i="10"/>
  <c r="F54" i="10"/>
  <c r="Q54" i="10"/>
  <c r="AY54" i="10"/>
  <c r="BJ54" i="10"/>
  <c r="BI54" i="10"/>
  <c r="BH54" i="10"/>
  <c r="BG54" i="10"/>
  <c r="BF54" i="10"/>
  <c r="BK54" i="10"/>
  <c r="BL54" i="10"/>
  <c r="BE54" i="10"/>
  <c r="BD54" i="10"/>
  <c r="BC54" i="10"/>
  <c r="E55" i="10"/>
  <c r="F55" i="10"/>
  <c r="Z55" i="10"/>
  <c r="Q55" i="10"/>
  <c r="AU55" i="10"/>
  <c r="AY55" i="10"/>
  <c r="BK55" i="10"/>
  <c r="BL55" i="10"/>
  <c r="E56" i="10"/>
  <c r="F56" i="10"/>
  <c r="Q56" i="10"/>
  <c r="AY56" i="10"/>
  <c r="BL56" i="10"/>
  <c r="E57" i="10"/>
  <c r="F57" i="10"/>
  <c r="Q57" i="10"/>
  <c r="AY57" i="10"/>
  <c r="BI57" i="10"/>
  <c r="BH57" i="10"/>
  <c r="BG57" i="10"/>
  <c r="BF57" i="10"/>
  <c r="BE57" i="10"/>
  <c r="BD57" i="10"/>
  <c r="BC57" i="10"/>
  <c r="BJ57" i="10"/>
  <c r="BK57" i="10"/>
  <c r="BL57" i="10"/>
  <c r="E58" i="10"/>
  <c r="F58" i="10"/>
  <c r="Q58" i="10"/>
  <c r="AY58" i="10"/>
  <c r="BL58" i="10"/>
  <c r="E59" i="10"/>
  <c r="F59" i="10"/>
  <c r="Z59" i="10"/>
  <c r="Q59" i="10"/>
  <c r="AY59" i="10"/>
  <c r="BK59" i="10"/>
  <c r="BL59" i="10"/>
  <c r="BJ59" i="10"/>
  <c r="BI59" i="10"/>
  <c r="E60" i="10"/>
  <c r="F60" i="10"/>
  <c r="Q60" i="10"/>
  <c r="AY60" i="10"/>
  <c r="BL60" i="10"/>
  <c r="E61" i="10"/>
  <c r="F61" i="10"/>
  <c r="G61" i="10"/>
  <c r="Q61" i="10"/>
  <c r="AU61" i="10"/>
  <c r="AY61" i="10"/>
  <c r="BK61" i="10"/>
  <c r="BL61" i="10"/>
  <c r="E62" i="10"/>
  <c r="F62" i="10"/>
  <c r="Q62" i="10"/>
  <c r="AY62" i="10"/>
  <c r="BJ62" i="10"/>
  <c r="BI62" i="10"/>
  <c r="BH62" i="10"/>
  <c r="BK62" i="10"/>
  <c r="BL62" i="10"/>
  <c r="E63" i="10"/>
  <c r="F63" i="10"/>
  <c r="Z63" i="10"/>
  <c r="Q63" i="10"/>
  <c r="AU63" i="10"/>
  <c r="AY63" i="10"/>
  <c r="BK63" i="10"/>
  <c r="BL63" i="10"/>
  <c r="BJ63" i="10"/>
  <c r="BI63" i="10"/>
  <c r="BH63" i="10"/>
  <c r="BG63" i="10"/>
  <c r="BF63" i="10"/>
  <c r="BE63" i="10"/>
  <c r="BD63" i="10"/>
  <c r="BC63" i="10"/>
  <c r="E64" i="10"/>
  <c r="F64" i="10"/>
  <c r="Q64" i="10"/>
  <c r="AY64" i="10"/>
  <c r="BL64" i="10"/>
  <c r="E65" i="10"/>
  <c r="F65" i="10"/>
  <c r="Q65" i="10"/>
  <c r="AY65" i="10"/>
  <c r="BI65" i="10"/>
  <c r="BH65" i="10"/>
  <c r="BG65" i="10"/>
  <c r="BF65" i="10"/>
  <c r="BE65" i="10"/>
  <c r="BD65" i="10"/>
  <c r="BC65" i="10"/>
  <c r="BJ65" i="10"/>
  <c r="BK65" i="10"/>
  <c r="BL65" i="10"/>
  <c r="E66" i="10"/>
  <c r="F66" i="10"/>
  <c r="Q66" i="10"/>
  <c r="AY66" i="10"/>
  <c r="BL66" i="10"/>
  <c r="E67" i="10"/>
  <c r="F67" i="10"/>
  <c r="Z67" i="10"/>
  <c r="Q67" i="10"/>
  <c r="AY67" i="10"/>
  <c r="BK67" i="10"/>
  <c r="BL67" i="10"/>
  <c r="BJ67" i="10"/>
  <c r="BI67" i="10"/>
  <c r="E68" i="10"/>
  <c r="F68" i="10"/>
  <c r="Q68" i="10"/>
  <c r="AY68" i="10"/>
  <c r="BL68" i="10"/>
  <c r="E69" i="10"/>
  <c r="F69" i="10"/>
  <c r="G69" i="10"/>
  <c r="Q69" i="10"/>
  <c r="AU69" i="10"/>
  <c r="AY69" i="10"/>
  <c r="BK69" i="10"/>
  <c r="BL69" i="10"/>
  <c r="E70" i="10"/>
  <c r="F70" i="10"/>
  <c r="Q70" i="10"/>
  <c r="AY70" i="10"/>
  <c r="BJ70" i="10"/>
  <c r="BI70" i="10"/>
  <c r="BH70" i="10"/>
  <c r="BK70" i="10"/>
  <c r="BL70" i="10"/>
  <c r="E71" i="10"/>
  <c r="F71" i="10"/>
  <c r="Z71" i="10"/>
  <c r="Q71" i="10"/>
  <c r="AU71" i="10"/>
  <c r="AY71" i="10"/>
  <c r="BK71" i="10"/>
  <c r="BL71" i="10"/>
  <c r="BJ71" i="10"/>
  <c r="BI71" i="10"/>
  <c r="BH71" i="10"/>
  <c r="BG71" i="10"/>
  <c r="BF71" i="10"/>
  <c r="BE71" i="10"/>
  <c r="BD71" i="10"/>
  <c r="BC71" i="10"/>
  <c r="E72" i="10"/>
  <c r="F72" i="10"/>
  <c r="Q72" i="10"/>
  <c r="AY72" i="10"/>
  <c r="BL72" i="10"/>
  <c r="E73" i="10"/>
  <c r="F73" i="10"/>
  <c r="Q73" i="10"/>
  <c r="AY73" i="10"/>
  <c r="BI73" i="10"/>
  <c r="BH73" i="10"/>
  <c r="BG73" i="10"/>
  <c r="BF73" i="10"/>
  <c r="BE73" i="10"/>
  <c r="BD73" i="10"/>
  <c r="BC73" i="10"/>
  <c r="BJ73" i="10"/>
  <c r="BK73" i="10"/>
  <c r="BL73" i="10"/>
  <c r="E74" i="10"/>
  <c r="F74" i="10"/>
  <c r="Q74" i="10"/>
  <c r="AY74" i="10"/>
  <c r="BL74" i="10"/>
  <c r="E75" i="10"/>
  <c r="F75" i="10"/>
  <c r="Z75" i="10"/>
  <c r="Q75" i="10"/>
  <c r="AY75" i="10"/>
  <c r="BK75" i="10"/>
  <c r="BL75" i="10"/>
  <c r="E76" i="10"/>
  <c r="F76" i="10"/>
  <c r="Q76" i="10"/>
  <c r="AY76" i="10"/>
  <c r="BL76" i="10"/>
  <c r="E77" i="10"/>
  <c r="F77" i="10"/>
  <c r="G77" i="10"/>
  <c r="K77" i="10"/>
  <c r="Q77" i="10"/>
  <c r="AU77" i="10"/>
  <c r="AY77" i="10"/>
  <c r="BK77" i="10"/>
  <c r="BL77" i="10"/>
  <c r="E78" i="10"/>
  <c r="F78" i="10"/>
  <c r="Q78" i="10"/>
  <c r="Z78" i="10"/>
  <c r="AY78" i="10"/>
  <c r="BJ78" i="10"/>
  <c r="BI78" i="10"/>
  <c r="BH78" i="10"/>
  <c r="BK78" i="10"/>
  <c r="BL78" i="10"/>
  <c r="E79" i="10"/>
  <c r="F79" i="10"/>
  <c r="AU79" i="10"/>
  <c r="Q79" i="10"/>
  <c r="AY79" i="10"/>
  <c r="BK79" i="10"/>
  <c r="BL79" i="10"/>
  <c r="BJ79" i="10"/>
  <c r="BI79" i="10"/>
  <c r="BH79" i="10"/>
  <c r="BG79" i="10"/>
  <c r="BF79" i="10"/>
  <c r="BE79" i="10"/>
  <c r="BD79" i="10"/>
  <c r="BC79" i="10"/>
  <c r="E80" i="10"/>
  <c r="F80" i="10"/>
  <c r="G80" i="10"/>
  <c r="Q80" i="10"/>
  <c r="AY80" i="10"/>
  <c r="BL80" i="10"/>
  <c r="E81" i="10"/>
  <c r="F81" i="10"/>
  <c r="Q81" i="10"/>
  <c r="AY81" i="10"/>
  <c r="BI81" i="10"/>
  <c r="BH81" i="10"/>
  <c r="BG81" i="10"/>
  <c r="BF81" i="10"/>
  <c r="BE81" i="10"/>
  <c r="BD81" i="10"/>
  <c r="BC81" i="10"/>
  <c r="BJ81" i="10"/>
  <c r="BK81" i="10"/>
  <c r="BL81" i="10"/>
  <c r="E82" i="10"/>
  <c r="F82" i="10"/>
  <c r="G82" i="10"/>
  <c r="Q82" i="10"/>
  <c r="AY82" i="10"/>
  <c r="BL82" i="10"/>
  <c r="E83" i="10"/>
  <c r="F83" i="10"/>
  <c r="Q83" i="10"/>
  <c r="E84" i="10"/>
  <c r="F84" i="10"/>
  <c r="AU84" i="10"/>
  <c r="Q84" i="10"/>
  <c r="E85" i="10"/>
  <c r="F85" i="10"/>
  <c r="Q85" i="10"/>
  <c r="E86" i="10"/>
  <c r="F86" i="10"/>
  <c r="Q86" i="10"/>
  <c r="AU86" i="10"/>
  <c r="E87" i="10"/>
  <c r="F87" i="10"/>
  <c r="Q87" i="10"/>
  <c r="E88" i="10"/>
  <c r="F88" i="10"/>
  <c r="Q88" i="10"/>
  <c r="E89" i="10"/>
  <c r="F89" i="10"/>
  <c r="Q89" i="10"/>
  <c r="C7" i="17"/>
  <c r="D9" i="17"/>
  <c r="E9" i="17"/>
  <c r="F16" i="17"/>
  <c r="F17" i="17" s="1"/>
  <c r="E21" i="17"/>
  <c r="F21" i="17"/>
  <c r="G21" i="17"/>
  <c r="J21" i="17"/>
  <c r="Q21" i="17"/>
  <c r="E22" i="17"/>
  <c r="F22" i="17"/>
  <c r="G22" i="17"/>
  <c r="J22" i="17"/>
  <c r="Q22" i="17"/>
  <c r="C23" i="17"/>
  <c r="C17" i="17"/>
  <c r="E23" i="17"/>
  <c r="F23" i="17"/>
  <c r="G23" i="17"/>
  <c r="H23" i="17"/>
  <c r="E24" i="17"/>
  <c r="F24" i="17"/>
  <c r="G24" i="17"/>
  <c r="J24" i="17"/>
  <c r="Q24" i="17"/>
  <c r="E25" i="17"/>
  <c r="F25" i="17"/>
  <c r="G25" i="17"/>
  <c r="J25" i="17"/>
  <c r="Q25" i="17"/>
  <c r="E26" i="17"/>
  <c r="F26" i="17"/>
  <c r="G26" i="17"/>
  <c r="J26" i="17"/>
  <c r="Q26" i="17"/>
  <c r="E27" i="17"/>
  <c r="F27" i="17"/>
  <c r="G27" i="17"/>
  <c r="I27" i="17"/>
  <c r="Q27" i="17"/>
  <c r="E28" i="17"/>
  <c r="F28" i="17"/>
  <c r="G28" i="17"/>
  <c r="I28" i="17"/>
  <c r="Q28" i="17"/>
  <c r="E29" i="17"/>
  <c r="F29" i="17"/>
  <c r="G29" i="17"/>
  <c r="I29" i="17"/>
  <c r="Q29" i="17"/>
  <c r="E30" i="17"/>
  <c r="F30" i="17"/>
  <c r="G30" i="17"/>
  <c r="I30" i="17"/>
  <c r="Q30" i="17"/>
  <c r="E31" i="17"/>
  <c r="F31" i="17"/>
  <c r="G31" i="17"/>
  <c r="K31" i="17"/>
  <c r="Q31" i="17"/>
  <c r="E32" i="17"/>
  <c r="F32" i="17"/>
  <c r="G32" i="17"/>
  <c r="I32" i="17"/>
  <c r="Q32" i="17"/>
  <c r="E33" i="17"/>
  <c r="F33" i="17"/>
  <c r="G33" i="17"/>
  <c r="I33" i="17"/>
  <c r="Q33" i="17"/>
  <c r="E34" i="17"/>
  <c r="F34" i="17"/>
  <c r="G34" i="17"/>
  <c r="I34" i="17"/>
  <c r="Q34" i="17"/>
  <c r="E35" i="17"/>
  <c r="F35" i="17"/>
  <c r="G35" i="17"/>
  <c r="I35" i="17"/>
  <c r="Q35" i="17"/>
  <c r="E36" i="17"/>
  <c r="F36" i="17"/>
  <c r="G36" i="17"/>
  <c r="I36" i="17"/>
  <c r="Q36" i="17"/>
  <c r="E37" i="17"/>
  <c r="F37" i="17"/>
  <c r="G37" i="17"/>
  <c r="I37" i="17"/>
  <c r="Q37" i="17"/>
  <c r="E38" i="17"/>
  <c r="F38" i="17"/>
  <c r="G38" i="17"/>
  <c r="I38" i="17"/>
  <c r="Q38" i="17"/>
  <c r="E39" i="17"/>
  <c r="F39" i="17"/>
  <c r="G39" i="17"/>
  <c r="I39" i="17"/>
  <c r="Q39" i="17"/>
  <c r="E40" i="17"/>
  <c r="F40" i="17"/>
  <c r="G40" i="17"/>
  <c r="I40" i="17"/>
  <c r="Q40" i="17"/>
  <c r="E41" i="17"/>
  <c r="F41" i="17"/>
  <c r="G41" i="17"/>
  <c r="I41" i="17"/>
  <c r="Q41" i="17"/>
  <c r="E42" i="17"/>
  <c r="F42" i="17"/>
  <c r="G42" i="17"/>
  <c r="I42" i="17"/>
  <c r="Q42" i="17"/>
  <c r="E43" i="17"/>
  <c r="F43" i="17"/>
  <c r="G43" i="17"/>
  <c r="I43" i="17"/>
  <c r="Q43" i="17"/>
  <c r="E44" i="17"/>
  <c r="F44" i="17"/>
  <c r="G44" i="17"/>
  <c r="I44" i="17"/>
  <c r="Q44" i="17"/>
  <c r="E45" i="17"/>
  <c r="F45" i="17"/>
  <c r="G45" i="17"/>
  <c r="K45" i="17"/>
  <c r="Q45" i="17"/>
  <c r="E46" i="17"/>
  <c r="F46" i="17"/>
  <c r="G46" i="17"/>
  <c r="K46" i="17"/>
  <c r="Q46" i="17"/>
  <c r="E47" i="17"/>
  <c r="F47" i="17"/>
  <c r="G47" i="17"/>
  <c r="K47" i="17"/>
  <c r="Q47" i="17"/>
  <c r="E48" i="17"/>
  <c r="F48" i="17"/>
  <c r="G48" i="17"/>
  <c r="K48" i="17"/>
  <c r="Q48" i="17"/>
  <c r="E49" i="17"/>
  <c r="F49" i="17"/>
  <c r="G49" i="17"/>
  <c r="K49" i="17"/>
  <c r="Q49" i="17"/>
  <c r="E50" i="17"/>
  <c r="F50" i="17"/>
  <c r="G50" i="17"/>
  <c r="K50" i="17"/>
  <c r="Q50" i="17"/>
  <c r="E51" i="17"/>
  <c r="F51" i="17"/>
  <c r="G51" i="17"/>
  <c r="K51" i="17"/>
  <c r="Q51" i="17"/>
  <c r="E52" i="17"/>
  <c r="F52" i="17"/>
  <c r="G52" i="17"/>
  <c r="K52" i="17"/>
  <c r="Q52" i="17"/>
  <c r="E53" i="17"/>
  <c r="F53" i="17"/>
  <c r="G53" i="17"/>
  <c r="K53" i="17"/>
  <c r="Q53" i="17"/>
  <c r="E54" i="17"/>
  <c r="F54" i="17"/>
  <c r="G54" i="17"/>
  <c r="K54" i="17"/>
  <c r="Q54" i="17"/>
  <c r="E55" i="17"/>
  <c r="F55" i="17"/>
  <c r="G55" i="17"/>
  <c r="K55" i="17"/>
  <c r="Q55" i="17"/>
  <c r="E56" i="17"/>
  <c r="F56" i="17"/>
  <c r="G56" i="17"/>
  <c r="K56" i="17"/>
  <c r="Q56" i="17"/>
  <c r="E57" i="17"/>
  <c r="F57" i="17"/>
  <c r="Q57" i="17"/>
  <c r="E58" i="17"/>
  <c r="F58" i="17"/>
  <c r="G58" i="17"/>
  <c r="K58" i="17"/>
  <c r="Q58" i="17"/>
  <c r="E59" i="17"/>
  <c r="F59" i="17"/>
  <c r="G59" i="17"/>
  <c r="K59" i="17"/>
  <c r="Q59" i="17"/>
  <c r="E60" i="17"/>
  <c r="F60" i="17"/>
  <c r="G60" i="17"/>
  <c r="K60" i="17"/>
  <c r="Q60" i="17"/>
  <c r="E61" i="17"/>
  <c r="F61" i="17"/>
  <c r="G61" i="17"/>
  <c r="K61" i="17"/>
  <c r="Q61" i="17"/>
  <c r="E62" i="17"/>
  <c r="F62" i="17"/>
  <c r="G62" i="17"/>
  <c r="K62" i="17"/>
  <c r="Q62" i="17"/>
  <c r="E63" i="17"/>
  <c r="F63" i="17"/>
  <c r="G63" i="17"/>
  <c r="K63" i="17"/>
  <c r="Q63" i="17"/>
  <c r="E64" i="17"/>
  <c r="F64" i="17"/>
  <c r="G64" i="17"/>
  <c r="K64" i="17"/>
  <c r="Q64" i="17"/>
  <c r="E65" i="17"/>
  <c r="F65" i="17"/>
  <c r="G65" i="17"/>
  <c r="J65" i="17"/>
  <c r="Q65" i="17"/>
  <c r="E66" i="17"/>
  <c r="F66" i="17"/>
  <c r="G66" i="17"/>
  <c r="K66" i="17"/>
  <c r="Q66" i="17"/>
  <c r="E67" i="17"/>
  <c r="F67" i="17"/>
  <c r="G67" i="17"/>
  <c r="K67" i="17"/>
  <c r="Q67" i="17"/>
  <c r="E68" i="17"/>
  <c r="F68" i="17"/>
  <c r="G68" i="17"/>
  <c r="K68" i="17"/>
  <c r="Q68" i="17"/>
  <c r="E69" i="17"/>
  <c r="F69" i="17"/>
  <c r="G69" i="17"/>
  <c r="K69" i="17"/>
  <c r="Q69" i="17"/>
  <c r="E70" i="17"/>
  <c r="F70" i="17"/>
  <c r="G70" i="17"/>
  <c r="K70" i="17"/>
  <c r="Q70" i="17"/>
  <c r="E71" i="17"/>
  <c r="F71" i="17"/>
  <c r="G71" i="17"/>
  <c r="K71" i="17"/>
  <c r="Q71" i="17"/>
  <c r="E72" i="17"/>
  <c r="F72" i="17"/>
  <c r="G72" i="17"/>
  <c r="J72" i="17"/>
  <c r="Q72" i="17"/>
  <c r="E73" i="17"/>
  <c r="F73" i="17"/>
  <c r="G73" i="17"/>
  <c r="J73" i="17"/>
  <c r="Q73" i="17"/>
  <c r="E74" i="17"/>
  <c r="F74" i="17"/>
  <c r="G74" i="17"/>
  <c r="J74" i="17"/>
  <c r="Q74" i="17"/>
  <c r="E75" i="17"/>
  <c r="F75" i="17"/>
  <c r="G75" i="17"/>
  <c r="J75" i="17"/>
  <c r="Q75" i="17"/>
  <c r="E76" i="17"/>
  <c r="F76" i="17"/>
  <c r="G76" i="17"/>
  <c r="J76" i="17"/>
  <c r="Q76" i="17"/>
  <c r="E77" i="17"/>
  <c r="F77" i="17"/>
  <c r="G77" i="17"/>
  <c r="K77" i="17"/>
  <c r="Q77" i="17"/>
  <c r="E78" i="17"/>
  <c r="F78" i="17"/>
  <c r="G78" i="17"/>
  <c r="K78" i="17"/>
  <c r="Q78" i="17"/>
  <c r="E79" i="17"/>
  <c r="F79" i="17"/>
  <c r="G79" i="17"/>
  <c r="K79" i="17"/>
  <c r="Q79" i="17"/>
  <c r="E80" i="17"/>
  <c r="F80" i="17"/>
  <c r="G80" i="17"/>
  <c r="K80" i="17"/>
  <c r="Q80" i="17"/>
  <c r="E81" i="17"/>
  <c r="F81" i="17"/>
  <c r="G81" i="17"/>
  <c r="K81" i="17"/>
  <c r="Q81" i="17"/>
  <c r="E82" i="17"/>
  <c r="F82" i="17"/>
  <c r="G82" i="17"/>
  <c r="K82" i="17"/>
  <c r="Q82" i="17"/>
  <c r="E83" i="17"/>
  <c r="F83" i="17"/>
  <c r="G83" i="17"/>
  <c r="K83" i="17"/>
  <c r="Q83" i="17"/>
  <c r="E84" i="17"/>
  <c r="F84" i="17"/>
  <c r="G84" i="17"/>
  <c r="K84" i="17"/>
  <c r="Q84" i="17"/>
  <c r="E85" i="17"/>
  <c r="F85" i="17"/>
  <c r="G85" i="17"/>
  <c r="K85" i="17"/>
  <c r="Q85" i="17"/>
  <c r="E86" i="17"/>
  <c r="F86" i="17"/>
  <c r="G86" i="17"/>
  <c r="K86" i="17"/>
  <c r="Q86" i="17"/>
  <c r="E87" i="17"/>
  <c r="F87" i="17"/>
  <c r="G87" i="17"/>
  <c r="K87" i="17"/>
  <c r="Q87" i="17"/>
  <c r="E88" i="17"/>
  <c r="F88" i="17"/>
  <c r="G88" i="17"/>
  <c r="K88" i="17"/>
  <c r="Q88" i="17"/>
  <c r="E89" i="17"/>
  <c r="F89" i="17"/>
  <c r="G89" i="17"/>
  <c r="K89" i="17"/>
  <c r="Q89" i="17"/>
  <c r="E90" i="17"/>
  <c r="F90" i="17"/>
  <c r="G90" i="17"/>
  <c r="K90" i="17"/>
  <c r="Q90" i="17"/>
  <c r="E91" i="17"/>
  <c r="F91" i="17"/>
  <c r="G91" i="17"/>
  <c r="K91" i="17"/>
  <c r="Q91" i="17"/>
  <c r="E92" i="17"/>
  <c r="F92" i="17"/>
  <c r="G92" i="17"/>
  <c r="K92" i="17"/>
  <c r="Q92" i="17"/>
  <c r="E93" i="17"/>
  <c r="F93" i="17"/>
  <c r="G93" i="17"/>
  <c r="K93" i="17"/>
  <c r="Q93" i="17"/>
  <c r="E94" i="17"/>
  <c r="F94" i="17"/>
  <c r="G94" i="17"/>
  <c r="K94" i="17"/>
  <c r="Q94" i="17"/>
  <c r="E95" i="17"/>
  <c r="F95" i="17"/>
  <c r="G95" i="17"/>
  <c r="K95" i="17"/>
  <c r="Q95" i="17"/>
  <c r="E96" i="17"/>
  <c r="F96" i="17"/>
  <c r="G96" i="17"/>
  <c r="K96" i="17"/>
  <c r="Q96" i="17"/>
  <c r="E97" i="17"/>
  <c r="F97" i="17"/>
  <c r="G97" i="17"/>
  <c r="K97" i="17"/>
  <c r="Q97" i="17"/>
  <c r="E98" i="17"/>
  <c r="F98" i="17"/>
  <c r="G98" i="17"/>
  <c r="K98" i="17"/>
  <c r="Q98" i="17"/>
  <c r="E99" i="17"/>
  <c r="F99" i="17"/>
  <c r="G99" i="17"/>
  <c r="K99" i="17"/>
  <c r="Q99" i="17"/>
  <c r="E100" i="17"/>
  <c r="F100" i="17"/>
  <c r="G100" i="17"/>
  <c r="K100" i="17"/>
  <c r="Q100" i="17"/>
  <c r="E101" i="17"/>
  <c r="F101" i="17"/>
  <c r="G101" i="17"/>
  <c r="K101" i="17"/>
  <c r="Q101" i="17"/>
  <c r="E102" i="17"/>
  <c r="F102" i="17"/>
  <c r="G102" i="17"/>
  <c r="K102" i="17"/>
  <c r="Q102" i="17"/>
  <c r="E103" i="17"/>
  <c r="F103" i="17"/>
  <c r="G103" i="17"/>
  <c r="K103" i="17"/>
  <c r="Q103" i="17"/>
  <c r="W2" i="18"/>
  <c r="H3" i="18"/>
  <c r="W8" i="18"/>
  <c r="H4" i="18"/>
  <c r="H5" i="18"/>
  <c r="W7" i="18"/>
  <c r="H6" i="18"/>
  <c r="W6" i="18"/>
  <c r="C7" i="18"/>
  <c r="E27" i="18"/>
  <c r="F27" i="18"/>
  <c r="H7" i="18"/>
  <c r="W4" i="18"/>
  <c r="H8" i="18"/>
  <c r="C9" i="18"/>
  <c r="D9" i="18"/>
  <c r="W10" i="18"/>
  <c r="W12" i="18"/>
  <c r="W14" i="18"/>
  <c r="W15" i="18"/>
  <c r="F16" i="18"/>
  <c r="F17" i="18" s="1"/>
  <c r="W17" i="18"/>
  <c r="W19" i="18"/>
  <c r="E21" i="18"/>
  <c r="F21" i="18"/>
  <c r="Q21" i="18"/>
  <c r="Q22" i="18"/>
  <c r="C23" i="18"/>
  <c r="Q23" i="18"/>
  <c r="E24" i="18"/>
  <c r="F24" i="18"/>
  <c r="Q24" i="18"/>
  <c r="Q25" i="18"/>
  <c r="E26" i="18"/>
  <c r="F26" i="18"/>
  <c r="Q26" i="18"/>
  <c r="Q27" i="18"/>
  <c r="E28" i="18"/>
  <c r="F28" i="18"/>
  <c r="Q28" i="18"/>
  <c r="E29" i="18"/>
  <c r="F29" i="18"/>
  <c r="P29" i="18"/>
  <c r="Q29" i="18"/>
  <c r="E30" i="18"/>
  <c r="F30" i="18"/>
  <c r="Q30" i="18"/>
  <c r="Q31" i="18"/>
  <c r="E32" i="18"/>
  <c r="F32" i="18"/>
  <c r="Q32" i="18"/>
  <c r="E33" i="18"/>
  <c r="F33" i="18"/>
  <c r="P33" i="18"/>
  <c r="Q33" i="18"/>
  <c r="E34" i="18"/>
  <c r="F34" i="18"/>
  <c r="Q34" i="18"/>
  <c r="Q35" i="18"/>
  <c r="E36" i="18"/>
  <c r="F36" i="18"/>
  <c r="Q36" i="18"/>
  <c r="E37" i="18"/>
  <c r="F37" i="18"/>
  <c r="P37" i="18"/>
  <c r="Q37" i="18"/>
  <c r="E38" i="18"/>
  <c r="F38" i="18"/>
  <c r="Q38" i="18"/>
  <c r="Q39" i="18"/>
  <c r="E40" i="18"/>
  <c r="F40" i="18"/>
  <c r="Q40" i="18"/>
  <c r="E41" i="18"/>
  <c r="F41" i="18"/>
  <c r="P41" i="18"/>
  <c r="Q41" i="18"/>
  <c r="E42" i="18"/>
  <c r="F42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E58" i="18"/>
  <c r="F58" i="18"/>
  <c r="Q58" i="18"/>
  <c r="E59" i="18"/>
  <c r="F59" i="18"/>
  <c r="Q59" i="18"/>
  <c r="E60" i="18"/>
  <c r="F60" i="18"/>
  <c r="Q60" i="18"/>
  <c r="E61" i="18"/>
  <c r="F61" i="18"/>
  <c r="Q61" i="18"/>
  <c r="E62" i="18"/>
  <c r="F62" i="18"/>
  <c r="Q62" i="18"/>
  <c r="E63" i="18"/>
  <c r="F63" i="18"/>
  <c r="Q63" i="18"/>
  <c r="E64" i="18"/>
  <c r="F64" i="18"/>
  <c r="Q64" i="18"/>
  <c r="E65" i="18"/>
  <c r="F65" i="18"/>
  <c r="Q65" i="18"/>
  <c r="E66" i="18"/>
  <c r="F66" i="18"/>
  <c r="Q66" i="18"/>
  <c r="E67" i="18"/>
  <c r="F67" i="18"/>
  <c r="Q67" i="18"/>
  <c r="E68" i="18"/>
  <c r="F68" i="18"/>
  <c r="Q68" i="18"/>
  <c r="E69" i="18"/>
  <c r="F69" i="18"/>
  <c r="Q69" i="18"/>
  <c r="E70" i="18"/>
  <c r="F70" i="18"/>
  <c r="Q70" i="18"/>
  <c r="E71" i="18"/>
  <c r="F71" i="18"/>
  <c r="Q71" i="18"/>
  <c r="E72" i="18"/>
  <c r="F72" i="18"/>
  <c r="Q72" i="18"/>
  <c r="E73" i="18"/>
  <c r="F73" i="18"/>
  <c r="Q73" i="18"/>
  <c r="E74" i="18"/>
  <c r="F74" i="18"/>
  <c r="Q74" i="18"/>
  <c r="E75" i="18"/>
  <c r="F75" i="18"/>
  <c r="Q75" i="18"/>
  <c r="E76" i="18"/>
  <c r="F76" i="18"/>
  <c r="Q76" i="18"/>
  <c r="E77" i="18"/>
  <c r="F77" i="18"/>
  <c r="Q77" i="18"/>
  <c r="E78" i="18"/>
  <c r="F78" i="18"/>
  <c r="Q78" i="18"/>
  <c r="E79" i="18"/>
  <c r="F79" i="18"/>
  <c r="Q79" i="18"/>
  <c r="E80" i="18"/>
  <c r="F80" i="18"/>
  <c r="Q80" i="18"/>
  <c r="E81" i="18"/>
  <c r="F81" i="18"/>
  <c r="Q81" i="18"/>
  <c r="E82" i="18"/>
  <c r="F82" i="18"/>
  <c r="Q82" i="18"/>
  <c r="E83" i="18"/>
  <c r="F83" i="18"/>
  <c r="Q83" i="18"/>
  <c r="E84" i="18"/>
  <c r="F84" i="18"/>
  <c r="Q84" i="18"/>
  <c r="E85" i="18"/>
  <c r="F85" i="18"/>
  <c r="Q85" i="18"/>
  <c r="E86" i="18"/>
  <c r="F86" i="18"/>
  <c r="Q86" i="18"/>
  <c r="E87" i="18"/>
  <c r="F87" i="18"/>
  <c r="Q87" i="18"/>
  <c r="E88" i="18"/>
  <c r="F88" i="18"/>
  <c r="Q88" i="18"/>
  <c r="E89" i="18"/>
  <c r="F89" i="18"/>
  <c r="Q89" i="18"/>
  <c r="E90" i="18"/>
  <c r="F90" i="18"/>
  <c r="Q90" i="18"/>
  <c r="E91" i="18"/>
  <c r="F91" i="18"/>
  <c r="Q91" i="18"/>
  <c r="E92" i="18"/>
  <c r="F92" i="18"/>
  <c r="Q92" i="18"/>
  <c r="E93" i="18"/>
  <c r="F93" i="18"/>
  <c r="Q93" i="18"/>
  <c r="E94" i="18"/>
  <c r="F94" i="18"/>
  <c r="Q94" i="18"/>
  <c r="E95" i="18"/>
  <c r="F95" i="18"/>
  <c r="Q95" i="18"/>
  <c r="E96" i="18"/>
  <c r="F96" i="18"/>
  <c r="Q96" i="18"/>
  <c r="E97" i="18"/>
  <c r="F97" i="18"/>
  <c r="Q97" i="18"/>
  <c r="E98" i="18"/>
  <c r="F98" i="18"/>
  <c r="Q98" i="18"/>
  <c r="E99" i="18"/>
  <c r="F99" i="18"/>
  <c r="Q99" i="18"/>
  <c r="E100" i="18"/>
  <c r="F100" i="18"/>
  <c r="Q100" i="18"/>
  <c r="E101" i="18"/>
  <c r="F101" i="18"/>
  <c r="Q101" i="18"/>
  <c r="E102" i="18"/>
  <c r="F102" i="18"/>
  <c r="Q102" i="18"/>
  <c r="E103" i="18"/>
  <c r="F103" i="18"/>
  <c r="Q103" i="18"/>
  <c r="E104" i="18"/>
  <c r="F104" i="18"/>
  <c r="Q104" i="18"/>
  <c r="E105" i="18"/>
  <c r="F105" i="18"/>
  <c r="Q105" i="18"/>
  <c r="E106" i="18"/>
  <c r="F106" i="18"/>
  <c r="Q106" i="18"/>
  <c r="E107" i="18"/>
  <c r="F107" i="18"/>
  <c r="Q107" i="18"/>
  <c r="E108" i="18"/>
  <c r="F108" i="18"/>
  <c r="Q108" i="18"/>
  <c r="E109" i="18"/>
  <c r="F109" i="18"/>
  <c r="Q109" i="18"/>
  <c r="E110" i="18"/>
  <c r="F110" i="18"/>
  <c r="Q110" i="18"/>
  <c r="E111" i="18"/>
  <c r="F111" i="18"/>
  <c r="Q111" i="18"/>
  <c r="AG2" i="3"/>
  <c r="AI2" i="3"/>
  <c r="U3" i="3"/>
  <c r="V3" i="3"/>
  <c r="V5" i="3"/>
  <c r="W3" i="3"/>
  <c r="AA3" i="3"/>
  <c r="AA5" i="3"/>
  <c r="AB3" i="3"/>
  <c r="AG3" i="3"/>
  <c r="T3" i="3"/>
  <c r="T5" i="3"/>
  <c r="AG4" i="3"/>
  <c r="U5" i="3"/>
  <c r="W5" i="3"/>
  <c r="AB5" i="3"/>
  <c r="AG5" i="3"/>
  <c r="BD5" i="3"/>
  <c r="AG6" i="3"/>
  <c r="BD6" i="3"/>
  <c r="C7" i="3"/>
  <c r="AG7" i="3"/>
  <c r="BD7" i="3"/>
  <c r="AG8" i="3"/>
  <c r="AG17" i="3"/>
  <c r="AC3" i="3"/>
  <c r="AC5" i="3"/>
  <c r="BD8" i="3"/>
  <c r="D9" i="3"/>
  <c r="E9" i="3"/>
  <c r="AG9" i="3"/>
  <c r="BD9" i="3"/>
  <c r="AG10" i="3"/>
  <c r="BD10" i="3"/>
  <c r="BD11" i="3"/>
  <c r="BD12" i="3"/>
  <c r="H13" i="3"/>
  <c r="AG13" i="3"/>
  <c r="BD13" i="3"/>
  <c r="AG14" i="3"/>
  <c r="BD14" i="3"/>
  <c r="AG15" i="3"/>
  <c r="BD15" i="3"/>
  <c r="F16" i="3"/>
  <c r="F17" i="3" s="1"/>
  <c r="AG16" i="3"/>
  <c r="BD16" i="3"/>
  <c r="C17" i="3"/>
  <c r="W16" i="3"/>
  <c r="W17" i="3"/>
  <c r="T17" i="3"/>
  <c r="BD17" i="3"/>
  <c r="S18" i="3"/>
  <c r="BD18" i="3"/>
  <c r="S19" i="3"/>
  <c r="BD19" i="3"/>
  <c r="BD20" i="3"/>
  <c r="E21" i="3"/>
  <c r="F21" i="3"/>
  <c r="G21" i="3"/>
  <c r="Q21" i="3"/>
  <c r="BD21" i="3"/>
  <c r="E22" i="3"/>
  <c r="F22" i="3"/>
  <c r="G22" i="3"/>
  <c r="Q22" i="3"/>
  <c r="BD22" i="3"/>
  <c r="C23" i="3"/>
  <c r="Q23" i="3"/>
  <c r="E23" i="3"/>
  <c r="F23" i="3"/>
  <c r="BD23" i="3"/>
  <c r="E24" i="3"/>
  <c r="F24" i="3"/>
  <c r="Q24" i="3"/>
  <c r="BD24" i="3"/>
  <c r="E25" i="3"/>
  <c r="F25" i="3"/>
  <c r="Q25" i="3"/>
  <c r="BD25" i="3"/>
  <c r="E26" i="3"/>
  <c r="F26" i="3"/>
  <c r="Q26" i="3"/>
  <c r="BD26" i="3"/>
  <c r="E27" i="3"/>
  <c r="F27" i="3"/>
  <c r="Q27" i="3"/>
  <c r="BD27" i="3"/>
  <c r="E28" i="3"/>
  <c r="F28" i="3"/>
  <c r="Q28" i="3"/>
  <c r="BD28" i="3"/>
  <c r="E29" i="3"/>
  <c r="F29" i="3"/>
  <c r="Q29" i="3"/>
  <c r="BD29" i="3"/>
  <c r="E30" i="3"/>
  <c r="F30" i="3"/>
  <c r="Q30" i="3"/>
  <c r="BD30" i="3"/>
  <c r="E31" i="3"/>
  <c r="F31" i="3"/>
  <c r="Q31" i="3"/>
  <c r="BD31" i="3"/>
  <c r="E32" i="3"/>
  <c r="F32" i="3"/>
  <c r="AE32" i="3"/>
  <c r="G32" i="3"/>
  <c r="Q32" i="3"/>
  <c r="BD32" i="3"/>
  <c r="E33" i="3"/>
  <c r="F33" i="3"/>
  <c r="G33" i="3"/>
  <c r="Q33" i="3"/>
  <c r="BD33" i="3"/>
  <c r="E34" i="3"/>
  <c r="F34" i="3"/>
  <c r="G34" i="3"/>
  <c r="Q34" i="3"/>
  <c r="AE34" i="3"/>
  <c r="BD34" i="3"/>
  <c r="E35" i="3"/>
  <c r="F35" i="3"/>
  <c r="AE35" i="3"/>
  <c r="G35" i="3"/>
  <c r="Q35" i="3"/>
  <c r="BD35" i="3"/>
  <c r="E36" i="3"/>
  <c r="F36" i="3"/>
  <c r="AE36" i="3"/>
  <c r="G36" i="3"/>
  <c r="Q36" i="3"/>
  <c r="BD36" i="3"/>
  <c r="E37" i="3"/>
  <c r="F37" i="3"/>
  <c r="G37" i="3"/>
  <c r="Q37" i="3"/>
  <c r="BD37" i="3"/>
  <c r="E38" i="3"/>
  <c r="F38" i="3"/>
  <c r="G38" i="3"/>
  <c r="AK38" i="3"/>
  <c r="Q38" i="3"/>
  <c r="AE38" i="3"/>
  <c r="BD38" i="3"/>
  <c r="E39" i="3"/>
  <c r="F39" i="3"/>
  <c r="AE39" i="3"/>
  <c r="Q39" i="3"/>
  <c r="BD39" i="3"/>
  <c r="E40" i="3"/>
  <c r="F40" i="3"/>
  <c r="G40" i="3"/>
  <c r="Q40" i="3"/>
  <c r="AE40" i="3"/>
  <c r="BD40" i="3"/>
  <c r="E41" i="3"/>
  <c r="F41" i="3"/>
  <c r="G41" i="3"/>
  <c r="Q41" i="3"/>
  <c r="AE41" i="3"/>
  <c r="AK41" i="3"/>
  <c r="BD41" i="3"/>
  <c r="E42" i="3"/>
  <c r="F42" i="3"/>
  <c r="AE42" i="3"/>
  <c r="Q42" i="3"/>
  <c r="BD42" i="3"/>
  <c r="E43" i="3"/>
  <c r="F43" i="3"/>
  <c r="AE43" i="3"/>
  <c r="Q43" i="3"/>
  <c r="BD43" i="3"/>
  <c r="E44" i="3"/>
  <c r="F44" i="3"/>
  <c r="AE44" i="3"/>
  <c r="Q44" i="3"/>
  <c r="BD44" i="3"/>
  <c r="E45" i="3"/>
  <c r="F45" i="3"/>
  <c r="G45" i="3"/>
  <c r="Q45" i="3"/>
  <c r="AE45" i="3"/>
  <c r="BD45" i="3"/>
  <c r="E46" i="3"/>
  <c r="F46" i="3"/>
  <c r="G46" i="3"/>
  <c r="Q46" i="3"/>
  <c r="AE46" i="3"/>
  <c r="BD46" i="3"/>
  <c r="E47" i="3"/>
  <c r="F47" i="3"/>
  <c r="AE47" i="3"/>
  <c r="Q47" i="3"/>
  <c r="BD47" i="3"/>
  <c r="E48" i="3"/>
  <c r="F48" i="3"/>
  <c r="AE48" i="3"/>
  <c r="Q48" i="3"/>
  <c r="BD48" i="3"/>
  <c r="E49" i="3"/>
  <c r="F49" i="3"/>
  <c r="G49" i="3"/>
  <c r="Q49" i="3"/>
  <c r="AE49" i="3"/>
  <c r="BD49" i="3"/>
  <c r="E50" i="3"/>
  <c r="F50" i="3"/>
  <c r="G50" i="3"/>
  <c r="Q50" i="3"/>
  <c r="AE50" i="3"/>
  <c r="BD50" i="3"/>
  <c r="E51" i="3"/>
  <c r="F51" i="3"/>
  <c r="AE51" i="3"/>
  <c r="Q51" i="3"/>
  <c r="BD51" i="3"/>
  <c r="E52" i="3"/>
  <c r="F52" i="3"/>
  <c r="AE52" i="3"/>
  <c r="Q52" i="3"/>
  <c r="BD52" i="3"/>
  <c r="E53" i="3"/>
  <c r="F53" i="3"/>
  <c r="G53" i="3"/>
  <c r="Q53" i="3"/>
  <c r="AE53" i="3"/>
  <c r="BD53" i="3"/>
  <c r="E54" i="3"/>
  <c r="F54" i="3"/>
  <c r="G54" i="3"/>
  <c r="Q54" i="3"/>
  <c r="AE54" i="3"/>
  <c r="BD54" i="3"/>
  <c r="E55" i="3"/>
  <c r="F55" i="3"/>
  <c r="AE55" i="3"/>
  <c r="Q55" i="3"/>
  <c r="BD55" i="3"/>
  <c r="E56" i="3"/>
  <c r="F56" i="3"/>
  <c r="Q56" i="3"/>
  <c r="BD56" i="3"/>
  <c r="E57" i="3"/>
  <c r="F57" i="3"/>
  <c r="AE57" i="3"/>
  <c r="Q57" i="3"/>
  <c r="BD57" i="3"/>
  <c r="E58" i="3"/>
  <c r="F58" i="3"/>
  <c r="AE58" i="3"/>
  <c r="G58" i="3"/>
  <c r="Q58" i="3"/>
  <c r="AK58" i="3"/>
  <c r="BD58" i="3"/>
  <c r="E59" i="3"/>
  <c r="F59" i="3"/>
  <c r="G59" i="3"/>
  <c r="K59" i="3"/>
  <c r="Q59" i="3"/>
  <c r="AE59" i="3"/>
  <c r="AK59" i="3"/>
  <c r="BD59" i="3"/>
  <c r="E60" i="3"/>
  <c r="F60" i="3"/>
  <c r="Q60" i="3"/>
  <c r="BD60" i="3"/>
  <c r="E61" i="3"/>
  <c r="F61" i="3"/>
  <c r="G61" i="3"/>
  <c r="K61" i="3"/>
  <c r="Q61" i="3"/>
  <c r="AE61" i="3"/>
  <c r="BD61" i="3"/>
  <c r="E62" i="3"/>
  <c r="F62" i="3"/>
  <c r="AE62" i="3"/>
  <c r="Q62" i="3"/>
  <c r="BD62" i="3"/>
  <c r="E63" i="3"/>
  <c r="F63" i="3"/>
  <c r="Q63" i="3"/>
  <c r="BD63" i="3"/>
  <c r="E64" i="3"/>
  <c r="F64" i="3"/>
  <c r="AE64" i="3"/>
  <c r="Q64" i="3"/>
  <c r="BD64" i="3"/>
  <c r="E65" i="3"/>
  <c r="F65" i="3"/>
  <c r="AE65" i="3"/>
  <c r="Q65" i="3"/>
  <c r="BD65" i="3"/>
  <c r="E66" i="3"/>
  <c r="F66" i="3"/>
  <c r="G66" i="3"/>
  <c r="Q66" i="3"/>
  <c r="BD66" i="3"/>
  <c r="E67" i="3"/>
  <c r="F67" i="3"/>
  <c r="G67" i="3"/>
  <c r="Q67" i="3"/>
  <c r="BD67" i="3"/>
  <c r="E68" i="3"/>
  <c r="F68" i="3"/>
  <c r="AE68" i="3"/>
  <c r="Q68" i="3"/>
  <c r="BD68" i="3"/>
  <c r="E69" i="3"/>
  <c r="F69" i="3"/>
  <c r="AE69" i="3"/>
  <c r="Q69" i="3"/>
  <c r="BD69" i="3"/>
  <c r="E70" i="3"/>
  <c r="F70" i="3"/>
  <c r="G70" i="3"/>
  <c r="Q70" i="3"/>
  <c r="BD70" i="3"/>
  <c r="E71" i="3"/>
  <c r="F71" i="3"/>
  <c r="G71" i="3"/>
  <c r="Q71" i="3"/>
  <c r="BD71" i="3"/>
  <c r="E72" i="3"/>
  <c r="F72" i="3"/>
  <c r="AE72" i="3"/>
  <c r="Q72" i="3"/>
  <c r="BD72" i="3"/>
  <c r="E73" i="3"/>
  <c r="F73" i="3"/>
  <c r="AE73" i="3"/>
  <c r="Q73" i="3"/>
  <c r="BD73" i="3"/>
  <c r="E74" i="3"/>
  <c r="F74" i="3"/>
  <c r="G74" i="3"/>
  <c r="Q74" i="3"/>
  <c r="BD74" i="3"/>
  <c r="E75" i="3"/>
  <c r="F75" i="3"/>
  <c r="G75" i="3"/>
  <c r="Q75" i="3"/>
  <c r="BD75" i="3"/>
  <c r="E76" i="3"/>
  <c r="F76" i="3"/>
  <c r="AE76" i="3"/>
  <c r="Q76" i="3"/>
  <c r="BD76" i="3"/>
  <c r="E77" i="3"/>
  <c r="F77" i="3"/>
  <c r="AE77" i="3"/>
  <c r="Q77" i="3"/>
  <c r="BD77" i="3"/>
  <c r="E78" i="3"/>
  <c r="F78" i="3"/>
  <c r="G78" i="3"/>
  <c r="Q78" i="3"/>
  <c r="BD78" i="3"/>
  <c r="E79" i="3"/>
  <c r="F79" i="3"/>
  <c r="G79" i="3"/>
  <c r="Q79" i="3"/>
  <c r="BD79" i="3"/>
  <c r="E80" i="3"/>
  <c r="F80" i="3"/>
  <c r="AE80" i="3"/>
  <c r="Q80" i="3"/>
  <c r="BD80" i="3"/>
  <c r="E81" i="3"/>
  <c r="F81" i="3"/>
  <c r="AE81" i="3"/>
  <c r="Q81" i="3"/>
  <c r="BD81" i="3"/>
  <c r="E82" i="3"/>
  <c r="F82" i="3"/>
  <c r="G82" i="3"/>
  <c r="Q82" i="3"/>
  <c r="BD82" i="3"/>
  <c r="E83" i="3"/>
  <c r="F83" i="3"/>
  <c r="G83" i="3"/>
  <c r="Q83" i="3"/>
  <c r="BD83" i="3"/>
  <c r="E84" i="3"/>
  <c r="F84" i="3"/>
  <c r="AE84" i="3"/>
  <c r="Q84" i="3"/>
  <c r="BD84" i="3"/>
  <c r="E85" i="3"/>
  <c r="F85" i="3"/>
  <c r="AE85" i="3"/>
  <c r="Q85" i="3"/>
  <c r="BD85" i="3"/>
  <c r="E86" i="3"/>
  <c r="F86" i="3"/>
  <c r="G86" i="3"/>
  <c r="Q86" i="3"/>
  <c r="BD86" i="3"/>
  <c r="E87" i="3"/>
  <c r="F87" i="3"/>
  <c r="G87" i="3"/>
  <c r="Q87" i="3"/>
  <c r="BD87" i="3"/>
  <c r="E88" i="3"/>
  <c r="F88" i="3"/>
  <c r="AE88" i="3"/>
  <c r="Q88" i="3"/>
  <c r="BD88" i="3"/>
  <c r="E89" i="3"/>
  <c r="F89" i="3"/>
  <c r="AE89" i="3"/>
  <c r="Q89" i="3"/>
  <c r="BD89" i="3"/>
  <c r="E90" i="3"/>
  <c r="F90" i="3"/>
  <c r="G90" i="3"/>
  <c r="Q90" i="3"/>
  <c r="BD90" i="3"/>
  <c r="E91" i="3"/>
  <c r="F91" i="3"/>
  <c r="G91" i="3"/>
  <c r="Q91" i="3"/>
  <c r="BD91" i="3"/>
  <c r="E92" i="3"/>
  <c r="F92" i="3"/>
  <c r="AE92" i="3"/>
  <c r="Q92" i="3"/>
  <c r="E93" i="3"/>
  <c r="F93" i="3"/>
  <c r="Q93" i="3"/>
  <c r="E94" i="3"/>
  <c r="F94" i="3"/>
  <c r="G94" i="3"/>
  <c r="Q94" i="3"/>
  <c r="E95" i="3"/>
  <c r="F95" i="3"/>
  <c r="Q95" i="3"/>
  <c r="E96" i="3"/>
  <c r="F96" i="3"/>
  <c r="G96" i="3"/>
  <c r="Q96" i="3"/>
  <c r="E97" i="3"/>
  <c r="F97" i="3"/>
  <c r="Q97" i="3"/>
  <c r="E98" i="3"/>
  <c r="F98" i="3"/>
  <c r="AE98" i="3"/>
  <c r="Q98" i="3"/>
  <c r="E99" i="3"/>
  <c r="F99" i="3"/>
  <c r="Q99" i="3"/>
  <c r="E100" i="3"/>
  <c r="F100" i="3"/>
  <c r="AE100" i="3"/>
  <c r="Q100" i="3"/>
  <c r="E101" i="3"/>
  <c r="F101" i="3"/>
  <c r="Q101" i="3"/>
  <c r="E102" i="3"/>
  <c r="F102" i="3"/>
  <c r="G102" i="3"/>
  <c r="Q102" i="3"/>
  <c r="E103" i="3"/>
  <c r="F103" i="3"/>
  <c r="Q103" i="3"/>
  <c r="E104" i="3"/>
  <c r="F104" i="3"/>
  <c r="G104" i="3"/>
  <c r="Q104" i="3"/>
  <c r="E105" i="3"/>
  <c r="F105" i="3"/>
  <c r="Q105" i="3"/>
  <c r="E106" i="3"/>
  <c r="F106" i="3"/>
  <c r="AE106" i="3"/>
  <c r="Q106" i="3"/>
  <c r="E107" i="3"/>
  <c r="F107" i="3"/>
  <c r="Q107" i="3"/>
  <c r="E108" i="3"/>
  <c r="F108" i="3"/>
  <c r="AE108" i="3"/>
  <c r="Q108" i="3"/>
  <c r="E109" i="3"/>
  <c r="F109" i="3"/>
  <c r="Q109" i="3"/>
  <c r="G4" i="20"/>
  <c r="G5" i="20"/>
  <c r="G6" i="20"/>
  <c r="G7" i="20"/>
  <c r="A9" i="20"/>
  <c r="C9" i="20" s="1"/>
  <c r="B15" i="20" s="1"/>
  <c r="B10" i="20"/>
  <c r="C16" i="20"/>
  <c r="C15" i="20"/>
  <c r="D16" i="20"/>
  <c r="D15" i="20"/>
  <c r="E16" i="20"/>
  <c r="E15" i="20"/>
  <c r="F16" i="20"/>
  <c r="F15" i="20"/>
  <c r="G16" i="20"/>
  <c r="G15" i="20"/>
  <c r="H16" i="20"/>
  <c r="H15" i="20"/>
  <c r="H12" i="20"/>
  <c r="I16" i="20"/>
  <c r="I15" i="20"/>
  <c r="J16" i="20"/>
  <c r="J15" i="20"/>
  <c r="K16" i="20"/>
  <c r="K15" i="20"/>
  <c r="L16" i="20"/>
  <c r="L15" i="20"/>
  <c r="M16" i="20"/>
  <c r="M15" i="20"/>
  <c r="N16" i="20"/>
  <c r="N15" i="20"/>
  <c r="O16" i="20"/>
  <c r="O15" i="20"/>
  <c r="P16" i="20"/>
  <c r="P15" i="20"/>
  <c r="P12" i="20"/>
  <c r="Q16" i="20"/>
  <c r="Q15" i="20"/>
  <c r="D21" i="20"/>
  <c r="E21" i="20"/>
  <c r="D22" i="20"/>
  <c r="E22" i="20"/>
  <c r="F22" i="20"/>
  <c r="H22" i="20"/>
  <c r="I22" i="20"/>
  <c r="J22" i="20"/>
  <c r="D23" i="20"/>
  <c r="E23" i="20"/>
  <c r="F23" i="20"/>
  <c r="H23" i="20"/>
  <c r="I23" i="20"/>
  <c r="J23" i="20"/>
  <c r="D24" i="20"/>
  <c r="E24" i="20"/>
  <c r="F24" i="20"/>
  <c r="H24" i="20"/>
  <c r="I24" i="20"/>
  <c r="J24" i="20"/>
  <c r="D25" i="20"/>
  <c r="E25" i="20"/>
  <c r="F25" i="20"/>
  <c r="H25" i="20"/>
  <c r="I25" i="20"/>
  <c r="J25" i="20"/>
  <c r="D26" i="20"/>
  <c r="E26" i="20"/>
  <c r="F26" i="20"/>
  <c r="H26" i="20"/>
  <c r="I26" i="20"/>
  <c r="J26" i="20"/>
  <c r="K26" i="20"/>
  <c r="D27" i="20"/>
  <c r="E27" i="20"/>
  <c r="K27" i="20"/>
  <c r="F27" i="20"/>
  <c r="H27" i="20"/>
  <c r="I27" i="20"/>
  <c r="J27" i="20"/>
  <c r="D28" i="20"/>
  <c r="E28" i="20"/>
  <c r="K28" i="20"/>
  <c r="F28" i="20"/>
  <c r="H28" i="20"/>
  <c r="I28" i="20"/>
  <c r="J28" i="20"/>
  <c r="D29" i="20"/>
  <c r="E29" i="20"/>
  <c r="F29" i="20"/>
  <c r="H29" i="20"/>
  <c r="I29" i="20"/>
  <c r="J29" i="20"/>
  <c r="K29" i="20"/>
  <c r="D30" i="20"/>
  <c r="E30" i="20"/>
  <c r="F30" i="20"/>
  <c r="H30" i="20"/>
  <c r="I30" i="20"/>
  <c r="J30" i="20"/>
  <c r="K30" i="20"/>
  <c r="D31" i="20"/>
  <c r="E31" i="20"/>
  <c r="F31" i="20"/>
  <c r="H31" i="20"/>
  <c r="I31" i="20"/>
  <c r="J31" i="20"/>
  <c r="K31" i="20"/>
  <c r="D32" i="20"/>
  <c r="E32" i="20"/>
  <c r="F32" i="20"/>
  <c r="H32" i="20"/>
  <c r="I32" i="20"/>
  <c r="J32" i="20"/>
  <c r="K32" i="20"/>
  <c r="D33" i="20"/>
  <c r="E33" i="20"/>
  <c r="F33" i="20"/>
  <c r="H33" i="20"/>
  <c r="I33" i="20"/>
  <c r="J33" i="20"/>
  <c r="D34" i="20"/>
  <c r="E34" i="20"/>
  <c r="F34" i="20"/>
  <c r="H34" i="20"/>
  <c r="I34" i="20"/>
  <c r="J34" i="20"/>
  <c r="K34" i="20"/>
  <c r="D35" i="20"/>
  <c r="E35" i="20"/>
  <c r="K35" i="20"/>
  <c r="F35" i="20"/>
  <c r="H35" i="20"/>
  <c r="I35" i="20"/>
  <c r="J35" i="20"/>
  <c r="D36" i="20"/>
  <c r="E36" i="20"/>
  <c r="K36" i="20"/>
  <c r="F36" i="20"/>
  <c r="H36" i="20"/>
  <c r="I36" i="20"/>
  <c r="J36" i="20"/>
  <c r="D37" i="20"/>
  <c r="E37" i="20"/>
  <c r="F37" i="20"/>
  <c r="H37" i="20"/>
  <c r="I37" i="20"/>
  <c r="J37" i="20"/>
  <c r="K37" i="20"/>
  <c r="D38" i="20"/>
  <c r="E38" i="20"/>
  <c r="F38" i="20"/>
  <c r="H38" i="20"/>
  <c r="I38" i="20"/>
  <c r="J38" i="20"/>
  <c r="K38" i="20"/>
  <c r="D39" i="20"/>
  <c r="E39" i="20"/>
  <c r="F39" i="20"/>
  <c r="H39" i="20"/>
  <c r="I39" i="20"/>
  <c r="J39" i="20"/>
  <c r="K39" i="20"/>
  <c r="D40" i="20"/>
  <c r="E40" i="20"/>
  <c r="F40" i="20"/>
  <c r="G40" i="20"/>
  <c r="L40" i="20"/>
  <c r="D41" i="20"/>
  <c r="F41" i="20"/>
  <c r="E41" i="20"/>
  <c r="G41" i="20"/>
  <c r="H41" i="20"/>
  <c r="I41" i="20"/>
  <c r="J41" i="20"/>
  <c r="D42" i="20"/>
  <c r="J42" i="20"/>
  <c r="E42" i="20"/>
  <c r="G42" i="20"/>
  <c r="F42" i="20"/>
  <c r="H42" i="20"/>
  <c r="L42" i="20"/>
  <c r="D43" i="20"/>
  <c r="F43" i="20"/>
  <c r="E43" i="20"/>
  <c r="K43" i="20"/>
  <c r="G43" i="20"/>
  <c r="I43" i="20"/>
  <c r="D44" i="20"/>
  <c r="I44" i="20"/>
  <c r="E44" i="20"/>
  <c r="G44" i="20"/>
  <c r="F44" i="20"/>
  <c r="H44" i="20"/>
  <c r="J44" i="20"/>
  <c r="L44" i="20"/>
  <c r="D45" i="20"/>
  <c r="H45" i="20"/>
  <c r="E45" i="20"/>
  <c r="F45" i="20"/>
  <c r="G45" i="20"/>
  <c r="I45" i="20"/>
  <c r="K45" i="20"/>
  <c r="D46" i="20"/>
  <c r="E46" i="20"/>
  <c r="K46" i="20"/>
  <c r="G46" i="20"/>
  <c r="J46" i="20"/>
  <c r="L46" i="20"/>
  <c r="D47" i="20"/>
  <c r="E47" i="20"/>
  <c r="F47" i="20"/>
  <c r="H47" i="20"/>
  <c r="I47" i="20"/>
  <c r="J47" i="20"/>
  <c r="K47" i="20"/>
  <c r="D48" i="20"/>
  <c r="E48" i="20"/>
  <c r="F48" i="20"/>
  <c r="G48" i="20"/>
  <c r="L48" i="20"/>
  <c r="D49" i="20"/>
  <c r="F49" i="20"/>
  <c r="E49" i="20"/>
  <c r="G49" i="20"/>
  <c r="I49" i="20"/>
  <c r="J49" i="20"/>
  <c r="D50" i="20"/>
  <c r="J50" i="20"/>
  <c r="E50" i="20"/>
  <c r="G50" i="20"/>
  <c r="F50" i="20"/>
  <c r="H50" i="20"/>
  <c r="L50" i="20"/>
  <c r="D51" i="20"/>
  <c r="F51" i="20"/>
  <c r="E51" i="20"/>
  <c r="G51" i="20"/>
  <c r="I51" i="20"/>
  <c r="D52" i="20"/>
  <c r="I52" i="20"/>
  <c r="E52" i="20"/>
  <c r="G52" i="20"/>
  <c r="F52" i="20"/>
  <c r="H52" i="20"/>
  <c r="J52" i="20"/>
  <c r="L52" i="20"/>
  <c r="D53" i="20"/>
  <c r="J53" i="20"/>
  <c r="E53" i="20"/>
  <c r="F53" i="20"/>
  <c r="G53" i="20"/>
  <c r="H53" i="20"/>
  <c r="I53" i="20"/>
  <c r="K53" i="20"/>
  <c r="D54" i="20"/>
  <c r="H54" i="20"/>
  <c r="E54" i="20"/>
  <c r="G54" i="20"/>
  <c r="D55" i="20"/>
  <c r="E55" i="20"/>
  <c r="K55" i="20"/>
  <c r="F55" i="20"/>
  <c r="H55" i="20"/>
  <c r="I55" i="20"/>
  <c r="J55" i="20"/>
  <c r="D56" i="20"/>
  <c r="F56" i="20"/>
  <c r="E56" i="20"/>
  <c r="G56" i="20"/>
  <c r="D57" i="20"/>
  <c r="F57" i="20"/>
  <c r="E57" i="20"/>
  <c r="G57" i="20"/>
  <c r="I57" i="20"/>
  <c r="J57" i="20"/>
  <c r="D58" i="20"/>
  <c r="F58" i="20"/>
  <c r="E58" i="20"/>
  <c r="G58" i="20"/>
  <c r="D59" i="20"/>
  <c r="F59" i="20"/>
  <c r="E59" i="20"/>
  <c r="G59" i="20"/>
  <c r="I59" i="20"/>
  <c r="D60" i="20"/>
  <c r="I60" i="20"/>
  <c r="E60" i="20"/>
  <c r="G60" i="20"/>
  <c r="F60" i="20"/>
  <c r="D61" i="20"/>
  <c r="J61" i="20"/>
  <c r="E61" i="20"/>
  <c r="G61" i="20"/>
  <c r="F61" i="20"/>
  <c r="H61" i="20"/>
  <c r="I61" i="20"/>
  <c r="D62" i="20"/>
  <c r="I62" i="20"/>
  <c r="E62" i="20"/>
  <c r="G62" i="20"/>
  <c r="J62" i="20"/>
  <c r="L62" i="20"/>
  <c r="D63" i="20"/>
  <c r="E63" i="20"/>
  <c r="F63" i="20"/>
  <c r="G63" i="20"/>
  <c r="H63" i="20"/>
  <c r="I63" i="20"/>
  <c r="J63" i="20"/>
  <c r="D64" i="20"/>
  <c r="E64" i="20"/>
  <c r="F64" i="20"/>
  <c r="G64" i="20"/>
  <c r="D65" i="20"/>
  <c r="F65" i="20"/>
  <c r="E65" i="20"/>
  <c r="G65" i="20"/>
  <c r="I65" i="20"/>
  <c r="J65" i="20"/>
  <c r="D66" i="20"/>
  <c r="F66" i="20"/>
  <c r="E66" i="20"/>
  <c r="G66" i="20"/>
  <c r="L66" i="20"/>
  <c r="D67" i="20"/>
  <c r="F67" i="20"/>
  <c r="E67" i="20"/>
  <c r="G67" i="20"/>
  <c r="I67" i="20"/>
  <c r="K67" i="20"/>
  <c r="D68" i="20"/>
  <c r="I68" i="20"/>
  <c r="E68" i="20"/>
  <c r="G68" i="20"/>
  <c r="F68" i="20"/>
  <c r="H68" i="20"/>
  <c r="J68" i="20"/>
  <c r="L68" i="20"/>
  <c r="D69" i="20"/>
  <c r="J69" i="20"/>
  <c r="E69" i="20"/>
  <c r="F69" i="20"/>
  <c r="G69" i="20"/>
  <c r="H69" i="20"/>
  <c r="I69" i="20"/>
  <c r="K69" i="20"/>
  <c r="D70" i="20"/>
  <c r="I70" i="20"/>
  <c r="E70" i="20"/>
  <c r="K70" i="20"/>
  <c r="F70" i="20"/>
  <c r="G70" i="20"/>
  <c r="H70" i="20"/>
  <c r="L70" i="20"/>
  <c r="D71" i="20"/>
  <c r="E71" i="20"/>
  <c r="G71" i="20"/>
  <c r="F71" i="20"/>
  <c r="H71" i="20"/>
  <c r="I71" i="20"/>
  <c r="J71" i="20"/>
  <c r="K71" i="20"/>
  <c r="D72" i="20"/>
  <c r="E72" i="20"/>
  <c r="F72" i="20"/>
  <c r="G72" i="20"/>
  <c r="H72" i="20"/>
  <c r="J72" i="20"/>
  <c r="L72" i="20"/>
  <c r="D73" i="20"/>
  <c r="F73" i="20"/>
  <c r="E73" i="20"/>
  <c r="G73" i="20"/>
  <c r="I73" i="20"/>
  <c r="J73" i="20"/>
  <c r="K73" i="20"/>
  <c r="D74" i="20"/>
  <c r="E74" i="20"/>
  <c r="G74" i="20"/>
  <c r="F74" i="20"/>
  <c r="H74" i="20"/>
  <c r="J74" i="20"/>
  <c r="D75" i="20"/>
  <c r="F75" i="20"/>
  <c r="E75" i="20"/>
  <c r="G75" i="20"/>
  <c r="I75" i="20"/>
  <c r="D76" i="20"/>
  <c r="I76" i="20"/>
  <c r="E76" i="20"/>
  <c r="G76" i="20"/>
  <c r="D77" i="20"/>
  <c r="J77" i="20"/>
  <c r="E77" i="20"/>
  <c r="G77" i="20"/>
  <c r="F77" i="20"/>
  <c r="H77" i="20"/>
  <c r="I77" i="20"/>
  <c r="D78" i="20"/>
  <c r="I78" i="20"/>
  <c r="E78" i="20"/>
  <c r="K78" i="20"/>
  <c r="F78" i="20"/>
  <c r="G78" i="20"/>
  <c r="H78" i="20"/>
  <c r="J78" i="20"/>
  <c r="L78" i="20"/>
  <c r="D79" i="20"/>
  <c r="E79" i="20"/>
  <c r="F79" i="20"/>
  <c r="H79" i="20"/>
  <c r="I79" i="20"/>
  <c r="J79" i="20"/>
  <c r="D80" i="20"/>
  <c r="F80" i="20"/>
  <c r="E80" i="20"/>
  <c r="G80" i="20"/>
  <c r="I80" i="20"/>
  <c r="J80" i="20"/>
  <c r="K80" i="20"/>
  <c r="L80" i="20"/>
  <c r="D81" i="20"/>
  <c r="E81" i="20"/>
  <c r="G81" i="20"/>
  <c r="D82" i="20"/>
  <c r="I82" i="20"/>
  <c r="E82" i="20"/>
  <c r="G82" i="20"/>
  <c r="K82" i="20"/>
  <c r="L82" i="20"/>
  <c r="D83" i="20"/>
  <c r="E83" i="20"/>
  <c r="F83" i="20"/>
  <c r="G83" i="20"/>
  <c r="I83" i="20"/>
  <c r="K83" i="20"/>
  <c r="D84" i="20"/>
  <c r="I84" i="20"/>
  <c r="E84" i="20"/>
  <c r="G84" i="20"/>
  <c r="D85" i="20"/>
  <c r="J85" i="20"/>
  <c r="E85" i="20"/>
  <c r="F85" i="20"/>
  <c r="G85" i="20"/>
  <c r="H85" i="20"/>
  <c r="I85" i="20"/>
  <c r="D86" i="20"/>
  <c r="F86" i="20"/>
  <c r="E86" i="20"/>
  <c r="G86" i="20"/>
  <c r="I86" i="20"/>
  <c r="J86" i="20"/>
  <c r="L86" i="20"/>
  <c r="D87" i="20"/>
  <c r="E87" i="20"/>
  <c r="L87" i="20"/>
  <c r="F87" i="20"/>
  <c r="H87" i="20"/>
  <c r="I87" i="20"/>
  <c r="J87" i="20"/>
  <c r="K87" i="20"/>
  <c r="D88" i="20"/>
  <c r="I88" i="20"/>
  <c r="E88" i="20"/>
  <c r="F88" i="20"/>
  <c r="G88" i="20"/>
  <c r="H88" i="20"/>
  <c r="K88" i="20"/>
  <c r="L88" i="20"/>
  <c r="D89" i="20"/>
  <c r="F89" i="20"/>
  <c r="E89" i="20"/>
  <c r="L89" i="20"/>
  <c r="H89" i="20"/>
  <c r="I89" i="20"/>
  <c r="J89" i="20"/>
  <c r="K89" i="20"/>
  <c r="D90" i="20"/>
  <c r="F90" i="20"/>
  <c r="E90" i="20"/>
  <c r="G90" i="20"/>
  <c r="L90" i="20"/>
  <c r="D91" i="20"/>
  <c r="H91" i="20"/>
  <c r="E91" i="20"/>
  <c r="F91" i="20"/>
  <c r="G91" i="20"/>
  <c r="I91" i="20"/>
  <c r="D92" i="20"/>
  <c r="E92" i="20"/>
  <c r="L92" i="20"/>
  <c r="F92" i="20"/>
  <c r="G92" i="20"/>
  <c r="H92" i="20"/>
  <c r="I92" i="20"/>
  <c r="J92" i="20"/>
  <c r="K92" i="20"/>
  <c r="D93" i="20"/>
  <c r="F93" i="20"/>
  <c r="E93" i="20"/>
  <c r="G93" i="20"/>
  <c r="I93" i="20"/>
  <c r="J93" i="20"/>
  <c r="K93" i="20"/>
  <c r="L93" i="20"/>
  <c r="D94" i="20"/>
  <c r="F94" i="20"/>
  <c r="E94" i="20"/>
  <c r="G94" i="20"/>
  <c r="K94" i="20"/>
  <c r="L94" i="20"/>
  <c r="D95" i="20"/>
  <c r="F95" i="20"/>
  <c r="E95" i="20"/>
  <c r="G95" i="20"/>
  <c r="L95" i="20"/>
  <c r="D96" i="20"/>
  <c r="H96" i="20"/>
  <c r="E96" i="20"/>
  <c r="G96" i="20"/>
  <c r="F96" i="20"/>
  <c r="D97" i="20"/>
  <c r="I97" i="20"/>
  <c r="E97" i="20"/>
  <c r="F97" i="20"/>
  <c r="G97" i="20"/>
  <c r="H97" i="20"/>
  <c r="D98" i="20"/>
  <c r="J98" i="20"/>
  <c r="E98" i="20"/>
  <c r="F98" i="20"/>
  <c r="G98" i="20"/>
  <c r="H98" i="20"/>
  <c r="I98" i="20"/>
  <c r="L98" i="20"/>
  <c r="D99" i="20"/>
  <c r="E99" i="20"/>
  <c r="K99" i="20"/>
  <c r="F99" i="20"/>
  <c r="G99" i="20"/>
  <c r="H99" i="20"/>
  <c r="I99" i="20"/>
  <c r="J99" i="20"/>
  <c r="D100" i="20"/>
  <c r="E100" i="20"/>
  <c r="L100" i="20"/>
  <c r="F100" i="20"/>
  <c r="G100" i="20"/>
  <c r="H100" i="20"/>
  <c r="I100" i="20"/>
  <c r="J100" i="20"/>
  <c r="K100" i="20"/>
  <c r="D101" i="20"/>
  <c r="F101" i="20"/>
  <c r="E101" i="20"/>
  <c r="G101" i="20"/>
  <c r="I101" i="20"/>
  <c r="J101" i="20"/>
  <c r="K101" i="20"/>
  <c r="L101" i="20"/>
  <c r="D102" i="20"/>
  <c r="F102" i="20"/>
  <c r="E102" i="20"/>
  <c r="G102" i="20"/>
  <c r="K102" i="20"/>
  <c r="L102" i="20"/>
  <c r="D103" i="20"/>
  <c r="F103" i="20"/>
  <c r="E103" i="20"/>
  <c r="G103" i="20"/>
  <c r="L103" i="20"/>
  <c r="D104" i="20"/>
  <c r="H104" i="20"/>
  <c r="E104" i="20"/>
  <c r="G104" i="20"/>
  <c r="F104" i="20"/>
  <c r="D105" i="20"/>
  <c r="I105" i="20"/>
  <c r="E105" i="20"/>
  <c r="F105" i="20"/>
  <c r="G105" i="20"/>
  <c r="H105" i="20"/>
  <c r="D106" i="20"/>
  <c r="J106" i="20"/>
  <c r="E106" i="20"/>
  <c r="F106" i="20"/>
  <c r="G106" i="20"/>
  <c r="H106" i="20"/>
  <c r="I106" i="20"/>
  <c r="L106" i="20"/>
  <c r="D107" i="20"/>
  <c r="E107" i="20"/>
  <c r="K107" i="20"/>
  <c r="F107" i="20"/>
  <c r="G107" i="20"/>
  <c r="H107" i="20"/>
  <c r="I107" i="20"/>
  <c r="J107" i="20"/>
  <c r="D108" i="20"/>
  <c r="E108" i="20"/>
  <c r="L108" i="20"/>
  <c r="F108" i="20"/>
  <c r="G108" i="20"/>
  <c r="H108" i="20"/>
  <c r="I108" i="20"/>
  <c r="J108" i="20"/>
  <c r="K108" i="20"/>
  <c r="D109" i="20"/>
  <c r="F109" i="20"/>
  <c r="E109" i="20"/>
  <c r="G109" i="20"/>
  <c r="I109" i="20"/>
  <c r="J109" i="20"/>
  <c r="K109" i="20"/>
  <c r="L109" i="20"/>
  <c r="D110" i="20"/>
  <c r="F110" i="20"/>
  <c r="E110" i="20"/>
  <c r="G110" i="20"/>
  <c r="K110" i="20"/>
  <c r="L110" i="20"/>
  <c r="D111" i="20"/>
  <c r="F111" i="20"/>
  <c r="E111" i="20"/>
  <c r="G111" i="20"/>
  <c r="L111" i="20"/>
  <c r="D112" i="20"/>
  <c r="H112" i="20"/>
  <c r="E112" i="20"/>
  <c r="G112" i="20"/>
  <c r="F112" i="20"/>
  <c r="D113" i="20"/>
  <c r="I113" i="20"/>
  <c r="E113" i="20"/>
  <c r="F113" i="20"/>
  <c r="G113" i="20"/>
  <c r="H113" i="20"/>
  <c r="D114" i="20"/>
  <c r="J114" i="20"/>
  <c r="E114" i="20"/>
  <c r="F114" i="20"/>
  <c r="G114" i="20"/>
  <c r="H114" i="20"/>
  <c r="I114" i="20"/>
  <c r="L114" i="20"/>
  <c r="D115" i="20"/>
  <c r="E115" i="20"/>
  <c r="K115" i="20"/>
  <c r="F115" i="20"/>
  <c r="H115" i="20"/>
  <c r="I115" i="20"/>
  <c r="J115" i="20"/>
  <c r="D116" i="20"/>
  <c r="E116" i="20"/>
  <c r="L116" i="20"/>
  <c r="F116" i="20"/>
  <c r="G116" i="20"/>
  <c r="H116" i="20"/>
  <c r="I116" i="20"/>
  <c r="J116" i="20"/>
  <c r="K116" i="20"/>
  <c r="D117" i="20"/>
  <c r="F117" i="20"/>
  <c r="E117" i="20"/>
  <c r="G117" i="20"/>
  <c r="J117" i="20"/>
  <c r="K117" i="20"/>
  <c r="L117" i="20"/>
  <c r="D118" i="20"/>
  <c r="F118" i="20"/>
  <c r="E118" i="20"/>
  <c r="G118" i="20"/>
  <c r="K118" i="20"/>
  <c r="L118" i="20"/>
  <c r="D119" i="20"/>
  <c r="F119" i="20"/>
  <c r="E119" i="20"/>
  <c r="G119" i="20"/>
  <c r="L119" i="20"/>
  <c r="D120" i="20"/>
  <c r="H120" i="20"/>
  <c r="E120" i="20"/>
  <c r="G120" i="20"/>
  <c r="F120" i="20"/>
  <c r="J120" i="20"/>
  <c r="D121" i="20"/>
  <c r="I121" i="20"/>
  <c r="E121" i="20"/>
  <c r="F121" i="20"/>
  <c r="G121" i="20"/>
  <c r="H121" i="20"/>
  <c r="K121" i="20"/>
  <c r="D122" i="20"/>
  <c r="I122" i="20"/>
  <c r="E122" i="20"/>
  <c r="G122" i="20"/>
  <c r="H122" i="20"/>
  <c r="L122" i="20"/>
  <c r="D123" i="20"/>
  <c r="E123" i="20"/>
  <c r="F123" i="20"/>
  <c r="H123" i="20"/>
  <c r="I123" i="20"/>
  <c r="J123" i="20"/>
  <c r="D124" i="20"/>
  <c r="E124" i="20"/>
  <c r="L124" i="20"/>
  <c r="F124" i="20"/>
  <c r="G124" i="20"/>
  <c r="H124" i="20"/>
  <c r="I124" i="20"/>
  <c r="J124" i="20"/>
  <c r="K124" i="20"/>
  <c r="D125" i="20"/>
  <c r="F125" i="20"/>
  <c r="E125" i="20"/>
  <c r="G125" i="20"/>
  <c r="J125" i="20"/>
  <c r="K125" i="20"/>
  <c r="L125" i="20"/>
  <c r="D126" i="20"/>
  <c r="F126" i="20"/>
  <c r="E126" i="20"/>
  <c r="G126" i="20"/>
  <c r="K126" i="20"/>
  <c r="L126" i="20"/>
  <c r="D127" i="20"/>
  <c r="F127" i="20"/>
  <c r="E127" i="20"/>
  <c r="G127" i="20"/>
  <c r="L127" i="20"/>
  <c r="D128" i="20"/>
  <c r="H128" i="20"/>
  <c r="E128" i="20"/>
  <c r="G128" i="20"/>
  <c r="F128" i="20"/>
  <c r="J128" i="20"/>
  <c r="D129" i="20"/>
  <c r="I129" i="20"/>
  <c r="E129" i="20"/>
  <c r="F129" i="20"/>
  <c r="G129" i="20"/>
  <c r="H129" i="20"/>
  <c r="K129" i="20"/>
  <c r="D130" i="20"/>
  <c r="I130" i="20"/>
  <c r="E130" i="20"/>
  <c r="G130" i="20"/>
  <c r="H130" i="20"/>
  <c r="L130" i="20"/>
  <c r="D131" i="20"/>
  <c r="E131" i="20"/>
  <c r="F131" i="20"/>
  <c r="H131" i="20"/>
  <c r="I131" i="20"/>
  <c r="J131" i="20"/>
  <c r="D132" i="20"/>
  <c r="E132" i="20"/>
  <c r="L132" i="20"/>
  <c r="F132" i="20"/>
  <c r="G132" i="20"/>
  <c r="H132" i="20"/>
  <c r="I132" i="20"/>
  <c r="J132" i="20"/>
  <c r="K132" i="20"/>
  <c r="D133" i="20"/>
  <c r="F133" i="20"/>
  <c r="E133" i="20"/>
  <c r="G133" i="20"/>
  <c r="J133" i="20"/>
  <c r="K133" i="20"/>
  <c r="L133" i="20"/>
  <c r="D134" i="20"/>
  <c r="F134" i="20"/>
  <c r="E134" i="20"/>
  <c r="G134" i="20"/>
  <c r="K134" i="20"/>
  <c r="L134" i="20"/>
  <c r="D135" i="20"/>
  <c r="F135" i="20"/>
  <c r="E135" i="20"/>
  <c r="G135" i="20"/>
  <c r="L135" i="20"/>
  <c r="D136" i="20"/>
  <c r="H136" i="20"/>
  <c r="E136" i="20"/>
  <c r="G136" i="20"/>
  <c r="F136" i="20"/>
  <c r="J136" i="20"/>
  <c r="D137" i="20"/>
  <c r="I137" i="20"/>
  <c r="E137" i="20"/>
  <c r="F137" i="20"/>
  <c r="G137" i="20"/>
  <c r="H137" i="20"/>
  <c r="K137" i="20"/>
  <c r="D138" i="20"/>
  <c r="I138" i="20"/>
  <c r="E138" i="20"/>
  <c r="G138" i="20"/>
  <c r="H138" i="20"/>
  <c r="L138" i="20"/>
  <c r="D139" i="20"/>
  <c r="E139" i="20"/>
  <c r="F139" i="20"/>
  <c r="H139" i="20"/>
  <c r="I139" i="20"/>
  <c r="J139" i="20"/>
  <c r="D140" i="20"/>
  <c r="E140" i="20"/>
  <c r="L140" i="20"/>
  <c r="F140" i="20"/>
  <c r="G140" i="20"/>
  <c r="H140" i="20"/>
  <c r="I140" i="20"/>
  <c r="J140" i="20"/>
  <c r="K140" i="20"/>
  <c r="D141" i="20"/>
  <c r="F141" i="20"/>
  <c r="E141" i="20"/>
  <c r="G141" i="20"/>
  <c r="J141" i="20"/>
  <c r="K141" i="20"/>
  <c r="L141" i="20"/>
  <c r="D142" i="20"/>
  <c r="F142" i="20"/>
  <c r="E142" i="20"/>
  <c r="G142" i="20"/>
  <c r="K142" i="20"/>
  <c r="L142" i="20"/>
  <c r="D143" i="20"/>
  <c r="F143" i="20"/>
  <c r="E143" i="20"/>
  <c r="G143" i="20"/>
  <c r="L143" i="20"/>
  <c r="D144" i="20"/>
  <c r="H144" i="20"/>
  <c r="E144" i="20"/>
  <c r="G144" i="20"/>
  <c r="F144" i="20"/>
  <c r="J144" i="20"/>
  <c r="D145" i="20"/>
  <c r="I145" i="20"/>
  <c r="E145" i="20"/>
  <c r="F145" i="20"/>
  <c r="G145" i="20"/>
  <c r="H145" i="20"/>
  <c r="K145" i="20"/>
  <c r="D146" i="20"/>
  <c r="I146" i="20"/>
  <c r="E146" i="20"/>
  <c r="G146" i="20"/>
  <c r="H146" i="20"/>
  <c r="L146" i="20"/>
  <c r="D147" i="20"/>
  <c r="E147" i="20"/>
  <c r="F147" i="20"/>
  <c r="H147" i="20"/>
  <c r="I147" i="20"/>
  <c r="J147" i="20"/>
  <c r="D148" i="20"/>
  <c r="E148" i="20"/>
  <c r="L148" i="20"/>
  <c r="F148" i="20"/>
  <c r="G148" i="20"/>
  <c r="H148" i="20"/>
  <c r="I148" i="20"/>
  <c r="J148" i="20"/>
  <c r="K148" i="20"/>
  <c r="D149" i="20"/>
  <c r="F149" i="20"/>
  <c r="E149" i="20"/>
  <c r="G149" i="20"/>
  <c r="J149" i="20"/>
  <c r="K149" i="20"/>
  <c r="L149" i="20"/>
  <c r="D150" i="20"/>
  <c r="F150" i="20"/>
  <c r="E150" i="20"/>
  <c r="G150" i="20"/>
  <c r="K150" i="20"/>
  <c r="L150" i="20"/>
  <c r="D151" i="20"/>
  <c r="F151" i="20"/>
  <c r="E151" i="20"/>
  <c r="G151" i="20"/>
  <c r="L151" i="20"/>
  <c r="D152" i="20"/>
  <c r="H152" i="20"/>
  <c r="E152" i="20"/>
  <c r="G152" i="20"/>
  <c r="F152" i="20"/>
  <c r="J152" i="20"/>
  <c r="D153" i="20"/>
  <c r="I153" i="20"/>
  <c r="E153" i="20"/>
  <c r="F153" i="20"/>
  <c r="G153" i="20"/>
  <c r="H153" i="20"/>
  <c r="K153" i="20"/>
  <c r="D154" i="20"/>
  <c r="I154" i="20"/>
  <c r="E154" i="20"/>
  <c r="G154" i="20"/>
  <c r="H154" i="20"/>
  <c r="L154" i="20"/>
  <c r="D155" i="20"/>
  <c r="E155" i="20"/>
  <c r="F155" i="20"/>
  <c r="H155" i="20"/>
  <c r="I155" i="20"/>
  <c r="J155" i="20"/>
  <c r="D156" i="20"/>
  <c r="E156" i="20"/>
  <c r="L156" i="20"/>
  <c r="F156" i="20"/>
  <c r="G156" i="20"/>
  <c r="H156" i="20"/>
  <c r="I156" i="20"/>
  <c r="J156" i="20"/>
  <c r="K156" i="20"/>
  <c r="D157" i="20"/>
  <c r="F157" i="20"/>
  <c r="E157" i="20"/>
  <c r="G157" i="20"/>
  <c r="J157" i="20"/>
  <c r="K157" i="20"/>
  <c r="L157" i="20"/>
  <c r="D158" i="20"/>
  <c r="F158" i="20"/>
  <c r="E158" i="20"/>
  <c r="G158" i="20"/>
  <c r="K158" i="20"/>
  <c r="L158" i="20"/>
  <c r="D159" i="20"/>
  <c r="F159" i="20"/>
  <c r="E159" i="20"/>
  <c r="G159" i="20"/>
  <c r="L159" i="20"/>
  <c r="D160" i="20"/>
  <c r="H160" i="20"/>
  <c r="E160" i="20"/>
  <c r="G160" i="20"/>
  <c r="F160" i="20"/>
  <c r="J160" i="20"/>
  <c r="D161" i="20"/>
  <c r="I161" i="20"/>
  <c r="E161" i="20"/>
  <c r="F161" i="20"/>
  <c r="G161" i="20"/>
  <c r="H161" i="20"/>
  <c r="K161" i="20"/>
  <c r="D162" i="20"/>
  <c r="I162" i="20"/>
  <c r="E162" i="20"/>
  <c r="G162" i="20"/>
  <c r="H162" i="20"/>
  <c r="L162" i="20"/>
  <c r="D163" i="20"/>
  <c r="E163" i="20"/>
  <c r="F163" i="20"/>
  <c r="H163" i="20"/>
  <c r="I163" i="20"/>
  <c r="J163" i="20"/>
  <c r="D164" i="20"/>
  <c r="E164" i="20"/>
  <c r="L164" i="20"/>
  <c r="F164" i="20"/>
  <c r="G164" i="20"/>
  <c r="H164" i="20"/>
  <c r="I164" i="20"/>
  <c r="J164" i="20"/>
  <c r="K164" i="20"/>
  <c r="D165" i="20"/>
  <c r="F165" i="20"/>
  <c r="E165" i="20"/>
  <c r="G165" i="20"/>
  <c r="J165" i="20"/>
  <c r="K165" i="20"/>
  <c r="L165" i="20"/>
  <c r="D166" i="20"/>
  <c r="F166" i="20"/>
  <c r="E166" i="20"/>
  <c r="G166" i="20"/>
  <c r="K166" i="20"/>
  <c r="L166" i="20"/>
  <c r="D167" i="20"/>
  <c r="F167" i="20"/>
  <c r="E167" i="20"/>
  <c r="G167" i="20"/>
  <c r="L167" i="20"/>
  <c r="D168" i="20"/>
  <c r="H168" i="20"/>
  <c r="E168" i="20"/>
  <c r="G168" i="20"/>
  <c r="F168" i="20"/>
  <c r="J168" i="20"/>
  <c r="D169" i="20"/>
  <c r="I169" i="20"/>
  <c r="E169" i="20"/>
  <c r="F169" i="20"/>
  <c r="G169" i="20"/>
  <c r="H169" i="20"/>
  <c r="K169" i="20"/>
  <c r="D170" i="20"/>
  <c r="I170" i="20"/>
  <c r="E170" i="20"/>
  <c r="G170" i="20"/>
  <c r="H170" i="20"/>
  <c r="L170" i="20"/>
  <c r="D171" i="20"/>
  <c r="E171" i="20"/>
  <c r="F171" i="20"/>
  <c r="H171" i="20"/>
  <c r="I171" i="20"/>
  <c r="J171" i="20"/>
  <c r="D172" i="20"/>
  <c r="E172" i="20"/>
  <c r="L172" i="20"/>
  <c r="F172" i="20"/>
  <c r="G172" i="20"/>
  <c r="H172" i="20"/>
  <c r="I172" i="20"/>
  <c r="J172" i="20"/>
  <c r="K172" i="20"/>
  <c r="D173" i="20"/>
  <c r="F173" i="20"/>
  <c r="E173" i="20"/>
  <c r="G173" i="20"/>
  <c r="J173" i="20"/>
  <c r="K173" i="20"/>
  <c r="L173" i="20"/>
  <c r="D174" i="20"/>
  <c r="F174" i="20"/>
  <c r="E174" i="20"/>
  <c r="G174" i="20"/>
  <c r="K174" i="20"/>
  <c r="L174" i="20"/>
  <c r="D175" i="20"/>
  <c r="F175" i="20"/>
  <c r="E175" i="20"/>
  <c r="G175" i="20"/>
  <c r="L175" i="20"/>
  <c r="D176" i="20"/>
  <c r="H176" i="20"/>
  <c r="E176" i="20"/>
  <c r="G176" i="20"/>
  <c r="F176" i="20"/>
  <c r="J176" i="20"/>
  <c r="D177" i="20"/>
  <c r="I177" i="20"/>
  <c r="E177" i="20"/>
  <c r="F177" i="20"/>
  <c r="G177" i="20"/>
  <c r="H177" i="20"/>
  <c r="K177" i="20"/>
  <c r="D178" i="20"/>
  <c r="I178" i="20"/>
  <c r="E178" i="20"/>
  <c r="G178" i="20"/>
  <c r="H178" i="20"/>
  <c r="L178" i="20"/>
  <c r="D179" i="20"/>
  <c r="E179" i="20"/>
  <c r="F179" i="20"/>
  <c r="H179" i="20"/>
  <c r="I179" i="20"/>
  <c r="J179" i="20"/>
  <c r="D180" i="20"/>
  <c r="E180" i="20"/>
  <c r="L180" i="20"/>
  <c r="F180" i="20"/>
  <c r="G180" i="20"/>
  <c r="H180" i="20"/>
  <c r="I180" i="20"/>
  <c r="J180" i="20"/>
  <c r="K180" i="20"/>
  <c r="D181" i="20"/>
  <c r="F181" i="20"/>
  <c r="E181" i="20"/>
  <c r="G181" i="20"/>
  <c r="J181" i="20"/>
  <c r="K181" i="20"/>
  <c r="L181" i="20"/>
  <c r="D182" i="20"/>
  <c r="F182" i="20"/>
  <c r="E182" i="20"/>
  <c r="G182" i="20"/>
  <c r="K182" i="20"/>
  <c r="L182" i="20"/>
  <c r="D183" i="20"/>
  <c r="F183" i="20"/>
  <c r="E183" i="20"/>
  <c r="G183" i="20"/>
  <c r="L183" i="20"/>
  <c r="D184" i="20"/>
  <c r="H184" i="20"/>
  <c r="E184" i="20"/>
  <c r="G184" i="20"/>
  <c r="F184" i="20"/>
  <c r="J184" i="20"/>
  <c r="D185" i="20"/>
  <c r="I185" i="20"/>
  <c r="E185" i="20"/>
  <c r="F185" i="20"/>
  <c r="G185" i="20"/>
  <c r="H185" i="20"/>
  <c r="K185" i="20"/>
  <c r="D186" i="20"/>
  <c r="I186" i="20"/>
  <c r="E186" i="20"/>
  <c r="G186" i="20"/>
  <c r="H186" i="20"/>
  <c r="L186" i="20"/>
  <c r="D187" i="20"/>
  <c r="E187" i="20"/>
  <c r="F187" i="20"/>
  <c r="H187" i="20"/>
  <c r="I187" i="20"/>
  <c r="J187" i="20"/>
  <c r="D188" i="20"/>
  <c r="E188" i="20"/>
  <c r="L188" i="20"/>
  <c r="F188" i="20"/>
  <c r="G188" i="20"/>
  <c r="H188" i="20"/>
  <c r="I188" i="20"/>
  <c r="J188" i="20"/>
  <c r="K188" i="20"/>
  <c r="D189" i="20"/>
  <c r="F189" i="20"/>
  <c r="E189" i="20"/>
  <c r="G189" i="20"/>
  <c r="J189" i="20"/>
  <c r="K189" i="20"/>
  <c r="L189" i="20"/>
  <c r="D190" i="20"/>
  <c r="F190" i="20"/>
  <c r="E190" i="20"/>
  <c r="G190" i="20"/>
  <c r="K190" i="20"/>
  <c r="L190" i="20"/>
  <c r="D191" i="20"/>
  <c r="F191" i="20"/>
  <c r="E191" i="20"/>
  <c r="G191" i="20"/>
  <c r="L191" i="20"/>
  <c r="D192" i="20"/>
  <c r="H192" i="20"/>
  <c r="E192" i="20"/>
  <c r="G192" i="20"/>
  <c r="F192" i="20"/>
  <c r="J192" i="20"/>
  <c r="D193" i="20"/>
  <c r="I193" i="20"/>
  <c r="E193" i="20"/>
  <c r="F193" i="20"/>
  <c r="G193" i="20"/>
  <c r="H193" i="20"/>
  <c r="K193" i="20"/>
  <c r="D194" i="20"/>
  <c r="I194" i="20"/>
  <c r="E194" i="20"/>
  <c r="G194" i="20"/>
  <c r="H194" i="20"/>
  <c r="L194" i="20"/>
  <c r="D195" i="20"/>
  <c r="E195" i="20"/>
  <c r="F195" i="20"/>
  <c r="H195" i="20"/>
  <c r="I195" i="20"/>
  <c r="J195" i="20"/>
  <c r="D196" i="20"/>
  <c r="E196" i="20"/>
  <c r="L196" i="20"/>
  <c r="F196" i="20"/>
  <c r="G196" i="20"/>
  <c r="H196" i="20"/>
  <c r="I196" i="20"/>
  <c r="J196" i="20"/>
  <c r="K196" i="20"/>
  <c r="D197" i="20"/>
  <c r="F197" i="20"/>
  <c r="E197" i="20"/>
  <c r="G197" i="20"/>
  <c r="J197" i="20"/>
  <c r="K197" i="20"/>
  <c r="L197" i="20"/>
  <c r="D198" i="20"/>
  <c r="F198" i="20"/>
  <c r="E198" i="20"/>
  <c r="G198" i="20"/>
  <c r="K198" i="20"/>
  <c r="L198" i="20"/>
  <c r="D199" i="20"/>
  <c r="F199" i="20"/>
  <c r="E199" i="20"/>
  <c r="G199" i="20"/>
  <c r="L199" i="20"/>
  <c r="D200" i="20"/>
  <c r="H200" i="20"/>
  <c r="E200" i="20"/>
  <c r="G200" i="20"/>
  <c r="F200" i="20"/>
  <c r="J200" i="20"/>
  <c r="D201" i="20"/>
  <c r="I201" i="20"/>
  <c r="E201" i="20"/>
  <c r="F201" i="20"/>
  <c r="G201" i="20"/>
  <c r="H201" i="20"/>
  <c r="K201" i="20"/>
  <c r="L201" i="20"/>
  <c r="D202" i="20"/>
  <c r="I202" i="20"/>
  <c r="E202" i="20"/>
  <c r="G202" i="20"/>
  <c r="H202" i="20"/>
  <c r="L202" i="20"/>
  <c r="D203" i="20"/>
  <c r="E203" i="20"/>
  <c r="F203" i="20"/>
  <c r="H203" i="20"/>
  <c r="I203" i="20"/>
  <c r="J203" i="20"/>
  <c r="D204" i="20"/>
  <c r="E204" i="20"/>
  <c r="L204" i="20"/>
  <c r="F204" i="20"/>
  <c r="G204" i="20"/>
  <c r="H204" i="20"/>
  <c r="I204" i="20"/>
  <c r="J204" i="20"/>
  <c r="K204" i="20"/>
  <c r="D205" i="20"/>
  <c r="F205" i="20"/>
  <c r="E205" i="20"/>
  <c r="G205" i="20"/>
  <c r="J205" i="20"/>
  <c r="K205" i="20"/>
  <c r="L205" i="20"/>
  <c r="D206" i="20"/>
  <c r="F206" i="20"/>
  <c r="E206" i="20"/>
  <c r="G206" i="20"/>
  <c r="K206" i="20"/>
  <c r="L206" i="20"/>
  <c r="D207" i="20"/>
  <c r="F207" i="20"/>
  <c r="E207" i="20"/>
  <c r="G207" i="20"/>
  <c r="L207" i="20"/>
  <c r="D208" i="20"/>
  <c r="H208" i="20"/>
  <c r="E208" i="20"/>
  <c r="G208" i="20"/>
  <c r="F208" i="20"/>
  <c r="J208" i="20"/>
  <c r="D209" i="20"/>
  <c r="I209" i="20"/>
  <c r="E209" i="20"/>
  <c r="F209" i="20"/>
  <c r="G209" i="20"/>
  <c r="H209" i="20"/>
  <c r="K209" i="20"/>
  <c r="L209" i="20"/>
  <c r="D210" i="20"/>
  <c r="I210" i="20"/>
  <c r="E210" i="20"/>
  <c r="G210" i="20"/>
  <c r="H210" i="20"/>
  <c r="L210" i="20"/>
  <c r="D211" i="20"/>
  <c r="E211" i="20"/>
  <c r="F211" i="20"/>
  <c r="H211" i="20"/>
  <c r="I211" i="20"/>
  <c r="J211" i="20"/>
  <c r="D212" i="20"/>
  <c r="E212" i="20"/>
  <c r="L212" i="20"/>
  <c r="F212" i="20"/>
  <c r="G212" i="20"/>
  <c r="H212" i="20"/>
  <c r="I212" i="20"/>
  <c r="J212" i="20"/>
  <c r="K212" i="20"/>
  <c r="D213" i="20"/>
  <c r="F213" i="20"/>
  <c r="E213" i="20"/>
  <c r="G213" i="20"/>
  <c r="J213" i="20"/>
  <c r="K213" i="20"/>
  <c r="L213" i="20"/>
  <c r="D214" i="20"/>
  <c r="F214" i="20"/>
  <c r="E214" i="20"/>
  <c r="G214" i="20"/>
  <c r="K214" i="20"/>
  <c r="L214" i="20"/>
  <c r="D215" i="20"/>
  <c r="F215" i="20"/>
  <c r="E215" i="20"/>
  <c r="G215" i="20"/>
  <c r="L215" i="20"/>
  <c r="D216" i="20"/>
  <c r="H216" i="20"/>
  <c r="E216" i="20"/>
  <c r="G216" i="20"/>
  <c r="F216" i="20"/>
  <c r="J216" i="20"/>
  <c r="D217" i="20"/>
  <c r="I217" i="20"/>
  <c r="E217" i="20"/>
  <c r="F217" i="20"/>
  <c r="G217" i="20"/>
  <c r="H217" i="20"/>
  <c r="K217" i="20"/>
  <c r="L217" i="20"/>
  <c r="D218" i="20"/>
  <c r="I218" i="20"/>
  <c r="E218" i="20"/>
  <c r="G218" i="20"/>
  <c r="H218" i="20"/>
  <c r="L218" i="20"/>
  <c r="D219" i="20"/>
  <c r="E219" i="20"/>
  <c r="F219" i="20"/>
  <c r="H219" i="20"/>
  <c r="I219" i="20"/>
  <c r="J219" i="20"/>
  <c r="D220" i="20"/>
  <c r="E220" i="20"/>
  <c r="L220" i="20"/>
  <c r="F220" i="20"/>
  <c r="G220" i="20"/>
  <c r="H220" i="20"/>
  <c r="I220" i="20"/>
  <c r="J220" i="20"/>
  <c r="K220" i="20"/>
  <c r="D221" i="20"/>
  <c r="F221" i="20"/>
  <c r="E221" i="20"/>
  <c r="G221" i="20"/>
  <c r="J221" i="20"/>
  <c r="K221" i="20"/>
  <c r="L221" i="20"/>
  <c r="D222" i="20"/>
  <c r="F222" i="20"/>
  <c r="E222" i="20"/>
  <c r="G222" i="20"/>
  <c r="K222" i="20"/>
  <c r="L222" i="20"/>
  <c r="D223" i="20"/>
  <c r="F223" i="20"/>
  <c r="E223" i="20"/>
  <c r="G223" i="20"/>
  <c r="L223" i="20"/>
  <c r="D224" i="20"/>
  <c r="H224" i="20"/>
  <c r="E224" i="20"/>
  <c r="G224" i="20"/>
  <c r="F224" i="20"/>
  <c r="J224" i="20"/>
  <c r="D225" i="20"/>
  <c r="I225" i="20"/>
  <c r="E225" i="20"/>
  <c r="F225" i="20"/>
  <c r="G225" i="20"/>
  <c r="H225" i="20"/>
  <c r="K225" i="20"/>
  <c r="L225" i="20"/>
  <c r="D226" i="20"/>
  <c r="I226" i="20"/>
  <c r="E226" i="20"/>
  <c r="G226" i="20"/>
  <c r="H226" i="20"/>
  <c r="L226" i="20"/>
  <c r="D227" i="20"/>
  <c r="E227" i="20"/>
  <c r="F227" i="20"/>
  <c r="H227" i="20"/>
  <c r="I227" i="20"/>
  <c r="J227" i="20"/>
  <c r="D228" i="20"/>
  <c r="E228" i="20"/>
  <c r="L228" i="20"/>
  <c r="F228" i="20"/>
  <c r="G228" i="20"/>
  <c r="H228" i="20"/>
  <c r="I228" i="20"/>
  <c r="J228" i="20"/>
  <c r="K228" i="20"/>
  <c r="D229" i="20"/>
  <c r="F229" i="20"/>
  <c r="E229" i="20"/>
  <c r="G229" i="20"/>
  <c r="J229" i="20"/>
  <c r="K229" i="20"/>
  <c r="L229" i="20"/>
  <c r="D230" i="20"/>
  <c r="F230" i="20"/>
  <c r="E230" i="20"/>
  <c r="G230" i="20"/>
  <c r="K230" i="20"/>
  <c r="L230" i="20"/>
  <c r="D231" i="20"/>
  <c r="F231" i="20"/>
  <c r="E231" i="20"/>
  <c r="G231" i="20"/>
  <c r="L231" i="20"/>
  <c r="D232" i="20"/>
  <c r="H232" i="20"/>
  <c r="E232" i="20"/>
  <c r="G232" i="20"/>
  <c r="F232" i="20"/>
  <c r="J232" i="20"/>
  <c r="D233" i="20"/>
  <c r="I233" i="20"/>
  <c r="E233" i="20"/>
  <c r="F233" i="20"/>
  <c r="G233" i="20"/>
  <c r="H233" i="20"/>
  <c r="K233" i="20"/>
  <c r="L233" i="20"/>
  <c r="D234" i="20"/>
  <c r="I234" i="20"/>
  <c r="E234" i="20"/>
  <c r="G234" i="20"/>
  <c r="H234" i="20"/>
  <c r="L234" i="20"/>
  <c r="D235" i="20"/>
  <c r="E235" i="20"/>
  <c r="F235" i="20"/>
  <c r="H235" i="20"/>
  <c r="I235" i="20"/>
  <c r="J235" i="20"/>
  <c r="D236" i="20"/>
  <c r="E236" i="20"/>
  <c r="L236" i="20"/>
  <c r="F236" i="20"/>
  <c r="G236" i="20"/>
  <c r="H236" i="20"/>
  <c r="I236" i="20"/>
  <c r="J236" i="20"/>
  <c r="K236" i="20"/>
  <c r="D237" i="20"/>
  <c r="F237" i="20"/>
  <c r="E237" i="20"/>
  <c r="G237" i="20"/>
  <c r="J237" i="20"/>
  <c r="K237" i="20"/>
  <c r="L237" i="20"/>
  <c r="D238" i="20"/>
  <c r="F238" i="20"/>
  <c r="E238" i="20"/>
  <c r="G238" i="20"/>
  <c r="K238" i="20"/>
  <c r="L238" i="20"/>
  <c r="D239" i="20"/>
  <c r="F239" i="20"/>
  <c r="E239" i="20"/>
  <c r="G239" i="20"/>
  <c r="L239" i="20"/>
  <c r="D240" i="20"/>
  <c r="H240" i="20"/>
  <c r="E240" i="20"/>
  <c r="G240" i="20"/>
  <c r="F240" i="20"/>
  <c r="J240" i="20"/>
  <c r="D241" i="20"/>
  <c r="I241" i="20"/>
  <c r="E241" i="20"/>
  <c r="F241" i="20"/>
  <c r="G241" i="20"/>
  <c r="H241" i="20"/>
  <c r="K241" i="20"/>
  <c r="L241" i="20"/>
  <c r="D242" i="20"/>
  <c r="I242" i="20"/>
  <c r="E242" i="20"/>
  <c r="G242" i="20"/>
  <c r="H242" i="20"/>
  <c r="L242" i="20"/>
  <c r="D243" i="20"/>
  <c r="E243" i="20"/>
  <c r="F243" i="20"/>
  <c r="H243" i="20"/>
  <c r="I243" i="20"/>
  <c r="J243" i="20"/>
  <c r="D244" i="20"/>
  <c r="E244" i="20"/>
  <c r="L244" i="20"/>
  <c r="F244" i="20"/>
  <c r="G244" i="20"/>
  <c r="H244" i="20"/>
  <c r="I244" i="20"/>
  <c r="J244" i="20"/>
  <c r="K244" i="20"/>
  <c r="D245" i="20"/>
  <c r="F245" i="20"/>
  <c r="E245" i="20"/>
  <c r="G245" i="20"/>
  <c r="J245" i="20"/>
  <c r="K245" i="20"/>
  <c r="L245" i="20"/>
  <c r="D246" i="20"/>
  <c r="F246" i="20"/>
  <c r="E246" i="20"/>
  <c r="G246" i="20"/>
  <c r="K246" i="20"/>
  <c r="L246" i="20"/>
  <c r="D247" i="20"/>
  <c r="F247" i="20"/>
  <c r="E247" i="20"/>
  <c r="G247" i="20"/>
  <c r="L247" i="20"/>
  <c r="D248" i="20"/>
  <c r="H248" i="20"/>
  <c r="E248" i="20"/>
  <c r="G248" i="20"/>
  <c r="F248" i="20"/>
  <c r="J248" i="20"/>
  <c r="D249" i="20"/>
  <c r="I249" i="20"/>
  <c r="E249" i="20"/>
  <c r="F249" i="20"/>
  <c r="G249" i="20"/>
  <c r="H249" i="20"/>
  <c r="K249" i="20"/>
  <c r="L249" i="20"/>
  <c r="D250" i="20"/>
  <c r="I250" i="20"/>
  <c r="E250" i="20"/>
  <c r="G250" i="20"/>
  <c r="H250" i="20"/>
  <c r="L250" i="20"/>
  <c r="D251" i="20"/>
  <c r="E251" i="20"/>
  <c r="F251" i="20"/>
  <c r="H251" i="20"/>
  <c r="I251" i="20"/>
  <c r="J251" i="20"/>
  <c r="D252" i="20"/>
  <c r="E252" i="20"/>
  <c r="L252" i="20"/>
  <c r="F252" i="20"/>
  <c r="G252" i="20"/>
  <c r="H252" i="20"/>
  <c r="I252" i="20"/>
  <c r="J252" i="20"/>
  <c r="K252" i="20"/>
  <c r="D253" i="20"/>
  <c r="F253" i="20"/>
  <c r="E253" i="20"/>
  <c r="G253" i="20"/>
  <c r="J253" i="20"/>
  <c r="K253" i="20"/>
  <c r="L253" i="20"/>
  <c r="D254" i="20"/>
  <c r="F254" i="20"/>
  <c r="E254" i="20"/>
  <c r="G254" i="20"/>
  <c r="K254" i="20"/>
  <c r="L254" i="20"/>
  <c r="D255" i="20"/>
  <c r="F255" i="20"/>
  <c r="E255" i="20"/>
  <c r="G255" i="20"/>
  <c r="L255" i="20"/>
  <c r="D256" i="20"/>
  <c r="H256" i="20"/>
  <c r="E256" i="20"/>
  <c r="G256" i="20"/>
  <c r="F256" i="20"/>
  <c r="J256" i="20"/>
  <c r="D257" i="20"/>
  <c r="I257" i="20"/>
  <c r="E257" i="20"/>
  <c r="F257" i="20"/>
  <c r="G257" i="20"/>
  <c r="H257" i="20"/>
  <c r="K257" i="20"/>
  <c r="L257" i="20"/>
  <c r="D258" i="20"/>
  <c r="I258" i="20"/>
  <c r="E258" i="20"/>
  <c r="G258" i="20"/>
  <c r="H258" i="20"/>
  <c r="L258" i="20"/>
  <c r="D259" i="20"/>
  <c r="E259" i="20"/>
  <c r="F259" i="20"/>
  <c r="H259" i="20"/>
  <c r="I259" i="20"/>
  <c r="J259" i="20"/>
  <c r="D260" i="20"/>
  <c r="E260" i="20"/>
  <c r="L260" i="20"/>
  <c r="F260" i="20"/>
  <c r="G260" i="20"/>
  <c r="H260" i="20"/>
  <c r="I260" i="20"/>
  <c r="J260" i="20"/>
  <c r="K260" i="20"/>
  <c r="D261" i="20"/>
  <c r="F261" i="20"/>
  <c r="E261" i="20"/>
  <c r="G261" i="20"/>
  <c r="J261" i="20"/>
  <c r="K261" i="20"/>
  <c r="L261" i="20"/>
  <c r="D262" i="20"/>
  <c r="F262" i="20"/>
  <c r="E262" i="20"/>
  <c r="G262" i="20"/>
  <c r="K262" i="20"/>
  <c r="L262" i="20"/>
  <c r="D263" i="20"/>
  <c r="F263" i="20"/>
  <c r="E263" i="20"/>
  <c r="G263" i="20"/>
  <c r="L263" i="20"/>
  <c r="D264" i="20"/>
  <c r="H264" i="20"/>
  <c r="E264" i="20"/>
  <c r="G264" i="20"/>
  <c r="F264" i="20"/>
  <c r="J264" i="20"/>
  <c r="D265" i="20"/>
  <c r="I265" i="20"/>
  <c r="E265" i="20"/>
  <c r="F265" i="20"/>
  <c r="G265" i="20"/>
  <c r="H265" i="20"/>
  <c r="K265" i="20"/>
  <c r="L265" i="20"/>
  <c r="D266" i="20"/>
  <c r="I266" i="20"/>
  <c r="E266" i="20"/>
  <c r="G266" i="20"/>
  <c r="H266" i="20"/>
  <c r="L266" i="20"/>
  <c r="D267" i="20"/>
  <c r="E267" i="20"/>
  <c r="F267" i="20"/>
  <c r="H267" i="20"/>
  <c r="I267" i="20"/>
  <c r="J267" i="20"/>
  <c r="D268" i="20"/>
  <c r="E268" i="20"/>
  <c r="L268" i="20"/>
  <c r="F268" i="20"/>
  <c r="G268" i="20"/>
  <c r="H268" i="20"/>
  <c r="I268" i="20"/>
  <c r="J268" i="20"/>
  <c r="K268" i="20"/>
  <c r="D269" i="20"/>
  <c r="F269" i="20"/>
  <c r="E269" i="20"/>
  <c r="G269" i="20"/>
  <c r="J269" i="20"/>
  <c r="K269" i="20"/>
  <c r="L269" i="20"/>
  <c r="D270" i="20"/>
  <c r="F270" i="20"/>
  <c r="E270" i="20"/>
  <c r="G270" i="20"/>
  <c r="K270" i="20"/>
  <c r="L270" i="20"/>
  <c r="D271" i="20"/>
  <c r="F271" i="20"/>
  <c r="E271" i="20"/>
  <c r="G271" i="20"/>
  <c r="L271" i="20"/>
  <c r="D272" i="20"/>
  <c r="H272" i="20"/>
  <c r="E272" i="20"/>
  <c r="G272" i="20"/>
  <c r="F272" i="20"/>
  <c r="J272" i="20"/>
  <c r="D273" i="20"/>
  <c r="I273" i="20"/>
  <c r="E273" i="20"/>
  <c r="F273" i="20"/>
  <c r="G273" i="20"/>
  <c r="H273" i="20"/>
  <c r="K273" i="20"/>
  <c r="L273" i="20"/>
  <c r="D274" i="20"/>
  <c r="I274" i="20"/>
  <c r="E274" i="20"/>
  <c r="G274" i="20"/>
  <c r="H274" i="20"/>
  <c r="L274" i="20"/>
  <c r="D275" i="20"/>
  <c r="E275" i="20"/>
  <c r="F275" i="20"/>
  <c r="H275" i="20"/>
  <c r="I275" i="20"/>
  <c r="J275" i="20"/>
  <c r="D276" i="20"/>
  <c r="E276" i="20"/>
  <c r="L276" i="20"/>
  <c r="F276" i="20"/>
  <c r="G276" i="20"/>
  <c r="H276" i="20"/>
  <c r="I276" i="20"/>
  <c r="J276" i="20"/>
  <c r="K276" i="20"/>
  <c r="D277" i="20"/>
  <c r="F277" i="20"/>
  <c r="E277" i="20"/>
  <c r="G277" i="20"/>
  <c r="J277" i="20"/>
  <c r="K277" i="20"/>
  <c r="L277" i="20"/>
  <c r="D278" i="20"/>
  <c r="F278" i="20"/>
  <c r="E278" i="20"/>
  <c r="G278" i="20"/>
  <c r="K278" i="20"/>
  <c r="L278" i="20"/>
  <c r="D279" i="20"/>
  <c r="F279" i="20"/>
  <c r="E279" i="20"/>
  <c r="G279" i="20"/>
  <c r="L279" i="20"/>
  <c r="D280" i="20"/>
  <c r="H280" i="20"/>
  <c r="E280" i="20"/>
  <c r="G280" i="20"/>
  <c r="F280" i="20"/>
  <c r="J280" i="20"/>
  <c r="D281" i="20"/>
  <c r="I281" i="20"/>
  <c r="E281" i="20"/>
  <c r="F281" i="20"/>
  <c r="G281" i="20"/>
  <c r="H281" i="20"/>
  <c r="K281" i="20"/>
  <c r="L281" i="20"/>
  <c r="D282" i="20"/>
  <c r="I282" i="20"/>
  <c r="E282" i="20"/>
  <c r="G282" i="20"/>
  <c r="H282" i="20"/>
  <c r="L282" i="20"/>
  <c r="D283" i="20"/>
  <c r="E283" i="20"/>
  <c r="F283" i="20"/>
  <c r="H283" i="20"/>
  <c r="I283" i="20"/>
  <c r="J283" i="20"/>
  <c r="D284" i="20"/>
  <c r="E284" i="20"/>
  <c r="L284" i="20"/>
  <c r="F284" i="20"/>
  <c r="G284" i="20"/>
  <c r="H284" i="20"/>
  <c r="I284" i="20"/>
  <c r="J284" i="20"/>
  <c r="K284" i="20"/>
  <c r="D285" i="20"/>
  <c r="F285" i="20"/>
  <c r="E285" i="20"/>
  <c r="G285" i="20"/>
  <c r="J285" i="20"/>
  <c r="K285" i="20"/>
  <c r="L285" i="20"/>
  <c r="D286" i="20"/>
  <c r="F286" i="20"/>
  <c r="E286" i="20"/>
  <c r="G286" i="20"/>
  <c r="K286" i="20"/>
  <c r="L286" i="20"/>
  <c r="D287" i="20"/>
  <c r="F287" i="20"/>
  <c r="E287" i="20"/>
  <c r="G287" i="20"/>
  <c r="L287" i="20"/>
  <c r="D288" i="20"/>
  <c r="H288" i="20"/>
  <c r="E288" i="20"/>
  <c r="G288" i="20"/>
  <c r="F288" i="20"/>
  <c r="J288" i="20"/>
  <c r="D289" i="20"/>
  <c r="I289" i="20"/>
  <c r="E289" i="20"/>
  <c r="F289" i="20"/>
  <c r="G289" i="20"/>
  <c r="H289" i="20"/>
  <c r="K289" i="20"/>
  <c r="L289" i="20"/>
  <c r="D290" i="20"/>
  <c r="I290" i="20"/>
  <c r="E290" i="20"/>
  <c r="G290" i="20"/>
  <c r="H290" i="20"/>
  <c r="L290" i="20"/>
  <c r="D291" i="20"/>
  <c r="E291" i="20"/>
  <c r="F291" i="20"/>
  <c r="H291" i="20"/>
  <c r="I291" i="20"/>
  <c r="J291" i="20"/>
  <c r="D292" i="20"/>
  <c r="E292" i="20"/>
  <c r="L292" i="20"/>
  <c r="F292" i="20"/>
  <c r="G292" i="20"/>
  <c r="H292" i="20"/>
  <c r="I292" i="20"/>
  <c r="J292" i="20"/>
  <c r="K292" i="20"/>
  <c r="D293" i="20"/>
  <c r="F293" i="20"/>
  <c r="E293" i="20"/>
  <c r="G293" i="20"/>
  <c r="J293" i="20"/>
  <c r="K293" i="20"/>
  <c r="L293" i="20"/>
  <c r="D294" i="20"/>
  <c r="F294" i="20"/>
  <c r="E294" i="20"/>
  <c r="G294" i="20"/>
  <c r="K294" i="20"/>
  <c r="L294" i="20"/>
  <c r="D295" i="20"/>
  <c r="F295" i="20"/>
  <c r="E295" i="20"/>
  <c r="G295" i="20"/>
  <c r="L295" i="20"/>
  <c r="D296" i="20"/>
  <c r="H296" i="20"/>
  <c r="E296" i="20"/>
  <c r="G296" i="20"/>
  <c r="F296" i="20"/>
  <c r="J296" i="20"/>
  <c r="D297" i="20"/>
  <c r="I297" i="20"/>
  <c r="E297" i="20"/>
  <c r="F297" i="20"/>
  <c r="G297" i="20"/>
  <c r="H297" i="20"/>
  <c r="K297" i="20"/>
  <c r="L297" i="20"/>
  <c r="D298" i="20"/>
  <c r="I298" i="20"/>
  <c r="E298" i="20"/>
  <c r="G298" i="20"/>
  <c r="H298" i="20"/>
  <c r="L298" i="20"/>
  <c r="D299" i="20"/>
  <c r="E299" i="20"/>
  <c r="F299" i="20"/>
  <c r="H299" i="20"/>
  <c r="I299" i="20"/>
  <c r="J299" i="20"/>
  <c r="D300" i="20"/>
  <c r="E300" i="20"/>
  <c r="L300" i="20"/>
  <c r="F300" i="20"/>
  <c r="G300" i="20"/>
  <c r="H300" i="20"/>
  <c r="I300" i="20"/>
  <c r="J300" i="20"/>
  <c r="K300" i="20"/>
  <c r="D301" i="20"/>
  <c r="F301" i="20"/>
  <c r="E301" i="20"/>
  <c r="G301" i="20"/>
  <c r="J301" i="20"/>
  <c r="K301" i="20"/>
  <c r="L301" i="20"/>
  <c r="D302" i="20"/>
  <c r="F302" i="20"/>
  <c r="E302" i="20"/>
  <c r="G302" i="20"/>
  <c r="K302" i="20"/>
  <c r="L302" i="20"/>
  <c r="D303" i="20"/>
  <c r="F303" i="20"/>
  <c r="E303" i="20"/>
  <c r="G303" i="20"/>
  <c r="L303" i="20"/>
  <c r="D304" i="20"/>
  <c r="H304" i="20"/>
  <c r="E304" i="20"/>
  <c r="G304" i="20"/>
  <c r="F304" i="20"/>
  <c r="J304" i="20"/>
  <c r="D305" i="20"/>
  <c r="I305" i="20"/>
  <c r="E305" i="20"/>
  <c r="F305" i="20"/>
  <c r="G305" i="20"/>
  <c r="H305" i="20"/>
  <c r="K305" i="20"/>
  <c r="L305" i="20"/>
  <c r="D306" i="20"/>
  <c r="I306" i="20"/>
  <c r="E306" i="20"/>
  <c r="G306" i="20"/>
  <c r="H306" i="20"/>
  <c r="L306" i="20"/>
  <c r="D307" i="20"/>
  <c r="E307" i="20"/>
  <c r="F307" i="20"/>
  <c r="H307" i="20"/>
  <c r="I307" i="20"/>
  <c r="J307" i="20"/>
  <c r="D308" i="20"/>
  <c r="E308" i="20"/>
  <c r="L308" i="20"/>
  <c r="F308" i="20"/>
  <c r="G308" i="20"/>
  <c r="H308" i="20"/>
  <c r="I308" i="20"/>
  <c r="J308" i="20"/>
  <c r="K308" i="20"/>
  <c r="D309" i="20"/>
  <c r="F309" i="20"/>
  <c r="E309" i="20"/>
  <c r="G309" i="20"/>
  <c r="J309" i="20"/>
  <c r="K309" i="20"/>
  <c r="L309" i="20"/>
  <c r="D310" i="20"/>
  <c r="F310" i="20"/>
  <c r="E310" i="20"/>
  <c r="G310" i="20"/>
  <c r="K310" i="20"/>
  <c r="L310" i="20"/>
  <c r="D311" i="20"/>
  <c r="F311" i="20"/>
  <c r="E311" i="20"/>
  <c r="G311" i="20"/>
  <c r="L311" i="20"/>
  <c r="D312" i="20"/>
  <c r="H312" i="20"/>
  <c r="E312" i="20"/>
  <c r="G312" i="20"/>
  <c r="F312" i="20"/>
  <c r="J312" i="20"/>
  <c r="D313" i="20"/>
  <c r="I313" i="20"/>
  <c r="E313" i="20"/>
  <c r="F313" i="20"/>
  <c r="G313" i="20"/>
  <c r="H313" i="20"/>
  <c r="K313" i="20"/>
  <c r="L313" i="20"/>
  <c r="D314" i="20"/>
  <c r="I314" i="20"/>
  <c r="E314" i="20"/>
  <c r="G314" i="20"/>
  <c r="H314" i="20"/>
  <c r="L314" i="20"/>
  <c r="D315" i="20"/>
  <c r="E315" i="20"/>
  <c r="F315" i="20"/>
  <c r="H315" i="20"/>
  <c r="I315" i="20"/>
  <c r="J315" i="20"/>
  <c r="D316" i="20"/>
  <c r="E316" i="20"/>
  <c r="L316" i="20"/>
  <c r="F316" i="20"/>
  <c r="G316" i="20"/>
  <c r="H316" i="20"/>
  <c r="I316" i="20"/>
  <c r="J316" i="20"/>
  <c r="K316" i="20"/>
  <c r="D317" i="20"/>
  <c r="F317" i="20"/>
  <c r="E317" i="20"/>
  <c r="G317" i="20"/>
  <c r="J317" i="20"/>
  <c r="K317" i="20"/>
  <c r="L317" i="20"/>
  <c r="D318" i="20"/>
  <c r="F318" i="20"/>
  <c r="E318" i="20"/>
  <c r="G318" i="20"/>
  <c r="K318" i="20"/>
  <c r="L318" i="20"/>
  <c r="D319" i="20"/>
  <c r="F319" i="20"/>
  <c r="E319" i="20"/>
  <c r="G319" i="20"/>
  <c r="L319" i="20"/>
  <c r="D320" i="20"/>
  <c r="H320" i="20"/>
  <c r="E320" i="20"/>
  <c r="G320" i="20"/>
  <c r="F320" i="20"/>
  <c r="J320" i="20"/>
  <c r="D321" i="20"/>
  <c r="I321" i="20"/>
  <c r="E321" i="20"/>
  <c r="F321" i="20"/>
  <c r="G321" i="20"/>
  <c r="H321" i="20"/>
  <c r="K321" i="20"/>
  <c r="L321" i="20"/>
  <c r="D322" i="20"/>
  <c r="I322" i="20"/>
  <c r="E322" i="20"/>
  <c r="G322" i="20"/>
  <c r="H322" i="20"/>
  <c r="L322" i="20"/>
  <c r="D323" i="20"/>
  <c r="E323" i="20"/>
  <c r="F323" i="20"/>
  <c r="H323" i="20"/>
  <c r="I323" i="20"/>
  <c r="J323" i="20"/>
  <c r="D324" i="20"/>
  <c r="E324" i="20"/>
  <c r="L324" i="20"/>
  <c r="F324" i="20"/>
  <c r="G324" i="20"/>
  <c r="H324" i="20"/>
  <c r="I324" i="20"/>
  <c r="J324" i="20"/>
  <c r="K324" i="20"/>
  <c r="D325" i="20"/>
  <c r="F325" i="20"/>
  <c r="E325" i="20"/>
  <c r="G325" i="20"/>
  <c r="J325" i="20"/>
  <c r="K325" i="20"/>
  <c r="L325" i="20"/>
  <c r="D326" i="20"/>
  <c r="F326" i="20"/>
  <c r="E326" i="20"/>
  <c r="G326" i="20"/>
  <c r="K326" i="20"/>
  <c r="L326" i="20"/>
  <c r="D327" i="20"/>
  <c r="F327" i="20"/>
  <c r="E327" i="20"/>
  <c r="G327" i="20"/>
  <c r="L327" i="20"/>
  <c r="D328" i="20"/>
  <c r="H328" i="20"/>
  <c r="E328" i="20"/>
  <c r="G328" i="20"/>
  <c r="F328" i="20"/>
  <c r="J328" i="20"/>
  <c r="D329" i="20"/>
  <c r="I329" i="20"/>
  <c r="E329" i="20"/>
  <c r="F329" i="20"/>
  <c r="G329" i="20"/>
  <c r="H329" i="20"/>
  <c r="K329" i="20"/>
  <c r="L329" i="20"/>
  <c r="D330" i="20"/>
  <c r="I330" i="20"/>
  <c r="E330" i="20"/>
  <c r="G330" i="20"/>
  <c r="H330" i="20"/>
  <c r="L330" i="20"/>
  <c r="D331" i="20"/>
  <c r="E331" i="20"/>
  <c r="F331" i="20"/>
  <c r="H331" i="20"/>
  <c r="I331" i="20"/>
  <c r="J331" i="20"/>
  <c r="D332" i="20"/>
  <c r="E332" i="20"/>
  <c r="L332" i="20"/>
  <c r="F332" i="20"/>
  <c r="G332" i="20"/>
  <c r="H332" i="20"/>
  <c r="I332" i="20"/>
  <c r="J332" i="20"/>
  <c r="K332" i="20"/>
  <c r="D333" i="20"/>
  <c r="F333" i="20"/>
  <c r="E333" i="20"/>
  <c r="G333" i="20"/>
  <c r="J333" i="20"/>
  <c r="K333" i="20"/>
  <c r="L333" i="20"/>
  <c r="D334" i="20"/>
  <c r="F334" i="20"/>
  <c r="E334" i="20"/>
  <c r="G334" i="20"/>
  <c r="K334" i="20"/>
  <c r="L334" i="20"/>
  <c r="D335" i="20"/>
  <c r="F335" i="20"/>
  <c r="E335" i="20"/>
  <c r="G335" i="20"/>
  <c r="L335" i="20"/>
  <c r="D336" i="20"/>
  <c r="H336" i="20"/>
  <c r="E336" i="20"/>
  <c r="G336" i="20"/>
  <c r="F336" i="20"/>
  <c r="J336" i="20"/>
  <c r="D337" i="20"/>
  <c r="I337" i="20"/>
  <c r="E337" i="20"/>
  <c r="F337" i="20"/>
  <c r="G337" i="20"/>
  <c r="H337" i="20"/>
  <c r="K337" i="20"/>
  <c r="L337" i="20"/>
  <c r="D338" i="20"/>
  <c r="I338" i="20"/>
  <c r="E338" i="20"/>
  <c r="G338" i="20"/>
  <c r="H338" i="20"/>
  <c r="L338" i="20"/>
  <c r="D339" i="20"/>
  <c r="E339" i="20"/>
  <c r="F339" i="20"/>
  <c r="H339" i="20"/>
  <c r="I339" i="20"/>
  <c r="J339" i="20"/>
  <c r="D340" i="20"/>
  <c r="E340" i="20"/>
  <c r="L340" i="20"/>
  <c r="F340" i="20"/>
  <c r="G340" i="20"/>
  <c r="H340" i="20"/>
  <c r="I340" i="20"/>
  <c r="J340" i="20"/>
  <c r="K340" i="20"/>
  <c r="D341" i="20"/>
  <c r="F341" i="20"/>
  <c r="E341" i="20"/>
  <c r="G341" i="20"/>
  <c r="J341" i="20"/>
  <c r="K341" i="20"/>
  <c r="L341" i="20"/>
  <c r="D342" i="20"/>
  <c r="F342" i="20"/>
  <c r="E342" i="20"/>
  <c r="G342" i="20"/>
  <c r="K342" i="20"/>
  <c r="L342" i="20"/>
  <c r="D343" i="20"/>
  <c r="F343" i="20"/>
  <c r="E343" i="20"/>
  <c r="G343" i="20"/>
  <c r="L343" i="20"/>
  <c r="D344" i="20"/>
  <c r="H344" i="20"/>
  <c r="E344" i="20"/>
  <c r="G344" i="20"/>
  <c r="F344" i="20"/>
  <c r="J344" i="20"/>
  <c r="D345" i="20"/>
  <c r="I345" i="20"/>
  <c r="E345" i="20"/>
  <c r="F345" i="20"/>
  <c r="G345" i="20"/>
  <c r="H345" i="20"/>
  <c r="K345" i="20"/>
  <c r="L345" i="20"/>
  <c r="D346" i="20"/>
  <c r="I346" i="20"/>
  <c r="E346" i="20"/>
  <c r="G346" i="20"/>
  <c r="H346" i="20"/>
  <c r="L346" i="20"/>
  <c r="D347" i="20"/>
  <c r="E347" i="20"/>
  <c r="F347" i="20"/>
  <c r="H347" i="20"/>
  <c r="I347" i="20"/>
  <c r="J347" i="20"/>
  <c r="D348" i="20"/>
  <c r="E348" i="20"/>
  <c r="L348" i="20"/>
  <c r="F348" i="20"/>
  <c r="G348" i="20"/>
  <c r="H348" i="20"/>
  <c r="I348" i="20"/>
  <c r="J348" i="20"/>
  <c r="K348" i="20"/>
  <c r="D349" i="20"/>
  <c r="F349" i="20"/>
  <c r="E349" i="20"/>
  <c r="G349" i="20"/>
  <c r="J349" i="20"/>
  <c r="K349" i="20"/>
  <c r="L349" i="20"/>
  <c r="D350" i="20"/>
  <c r="K350" i="20"/>
  <c r="E350" i="20"/>
  <c r="G350" i="20"/>
  <c r="L350" i="20"/>
  <c r="D351" i="20"/>
  <c r="E351" i="20"/>
  <c r="D352" i="20"/>
  <c r="H352" i="20"/>
  <c r="E352" i="20"/>
  <c r="F352" i="20"/>
  <c r="J352" i="20"/>
  <c r="D353" i="20"/>
  <c r="I353" i="20"/>
  <c r="E353" i="20"/>
  <c r="F353" i="20"/>
  <c r="G353" i="20"/>
  <c r="H353" i="20"/>
  <c r="K353" i="20"/>
  <c r="L353" i="20"/>
  <c r="D354" i="20"/>
  <c r="I354" i="20"/>
  <c r="E354" i="20"/>
  <c r="G354" i="20"/>
  <c r="H354" i="20"/>
  <c r="L354" i="20"/>
  <c r="D355" i="20"/>
  <c r="E355" i="20"/>
  <c r="F355" i="20"/>
  <c r="H355" i="20"/>
  <c r="I355" i="20"/>
  <c r="J355" i="20"/>
  <c r="D356" i="20"/>
  <c r="E356" i="20"/>
  <c r="L356" i="20"/>
  <c r="F356" i="20"/>
  <c r="G356" i="20"/>
  <c r="H356" i="20"/>
  <c r="I356" i="20"/>
  <c r="J356" i="20"/>
  <c r="K356" i="20"/>
  <c r="D357" i="20"/>
  <c r="F357" i="20"/>
  <c r="E357" i="20"/>
  <c r="G357" i="20"/>
  <c r="J357" i="20"/>
  <c r="K357" i="20"/>
  <c r="L357" i="20"/>
  <c r="D358" i="20"/>
  <c r="L358" i="20"/>
  <c r="E358" i="20"/>
  <c r="G358" i="20"/>
  <c r="K358" i="20"/>
  <c r="D359" i="20"/>
  <c r="L359" i="20"/>
  <c r="E359" i="20"/>
  <c r="D360" i="20"/>
  <c r="H360" i="20"/>
  <c r="E360" i="20"/>
  <c r="F360" i="20"/>
  <c r="J360" i="20"/>
  <c r="D361" i="20"/>
  <c r="I361" i="20"/>
  <c r="E361" i="20"/>
  <c r="F361" i="20"/>
  <c r="G361" i="20"/>
  <c r="H361" i="20"/>
  <c r="K361" i="20"/>
  <c r="L361" i="20"/>
  <c r="D362" i="20"/>
  <c r="I362" i="20"/>
  <c r="E362" i="20"/>
  <c r="G362" i="20"/>
  <c r="H362" i="20"/>
  <c r="L362" i="20"/>
  <c r="D363" i="20"/>
  <c r="E363" i="20"/>
  <c r="F363" i="20"/>
  <c r="H363" i="20"/>
  <c r="I363" i="20"/>
  <c r="J363" i="20"/>
  <c r="D364" i="20"/>
  <c r="E364" i="20"/>
  <c r="L364" i="20"/>
  <c r="F364" i="20"/>
  <c r="G364" i="20"/>
  <c r="H364" i="20"/>
  <c r="I364" i="20"/>
  <c r="J364" i="20"/>
  <c r="K364" i="20"/>
  <c r="D365" i="20"/>
  <c r="F365" i="20"/>
  <c r="E365" i="20"/>
  <c r="G365" i="20"/>
  <c r="J365" i="20"/>
  <c r="K365" i="20"/>
  <c r="L365" i="20"/>
  <c r="D366" i="20"/>
  <c r="K366" i="20"/>
  <c r="E366" i="20"/>
  <c r="G366" i="20"/>
  <c r="H366" i="20"/>
  <c r="L366" i="20"/>
  <c r="D367" i="20"/>
  <c r="E367" i="20"/>
  <c r="D368" i="20"/>
  <c r="H368" i="20"/>
  <c r="E368" i="20"/>
  <c r="F368" i="20"/>
  <c r="J368" i="20"/>
  <c r="D369" i="20"/>
  <c r="I369" i="20"/>
  <c r="E369" i="20"/>
  <c r="F369" i="20"/>
  <c r="G369" i="20"/>
  <c r="H369" i="20"/>
  <c r="K369" i="20"/>
  <c r="L369" i="20"/>
  <c r="D370" i="20"/>
  <c r="E370" i="20"/>
  <c r="G370" i="20"/>
  <c r="D371" i="20"/>
  <c r="E371" i="20"/>
  <c r="F371" i="20"/>
  <c r="H371" i="20"/>
  <c r="I371" i="20"/>
  <c r="J371" i="20"/>
  <c r="D372" i="20"/>
  <c r="E372" i="20"/>
  <c r="L372" i="20"/>
  <c r="F372" i="20"/>
  <c r="G372" i="20"/>
  <c r="H372" i="20"/>
  <c r="I372" i="20"/>
  <c r="J372" i="20"/>
  <c r="K372" i="20"/>
  <c r="D373" i="20"/>
  <c r="F373" i="20"/>
  <c r="E373" i="20"/>
  <c r="G373" i="20"/>
  <c r="J373" i="20"/>
  <c r="K373" i="20"/>
  <c r="L373" i="20"/>
  <c r="D374" i="20"/>
  <c r="L374" i="20"/>
  <c r="E374" i="20"/>
  <c r="G374" i="20"/>
  <c r="H374" i="20"/>
  <c r="K374" i="20"/>
  <c r="D375" i="20"/>
  <c r="E375" i="20"/>
  <c r="D376" i="20"/>
  <c r="H376" i="20"/>
  <c r="E376" i="20"/>
  <c r="F376" i="20"/>
  <c r="J376" i="20"/>
  <c r="D377" i="20"/>
  <c r="I377" i="20"/>
  <c r="E377" i="20"/>
  <c r="F377" i="20"/>
  <c r="G377" i="20"/>
  <c r="H377" i="20"/>
  <c r="K377" i="20"/>
  <c r="L377" i="20"/>
  <c r="D378" i="20"/>
  <c r="E378" i="20"/>
  <c r="G378" i="20"/>
  <c r="H378" i="20"/>
  <c r="L378" i="20"/>
  <c r="D379" i="20"/>
  <c r="E379" i="20"/>
  <c r="F379" i="20"/>
  <c r="H379" i="20"/>
  <c r="I379" i="20"/>
  <c r="J379" i="20"/>
  <c r="D380" i="20"/>
  <c r="E380" i="20"/>
  <c r="L380" i="20"/>
  <c r="F380" i="20"/>
  <c r="G380" i="20"/>
  <c r="H380" i="20"/>
  <c r="I380" i="20"/>
  <c r="J380" i="20"/>
  <c r="K380" i="20"/>
  <c r="D381" i="20"/>
  <c r="F381" i="20"/>
  <c r="E381" i="20"/>
  <c r="G381" i="20"/>
  <c r="J381" i="20"/>
  <c r="K381" i="20"/>
  <c r="L381" i="20"/>
  <c r="D382" i="20"/>
  <c r="E382" i="20"/>
  <c r="G382" i="20"/>
  <c r="D383" i="20"/>
  <c r="I383" i="20"/>
  <c r="E383" i="20"/>
  <c r="D384" i="20"/>
  <c r="H384" i="20"/>
  <c r="E384" i="20"/>
  <c r="F384" i="20"/>
  <c r="J384" i="20"/>
  <c r="D385" i="20"/>
  <c r="I385" i="20"/>
  <c r="E385" i="20"/>
  <c r="F385" i="20"/>
  <c r="G385" i="20"/>
  <c r="H385" i="20"/>
  <c r="K385" i="20"/>
  <c r="L385" i="20"/>
  <c r="D386" i="20"/>
  <c r="H386" i="20"/>
  <c r="E386" i="20"/>
  <c r="G386" i="20"/>
  <c r="L386" i="20"/>
  <c r="D387" i="20"/>
  <c r="E387" i="20"/>
  <c r="F387" i="20"/>
  <c r="H387" i="20"/>
  <c r="I387" i="20"/>
  <c r="J387" i="20"/>
  <c r="D388" i="20"/>
  <c r="E388" i="20"/>
  <c r="L388" i="20"/>
  <c r="F388" i="20"/>
  <c r="G388" i="20"/>
  <c r="H388" i="20"/>
  <c r="I388" i="20"/>
  <c r="J388" i="20"/>
  <c r="K388" i="20"/>
  <c r="D389" i="20"/>
  <c r="F389" i="20"/>
  <c r="E389" i="20"/>
  <c r="G389" i="20"/>
  <c r="J389" i="20"/>
  <c r="K389" i="20"/>
  <c r="L389" i="20"/>
  <c r="D390" i="20"/>
  <c r="E390" i="20"/>
  <c r="G390" i="20"/>
  <c r="K390" i="20"/>
  <c r="D391" i="20"/>
  <c r="E391" i="20"/>
  <c r="L391" i="20"/>
  <c r="I391" i="20"/>
  <c r="D392" i="20"/>
  <c r="H392" i="20"/>
  <c r="E392" i="20"/>
  <c r="F392" i="20"/>
  <c r="J392" i="20"/>
  <c r="D393" i="20"/>
  <c r="I393" i="20"/>
  <c r="E393" i="20"/>
  <c r="F393" i="20"/>
  <c r="G393" i="20"/>
  <c r="H393" i="20"/>
  <c r="K393" i="20"/>
  <c r="L393" i="20"/>
  <c r="D394" i="20"/>
  <c r="E394" i="20"/>
  <c r="G394" i="20"/>
  <c r="H394" i="20"/>
  <c r="L394" i="20"/>
  <c r="D395" i="20"/>
  <c r="E395" i="20"/>
  <c r="F395" i="20"/>
  <c r="H395" i="20"/>
  <c r="I395" i="20"/>
  <c r="J395" i="20"/>
  <c r="D396" i="20"/>
  <c r="E396" i="20"/>
  <c r="L396" i="20"/>
  <c r="F396" i="20"/>
  <c r="G396" i="20"/>
  <c r="H396" i="20"/>
  <c r="I396" i="20"/>
  <c r="J396" i="20"/>
  <c r="K396" i="20"/>
  <c r="D397" i="20"/>
  <c r="F397" i="20"/>
  <c r="E397" i="20"/>
  <c r="G397" i="20"/>
  <c r="J397" i="20"/>
  <c r="K397" i="20"/>
  <c r="L397" i="20"/>
  <c r="D398" i="20"/>
  <c r="H398" i="20"/>
  <c r="E398" i="20"/>
  <c r="G398" i="20"/>
  <c r="D399" i="20"/>
  <c r="L399" i="20"/>
  <c r="E399" i="20"/>
  <c r="I399" i="20"/>
  <c r="D400" i="20"/>
  <c r="H400" i="20"/>
  <c r="E400" i="20"/>
  <c r="F400" i="20"/>
  <c r="J400" i="20"/>
  <c r="D401" i="20"/>
  <c r="I401" i="20"/>
  <c r="E401" i="20"/>
  <c r="F401" i="20"/>
  <c r="G401" i="20"/>
  <c r="H401" i="20"/>
  <c r="K401" i="20"/>
  <c r="L401" i="20"/>
  <c r="D402" i="20"/>
  <c r="H402" i="20"/>
  <c r="E402" i="20"/>
  <c r="G402" i="20"/>
  <c r="L402" i="20"/>
  <c r="D403" i="20"/>
  <c r="E403" i="20"/>
  <c r="F403" i="20"/>
  <c r="H403" i="20"/>
  <c r="I403" i="20"/>
  <c r="J403" i="20"/>
  <c r="D404" i="20"/>
  <c r="E404" i="20"/>
  <c r="L404" i="20"/>
  <c r="F404" i="20"/>
  <c r="G404" i="20"/>
  <c r="H404" i="20"/>
  <c r="I404" i="20"/>
  <c r="J404" i="20"/>
  <c r="K404" i="20"/>
  <c r="D405" i="20"/>
  <c r="E405" i="20"/>
  <c r="G405" i="20"/>
  <c r="D406" i="20"/>
  <c r="H406" i="20"/>
  <c r="E406" i="20"/>
  <c r="D407" i="20"/>
  <c r="E407" i="20"/>
  <c r="F407" i="20"/>
  <c r="I407" i="20"/>
  <c r="D408" i="20"/>
  <c r="H408" i="20"/>
  <c r="E408" i="20"/>
  <c r="G408" i="20"/>
  <c r="F408" i="20"/>
  <c r="J408" i="20"/>
  <c r="D409" i="20"/>
  <c r="I409" i="20"/>
  <c r="E409" i="20"/>
  <c r="F409" i="20"/>
  <c r="G409" i="20"/>
  <c r="H409" i="20"/>
  <c r="K409" i="20"/>
  <c r="L409" i="20"/>
  <c r="D410" i="20"/>
  <c r="E410" i="20"/>
  <c r="G410" i="20"/>
  <c r="D411" i="20"/>
  <c r="E411" i="20"/>
  <c r="F411" i="20"/>
  <c r="H411" i="20"/>
  <c r="I411" i="20"/>
  <c r="J411" i="20"/>
  <c r="D412" i="20"/>
  <c r="E412" i="20"/>
  <c r="L412" i="20"/>
  <c r="F412" i="20"/>
  <c r="G412" i="20"/>
  <c r="H412" i="20"/>
  <c r="I412" i="20"/>
  <c r="J412" i="20"/>
  <c r="K412" i="20"/>
  <c r="D413" i="20"/>
  <c r="E413" i="20"/>
  <c r="G413" i="20"/>
  <c r="D414" i="20"/>
  <c r="E414" i="20"/>
  <c r="D415" i="20"/>
  <c r="H415" i="20"/>
  <c r="E415" i="20"/>
  <c r="F415" i="20"/>
  <c r="I415" i="20"/>
  <c r="L415" i="20"/>
  <c r="D416" i="20"/>
  <c r="H416" i="20"/>
  <c r="E416" i="20"/>
  <c r="L416" i="20"/>
  <c r="F416" i="20"/>
  <c r="G416" i="20"/>
  <c r="J416" i="20"/>
  <c r="K416" i="20"/>
  <c r="D417" i="20"/>
  <c r="E417" i="20"/>
  <c r="F417" i="20"/>
  <c r="G417" i="20"/>
  <c r="H417" i="20"/>
  <c r="K417" i="20"/>
  <c r="L417" i="20"/>
  <c r="D418" i="20"/>
  <c r="E418" i="20"/>
  <c r="H418" i="20"/>
  <c r="I418" i="20"/>
  <c r="D419" i="20"/>
  <c r="E419" i="20"/>
  <c r="F419" i="20"/>
  <c r="H419" i="20"/>
  <c r="I419" i="20"/>
  <c r="J419" i="20"/>
  <c r="D420" i="20"/>
  <c r="E420" i="20"/>
  <c r="L420" i="20"/>
  <c r="F420" i="20"/>
  <c r="G420" i="20"/>
  <c r="H420" i="20"/>
  <c r="I420" i="20"/>
  <c r="J420" i="20"/>
  <c r="K420" i="20"/>
  <c r="D421" i="20"/>
  <c r="E421" i="20"/>
  <c r="G421" i="20"/>
  <c r="L421" i="20"/>
  <c r="D422" i="20"/>
  <c r="I422" i="20"/>
  <c r="E422" i="20"/>
  <c r="L422" i="20"/>
  <c r="H422" i="20"/>
  <c r="K422" i="20"/>
  <c r="D423" i="20"/>
  <c r="H423" i="20"/>
  <c r="E423" i="20"/>
  <c r="I423" i="20"/>
  <c r="L423" i="20"/>
  <c r="D424" i="20"/>
  <c r="H424" i="20"/>
  <c r="E424" i="20"/>
  <c r="L424" i="20"/>
  <c r="F424" i="20"/>
  <c r="J424" i="20"/>
  <c r="D425" i="20"/>
  <c r="E425" i="20"/>
  <c r="G425" i="20"/>
  <c r="H425" i="20"/>
  <c r="K425" i="20"/>
  <c r="D426" i="20"/>
  <c r="I426" i="20"/>
  <c r="E426" i="20"/>
  <c r="G426" i="20"/>
  <c r="H426" i="20"/>
  <c r="L426" i="20"/>
  <c r="D427" i="20"/>
  <c r="E427" i="20"/>
  <c r="F427" i="20"/>
  <c r="H427" i="20"/>
  <c r="I427" i="20"/>
  <c r="J427" i="20"/>
  <c r="D428" i="20"/>
  <c r="E428" i="20"/>
  <c r="L428" i="20"/>
  <c r="F428" i="20"/>
  <c r="G428" i="20"/>
  <c r="H428" i="20"/>
  <c r="I428" i="20"/>
  <c r="J428" i="20"/>
  <c r="K428" i="20"/>
  <c r="D429" i="20"/>
  <c r="H429" i="20"/>
  <c r="E429" i="20"/>
  <c r="G429" i="20"/>
  <c r="J429" i="20"/>
  <c r="L429" i="20"/>
  <c r="D430" i="20"/>
  <c r="I430" i="20"/>
  <c r="E430" i="20"/>
  <c r="H430" i="20"/>
  <c r="K430" i="20"/>
  <c r="D431" i="20"/>
  <c r="H431" i="20"/>
  <c r="E431" i="20"/>
  <c r="F431" i="20"/>
  <c r="I431" i="20"/>
  <c r="D432" i="20"/>
  <c r="H432" i="20"/>
  <c r="E432" i="20"/>
  <c r="L432" i="20"/>
  <c r="F432" i="20"/>
  <c r="J432" i="20"/>
  <c r="D433" i="20"/>
  <c r="E433" i="20"/>
  <c r="F433" i="20"/>
  <c r="G433" i="20"/>
  <c r="H433" i="20"/>
  <c r="K433" i="20"/>
  <c r="L433" i="20"/>
  <c r="D434" i="20"/>
  <c r="E434" i="20"/>
  <c r="G434" i="20"/>
  <c r="H434" i="20"/>
  <c r="I434" i="20"/>
  <c r="L434" i="20"/>
  <c r="D435" i="20"/>
  <c r="E435" i="20"/>
  <c r="F435" i="20"/>
  <c r="H435" i="20"/>
  <c r="I435" i="20"/>
  <c r="J435" i="20"/>
  <c r="D436" i="20"/>
  <c r="E436" i="20"/>
  <c r="L436" i="20"/>
  <c r="F436" i="20"/>
  <c r="G436" i="20"/>
  <c r="H436" i="20"/>
  <c r="I436" i="20"/>
  <c r="J436" i="20"/>
  <c r="K436" i="20"/>
  <c r="D437" i="20"/>
  <c r="H437" i="20"/>
  <c r="E437" i="20"/>
  <c r="G437" i="20"/>
  <c r="J437" i="20"/>
  <c r="D438" i="20"/>
  <c r="H438" i="20"/>
  <c r="E438" i="20"/>
  <c r="D439" i="20"/>
  <c r="H439" i="20"/>
  <c r="E439" i="20"/>
  <c r="I439" i="20"/>
  <c r="D440" i="20"/>
  <c r="H440" i="20"/>
  <c r="E440" i="20"/>
  <c r="L440" i="20"/>
  <c r="F440" i="20"/>
  <c r="G440" i="20"/>
  <c r="J440" i="20"/>
  <c r="K440" i="20"/>
  <c r="D441" i="20"/>
  <c r="F441" i="20"/>
  <c r="E441" i="20"/>
  <c r="G441" i="20"/>
  <c r="H441" i="20"/>
  <c r="K441" i="20"/>
  <c r="D442" i="20"/>
  <c r="E442" i="20"/>
  <c r="G442" i="20"/>
  <c r="H442" i="20"/>
  <c r="D443" i="20"/>
  <c r="E443" i="20"/>
  <c r="F443" i="20"/>
  <c r="H443" i="20"/>
  <c r="I443" i="20"/>
  <c r="J443" i="20"/>
  <c r="D444" i="20"/>
  <c r="E444" i="20"/>
  <c r="L444" i="20"/>
  <c r="F444" i="20"/>
  <c r="G444" i="20"/>
  <c r="H444" i="20"/>
  <c r="I444" i="20"/>
  <c r="J444" i="20"/>
  <c r="K444" i="20"/>
  <c r="D445" i="20"/>
  <c r="E445" i="20"/>
  <c r="G445" i="20"/>
  <c r="D446" i="20"/>
  <c r="E446" i="20"/>
  <c r="L446" i="20"/>
  <c r="D447" i="20"/>
  <c r="H447" i="20"/>
  <c r="E447" i="20"/>
  <c r="F447" i="20"/>
  <c r="I447" i="20"/>
  <c r="L447" i="20"/>
  <c r="D448" i="20"/>
  <c r="H448" i="20"/>
  <c r="E448" i="20"/>
  <c r="L448" i="20"/>
  <c r="F448" i="20"/>
  <c r="G448" i="20"/>
  <c r="J448" i="20"/>
  <c r="K448" i="20"/>
  <c r="D449" i="20"/>
  <c r="E449" i="20"/>
  <c r="F449" i="20"/>
  <c r="G449" i="20"/>
  <c r="H449" i="20"/>
  <c r="K449" i="20"/>
  <c r="L449" i="20"/>
  <c r="D450" i="20"/>
  <c r="E450" i="20"/>
  <c r="H450" i="20"/>
  <c r="D451" i="20"/>
  <c r="E451" i="20"/>
  <c r="F451" i="20"/>
  <c r="G451" i="20"/>
  <c r="H451" i="20"/>
  <c r="I451" i="20"/>
  <c r="J451" i="20"/>
  <c r="D452" i="20"/>
  <c r="E452" i="20"/>
  <c r="L452" i="20"/>
  <c r="F452" i="20"/>
  <c r="G452" i="20"/>
  <c r="H452" i="20"/>
  <c r="I452" i="20"/>
  <c r="J452" i="20"/>
  <c r="K452" i="20"/>
  <c r="D453" i="20"/>
  <c r="F453" i="20"/>
  <c r="E453" i="20"/>
  <c r="G453" i="20"/>
  <c r="H453" i="20"/>
  <c r="I453" i="20"/>
  <c r="J453" i="20"/>
  <c r="L453" i="20"/>
  <c r="D454" i="20"/>
  <c r="F454" i="20"/>
  <c r="E454" i="20"/>
  <c r="G454" i="20"/>
  <c r="I454" i="20"/>
  <c r="D455" i="20"/>
  <c r="H455" i="20"/>
  <c r="E455" i="20"/>
  <c r="G455" i="20"/>
  <c r="F455" i="20"/>
  <c r="J455" i="20"/>
  <c r="L455" i="20"/>
  <c r="D456" i="20"/>
  <c r="E456" i="20"/>
  <c r="K456" i="20"/>
  <c r="F456" i="20"/>
  <c r="D457" i="20"/>
  <c r="E457" i="20"/>
  <c r="G457" i="20"/>
  <c r="L457" i="20"/>
  <c r="D458" i="20"/>
  <c r="J458" i="20"/>
  <c r="E458" i="20"/>
  <c r="G458" i="20"/>
  <c r="H458" i="20"/>
  <c r="I458" i="20"/>
  <c r="D459" i="20"/>
  <c r="E459" i="20"/>
  <c r="F459" i="20"/>
  <c r="H459" i="20"/>
  <c r="I459" i="20"/>
  <c r="J459" i="20"/>
  <c r="D460" i="20"/>
  <c r="E460" i="20"/>
  <c r="L460" i="20"/>
  <c r="F460" i="20"/>
  <c r="G460" i="20"/>
  <c r="H460" i="20"/>
  <c r="I460" i="20"/>
  <c r="J460" i="20"/>
  <c r="K460" i="20"/>
  <c r="D461" i="20"/>
  <c r="F461" i="20"/>
  <c r="E461" i="20"/>
  <c r="G461" i="20"/>
  <c r="H461" i="20"/>
  <c r="I461" i="20"/>
  <c r="J461" i="20"/>
  <c r="K461" i="20"/>
  <c r="L461" i="20"/>
  <c r="D462" i="20"/>
  <c r="F462" i="20"/>
  <c r="E462" i="20"/>
  <c r="G462" i="20"/>
  <c r="H462" i="20"/>
  <c r="I462" i="20"/>
  <c r="D463" i="20"/>
  <c r="H463" i="20"/>
  <c r="E463" i="20"/>
  <c r="G463" i="20"/>
  <c r="L463" i="20"/>
  <c r="D464" i="20"/>
  <c r="F464" i="20"/>
  <c r="E464" i="20"/>
  <c r="L464" i="20"/>
  <c r="G464" i="20"/>
  <c r="K464" i="20"/>
  <c r="D465" i="20"/>
  <c r="F465" i="20"/>
  <c r="E465" i="20"/>
  <c r="D466" i="20"/>
  <c r="J466" i="20"/>
  <c r="E466" i="20"/>
  <c r="K466" i="20"/>
  <c r="F466" i="20"/>
  <c r="G466" i="20"/>
  <c r="I466" i="20"/>
  <c r="L466" i="20"/>
  <c r="D467" i="20"/>
  <c r="H467" i="20"/>
  <c r="E467" i="20"/>
  <c r="D468" i="20"/>
  <c r="E468" i="20"/>
  <c r="L468" i="20"/>
  <c r="F468" i="20"/>
  <c r="G468" i="20"/>
  <c r="H468" i="20"/>
  <c r="I468" i="20"/>
  <c r="J468" i="20"/>
  <c r="K468" i="20"/>
  <c r="D469" i="20"/>
  <c r="K469" i="20"/>
  <c r="E469" i="20"/>
  <c r="F469" i="20"/>
  <c r="G469" i="20"/>
  <c r="H469" i="20"/>
  <c r="J469" i="20"/>
  <c r="L469" i="20"/>
  <c r="D470" i="20"/>
  <c r="F470" i="20"/>
  <c r="E470" i="20"/>
  <c r="G470" i="20"/>
  <c r="K470" i="20"/>
  <c r="D471" i="20"/>
  <c r="E471" i="20"/>
  <c r="G471" i="20"/>
  <c r="F471" i="20"/>
  <c r="H471" i="20"/>
  <c r="I471" i="20"/>
  <c r="J471" i="20"/>
  <c r="D472" i="20"/>
  <c r="H472" i="20"/>
  <c r="E472" i="20"/>
  <c r="L472" i="20"/>
  <c r="F472" i="20"/>
  <c r="I472" i="20"/>
  <c r="K472" i="20"/>
  <c r="D473" i="20"/>
  <c r="I473" i="20"/>
  <c r="E473" i="20"/>
  <c r="G473" i="20"/>
  <c r="J473" i="20"/>
  <c r="L473" i="20"/>
  <c r="D474" i="20"/>
  <c r="J474" i="20"/>
  <c r="E474" i="20"/>
  <c r="F474" i="20"/>
  <c r="G474" i="20"/>
  <c r="H474" i="20"/>
  <c r="D475" i="20"/>
  <c r="H475" i="20"/>
  <c r="E475" i="20"/>
  <c r="K475" i="20"/>
  <c r="F475" i="20"/>
  <c r="G475" i="20"/>
  <c r="I475" i="20"/>
  <c r="J475" i="20"/>
  <c r="L475" i="20"/>
  <c r="D476" i="20"/>
  <c r="E476" i="20"/>
  <c r="L476" i="20"/>
  <c r="F476" i="20"/>
  <c r="H476" i="20"/>
  <c r="I476" i="20"/>
  <c r="J476" i="20"/>
  <c r="K476" i="20"/>
  <c r="D477" i="20"/>
  <c r="E477" i="20"/>
  <c r="F477" i="20"/>
  <c r="G477" i="20"/>
  <c r="H477" i="20"/>
  <c r="I477" i="20"/>
  <c r="J477" i="20"/>
  <c r="K477" i="20"/>
  <c r="L477" i="20"/>
  <c r="D478" i="20"/>
  <c r="F478" i="20"/>
  <c r="E478" i="20"/>
  <c r="K478" i="20"/>
  <c r="H478" i="20"/>
  <c r="I478" i="20"/>
  <c r="J478" i="20"/>
  <c r="D479" i="20"/>
  <c r="F479" i="20"/>
  <c r="E479" i="20"/>
  <c r="G479" i="20"/>
  <c r="K479" i="20"/>
  <c r="D480" i="20"/>
  <c r="H480" i="20"/>
  <c r="E480" i="20"/>
  <c r="F480" i="20"/>
  <c r="I480" i="20"/>
  <c r="J480" i="20"/>
  <c r="D481" i="20"/>
  <c r="I481" i="20"/>
  <c r="E481" i="20"/>
  <c r="F481" i="20"/>
  <c r="G481" i="20"/>
  <c r="H481" i="20"/>
  <c r="L481" i="20"/>
  <c r="D482" i="20"/>
  <c r="J482" i="20"/>
  <c r="E482" i="20"/>
  <c r="G482" i="20"/>
  <c r="H482" i="20"/>
  <c r="I482" i="20"/>
  <c r="D483" i="20"/>
  <c r="I483" i="20"/>
  <c r="E483" i="20"/>
  <c r="K483" i="20"/>
  <c r="F483" i="20"/>
  <c r="H483" i="20"/>
  <c r="J483" i="20"/>
  <c r="L483" i="20"/>
  <c r="D484" i="20"/>
  <c r="E484" i="20"/>
  <c r="L484" i="20"/>
  <c r="F484" i="20"/>
  <c r="G484" i="20"/>
  <c r="H484" i="20"/>
  <c r="I484" i="20"/>
  <c r="J484" i="20"/>
  <c r="K484" i="20"/>
  <c r="D485" i="20"/>
  <c r="F485" i="20"/>
  <c r="E485" i="20"/>
  <c r="G485" i="20"/>
  <c r="J485" i="20"/>
  <c r="L485" i="20"/>
  <c r="D486" i="20"/>
  <c r="F486" i="20"/>
  <c r="E486" i="20"/>
  <c r="G486" i="20"/>
  <c r="I486" i="20"/>
  <c r="K486" i="20"/>
  <c r="D487" i="20"/>
  <c r="H487" i="20"/>
  <c r="E487" i="20"/>
  <c r="G487" i="20"/>
  <c r="L487" i="20"/>
  <c r="D488" i="20"/>
  <c r="H488" i="20"/>
  <c r="E488" i="20"/>
  <c r="F488" i="20"/>
  <c r="I488" i="20"/>
  <c r="J488" i="20"/>
  <c r="D489" i="20"/>
  <c r="I489" i="20"/>
  <c r="E489" i="20"/>
  <c r="F489" i="20"/>
  <c r="G489" i="20"/>
  <c r="H489" i="20"/>
  <c r="L489" i="20"/>
  <c r="D490" i="20"/>
  <c r="J490" i="20"/>
  <c r="E490" i="20"/>
  <c r="G490" i="20"/>
  <c r="H490" i="20"/>
  <c r="I490" i="20"/>
  <c r="D491" i="20"/>
  <c r="I491" i="20"/>
  <c r="E491" i="20"/>
  <c r="K491" i="20"/>
  <c r="F491" i="20"/>
  <c r="H491" i="20"/>
  <c r="J491" i="20"/>
  <c r="L491" i="20"/>
  <c r="D492" i="20"/>
  <c r="E492" i="20"/>
  <c r="L492" i="20"/>
  <c r="F492" i="20"/>
  <c r="G492" i="20"/>
  <c r="H492" i="20"/>
  <c r="I492" i="20"/>
  <c r="J492" i="20"/>
  <c r="K492" i="20"/>
  <c r="D493" i="20"/>
  <c r="F493" i="20"/>
  <c r="E493" i="20"/>
  <c r="G493" i="20"/>
  <c r="J493" i="20"/>
  <c r="L493" i="20"/>
  <c r="D494" i="20"/>
  <c r="F494" i="20"/>
  <c r="E494" i="20"/>
  <c r="G494" i="20"/>
  <c r="I494" i="20"/>
  <c r="K494" i="20"/>
  <c r="D495" i="20"/>
  <c r="H495" i="20"/>
  <c r="E495" i="20"/>
  <c r="G495" i="20"/>
  <c r="L495" i="20"/>
  <c r="D496" i="20"/>
  <c r="H496" i="20"/>
  <c r="E496" i="20"/>
  <c r="F496" i="20"/>
  <c r="I496" i="20"/>
  <c r="J496" i="20"/>
  <c r="D497" i="20"/>
  <c r="I497" i="20"/>
  <c r="E497" i="20"/>
  <c r="F497" i="20"/>
  <c r="G497" i="20"/>
  <c r="H497" i="20"/>
  <c r="L497" i="20"/>
  <c r="D498" i="20"/>
  <c r="J498" i="20"/>
  <c r="E498" i="20"/>
  <c r="G498" i="20"/>
  <c r="H498" i="20"/>
  <c r="I498" i="20"/>
  <c r="D499" i="20"/>
  <c r="I499" i="20"/>
  <c r="E499" i="20"/>
  <c r="K499" i="20"/>
  <c r="F499" i="20"/>
  <c r="H499" i="20"/>
  <c r="J499" i="20"/>
  <c r="L499" i="20"/>
  <c r="D500" i="20"/>
  <c r="E500" i="20"/>
  <c r="L500" i="20"/>
  <c r="F500" i="20"/>
  <c r="G500" i="20"/>
  <c r="H500" i="20"/>
  <c r="I500" i="20"/>
  <c r="J500" i="20"/>
  <c r="K500" i="20"/>
  <c r="D501" i="20"/>
  <c r="F501" i="20"/>
  <c r="E501" i="20"/>
  <c r="G501" i="20"/>
  <c r="J501" i="20"/>
  <c r="L501" i="20"/>
  <c r="D502" i="20"/>
  <c r="F502" i="20"/>
  <c r="E502" i="20"/>
  <c r="G502" i="20"/>
  <c r="I502" i="20"/>
  <c r="K502" i="20"/>
  <c r="D503" i="20"/>
  <c r="H503" i="20"/>
  <c r="E503" i="20"/>
  <c r="G503" i="20"/>
  <c r="L503" i="20"/>
  <c r="D504" i="20"/>
  <c r="H504" i="20"/>
  <c r="E504" i="20"/>
  <c r="F504" i="20"/>
  <c r="I504" i="20"/>
  <c r="J504" i="20"/>
  <c r="D505" i="20"/>
  <c r="I505" i="20"/>
  <c r="E505" i="20"/>
  <c r="F505" i="20"/>
  <c r="G505" i="20"/>
  <c r="H505" i="20"/>
  <c r="L505" i="20"/>
  <c r="D506" i="20"/>
  <c r="J506" i="20"/>
  <c r="E506" i="20"/>
  <c r="G506" i="20"/>
  <c r="H506" i="20"/>
  <c r="I506" i="20"/>
  <c r="D507" i="20"/>
  <c r="I507" i="20"/>
  <c r="E507" i="20"/>
  <c r="K507" i="20"/>
  <c r="F507" i="20"/>
  <c r="H507" i="20"/>
  <c r="J507" i="20"/>
  <c r="L507" i="20"/>
  <c r="D508" i="20"/>
  <c r="E508" i="20"/>
  <c r="L508" i="20"/>
  <c r="F508" i="20"/>
  <c r="G508" i="20"/>
  <c r="H508" i="20"/>
  <c r="I508" i="20"/>
  <c r="J508" i="20"/>
  <c r="K508" i="20"/>
  <c r="D509" i="20"/>
  <c r="F509" i="20"/>
  <c r="E509" i="20"/>
  <c r="G509" i="20"/>
  <c r="J509" i="20"/>
  <c r="L509" i="20"/>
  <c r="D510" i="20"/>
  <c r="F510" i="20"/>
  <c r="E510" i="20"/>
  <c r="G510" i="20"/>
  <c r="I510" i="20"/>
  <c r="K510" i="20"/>
  <c r="D511" i="20"/>
  <c r="H511" i="20"/>
  <c r="E511" i="20"/>
  <c r="G511" i="20"/>
  <c r="L511" i="20"/>
  <c r="D512" i="20"/>
  <c r="H512" i="20"/>
  <c r="E512" i="20"/>
  <c r="F512" i="20"/>
  <c r="I512" i="20"/>
  <c r="J512" i="20"/>
  <c r="D513" i="20"/>
  <c r="I513" i="20"/>
  <c r="E513" i="20"/>
  <c r="F513" i="20"/>
  <c r="G513" i="20"/>
  <c r="H513" i="20"/>
  <c r="L513" i="20"/>
  <c r="D514" i="20"/>
  <c r="J514" i="20"/>
  <c r="E514" i="20"/>
  <c r="G514" i="20"/>
  <c r="H514" i="20"/>
  <c r="I514" i="20"/>
  <c r="D515" i="20"/>
  <c r="I515" i="20"/>
  <c r="E515" i="20"/>
  <c r="K515" i="20"/>
  <c r="F515" i="20"/>
  <c r="H515" i="20"/>
  <c r="J515" i="20"/>
  <c r="L515" i="20"/>
  <c r="D516" i="20"/>
  <c r="E516" i="20"/>
  <c r="L516" i="20"/>
  <c r="F516" i="20"/>
  <c r="G516" i="20"/>
  <c r="H516" i="20"/>
  <c r="I516" i="20"/>
  <c r="J516" i="20"/>
  <c r="K516" i="20"/>
  <c r="D517" i="20"/>
  <c r="F517" i="20"/>
  <c r="E517" i="20"/>
  <c r="G517" i="20"/>
  <c r="J517" i="20"/>
  <c r="L517" i="20"/>
  <c r="D518" i="20"/>
  <c r="F518" i="20"/>
  <c r="E518" i="20"/>
  <c r="G518" i="20"/>
  <c r="I518" i="20"/>
  <c r="K518" i="20"/>
  <c r="D519" i="20"/>
  <c r="H519" i="20"/>
  <c r="E519" i="20"/>
  <c r="G519" i="20"/>
  <c r="L519" i="20"/>
  <c r="D520" i="20"/>
  <c r="H520" i="20"/>
  <c r="E520" i="20"/>
  <c r="F520" i="20"/>
  <c r="I520" i="20"/>
  <c r="J520" i="20"/>
  <c r="D521" i="20"/>
  <c r="I521" i="20"/>
  <c r="E521" i="20"/>
  <c r="F521" i="20"/>
  <c r="G521" i="20"/>
  <c r="H521" i="20"/>
  <c r="L521" i="20"/>
  <c r="D522" i="20"/>
  <c r="J522" i="20"/>
  <c r="E522" i="20"/>
  <c r="G522" i="20"/>
  <c r="H522" i="20"/>
  <c r="I522" i="20"/>
  <c r="D523" i="20"/>
  <c r="I523" i="20"/>
  <c r="E523" i="20"/>
  <c r="K523" i="20"/>
  <c r="F523" i="20"/>
  <c r="H523" i="20"/>
  <c r="J523" i="20"/>
  <c r="L523" i="20"/>
  <c r="D524" i="20"/>
  <c r="E524" i="20"/>
  <c r="L524" i="20"/>
  <c r="F524" i="20"/>
  <c r="G524" i="20"/>
  <c r="H524" i="20"/>
  <c r="I524" i="20"/>
  <c r="J524" i="20"/>
  <c r="K524" i="20"/>
  <c r="D525" i="20"/>
  <c r="F525" i="20"/>
  <c r="E525" i="20"/>
  <c r="G525" i="20"/>
  <c r="J525" i="20"/>
  <c r="L525" i="20"/>
  <c r="D526" i="20"/>
  <c r="F526" i="20"/>
  <c r="E526" i="20"/>
  <c r="G526" i="20"/>
  <c r="I526" i="20"/>
  <c r="K526" i="20"/>
  <c r="D527" i="20"/>
  <c r="H527" i="20"/>
  <c r="E527" i="20"/>
  <c r="G527" i="20"/>
  <c r="L527" i="20"/>
  <c r="D528" i="20"/>
  <c r="H528" i="20"/>
  <c r="E528" i="20"/>
  <c r="F528" i="20"/>
  <c r="I528" i="20"/>
  <c r="J528" i="20"/>
  <c r="D529" i="20"/>
  <c r="I529" i="20"/>
  <c r="E529" i="20"/>
  <c r="F529" i="20"/>
  <c r="G529" i="20"/>
  <c r="H529" i="20"/>
  <c r="L529" i="20"/>
  <c r="D530" i="20"/>
  <c r="J530" i="20"/>
  <c r="E530" i="20"/>
  <c r="G530" i="20"/>
  <c r="H530" i="20"/>
  <c r="I530" i="20"/>
  <c r="D531" i="20"/>
  <c r="I531" i="20"/>
  <c r="E531" i="20"/>
  <c r="K531" i="20"/>
  <c r="F531" i="20"/>
  <c r="H531" i="20"/>
  <c r="J531" i="20"/>
  <c r="L531" i="20"/>
  <c r="D532" i="20"/>
  <c r="E532" i="20"/>
  <c r="L532" i="20"/>
  <c r="F532" i="20"/>
  <c r="G532" i="20"/>
  <c r="H532" i="20"/>
  <c r="I532" i="20"/>
  <c r="J532" i="20"/>
  <c r="K532" i="20"/>
  <c r="D533" i="20"/>
  <c r="F533" i="20"/>
  <c r="E533" i="20"/>
  <c r="G533" i="20"/>
  <c r="J533" i="20"/>
  <c r="L533" i="20"/>
  <c r="D534" i="20"/>
  <c r="F534" i="20"/>
  <c r="E534" i="20"/>
  <c r="G534" i="20"/>
  <c r="I534" i="20"/>
  <c r="K534" i="20"/>
  <c r="D535" i="20"/>
  <c r="H535" i="20"/>
  <c r="E535" i="20"/>
  <c r="G535" i="20"/>
  <c r="L535" i="20"/>
  <c r="D536" i="20"/>
  <c r="H536" i="20"/>
  <c r="E536" i="20"/>
  <c r="F536" i="20"/>
  <c r="I536" i="20"/>
  <c r="J536" i="20"/>
  <c r="D537" i="20"/>
  <c r="I537" i="20"/>
  <c r="E537" i="20"/>
  <c r="F537" i="20"/>
  <c r="G537" i="20"/>
  <c r="H537" i="20"/>
  <c r="L537" i="20"/>
  <c r="D538" i="20"/>
  <c r="J538" i="20"/>
  <c r="E538" i="20"/>
  <c r="G538" i="20"/>
  <c r="H538" i="20"/>
  <c r="I538" i="20"/>
  <c r="D539" i="20"/>
  <c r="I539" i="20"/>
  <c r="E539" i="20"/>
  <c r="K539" i="20"/>
  <c r="F539" i="20"/>
  <c r="H539" i="20"/>
  <c r="J539" i="20"/>
  <c r="L539" i="20"/>
  <c r="D540" i="20"/>
  <c r="E540" i="20"/>
  <c r="L540" i="20"/>
  <c r="F540" i="20"/>
  <c r="G540" i="20"/>
  <c r="H540" i="20"/>
  <c r="I540" i="20"/>
  <c r="J540" i="20"/>
  <c r="K540" i="20"/>
  <c r="D541" i="20"/>
  <c r="F541" i="20"/>
  <c r="E541" i="20"/>
  <c r="G541" i="20"/>
  <c r="J541" i="20"/>
  <c r="L541" i="20"/>
  <c r="D542" i="20"/>
  <c r="F542" i="20"/>
  <c r="E542" i="20"/>
  <c r="G542" i="20"/>
  <c r="I542" i="20"/>
  <c r="K542" i="20"/>
  <c r="D543" i="20"/>
  <c r="H543" i="20"/>
  <c r="E543" i="20"/>
  <c r="G543" i="20"/>
  <c r="L543" i="20"/>
  <c r="D544" i="20"/>
  <c r="H544" i="20"/>
  <c r="E544" i="20"/>
  <c r="F544" i="20"/>
  <c r="I544" i="20"/>
  <c r="J544" i="20"/>
  <c r="D545" i="20"/>
  <c r="I545" i="20"/>
  <c r="E545" i="20"/>
  <c r="F545" i="20"/>
  <c r="G545" i="20"/>
  <c r="H545" i="20"/>
  <c r="L545" i="20"/>
  <c r="D546" i="20"/>
  <c r="J546" i="20"/>
  <c r="E546" i="20"/>
  <c r="G546" i="20"/>
  <c r="H546" i="20"/>
  <c r="I546" i="20"/>
  <c r="D547" i="20"/>
  <c r="I547" i="20"/>
  <c r="E547" i="20"/>
  <c r="K547" i="20"/>
  <c r="F547" i="20"/>
  <c r="H547" i="20"/>
  <c r="J547" i="20"/>
  <c r="L547" i="20"/>
  <c r="D548" i="20"/>
  <c r="E548" i="20"/>
  <c r="L548" i="20"/>
  <c r="F548" i="20"/>
  <c r="G548" i="20"/>
  <c r="H548" i="20"/>
  <c r="I548" i="20"/>
  <c r="J548" i="20"/>
  <c r="K548" i="20"/>
  <c r="D549" i="20"/>
  <c r="F549" i="20"/>
  <c r="E549" i="20"/>
  <c r="G549" i="20"/>
  <c r="J549" i="20"/>
  <c r="L549" i="20"/>
  <c r="D550" i="20"/>
  <c r="F550" i="20"/>
  <c r="E550" i="20"/>
  <c r="G550" i="20"/>
  <c r="I550" i="20"/>
  <c r="K550" i="20"/>
  <c r="D551" i="20"/>
  <c r="H551" i="20"/>
  <c r="E551" i="20"/>
  <c r="G551" i="20"/>
  <c r="L551" i="20"/>
  <c r="D552" i="20"/>
  <c r="H552" i="20"/>
  <c r="E552" i="20"/>
  <c r="F552" i="20"/>
  <c r="I552" i="20"/>
  <c r="J552" i="20"/>
  <c r="D553" i="20"/>
  <c r="I553" i="20"/>
  <c r="E553" i="20"/>
  <c r="F553" i="20"/>
  <c r="G553" i="20"/>
  <c r="H553" i="20"/>
  <c r="L553" i="20"/>
  <c r="D554" i="20"/>
  <c r="J554" i="20"/>
  <c r="E554" i="20"/>
  <c r="G554" i="20"/>
  <c r="H554" i="20"/>
  <c r="I554" i="20"/>
  <c r="D555" i="20"/>
  <c r="I555" i="20"/>
  <c r="E555" i="20"/>
  <c r="K555" i="20"/>
  <c r="F555" i="20"/>
  <c r="H555" i="20"/>
  <c r="J555" i="20"/>
  <c r="L555" i="20"/>
  <c r="D556" i="20"/>
  <c r="E556" i="20"/>
  <c r="L556" i="20"/>
  <c r="F556" i="20"/>
  <c r="G556" i="20"/>
  <c r="H556" i="20"/>
  <c r="I556" i="20"/>
  <c r="J556" i="20"/>
  <c r="K556" i="20"/>
  <c r="D557" i="20"/>
  <c r="F557" i="20"/>
  <c r="E557" i="20"/>
  <c r="G557" i="20"/>
  <c r="J557" i="20"/>
  <c r="L557" i="20"/>
  <c r="D558" i="20"/>
  <c r="F558" i="20"/>
  <c r="E558" i="20"/>
  <c r="G558" i="20"/>
  <c r="I558" i="20"/>
  <c r="K558" i="20"/>
  <c r="D559" i="20"/>
  <c r="H559" i="20"/>
  <c r="E559" i="20"/>
  <c r="G559" i="20"/>
  <c r="L559" i="20"/>
  <c r="D560" i="20"/>
  <c r="H560" i="20"/>
  <c r="E560" i="20"/>
  <c r="F560" i="20"/>
  <c r="I560" i="20"/>
  <c r="J560" i="20"/>
  <c r="D561" i="20"/>
  <c r="I561" i="20"/>
  <c r="E561" i="20"/>
  <c r="F561" i="20"/>
  <c r="G561" i="20"/>
  <c r="H561" i="20"/>
  <c r="L561" i="20"/>
  <c r="D562" i="20"/>
  <c r="J562" i="20"/>
  <c r="E562" i="20"/>
  <c r="G562" i="20"/>
  <c r="H562" i="20"/>
  <c r="I562" i="20"/>
  <c r="D563" i="20"/>
  <c r="I563" i="20"/>
  <c r="E563" i="20"/>
  <c r="K563" i="20"/>
  <c r="F563" i="20"/>
  <c r="H563" i="20"/>
  <c r="J563" i="20"/>
  <c r="L563" i="20"/>
  <c r="D564" i="20"/>
  <c r="E564" i="20"/>
  <c r="L564" i="20"/>
  <c r="F564" i="20"/>
  <c r="G564" i="20"/>
  <c r="H564" i="20"/>
  <c r="I564" i="20"/>
  <c r="J564" i="20"/>
  <c r="K564" i="20"/>
  <c r="D565" i="20"/>
  <c r="F565" i="20"/>
  <c r="E565" i="20"/>
  <c r="G565" i="20"/>
  <c r="J565" i="20"/>
  <c r="L565" i="20"/>
  <c r="D566" i="20"/>
  <c r="F566" i="20"/>
  <c r="E566" i="20"/>
  <c r="G566" i="20"/>
  <c r="I566" i="20"/>
  <c r="K566" i="20"/>
  <c r="D567" i="20"/>
  <c r="H567" i="20"/>
  <c r="E567" i="20"/>
  <c r="G567" i="20"/>
  <c r="L567" i="20"/>
  <c r="D568" i="20"/>
  <c r="H568" i="20"/>
  <c r="E568" i="20"/>
  <c r="F568" i="20"/>
  <c r="I568" i="20"/>
  <c r="J568" i="20"/>
  <c r="D569" i="20"/>
  <c r="I569" i="20"/>
  <c r="E569" i="20"/>
  <c r="F569" i="20"/>
  <c r="G569" i="20"/>
  <c r="H569" i="20"/>
  <c r="L569" i="20"/>
  <c r="D570" i="20"/>
  <c r="J570" i="20"/>
  <c r="E570" i="20"/>
  <c r="G570" i="20"/>
  <c r="H570" i="20"/>
  <c r="I570" i="20"/>
  <c r="D571" i="20"/>
  <c r="I571" i="20"/>
  <c r="E571" i="20"/>
  <c r="K571" i="20"/>
  <c r="F571" i="20"/>
  <c r="H571" i="20"/>
  <c r="J571" i="20"/>
  <c r="L571" i="20"/>
  <c r="D572" i="20"/>
  <c r="E572" i="20"/>
  <c r="L572" i="20"/>
  <c r="F572" i="20"/>
  <c r="G572" i="20"/>
  <c r="H572" i="20"/>
  <c r="I572" i="20"/>
  <c r="J572" i="20"/>
  <c r="K572" i="20"/>
  <c r="D573" i="20"/>
  <c r="F573" i="20"/>
  <c r="E573" i="20"/>
  <c r="G573" i="20"/>
  <c r="J573" i="20"/>
  <c r="L573" i="20"/>
  <c r="D574" i="20"/>
  <c r="F574" i="20"/>
  <c r="E574" i="20"/>
  <c r="G574" i="20"/>
  <c r="I574" i="20"/>
  <c r="K574" i="20"/>
  <c r="D575" i="20"/>
  <c r="H575" i="20"/>
  <c r="E575" i="20"/>
  <c r="G575" i="20"/>
  <c r="L575" i="20"/>
  <c r="D576" i="20"/>
  <c r="H576" i="20"/>
  <c r="E576" i="20"/>
  <c r="F576" i="20"/>
  <c r="I576" i="20"/>
  <c r="J576" i="20"/>
  <c r="D577" i="20"/>
  <c r="I577" i="20"/>
  <c r="E577" i="20"/>
  <c r="F577" i="20"/>
  <c r="G577" i="20"/>
  <c r="H577" i="20"/>
  <c r="L577" i="20"/>
  <c r="D578" i="20"/>
  <c r="J578" i="20"/>
  <c r="E578" i="20"/>
  <c r="G578" i="20"/>
  <c r="H578" i="20"/>
  <c r="I578" i="20"/>
  <c r="D579" i="20"/>
  <c r="I579" i="20"/>
  <c r="E579" i="20"/>
  <c r="K579" i="20"/>
  <c r="F579" i="20"/>
  <c r="H579" i="20"/>
  <c r="J579" i="20"/>
  <c r="L579" i="20"/>
  <c r="D580" i="20"/>
  <c r="E580" i="20"/>
  <c r="L580" i="20"/>
  <c r="F580" i="20"/>
  <c r="G580" i="20"/>
  <c r="H580" i="20"/>
  <c r="I580" i="20"/>
  <c r="J580" i="20"/>
  <c r="K580" i="20"/>
  <c r="D581" i="20"/>
  <c r="F581" i="20"/>
  <c r="E581" i="20"/>
  <c r="G581" i="20"/>
  <c r="J581" i="20"/>
  <c r="L581" i="20"/>
  <c r="D582" i="20"/>
  <c r="F582" i="20"/>
  <c r="E582" i="20"/>
  <c r="G582" i="20"/>
  <c r="I582" i="20"/>
  <c r="K582" i="20"/>
  <c r="D583" i="20"/>
  <c r="H583" i="20"/>
  <c r="E583" i="20"/>
  <c r="G583" i="20"/>
  <c r="L583" i="20"/>
  <c r="D584" i="20"/>
  <c r="H584" i="20"/>
  <c r="E584" i="20"/>
  <c r="F584" i="20"/>
  <c r="I584" i="20"/>
  <c r="J584" i="20"/>
  <c r="D585" i="20"/>
  <c r="I585" i="20"/>
  <c r="E585" i="20"/>
  <c r="F585" i="20"/>
  <c r="G585" i="20"/>
  <c r="H585" i="20"/>
  <c r="L585" i="20"/>
  <c r="D586" i="20"/>
  <c r="J586" i="20"/>
  <c r="E586" i="20"/>
  <c r="G586" i="20"/>
  <c r="H586" i="20"/>
  <c r="I586" i="20"/>
  <c r="D587" i="20"/>
  <c r="I587" i="20"/>
  <c r="E587" i="20"/>
  <c r="K587" i="20"/>
  <c r="F587" i="20"/>
  <c r="H587" i="20"/>
  <c r="J587" i="20"/>
  <c r="L587" i="20"/>
  <c r="D588" i="20"/>
  <c r="E588" i="20"/>
  <c r="L588" i="20"/>
  <c r="F588" i="20"/>
  <c r="G588" i="20"/>
  <c r="H588" i="20"/>
  <c r="I588" i="20"/>
  <c r="J588" i="20"/>
  <c r="K588" i="20"/>
  <c r="D589" i="20"/>
  <c r="F589" i="20"/>
  <c r="E589" i="20"/>
  <c r="G589" i="20"/>
  <c r="J589" i="20"/>
  <c r="L589" i="20"/>
  <c r="D590" i="20"/>
  <c r="F590" i="20"/>
  <c r="E590" i="20"/>
  <c r="G590" i="20"/>
  <c r="I590" i="20"/>
  <c r="K590" i="20"/>
  <c r="D591" i="20"/>
  <c r="H591" i="20"/>
  <c r="E591" i="20"/>
  <c r="G591" i="20"/>
  <c r="L591" i="20"/>
  <c r="D592" i="20"/>
  <c r="H592" i="20"/>
  <c r="E592" i="20"/>
  <c r="F592" i="20"/>
  <c r="I592" i="20"/>
  <c r="J592" i="20"/>
  <c r="D593" i="20"/>
  <c r="I593" i="20"/>
  <c r="E593" i="20"/>
  <c r="F593" i="20"/>
  <c r="G593" i="20"/>
  <c r="H593" i="20"/>
  <c r="L593" i="20"/>
  <c r="D594" i="20"/>
  <c r="J594" i="20"/>
  <c r="E594" i="20"/>
  <c r="G594" i="20"/>
  <c r="H594" i="20"/>
  <c r="I594" i="20"/>
  <c r="D595" i="20"/>
  <c r="I595" i="20"/>
  <c r="E595" i="20"/>
  <c r="K595" i="20"/>
  <c r="F595" i="20"/>
  <c r="H595" i="20"/>
  <c r="J595" i="20"/>
  <c r="L595" i="20"/>
  <c r="D596" i="20"/>
  <c r="E596" i="20"/>
  <c r="L596" i="20"/>
  <c r="F596" i="20"/>
  <c r="G596" i="20"/>
  <c r="H596" i="20"/>
  <c r="I596" i="20"/>
  <c r="J596" i="20"/>
  <c r="K596" i="20"/>
  <c r="D597" i="20"/>
  <c r="F597" i="20"/>
  <c r="E597" i="20"/>
  <c r="G597" i="20"/>
  <c r="J597" i="20"/>
  <c r="L597" i="20"/>
  <c r="D598" i="20"/>
  <c r="F598" i="20"/>
  <c r="E598" i="20"/>
  <c r="G598" i="20"/>
  <c r="I598" i="20"/>
  <c r="K598" i="20"/>
  <c r="D599" i="20"/>
  <c r="H599" i="20"/>
  <c r="E599" i="20"/>
  <c r="G599" i="20"/>
  <c r="L599" i="20"/>
  <c r="D600" i="20"/>
  <c r="H600" i="20"/>
  <c r="E600" i="20"/>
  <c r="F600" i="20"/>
  <c r="I600" i="20"/>
  <c r="J600" i="20"/>
  <c r="D601" i="20"/>
  <c r="I601" i="20"/>
  <c r="E601" i="20"/>
  <c r="F601" i="20"/>
  <c r="G601" i="20"/>
  <c r="H601" i="20"/>
  <c r="L601" i="20"/>
  <c r="D602" i="20"/>
  <c r="J602" i="20"/>
  <c r="E602" i="20"/>
  <c r="G602" i="20"/>
  <c r="H602" i="20"/>
  <c r="I602" i="20"/>
  <c r="D603" i="20"/>
  <c r="I603" i="20"/>
  <c r="E603" i="20"/>
  <c r="K603" i="20"/>
  <c r="F603" i="20"/>
  <c r="H603" i="20"/>
  <c r="J603" i="20"/>
  <c r="L603" i="20"/>
  <c r="D604" i="20"/>
  <c r="E604" i="20"/>
  <c r="L604" i="20"/>
  <c r="F604" i="20"/>
  <c r="G604" i="20"/>
  <c r="H604" i="20"/>
  <c r="I604" i="20"/>
  <c r="J604" i="20"/>
  <c r="K604" i="20"/>
  <c r="D605" i="20"/>
  <c r="F605" i="20"/>
  <c r="E605" i="20"/>
  <c r="G605" i="20"/>
  <c r="J605" i="20"/>
  <c r="L605" i="20"/>
  <c r="D606" i="20"/>
  <c r="F606" i="20"/>
  <c r="E606" i="20"/>
  <c r="G606" i="20"/>
  <c r="I606" i="20"/>
  <c r="K606" i="20"/>
  <c r="D607" i="20"/>
  <c r="H607" i="20"/>
  <c r="E607" i="20"/>
  <c r="G607" i="20"/>
  <c r="L607" i="20"/>
  <c r="D608" i="20"/>
  <c r="H608" i="20"/>
  <c r="E608" i="20"/>
  <c r="F608" i="20"/>
  <c r="I608" i="20"/>
  <c r="J608" i="20"/>
  <c r="D609" i="20"/>
  <c r="I609" i="20"/>
  <c r="E609" i="20"/>
  <c r="F609" i="20"/>
  <c r="G609" i="20"/>
  <c r="H609" i="20"/>
  <c r="L609" i="20"/>
  <c r="D610" i="20"/>
  <c r="J610" i="20"/>
  <c r="E610" i="20"/>
  <c r="G610" i="20"/>
  <c r="H610" i="20"/>
  <c r="I610" i="20"/>
  <c r="D611" i="20"/>
  <c r="I611" i="20"/>
  <c r="E611" i="20"/>
  <c r="K611" i="20"/>
  <c r="F611" i="20"/>
  <c r="H611" i="20"/>
  <c r="J611" i="20"/>
  <c r="L611" i="20"/>
  <c r="D612" i="20"/>
  <c r="E612" i="20"/>
  <c r="L612" i="20"/>
  <c r="F612" i="20"/>
  <c r="G612" i="20"/>
  <c r="H612" i="20"/>
  <c r="I612" i="20"/>
  <c r="J612" i="20"/>
  <c r="K612" i="20"/>
  <c r="D613" i="20"/>
  <c r="F613" i="20"/>
  <c r="E613" i="20"/>
  <c r="G613" i="20"/>
  <c r="J613" i="20"/>
  <c r="L613" i="20"/>
  <c r="D614" i="20"/>
  <c r="F614" i="20"/>
  <c r="E614" i="20"/>
  <c r="G614" i="20"/>
  <c r="I614" i="20"/>
  <c r="K614" i="20"/>
  <c r="D615" i="20"/>
  <c r="H615" i="20"/>
  <c r="E615" i="20"/>
  <c r="G615" i="20"/>
  <c r="L615" i="20"/>
  <c r="D616" i="20"/>
  <c r="H616" i="20"/>
  <c r="E616" i="20"/>
  <c r="F616" i="20"/>
  <c r="I616" i="20"/>
  <c r="J616" i="20"/>
  <c r="D617" i="20"/>
  <c r="I617" i="20"/>
  <c r="E617" i="20"/>
  <c r="F617" i="20"/>
  <c r="G617" i="20"/>
  <c r="H617" i="20"/>
  <c r="L617" i="20"/>
  <c r="D618" i="20"/>
  <c r="J618" i="20"/>
  <c r="E618" i="20"/>
  <c r="G618" i="20"/>
  <c r="H618" i="20"/>
  <c r="I618" i="20"/>
  <c r="D619" i="20"/>
  <c r="I619" i="20"/>
  <c r="E619" i="20"/>
  <c r="K619" i="20"/>
  <c r="F619" i="20"/>
  <c r="H619" i="20"/>
  <c r="J619" i="20"/>
  <c r="L619" i="20"/>
  <c r="D620" i="20"/>
  <c r="E620" i="20"/>
  <c r="L620" i="20"/>
  <c r="F620" i="20"/>
  <c r="G620" i="20"/>
  <c r="H620" i="20"/>
  <c r="I620" i="20"/>
  <c r="J620" i="20"/>
  <c r="K620" i="20"/>
  <c r="D621" i="20"/>
  <c r="F621" i="20"/>
  <c r="E621" i="20"/>
  <c r="G621" i="20"/>
  <c r="J621" i="20"/>
  <c r="L621" i="20"/>
  <c r="D622" i="20"/>
  <c r="F622" i="20"/>
  <c r="E622" i="20"/>
  <c r="G622" i="20"/>
  <c r="I622" i="20"/>
  <c r="K622" i="20"/>
  <c r="D623" i="20"/>
  <c r="H623" i="20"/>
  <c r="E623" i="20"/>
  <c r="G623" i="20"/>
  <c r="L623" i="20"/>
  <c r="D624" i="20"/>
  <c r="H624" i="20"/>
  <c r="E624" i="20"/>
  <c r="F624" i="20"/>
  <c r="I624" i="20"/>
  <c r="J624" i="20"/>
  <c r="D625" i="20"/>
  <c r="I625" i="20"/>
  <c r="E625" i="20"/>
  <c r="F625" i="20"/>
  <c r="G625" i="20"/>
  <c r="H625" i="20"/>
  <c r="L625" i="20"/>
  <c r="D626" i="20"/>
  <c r="J626" i="20"/>
  <c r="E626" i="20"/>
  <c r="G626" i="20"/>
  <c r="H626" i="20"/>
  <c r="I626" i="20"/>
  <c r="D627" i="20"/>
  <c r="I627" i="20"/>
  <c r="E627" i="20"/>
  <c r="K627" i="20"/>
  <c r="F627" i="20"/>
  <c r="H627" i="20"/>
  <c r="J627" i="20"/>
  <c r="L627" i="20"/>
  <c r="D628" i="20"/>
  <c r="E628" i="20"/>
  <c r="L628" i="20"/>
  <c r="F628" i="20"/>
  <c r="G628" i="20"/>
  <c r="H628" i="20"/>
  <c r="I628" i="20"/>
  <c r="J628" i="20"/>
  <c r="K628" i="20"/>
  <c r="D629" i="20"/>
  <c r="F629" i="20"/>
  <c r="E629" i="20"/>
  <c r="G629" i="20"/>
  <c r="J629" i="20"/>
  <c r="L629" i="20"/>
  <c r="D630" i="20"/>
  <c r="F630" i="20"/>
  <c r="E630" i="20"/>
  <c r="G630" i="20"/>
  <c r="I630" i="20"/>
  <c r="K630" i="20"/>
  <c r="D631" i="20"/>
  <c r="H631" i="20"/>
  <c r="E631" i="20"/>
  <c r="G631" i="20"/>
  <c r="L631" i="20"/>
  <c r="D632" i="20"/>
  <c r="H632" i="20"/>
  <c r="E632" i="20"/>
  <c r="F632" i="20"/>
  <c r="I632" i="20"/>
  <c r="J632" i="20"/>
  <c r="D633" i="20"/>
  <c r="I633" i="20"/>
  <c r="E633" i="20"/>
  <c r="F633" i="20"/>
  <c r="G633" i="20"/>
  <c r="H633" i="20"/>
  <c r="L633" i="20"/>
  <c r="D634" i="20"/>
  <c r="J634" i="20"/>
  <c r="E634" i="20"/>
  <c r="G634" i="20"/>
  <c r="H634" i="20"/>
  <c r="I634" i="20"/>
  <c r="D635" i="20"/>
  <c r="I635" i="20"/>
  <c r="E635" i="20"/>
  <c r="K635" i="20"/>
  <c r="F635" i="20"/>
  <c r="H635" i="20"/>
  <c r="J635" i="20"/>
  <c r="L635" i="20"/>
  <c r="D636" i="20"/>
  <c r="E636" i="20"/>
  <c r="L636" i="20"/>
  <c r="F636" i="20"/>
  <c r="G636" i="20"/>
  <c r="H636" i="20"/>
  <c r="I636" i="20"/>
  <c r="J636" i="20"/>
  <c r="K636" i="20"/>
  <c r="D637" i="20"/>
  <c r="F637" i="20"/>
  <c r="E637" i="20"/>
  <c r="G637" i="20"/>
  <c r="J637" i="20"/>
  <c r="L637" i="20"/>
  <c r="D638" i="20"/>
  <c r="F638" i="20"/>
  <c r="E638" i="20"/>
  <c r="G638" i="20"/>
  <c r="I638" i="20"/>
  <c r="K638" i="20"/>
  <c r="D639" i="20"/>
  <c r="H639" i="20"/>
  <c r="E639" i="20"/>
  <c r="G639" i="20"/>
  <c r="L639" i="20"/>
  <c r="D640" i="20"/>
  <c r="H640" i="20"/>
  <c r="E640" i="20"/>
  <c r="F640" i="20"/>
  <c r="I640" i="20"/>
  <c r="J640" i="20"/>
  <c r="D641" i="20"/>
  <c r="I641" i="20"/>
  <c r="E641" i="20"/>
  <c r="F641" i="20"/>
  <c r="G641" i="20"/>
  <c r="H641" i="20"/>
  <c r="L641" i="20"/>
  <c r="D642" i="20"/>
  <c r="J642" i="20"/>
  <c r="E642" i="20"/>
  <c r="G642" i="20"/>
  <c r="H642" i="20"/>
  <c r="I642" i="20"/>
  <c r="D643" i="20"/>
  <c r="I643" i="20"/>
  <c r="E643" i="20"/>
  <c r="K643" i="20"/>
  <c r="F643" i="20"/>
  <c r="H643" i="20"/>
  <c r="J643" i="20"/>
  <c r="L643" i="20"/>
  <c r="D644" i="20"/>
  <c r="E644" i="20"/>
  <c r="L644" i="20"/>
  <c r="F644" i="20"/>
  <c r="G644" i="20"/>
  <c r="H644" i="20"/>
  <c r="I644" i="20"/>
  <c r="J644" i="20"/>
  <c r="K644" i="20"/>
  <c r="D645" i="20"/>
  <c r="F645" i="20"/>
  <c r="E645" i="20"/>
  <c r="G645" i="20"/>
  <c r="J645" i="20"/>
  <c r="L645" i="20"/>
  <c r="D646" i="20"/>
  <c r="F646" i="20"/>
  <c r="E646" i="20"/>
  <c r="G646" i="20"/>
  <c r="I646" i="20"/>
  <c r="K646" i="20"/>
  <c r="D647" i="20"/>
  <c r="H647" i="20"/>
  <c r="E647" i="20"/>
  <c r="G647" i="20"/>
  <c r="L647" i="20"/>
  <c r="D648" i="20"/>
  <c r="H648" i="20"/>
  <c r="E648" i="20"/>
  <c r="F648" i="20"/>
  <c r="I648" i="20"/>
  <c r="J648" i="20"/>
  <c r="D649" i="20"/>
  <c r="I649" i="20"/>
  <c r="E649" i="20"/>
  <c r="F649" i="20"/>
  <c r="G649" i="20"/>
  <c r="H649" i="20"/>
  <c r="L649" i="20"/>
  <c r="D650" i="20"/>
  <c r="J650" i="20"/>
  <c r="E650" i="20"/>
  <c r="G650" i="20"/>
  <c r="H650" i="20"/>
  <c r="I650" i="20"/>
  <c r="D651" i="20"/>
  <c r="I651" i="20"/>
  <c r="E651" i="20"/>
  <c r="K651" i="20"/>
  <c r="F651" i="20"/>
  <c r="H651" i="20"/>
  <c r="J651" i="20"/>
  <c r="L651" i="20"/>
  <c r="D652" i="20"/>
  <c r="E652" i="20"/>
  <c r="L652" i="20"/>
  <c r="F652" i="20"/>
  <c r="G652" i="20"/>
  <c r="H652" i="20"/>
  <c r="I652" i="20"/>
  <c r="J652" i="20"/>
  <c r="K652" i="20"/>
  <c r="D653" i="20"/>
  <c r="F653" i="20"/>
  <c r="E653" i="20"/>
  <c r="G653" i="20"/>
  <c r="J653" i="20"/>
  <c r="L653" i="20"/>
  <c r="D654" i="20"/>
  <c r="F654" i="20"/>
  <c r="E654" i="20"/>
  <c r="G654" i="20"/>
  <c r="I654" i="20"/>
  <c r="K654" i="20"/>
  <c r="D655" i="20"/>
  <c r="H655" i="20"/>
  <c r="E655" i="20"/>
  <c r="G655" i="20"/>
  <c r="L655" i="20"/>
  <c r="D656" i="20"/>
  <c r="H656" i="20"/>
  <c r="E656" i="20"/>
  <c r="F656" i="20"/>
  <c r="I656" i="20"/>
  <c r="J656" i="20"/>
  <c r="D657" i="20"/>
  <c r="I657" i="20"/>
  <c r="E657" i="20"/>
  <c r="F657" i="20"/>
  <c r="G657" i="20"/>
  <c r="H657" i="20"/>
  <c r="L657" i="20"/>
  <c r="D658" i="20"/>
  <c r="J658" i="20"/>
  <c r="E658" i="20"/>
  <c r="G658" i="20"/>
  <c r="H658" i="20"/>
  <c r="I658" i="20"/>
  <c r="D659" i="20"/>
  <c r="I659" i="20"/>
  <c r="E659" i="20"/>
  <c r="K659" i="20"/>
  <c r="F659" i="20"/>
  <c r="H659" i="20"/>
  <c r="J659" i="20"/>
  <c r="L659" i="20"/>
  <c r="D660" i="20"/>
  <c r="E660" i="20"/>
  <c r="L660" i="20"/>
  <c r="F660" i="20"/>
  <c r="G660" i="20"/>
  <c r="H660" i="20"/>
  <c r="I660" i="20"/>
  <c r="J660" i="20"/>
  <c r="K660" i="20"/>
  <c r="D661" i="20"/>
  <c r="F661" i="20"/>
  <c r="E661" i="20"/>
  <c r="G661" i="20"/>
  <c r="J661" i="20"/>
  <c r="L661" i="20"/>
  <c r="D662" i="20"/>
  <c r="F662" i="20"/>
  <c r="E662" i="20"/>
  <c r="G662" i="20"/>
  <c r="I662" i="20"/>
  <c r="K662" i="20"/>
  <c r="D663" i="20"/>
  <c r="H663" i="20"/>
  <c r="E663" i="20"/>
  <c r="G663" i="20"/>
  <c r="L663" i="20"/>
  <c r="D664" i="20"/>
  <c r="H664" i="20"/>
  <c r="E664" i="20"/>
  <c r="F664" i="20"/>
  <c r="I664" i="20"/>
  <c r="J664" i="20"/>
  <c r="D665" i="20"/>
  <c r="I665" i="20"/>
  <c r="E665" i="20"/>
  <c r="F665" i="20"/>
  <c r="G665" i="20"/>
  <c r="H665" i="20"/>
  <c r="L665" i="20"/>
  <c r="D666" i="20"/>
  <c r="J666" i="20"/>
  <c r="E666" i="20"/>
  <c r="G666" i="20"/>
  <c r="H666" i="20"/>
  <c r="I666" i="20"/>
  <c r="D667" i="20"/>
  <c r="I667" i="20"/>
  <c r="E667" i="20"/>
  <c r="K667" i="20"/>
  <c r="F667" i="20"/>
  <c r="H667" i="20"/>
  <c r="J667" i="20"/>
  <c r="L667" i="20"/>
  <c r="D668" i="20"/>
  <c r="E668" i="20"/>
  <c r="L668" i="20"/>
  <c r="F668" i="20"/>
  <c r="G668" i="20"/>
  <c r="H668" i="20"/>
  <c r="I668" i="20"/>
  <c r="J668" i="20"/>
  <c r="K668" i="20"/>
  <c r="D669" i="20"/>
  <c r="F669" i="20"/>
  <c r="E669" i="20"/>
  <c r="G669" i="20"/>
  <c r="J669" i="20"/>
  <c r="L669" i="20"/>
  <c r="D670" i="20"/>
  <c r="F670" i="20"/>
  <c r="E670" i="20"/>
  <c r="G670" i="20"/>
  <c r="I670" i="20"/>
  <c r="K670" i="20"/>
  <c r="D671" i="20"/>
  <c r="H671" i="20"/>
  <c r="E671" i="20"/>
  <c r="G671" i="20"/>
  <c r="L671" i="20"/>
  <c r="D672" i="20"/>
  <c r="H672" i="20"/>
  <c r="E672" i="20"/>
  <c r="F672" i="20"/>
  <c r="I672" i="20"/>
  <c r="J672" i="20"/>
  <c r="D673" i="20"/>
  <c r="I673" i="20"/>
  <c r="E673" i="20"/>
  <c r="F673" i="20"/>
  <c r="G673" i="20"/>
  <c r="H673" i="20"/>
  <c r="L673" i="20"/>
  <c r="D674" i="20"/>
  <c r="J674" i="20"/>
  <c r="E674" i="20"/>
  <c r="G674" i="20"/>
  <c r="H674" i="20"/>
  <c r="I674" i="20"/>
  <c r="D675" i="20"/>
  <c r="E675" i="20"/>
  <c r="K675" i="20"/>
  <c r="F675" i="20"/>
  <c r="H675" i="20"/>
  <c r="I675" i="20"/>
  <c r="J675" i="20"/>
  <c r="L675" i="20"/>
  <c r="D676" i="20"/>
  <c r="E676" i="20"/>
  <c r="L676" i="20"/>
  <c r="F676" i="20"/>
  <c r="G676" i="20"/>
  <c r="H676" i="20"/>
  <c r="I676" i="20"/>
  <c r="J676" i="20"/>
  <c r="K676" i="20"/>
  <c r="D677" i="20"/>
  <c r="F677" i="20"/>
  <c r="E677" i="20"/>
  <c r="G677" i="20"/>
  <c r="J677" i="20"/>
  <c r="L677" i="20"/>
  <c r="D678" i="20"/>
  <c r="F678" i="20"/>
  <c r="E678" i="20"/>
  <c r="G678" i="20"/>
  <c r="I678" i="20"/>
  <c r="K678" i="20"/>
  <c r="D679" i="20"/>
  <c r="E679" i="20"/>
  <c r="G679" i="20"/>
  <c r="L679" i="20"/>
  <c r="D680" i="20"/>
  <c r="H680" i="20"/>
  <c r="E680" i="20"/>
  <c r="F680" i="20"/>
  <c r="I680" i="20"/>
  <c r="J680" i="20"/>
  <c r="D681" i="20"/>
  <c r="I681" i="20"/>
  <c r="E681" i="20"/>
  <c r="F681" i="20"/>
  <c r="G681" i="20"/>
  <c r="H681" i="20"/>
  <c r="L681" i="20"/>
  <c r="D682" i="20"/>
  <c r="J682" i="20"/>
  <c r="E682" i="20"/>
  <c r="G682" i="20"/>
  <c r="H682" i="20"/>
  <c r="I682" i="20"/>
  <c r="D683" i="20"/>
  <c r="E683" i="20"/>
  <c r="K683" i="20"/>
  <c r="F683" i="20"/>
  <c r="H683" i="20"/>
  <c r="I683" i="20"/>
  <c r="J683" i="20"/>
  <c r="L683" i="20"/>
  <c r="D684" i="20"/>
  <c r="E684" i="20"/>
  <c r="L684" i="20"/>
  <c r="F684" i="20"/>
  <c r="G684" i="20"/>
  <c r="H684" i="20"/>
  <c r="I684" i="20"/>
  <c r="J684" i="20"/>
  <c r="K684" i="20"/>
  <c r="D685" i="20"/>
  <c r="F685" i="20"/>
  <c r="E685" i="20"/>
  <c r="G685" i="20"/>
  <c r="J685" i="20"/>
  <c r="L685" i="20"/>
  <c r="D686" i="20"/>
  <c r="F686" i="20"/>
  <c r="E686" i="20"/>
  <c r="G686" i="20"/>
  <c r="I686" i="20"/>
  <c r="K686" i="20"/>
  <c r="D687" i="20"/>
  <c r="L687" i="20"/>
  <c r="E687" i="20"/>
  <c r="G687" i="20"/>
  <c r="D688" i="20"/>
  <c r="H688" i="20"/>
  <c r="E688" i="20"/>
  <c r="F688" i="20"/>
  <c r="I688" i="20"/>
  <c r="J688" i="20"/>
  <c r="D689" i="20"/>
  <c r="I689" i="20"/>
  <c r="E689" i="20"/>
  <c r="F689" i="20"/>
  <c r="G689" i="20"/>
  <c r="H689" i="20"/>
  <c r="L689" i="20"/>
  <c r="D690" i="20"/>
  <c r="J690" i="20"/>
  <c r="E690" i="20"/>
  <c r="G690" i="20"/>
  <c r="H690" i="20"/>
  <c r="I690" i="20"/>
  <c r="D691" i="20"/>
  <c r="E691" i="20"/>
  <c r="K691" i="20"/>
  <c r="F691" i="20"/>
  <c r="H691" i="20"/>
  <c r="I691" i="20"/>
  <c r="J691" i="20"/>
  <c r="L691" i="20"/>
  <c r="D692" i="20"/>
  <c r="E692" i="20"/>
  <c r="L692" i="20"/>
  <c r="F692" i="20"/>
  <c r="G692" i="20"/>
  <c r="H692" i="20"/>
  <c r="I692" i="20"/>
  <c r="J692" i="20"/>
  <c r="K692" i="20"/>
  <c r="D693" i="20"/>
  <c r="F693" i="20"/>
  <c r="E693" i="20"/>
  <c r="G693" i="20"/>
  <c r="J693" i="20"/>
  <c r="L693" i="20"/>
  <c r="D694" i="20"/>
  <c r="F694" i="20"/>
  <c r="E694" i="20"/>
  <c r="G694" i="20"/>
  <c r="I694" i="20"/>
  <c r="K694" i="20"/>
  <c r="D695" i="20"/>
  <c r="E695" i="20"/>
  <c r="G695" i="20"/>
  <c r="D696" i="20"/>
  <c r="H696" i="20"/>
  <c r="E696" i="20"/>
  <c r="F696" i="20"/>
  <c r="I696" i="20"/>
  <c r="J696" i="20"/>
  <c r="D697" i="20"/>
  <c r="I697" i="20"/>
  <c r="E697" i="20"/>
  <c r="F697" i="20"/>
  <c r="G697" i="20"/>
  <c r="H697" i="20"/>
  <c r="L697" i="20"/>
  <c r="D698" i="20"/>
  <c r="J698" i="20"/>
  <c r="E698" i="20"/>
  <c r="G698" i="20"/>
  <c r="H698" i="20"/>
  <c r="I698" i="20"/>
  <c r="D699" i="20"/>
  <c r="E699" i="20"/>
  <c r="K699" i="20"/>
  <c r="F699" i="20"/>
  <c r="H699" i="20"/>
  <c r="I699" i="20"/>
  <c r="J699" i="20"/>
  <c r="L699" i="20"/>
  <c r="D700" i="20"/>
  <c r="E700" i="20"/>
  <c r="L700" i="20"/>
  <c r="F700" i="20"/>
  <c r="G700" i="20"/>
  <c r="H700" i="20"/>
  <c r="I700" i="20"/>
  <c r="J700" i="20"/>
  <c r="K700" i="20"/>
  <c r="D701" i="20"/>
  <c r="F701" i="20"/>
  <c r="E701" i="20"/>
  <c r="G701" i="20"/>
  <c r="J701" i="20"/>
  <c r="L701" i="20"/>
  <c r="D702" i="20"/>
  <c r="F702" i="20"/>
  <c r="E702" i="20"/>
  <c r="G702" i="20"/>
  <c r="I702" i="20"/>
  <c r="K702" i="20"/>
  <c r="D703" i="20"/>
  <c r="E703" i="20"/>
  <c r="G703" i="20"/>
  <c r="D704" i="20"/>
  <c r="H704" i="20"/>
  <c r="E704" i="20"/>
  <c r="F704" i="20"/>
  <c r="I704" i="20"/>
  <c r="J704" i="20"/>
  <c r="D705" i="20"/>
  <c r="I705" i="20"/>
  <c r="E705" i="20"/>
  <c r="F705" i="20"/>
  <c r="G705" i="20"/>
  <c r="H705" i="20"/>
  <c r="L705" i="20"/>
  <c r="D706" i="20"/>
  <c r="J706" i="20"/>
  <c r="E706" i="20"/>
  <c r="G706" i="20"/>
  <c r="H706" i="20"/>
  <c r="I706" i="20"/>
  <c r="D707" i="20"/>
  <c r="E707" i="20"/>
  <c r="K707" i="20"/>
  <c r="F707" i="20"/>
  <c r="H707" i="20"/>
  <c r="I707" i="20"/>
  <c r="J707" i="20"/>
  <c r="L707" i="20"/>
  <c r="D708" i="20"/>
  <c r="E708" i="20"/>
  <c r="L708" i="20"/>
  <c r="F708" i="20"/>
  <c r="G708" i="20"/>
  <c r="H708" i="20"/>
  <c r="I708" i="20"/>
  <c r="J708" i="20"/>
  <c r="K708" i="20"/>
  <c r="D709" i="20"/>
  <c r="F709" i="20"/>
  <c r="E709" i="20"/>
  <c r="G709" i="20"/>
  <c r="J709" i="20"/>
  <c r="L709" i="20"/>
  <c r="D710" i="20"/>
  <c r="F710" i="20"/>
  <c r="E710" i="20"/>
  <c r="G710" i="20"/>
  <c r="I710" i="20"/>
  <c r="K710" i="20"/>
  <c r="D711" i="20"/>
  <c r="E711" i="20"/>
  <c r="G711" i="20"/>
  <c r="L711" i="20"/>
  <c r="D712" i="20"/>
  <c r="H712" i="20"/>
  <c r="E712" i="20"/>
  <c r="F712" i="20"/>
  <c r="I712" i="20"/>
  <c r="J712" i="20"/>
  <c r="D713" i="20"/>
  <c r="I713" i="20"/>
  <c r="E713" i="20"/>
  <c r="F713" i="20"/>
  <c r="G713" i="20"/>
  <c r="H713" i="20"/>
  <c r="L713" i="20"/>
  <c r="D714" i="20"/>
  <c r="J714" i="20"/>
  <c r="E714" i="20"/>
  <c r="G714" i="20"/>
  <c r="H714" i="20"/>
  <c r="I714" i="20"/>
  <c r="D715" i="20"/>
  <c r="E715" i="20"/>
  <c r="K715" i="20"/>
  <c r="F715" i="20"/>
  <c r="H715" i="20"/>
  <c r="I715" i="20"/>
  <c r="J715" i="20"/>
  <c r="L715" i="20"/>
  <c r="D716" i="20"/>
  <c r="E716" i="20"/>
  <c r="L716" i="20"/>
  <c r="F716" i="20"/>
  <c r="G716" i="20"/>
  <c r="H716" i="20"/>
  <c r="I716" i="20"/>
  <c r="J716" i="20"/>
  <c r="K716" i="20"/>
  <c r="D717" i="20"/>
  <c r="J717" i="20"/>
  <c r="E717" i="20"/>
  <c r="G717" i="20"/>
  <c r="D718" i="20"/>
  <c r="F718" i="20"/>
  <c r="E718" i="20"/>
  <c r="I718" i="20"/>
  <c r="K718" i="20"/>
  <c r="D719" i="20"/>
  <c r="E719" i="20"/>
  <c r="G719" i="20"/>
  <c r="F719" i="20"/>
  <c r="L719" i="20"/>
  <c r="D720" i="20"/>
  <c r="H720" i="20"/>
  <c r="E720" i="20"/>
  <c r="G720" i="20"/>
  <c r="F720" i="20"/>
  <c r="I720" i="20"/>
  <c r="J720" i="20"/>
  <c r="D721" i="20"/>
  <c r="I721" i="20"/>
  <c r="E721" i="20"/>
  <c r="F721" i="20"/>
  <c r="G721" i="20"/>
  <c r="H721" i="20"/>
  <c r="L721" i="20"/>
  <c r="D722" i="20"/>
  <c r="J722" i="20"/>
  <c r="E722" i="20"/>
  <c r="G722" i="20"/>
  <c r="H722" i="20"/>
  <c r="I722" i="20"/>
  <c r="D723" i="20"/>
  <c r="E723" i="20"/>
  <c r="K723" i="20"/>
  <c r="F723" i="20"/>
  <c r="H723" i="20"/>
  <c r="I723" i="20"/>
  <c r="J723" i="20"/>
  <c r="L723" i="20"/>
  <c r="D724" i="20"/>
  <c r="E724" i="20"/>
  <c r="L724" i="20"/>
  <c r="F724" i="20"/>
  <c r="G724" i="20"/>
  <c r="H724" i="20"/>
  <c r="I724" i="20"/>
  <c r="J724" i="20"/>
  <c r="K724" i="20"/>
  <c r="D725" i="20"/>
  <c r="E725" i="20"/>
  <c r="G725" i="20"/>
  <c r="J725" i="20"/>
  <c r="L725" i="20"/>
  <c r="D726" i="20"/>
  <c r="F726" i="20"/>
  <c r="E726" i="20"/>
  <c r="K726" i="20"/>
  <c r="I726" i="20"/>
  <c r="D727" i="20"/>
  <c r="F727" i="20"/>
  <c r="E727" i="20"/>
  <c r="G727" i="20"/>
  <c r="D728" i="20"/>
  <c r="H728" i="20"/>
  <c r="E728" i="20"/>
  <c r="F728" i="20"/>
  <c r="G728" i="20"/>
  <c r="I728" i="20"/>
  <c r="J728" i="20"/>
  <c r="K728" i="20"/>
  <c r="D729" i="20"/>
  <c r="E729" i="20"/>
  <c r="F729" i="20"/>
  <c r="G729" i="20"/>
  <c r="H729" i="20"/>
  <c r="L729" i="20"/>
  <c r="D730" i="20"/>
  <c r="J730" i="20"/>
  <c r="E730" i="20"/>
  <c r="G730" i="20"/>
  <c r="H730" i="20"/>
  <c r="I730" i="20"/>
  <c r="D731" i="20"/>
  <c r="E731" i="20"/>
  <c r="K731" i="20"/>
  <c r="F731" i="20"/>
  <c r="H731" i="20"/>
  <c r="I731" i="20"/>
  <c r="J731" i="20"/>
  <c r="L731" i="20"/>
  <c r="D732" i="20"/>
  <c r="E732" i="20"/>
  <c r="L732" i="20"/>
  <c r="F732" i="20"/>
  <c r="G732" i="20"/>
  <c r="H732" i="20"/>
  <c r="I732" i="20"/>
  <c r="J732" i="20"/>
  <c r="K732" i="20"/>
  <c r="D733" i="20"/>
  <c r="J733" i="20"/>
  <c r="E733" i="20"/>
  <c r="G733" i="20"/>
  <c r="H733" i="20"/>
  <c r="L733" i="20"/>
  <c r="D734" i="20"/>
  <c r="F734" i="20"/>
  <c r="E734" i="20"/>
  <c r="K734" i="20"/>
  <c r="I734" i="20"/>
  <c r="D735" i="20"/>
  <c r="E735" i="20"/>
  <c r="G735" i="20"/>
  <c r="J735" i="20"/>
  <c r="D736" i="20"/>
  <c r="H736" i="20"/>
  <c r="E736" i="20"/>
  <c r="F736" i="20"/>
  <c r="G736" i="20"/>
  <c r="I736" i="20"/>
  <c r="J736" i="20"/>
  <c r="D737" i="20"/>
  <c r="H737" i="20"/>
  <c r="E737" i="20"/>
  <c r="F737" i="20"/>
  <c r="G737" i="20"/>
  <c r="L737" i="20"/>
  <c r="D738" i="20"/>
  <c r="J738" i="20"/>
  <c r="E738" i="20"/>
  <c r="G738" i="20"/>
  <c r="H738" i="20"/>
  <c r="I738" i="20"/>
  <c r="D739" i="20"/>
  <c r="E739" i="20"/>
  <c r="K739" i="20"/>
  <c r="F739" i="20"/>
  <c r="H739" i="20"/>
  <c r="I739" i="20"/>
  <c r="J739" i="20"/>
  <c r="L739" i="20"/>
  <c r="D740" i="20"/>
  <c r="E740" i="20"/>
  <c r="L740" i="20"/>
  <c r="F740" i="20"/>
  <c r="G740" i="20"/>
  <c r="H740" i="20"/>
  <c r="I740" i="20"/>
  <c r="J740" i="20"/>
  <c r="K740" i="20"/>
  <c r="D741" i="20"/>
  <c r="J741" i="20"/>
  <c r="E741" i="20"/>
  <c r="G741" i="20"/>
  <c r="H741" i="20"/>
  <c r="K741" i="20"/>
  <c r="L741" i="20"/>
  <c r="D742" i="20"/>
  <c r="I742" i="20"/>
  <c r="E742" i="20"/>
  <c r="K742" i="20"/>
  <c r="L742" i="20"/>
  <c r="D743" i="20"/>
  <c r="E743" i="20"/>
  <c r="L743" i="20"/>
  <c r="F743" i="20"/>
  <c r="J743" i="20"/>
  <c r="D744" i="20"/>
  <c r="H744" i="20"/>
  <c r="E744" i="20"/>
  <c r="G744" i="20"/>
  <c r="F744" i="20"/>
  <c r="I744" i="20"/>
  <c r="J744" i="20"/>
  <c r="D745" i="20"/>
  <c r="E745" i="20"/>
  <c r="F745" i="20"/>
  <c r="G745" i="20"/>
  <c r="H745" i="20"/>
  <c r="L745" i="20"/>
  <c r="D746" i="20"/>
  <c r="J746" i="20"/>
  <c r="E746" i="20"/>
  <c r="H746" i="20"/>
  <c r="I746" i="20"/>
  <c r="D747" i="20"/>
  <c r="I747" i="20"/>
  <c r="E747" i="20"/>
  <c r="K747" i="20"/>
  <c r="F747" i="20"/>
  <c r="H747" i="20"/>
  <c r="J747" i="20"/>
  <c r="L747" i="20"/>
  <c r="D748" i="20"/>
  <c r="E748" i="20"/>
  <c r="L748" i="20"/>
  <c r="F748" i="20"/>
  <c r="G748" i="20"/>
  <c r="H748" i="20"/>
  <c r="I748" i="20"/>
  <c r="J748" i="20"/>
  <c r="K748" i="20"/>
  <c r="D749" i="20"/>
  <c r="I749" i="20"/>
  <c r="E749" i="20"/>
  <c r="F749" i="20"/>
  <c r="G749" i="20"/>
  <c r="K749" i="20"/>
  <c r="D750" i="20"/>
  <c r="E750" i="20"/>
  <c r="G750" i="20"/>
  <c r="I750" i="20"/>
  <c r="L750" i="20"/>
  <c r="D751" i="20"/>
  <c r="I751" i="20"/>
  <c r="E751" i="20"/>
  <c r="F751" i="20"/>
  <c r="J751" i="20"/>
  <c r="D752" i="20"/>
  <c r="H752" i="20"/>
  <c r="E752" i="20"/>
  <c r="F752" i="20"/>
  <c r="I752" i="20"/>
  <c r="J752" i="20"/>
  <c r="K752" i="20"/>
  <c r="D753" i="20"/>
  <c r="H753" i="20"/>
  <c r="E753" i="20"/>
  <c r="F753" i="20"/>
  <c r="G753" i="20"/>
  <c r="J753" i="20"/>
  <c r="L753" i="20"/>
  <c r="D754" i="20"/>
  <c r="J754" i="20"/>
  <c r="E754" i="20"/>
  <c r="G754" i="20"/>
  <c r="H754" i="20"/>
  <c r="I754" i="20"/>
  <c r="K754" i="20"/>
  <c r="D755" i="20"/>
  <c r="H755" i="20"/>
  <c r="E755" i="20"/>
  <c r="D756" i="20"/>
  <c r="E756" i="20"/>
  <c r="L756" i="20"/>
  <c r="F756" i="20"/>
  <c r="H756" i="20"/>
  <c r="I756" i="20"/>
  <c r="J756" i="20"/>
  <c r="D757" i="20"/>
  <c r="I757" i="20"/>
  <c r="E757" i="20"/>
  <c r="F757" i="20"/>
  <c r="G757" i="20"/>
  <c r="H757" i="20"/>
  <c r="J757" i="20"/>
  <c r="K757" i="20"/>
  <c r="L757" i="20"/>
  <c r="D758" i="20"/>
  <c r="E758" i="20"/>
  <c r="K758" i="20"/>
  <c r="G758" i="20"/>
  <c r="I758" i="20"/>
  <c r="L758" i="20"/>
  <c r="D759" i="20"/>
  <c r="F759" i="20"/>
  <c r="E759" i="20"/>
  <c r="H759" i="20"/>
  <c r="I759" i="20"/>
  <c r="J759" i="20"/>
  <c r="D760" i="20"/>
  <c r="H760" i="20"/>
  <c r="E760" i="20"/>
  <c r="L760" i="20"/>
  <c r="F760" i="20"/>
  <c r="G760" i="20"/>
  <c r="I760" i="20"/>
  <c r="J760" i="20"/>
  <c r="D761" i="20"/>
  <c r="I761" i="20"/>
  <c r="E761" i="20"/>
  <c r="G761" i="20"/>
  <c r="H761" i="20"/>
  <c r="J761" i="20"/>
  <c r="L761" i="20"/>
  <c r="D762" i="20"/>
  <c r="E762" i="20"/>
  <c r="H762" i="20"/>
  <c r="D763" i="20"/>
  <c r="F763" i="20"/>
  <c r="E763" i="20"/>
  <c r="D764" i="20"/>
  <c r="E764" i="20"/>
  <c r="L764" i="20"/>
  <c r="F764" i="20"/>
  <c r="H764" i="20"/>
  <c r="I764" i="20"/>
  <c r="J764" i="20"/>
  <c r="D765" i="20"/>
  <c r="I765" i="20"/>
  <c r="E765" i="20"/>
  <c r="G765" i="20"/>
  <c r="H765" i="20"/>
  <c r="J765" i="20"/>
  <c r="L765" i="20"/>
  <c r="D766" i="20"/>
  <c r="E766" i="20"/>
  <c r="H766" i="20"/>
  <c r="D767" i="20"/>
  <c r="F767" i="20"/>
  <c r="E767" i="20"/>
  <c r="D768" i="20"/>
  <c r="H768" i="20"/>
  <c r="E768" i="20"/>
  <c r="L768" i="20"/>
  <c r="F768" i="20"/>
  <c r="I768" i="20"/>
  <c r="J768" i="20"/>
  <c r="K768" i="20"/>
  <c r="D769" i="20"/>
  <c r="I769" i="20"/>
  <c r="E769" i="20"/>
  <c r="G769" i="20"/>
  <c r="D770" i="20"/>
  <c r="E770" i="20"/>
  <c r="G770" i="20"/>
  <c r="I770" i="20"/>
  <c r="D771" i="20"/>
  <c r="I771" i="20"/>
  <c r="E771" i="20"/>
  <c r="F771" i="20"/>
  <c r="H771" i="20"/>
  <c r="J771" i="20"/>
  <c r="D772" i="20"/>
  <c r="E772" i="20"/>
  <c r="L772" i="20"/>
  <c r="F772" i="20"/>
  <c r="H772" i="20"/>
  <c r="I772" i="20"/>
  <c r="J772" i="20"/>
  <c r="D773" i="20"/>
  <c r="I773" i="20"/>
  <c r="E773" i="20"/>
  <c r="G773" i="20"/>
  <c r="D774" i="20"/>
  <c r="E774" i="20"/>
  <c r="G774" i="20"/>
  <c r="I774" i="20"/>
  <c r="D775" i="20"/>
  <c r="I775" i="20"/>
  <c r="E775" i="20"/>
  <c r="F775" i="20"/>
  <c r="H775" i="20"/>
  <c r="J775" i="20"/>
  <c r="D776" i="20"/>
  <c r="H776" i="20"/>
  <c r="E776" i="20"/>
  <c r="L776" i="20"/>
  <c r="F776" i="20"/>
  <c r="I776" i="20"/>
  <c r="J776" i="20"/>
  <c r="D777" i="20"/>
  <c r="I777" i="20"/>
  <c r="E777" i="20"/>
  <c r="F777" i="20"/>
  <c r="G777" i="20"/>
  <c r="J777" i="20"/>
  <c r="K777" i="20"/>
  <c r="L777" i="20"/>
  <c r="D778" i="20"/>
  <c r="E778" i="20"/>
  <c r="G778" i="20"/>
  <c r="H778" i="20"/>
  <c r="I778" i="20"/>
  <c r="D779" i="20"/>
  <c r="H779" i="20"/>
  <c r="E779" i="20"/>
  <c r="F779" i="20"/>
  <c r="L779" i="20"/>
  <c r="D780" i="20"/>
  <c r="E780" i="20"/>
  <c r="L780" i="20"/>
  <c r="F780" i="20"/>
  <c r="G780" i="20"/>
  <c r="H780" i="20"/>
  <c r="I780" i="20"/>
  <c r="J780" i="20"/>
  <c r="K780" i="20"/>
  <c r="D781" i="20"/>
  <c r="I781" i="20"/>
  <c r="E781" i="20"/>
  <c r="F781" i="20"/>
  <c r="G781" i="20"/>
  <c r="J781" i="20"/>
  <c r="K781" i="20"/>
  <c r="L781" i="20"/>
  <c r="D782" i="20"/>
  <c r="E782" i="20"/>
  <c r="G782" i="20"/>
  <c r="H782" i="20"/>
  <c r="I782" i="20"/>
  <c r="D783" i="20"/>
  <c r="H783" i="20"/>
  <c r="E783" i="20"/>
  <c r="F783" i="20"/>
  <c r="L783" i="20"/>
  <c r="D784" i="20"/>
  <c r="H784" i="20"/>
  <c r="E784" i="20"/>
  <c r="L784" i="20"/>
  <c r="F784" i="20"/>
  <c r="G784" i="20"/>
  <c r="I784" i="20"/>
  <c r="J784" i="20"/>
  <c r="K784" i="20"/>
  <c r="D785" i="20"/>
  <c r="I785" i="20"/>
  <c r="E785" i="20"/>
  <c r="F785" i="20"/>
  <c r="G785" i="20"/>
  <c r="K785" i="20"/>
  <c r="D786" i="20"/>
  <c r="H786" i="20"/>
  <c r="E786" i="20"/>
  <c r="G786" i="20"/>
  <c r="I786" i="20"/>
  <c r="L786" i="20"/>
  <c r="D787" i="20"/>
  <c r="F787" i="20"/>
  <c r="E787" i="20"/>
  <c r="H787" i="20"/>
  <c r="J787" i="20"/>
  <c r="D788" i="20"/>
  <c r="E788" i="20"/>
  <c r="L788" i="20"/>
  <c r="F788" i="20"/>
  <c r="G788" i="20"/>
  <c r="H788" i="20"/>
  <c r="I788" i="20"/>
  <c r="J788" i="20"/>
  <c r="K788" i="20"/>
  <c r="D789" i="20"/>
  <c r="I789" i="20"/>
  <c r="E789" i="20"/>
  <c r="F789" i="20"/>
  <c r="G789" i="20"/>
  <c r="K789" i="20"/>
  <c r="D790" i="20"/>
  <c r="H790" i="20"/>
  <c r="E790" i="20"/>
  <c r="G790" i="20"/>
  <c r="I790" i="20"/>
  <c r="L790" i="20"/>
  <c r="D791" i="20"/>
  <c r="F791" i="20"/>
  <c r="E791" i="20"/>
  <c r="H791" i="20"/>
  <c r="J791" i="20"/>
  <c r="D792" i="20"/>
  <c r="H792" i="20"/>
  <c r="E792" i="20"/>
  <c r="L792" i="20"/>
  <c r="F792" i="20"/>
  <c r="G792" i="20"/>
  <c r="I792" i="20"/>
  <c r="J792" i="20"/>
  <c r="D793" i="20"/>
  <c r="I793" i="20"/>
  <c r="E793" i="20"/>
  <c r="G793" i="20"/>
  <c r="J793" i="20"/>
  <c r="L793" i="20"/>
  <c r="D794" i="20"/>
  <c r="E794" i="20"/>
  <c r="G794" i="20"/>
  <c r="H794" i="20"/>
  <c r="I794" i="20"/>
  <c r="K794" i="20"/>
  <c r="D795" i="20"/>
  <c r="H795" i="20"/>
  <c r="E795" i="20"/>
  <c r="D796" i="20"/>
  <c r="E796" i="20"/>
  <c r="L796" i="20"/>
  <c r="F796" i="20"/>
  <c r="H796" i="20"/>
  <c r="I796" i="20"/>
  <c r="J796" i="20"/>
  <c r="D797" i="20"/>
  <c r="I797" i="20"/>
  <c r="E797" i="20"/>
  <c r="G797" i="20"/>
  <c r="J797" i="20"/>
  <c r="L797" i="20"/>
  <c r="D798" i="20"/>
  <c r="E798" i="20"/>
  <c r="G798" i="20"/>
  <c r="H798" i="20"/>
  <c r="I798" i="20"/>
  <c r="K798" i="20"/>
  <c r="D799" i="20"/>
  <c r="H799" i="20"/>
  <c r="E799" i="20"/>
  <c r="D800" i="20"/>
  <c r="H800" i="20"/>
  <c r="E800" i="20"/>
  <c r="L800" i="20"/>
  <c r="F800" i="20"/>
  <c r="I800" i="20"/>
  <c r="J800" i="20"/>
  <c r="K800" i="20"/>
  <c r="D801" i="20"/>
  <c r="I801" i="20"/>
  <c r="E801" i="20"/>
  <c r="G801" i="20"/>
  <c r="D802" i="20"/>
  <c r="H802" i="20"/>
  <c r="E802" i="20"/>
  <c r="G802" i="20"/>
  <c r="I802" i="20"/>
  <c r="D803" i="20"/>
  <c r="E803" i="20"/>
  <c r="F803" i="20"/>
  <c r="H803" i="20"/>
  <c r="I803" i="20"/>
  <c r="J803" i="20"/>
  <c r="D804" i="20"/>
  <c r="E804" i="20"/>
  <c r="L804" i="20"/>
  <c r="F804" i="20"/>
  <c r="H804" i="20"/>
  <c r="I804" i="20"/>
  <c r="J804" i="20"/>
  <c r="D805" i="20"/>
  <c r="I805" i="20"/>
  <c r="E805" i="20"/>
  <c r="G805" i="20"/>
  <c r="D806" i="20"/>
  <c r="H806" i="20"/>
  <c r="E806" i="20"/>
  <c r="G806" i="20"/>
  <c r="I806" i="20"/>
  <c r="D807" i="20"/>
  <c r="E807" i="20"/>
  <c r="F807" i="20"/>
  <c r="H807" i="20"/>
  <c r="I807" i="20"/>
  <c r="J807" i="20"/>
  <c r="D808" i="20"/>
  <c r="H808" i="20"/>
  <c r="E808" i="20"/>
  <c r="L808" i="20"/>
  <c r="F808" i="20"/>
  <c r="I808" i="20"/>
  <c r="J808" i="20"/>
  <c r="D809" i="20"/>
  <c r="I809" i="20"/>
  <c r="E809" i="20"/>
  <c r="F809" i="20"/>
  <c r="G809" i="20"/>
  <c r="H809" i="20"/>
  <c r="J809" i="20"/>
  <c r="K809" i="20"/>
  <c r="L809" i="20"/>
  <c r="D810" i="20"/>
  <c r="I810" i="20"/>
  <c r="E810" i="20"/>
  <c r="G810" i="20"/>
  <c r="H810" i="20"/>
  <c r="K810" i="20"/>
  <c r="D811" i="20"/>
  <c r="J811" i="20"/>
  <c r="E811" i="20"/>
  <c r="F811" i="20"/>
  <c r="I811" i="20"/>
  <c r="L811" i="20"/>
  <c r="D812" i="20"/>
  <c r="E812" i="20"/>
  <c r="L812" i="20"/>
  <c r="F812" i="20"/>
  <c r="G812" i="20"/>
  <c r="H812" i="20"/>
  <c r="I812" i="20"/>
  <c r="J812" i="20"/>
  <c r="K812" i="20"/>
  <c r="D813" i="20"/>
  <c r="I813" i="20"/>
  <c r="E813" i="20"/>
  <c r="F813" i="20"/>
  <c r="G813" i="20"/>
  <c r="H813" i="20"/>
  <c r="J813" i="20"/>
  <c r="K813" i="20"/>
  <c r="L813" i="20"/>
  <c r="D814" i="20"/>
  <c r="I814" i="20"/>
  <c r="E814" i="20"/>
  <c r="G814" i="20"/>
  <c r="H814" i="20"/>
  <c r="K814" i="20"/>
  <c r="D815" i="20"/>
  <c r="J815" i="20"/>
  <c r="E815" i="20"/>
  <c r="F815" i="20"/>
  <c r="I815" i="20"/>
  <c r="L815" i="20"/>
  <c r="D816" i="20"/>
  <c r="H816" i="20"/>
  <c r="E816" i="20"/>
  <c r="L816" i="20"/>
  <c r="F816" i="20"/>
  <c r="G816" i="20"/>
  <c r="I816" i="20"/>
  <c r="J816" i="20"/>
  <c r="K816" i="20"/>
  <c r="D817" i="20"/>
  <c r="I817" i="20"/>
  <c r="E817" i="20"/>
  <c r="F817" i="20"/>
  <c r="G817" i="20"/>
  <c r="H817" i="20"/>
  <c r="K817" i="20"/>
  <c r="D818" i="20"/>
  <c r="E818" i="20"/>
  <c r="K818" i="20"/>
  <c r="G818" i="20"/>
  <c r="L818" i="20"/>
  <c r="D819" i="20"/>
  <c r="F819" i="20"/>
  <c r="E819" i="20"/>
  <c r="H819" i="20"/>
  <c r="I819" i="20"/>
  <c r="J819" i="20"/>
  <c r="D820" i="20"/>
  <c r="E820" i="20"/>
  <c r="L820" i="20"/>
  <c r="F820" i="20"/>
  <c r="G820" i="20"/>
  <c r="H820" i="20"/>
  <c r="I820" i="20"/>
  <c r="J820" i="20"/>
  <c r="K820" i="20"/>
  <c r="D821" i="20"/>
  <c r="I821" i="20"/>
  <c r="E821" i="20"/>
  <c r="F821" i="20"/>
  <c r="G821" i="20"/>
  <c r="H821" i="20"/>
  <c r="K821" i="20"/>
  <c r="D822" i="20"/>
  <c r="E822" i="20"/>
  <c r="K822" i="20"/>
  <c r="G822" i="20"/>
  <c r="L822" i="20"/>
  <c r="D823" i="20"/>
  <c r="F823" i="20"/>
  <c r="E823" i="20"/>
  <c r="H823" i="20"/>
  <c r="I823" i="20"/>
  <c r="J823" i="20"/>
  <c r="D824" i="20"/>
  <c r="H824" i="20"/>
  <c r="E824" i="20"/>
  <c r="L824" i="20"/>
  <c r="F824" i="20"/>
  <c r="G824" i="20"/>
  <c r="I824" i="20"/>
  <c r="J824" i="20"/>
  <c r="D825" i="20"/>
  <c r="I825" i="20"/>
  <c r="E825" i="20"/>
  <c r="G825" i="20"/>
  <c r="H825" i="20"/>
  <c r="J825" i="20"/>
  <c r="L825" i="20"/>
  <c r="D826" i="20"/>
  <c r="E826" i="20"/>
  <c r="H826" i="20"/>
  <c r="D827" i="20"/>
  <c r="F827" i="20"/>
  <c r="E827" i="20"/>
  <c r="I827" i="20"/>
  <c r="D828" i="20"/>
  <c r="E828" i="20"/>
  <c r="L828" i="20"/>
  <c r="F828" i="20"/>
  <c r="G828" i="20"/>
  <c r="H828" i="20"/>
  <c r="I828" i="20"/>
  <c r="J828" i="20"/>
  <c r="K828" i="20"/>
  <c r="D829" i="20"/>
  <c r="E829" i="20"/>
  <c r="F829" i="20"/>
  <c r="G829" i="20"/>
  <c r="H829" i="20"/>
  <c r="I829" i="20"/>
  <c r="J829" i="20"/>
  <c r="K829" i="20"/>
  <c r="L829" i="20"/>
  <c r="D830" i="20"/>
  <c r="F830" i="20"/>
  <c r="E830" i="20"/>
  <c r="K830" i="20"/>
  <c r="H830" i="20"/>
  <c r="I830" i="20"/>
  <c r="J830" i="20"/>
  <c r="L830" i="20"/>
  <c r="D831" i="20"/>
  <c r="H831" i="20"/>
  <c r="E831" i="20"/>
  <c r="G831" i="20"/>
  <c r="F831" i="20"/>
  <c r="K831" i="20"/>
  <c r="D832" i="20"/>
  <c r="H832" i="20"/>
  <c r="E832" i="20"/>
  <c r="F832" i="20"/>
  <c r="I832" i="20"/>
  <c r="J832" i="20"/>
  <c r="D833" i="20"/>
  <c r="F833" i="20"/>
  <c r="E833" i="20"/>
  <c r="K833" i="20"/>
  <c r="H833" i="20"/>
  <c r="L833" i="20"/>
  <c r="D834" i="20"/>
  <c r="H834" i="20"/>
  <c r="E834" i="20"/>
  <c r="L834" i="20"/>
  <c r="F834" i="20"/>
  <c r="I834" i="20"/>
  <c r="J834" i="20"/>
  <c r="D835" i="20"/>
  <c r="H835" i="20"/>
  <c r="E835" i="20"/>
  <c r="F835" i="20"/>
  <c r="G835" i="20"/>
  <c r="J835" i="20"/>
  <c r="L835" i="20"/>
  <c r="D836" i="20"/>
  <c r="F836" i="20"/>
  <c r="E836" i="20"/>
  <c r="G836" i="20"/>
  <c r="I836" i="20"/>
  <c r="K836" i="20"/>
  <c r="D837" i="20"/>
  <c r="H837" i="20"/>
  <c r="E837" i="20"/>
  <c r="G837" i="20"/>
  <c r="L837" i="20"/>
  <c r="D838" i="20"/>
  <c r="E838" i="20"/>
  <c r="F838" i="20"/>
  <c r="H838" i="20"/>
  <c r="I838" i="20"/>
  <c r="J838" i="20"/>
  <c r="D839" i="20"/>
  <c r="I839" i="20"/>
  <c r="E839" i="20"/>
  <c r="F839" i="20"/>
  <c r="G839" i="20"/>
  <c r="H839" i="20"/>
  <c r="J839" i="20"/>
  <c r="L839" i="20"/>
  <c r="D840" i="20"/>
  <c r="J840" i="20"/>
  <c r="E840" i="20"/>
  <c r="G840" i="20"/>
  <c r="H840" i="20"/>
  <c r="I840" i="20"/>
  <c r="K840" i="20"/>
  <c r="D841" i="20"/>
  <c r="F841" i="20"/>
  <c r="E841" i="20"/>
  <c r="K841" i="20"/>
  <c r="H841" i="20"/>
  <c r="L841" i="20"/>
  <c r="D842" i="20"/>
  <c r="H842" i="20"/>
  <c r="E842" i="20"/>
  <c r="L842" i="20"/>
  <c r="F842" i="20"/>
  <c r="I842" i="20"/>
  <c r="J842" i="20"/>
  <c r="D843" i="20"/>
  <c r="H843" i="20"/>
  <c r="E843" i="20"/>
  <c r="F843" i="20"/>
  <c r="G843" i="20"/>
  <c r="J843" i="20"/>
  <c r="L843" i="20"/>
  <c r="D844" i="20"/>
  <c r="F844" i="20"/>
  <c r="E844" i="20"/>
  <c r="G844" i="20"/>
  <c r="I844" i="20"/>
  <c r="K844" i="20"/>
  <c r="D845" i="20"/>
  <c r="H845" i="20"/>
  <c r="E845" i="20"/>
  <c r="G845" i="20"/>
  <c r="L845" i="20"/>
  <c r="D846" i="20"/>
  <c r="E846" i="20"/>
  <c r="F846" i="20"/>
  <c r="H846" i="20"/>
  <c r="I846" i="20"/>
  <c r="J846" i="20"/>
  <c r="D847" i="20"/>
  <c r="I847" i="20"/>
  <c r="E847" i="20"/>
  <c r="F847" i="20"/>
  <c r="G847" i="20"/>
  <c r="H847" i="20"/>
  <c r="J847" i="20"/>
  <c r="L847" i="20"/>
  <c r="D848" i="20"/>
  <c r="J848" i="20"/>
  <c r="E848" i="20"/>
  <c r="G848" i="20"/>
  <c r="H848" i="20"/>
  <c r="I848" i="20"/>
  <c r="K848" i="20"/>
  <c r="D849" i="20"/>
  <c r="F849" i="20"/>
  <c r="E849" i="20"/>
  <c r="K849" i="20"/>
  <c r="H849" i="20"/>
  <c r="L849" i="20"/>
  <c r="D850" i="20"/>
  <c r="H850" i="20"/>
  <c r="E850" i="20"/>
  <c r="L850" i="20"/>
  <c r="F850" i="20"/>
  <c r="I850" i="20"/>
  <c r="J850" i="20"/>
  <c r="D851" i="20"/>
  <c r="H851" i="20"/>
  <c r="E851" i="20"/>
  <c r="F851" i="20"/>
  <c r="G851" i="20"/>
  <c r="J851" i="20"/>
  <c r="L851" i="20"/>
  <c r="D852" i="20"/>
  <c r="F852" i="20"/>
  <c r="E852" i="20"/>
  <c r="G852" i="20"/>
  <c r="I852" i="20"/>
  <c r="K852" i="20"/>
  <c r="D853" i="20"/>
  <c r="H853" i="20"/>
  <c r="E853" i="20"/>
  <c r="G853" i="20"/>
  <c r="L853" i="20"/>
  <c r="D854" i="20"/>
  <c r="E854" i="20"/>
  <c r="F854" i="20"/>
  <c r="H854" i="20"/>
  <c r="I854" i="20"/>
  <c r="J854" i="20"/>
  <c r="D855" i="20"/>
  <c r="I855" i="20"/>
  <c r="E855" i="20"/>
  <c r="F855" i="20"/>
  <c r="G855" i="20"/>
  <c r="H855" i="20"/>
  <c r="J855" i="20"/>
  <c r="L855" i="20"/>
  <c r="D856" i="20"/>
  <c r="J856" i="20"/>
  <c r="E856" i="20"/>
  <c r="G856" i="20"/>
  <c r="H856" i="20"/>
  <c r="I856" i="20"/>
  <c r="K856" i="20"/>
  <c r="D857" i="20"/>
  <c r="F857" i="20"/>
  <c r="E857" i="20"/>
  <c r="K857" i="20"/>
  <c r="H857" i="20"/>
  <c r="L857" i="20"/>
  <c r="D858" i="20"/>
  <c r="H858" i="20"/>
  <c r="E858" i="20"/>
  <c r="L858" i="20"/>
  <c r="F858" i="20"/>
  <c r="I858" i="20"/>
  <c r="J858" i="20"/>
  <c r="D859" i="20"/>
  <c r="H859" i="20"/>
  <c r="E859" i="20"/>
  <c r="F859" i="20"/>
  <c r="G859" i="20"/>
  <c r="J859" i="20"/>
  <c r="L859" i="20"/>
  <c r="D860" i="20"/>
  <c r="F860" i="20"/>
  <c r="E860" i="20"/>
  <c r="G860" i="20"/>
  <c r="I860" i="20"/>
  <c r="K860" i="20"/>
  <c r="D861" i="20"/>
  <c r="H861" i="20"/>
  <c r="E861" i="20"/>
  <c r="G861" i="20"/>
  <c r="L861" i="20"/>
  <c r="D862" i="20"/>
  <c r="E862" i="20"/>
  <c r="F862" i="20"/>
  <c r="H862" i="20"/>
  <c r="I862" i="20"/>
  <c r="J862" i="20"/>
  <c r="D863" i="20"/>
  <c r="I863" i="20"/>
  <c r="E863" i="20"/>
  <c r="F863" i="20"/>
  <c r="G863" i="20"/>
  <c r="H863" i="20"/>
  <c r="J863" i="20"/>
  <c r="L863" i="20"/>
  <c r="D864" i="20"/>
  <c r="J864" i="20"/>
  <c r="E864" i="20"/>
  <c r="G864" i="20"/>
  <c r="H864" i="20"/>
  <c r="I864" i="20"/>
  <c r="K864" i="20"/>
  <c r="D865" i="20"/>
  <c r="F865" i="20"/>
  <c r="E865" i="20"/>
  <c r="K865" i="20"/>
  <c r="H865" i="20"/>
  <c r="L865" i="20"/>
  <c r="D866" i="20"/>
  <c r="H866" i="20"/>
  <c r="E866" i="20"/>
  <c r="L866" i="20"/>
  <c r="F866" i="20"/>
  <c r="I866" i="20"/>
  <c r="J866" i="20"/>
  <c r="D867" i="20"/>
  <c r="H867" i="20"/>
  <c r="E867" i="20"/>
  <c r="F867" i="20"/>
  <c r="G867" i="20"/>
  <c r="J867" i="20"/>
  <c r="L867" i="20"/>
  <c r="D868" i="20"/>
  <c r="F868" i="20"/>
  <c r="E868" i="20"/>
  <c r="G868" i="20"/>
  <c r="I868" i="20"/>
  <c r="K868" i="20"/>
  <c r="D869" i="20"/>
  <c r="H869" i="20"/>
  <c r="E869" i="20"/>
  <c r="G869" i="20"/>
  <c r="L869" i="20"/>
  <c r="D870" i="20"/>
  <c r="E870" i="20"/>
  <c r="F870" i="20"/>
  <c r="H870" i="20"/>
  <c r="I870" i="20"/>
  <c r="J870" i="20"/>
  <c r="D871" i="20"/>
  <c r="I871" i="20"/>
  <c r="E871" i="20"/>
  <c r="F871" i="20"/>
  <c r="G871" i="20"/>
  <c r="H871" i="20"/>
  <c r="J871" i="20"/>
  <c r="L871" i="20"/>
  <c r="D872" i="20"/>
  <c r="J872" i="20"/>
  <c r="E872" i="20"/>
  <c r="G872" i="20"/>
  <c r="H872" i="20"/>
  <c r="I872" i="20"/>
  <c r="K872" i="20"/>
  <c r="D873" i="20"/>
  <c r="F873" i="20"/>
  <c r="E873" i="20"/>
  <c r="K873" i="20"/>
  <c r="H873" i="20"/>
  <c r="L873" i="20"/>
  <c r="D874" i="20"/>
  <c r="H874" i="20"/>
  <c r="E874" i="20"/>
  <c r="L874" i="20"/>
  <c r="F874" i="20"/>
  <c r="I874" i="20"/>
  <c r="J874" i="20"/>
  <c r="D875" i="20"/>
  <c r="H875" i="20"/>
  <c r="E875" i="20"/>
  <c r="F875" i="20"/>
  <c r="G875" i="20"/>
  <c r="J875" i="20"/>
  <c r="L875" i="20"/>
  <c r="D876" i="20"/>
  <c r="F876" i="20"/>
  <c r="E876" i="20"/>
  <c r="G876" i="20"/>
  <c r="I876" i="20"/>
  <c r="K876" i="20"/>
  <c r="D877" i="20"/>
  <c r="H877" i="20"/>
  <c r="E877" i="20"/>
  <c r="G877" i="20"/>
  <c r="L877" i="20"/>
  <c r="D878" i="20"/>
  <c r="E878" i="20"/>
  <c r="F878" i="20"/>
  <c r="H878" i="20"/>
  <c r="I878" i="20"/>
  <c r="J878" i="20"/>
  <c r="D879" i="20"/>
  <c r="I879" i="20"/>
  <c r="E879" i="20"/>
  <c r="F879" i="20"/>
  <c r="G879" i="20"/>
  <c r="H879" i="20"/>
  <c r="J879" i="20"/>
  <c r="L879" i="20"/>
  <c r="D880" i="20"/>
  <c r="J880" i="20"/>
  <c r="E880" i="20"/>
  <c r="G880" i="20"/>
  <c r="H880" i="20"/>
  <c r="I880" i="20"/>
  <c r="K880" i="20"/>
  <c r="D881" i="20"/>
  <c r="F881" i="20"/>
  <c r="E881" i="20"/>
  <c r="K881" i="20"/>
  <c r="H881" i="20"/>
  <c r="L881" i="20"/>
  <c r="D882" i="20"/>
  <c r="H882" i="20"/>
  <c r="E882" i="20"/>
  <c r="L882" i="20"/>
  <c r="F882" i="20"/>
  <c r="I882" i="20"/>
  <c r="J882" i="20"/>
  <c r="D883" i="20"/>
  <c r="H883" i="20"/>
  <c r="E883" i="20"/>
  <c r="F883" i="20"/>
  <c r="G883" i="20"/>
  <c r="J883" i="20"/>
  <c r="L883" i="20"/>
  <c r="D884" i="20"/>
  <c r="F884" i="20"/>
  <c r="E884" i="20"/>
  <c r="G884" i="20"/>
  <c r="I884" i="20"/>
  <c r="K884" i="20"/>
  <c r="D885" i="20"/>
  <c r="H885" i="20"/>
  <c r="E885" i="20"/>
  <c r="G885" i="20"/>
  <c r="L885" i="20"/>
  <c r="D886" i="20"/>
  <c r="E886" i="20"/>
  <c r="F886" i="20"/>
  <c r="H886" i="20"/>
  <c r="I886" i="20"/>
  <c r="J886" i="20"/>
  <c r="D887" i="20"/>
  <c r="I887" i="20"/>
  <c r="E887" i="20"/>
  <c r="F887" i="20"/>
  <c r="G887" i="20"/>
  <c r="H887" i="20"/>
  <c r="J887" i="20"/>
  <c r="L887" i="20"/>
  <c r="D888" i="20"/>
  <c r="J888" i="20"/>
  <c r="E888" i="20"/>
  <c r="G888" i="20"/>
  <c r="H888" i="20"/>
  <c r="I888" i="20"/>
  <c r="K888" i="20"/>
  <c r="D889" i="20"/>
  <c r="F889" i="20"/>
  <c r="E889" i="20"/>
  <c r="K889" i="20"/>
  <c r="H889" i="20"/>
  <c r="L889" i="20"/>
  <c r="D890" i="20"/>
  <c r="H890" i="20"/>
  <c r="E890" i="20"/>
  <c r="L890" i="20"/>
  <c r="F890" i="20"/>
  <c r="I890" i="20"/>
  <c r="J890" i="20"/>
  <c r="D891" i="20"/>
  <c r="H891" i="20"/>
  <c r="E891" i="20"/>
  <c r="F891" i="20"/>
  <c r="G891" i="20"/>
  <c r="J891" i="20"/>
  <c r="L891" i="20"/>
  <c r="D892" i="20"/>
  <c r="F892" i="20"/>
  <c r="E892" i="20"/>
  <c r="G892" i="20"/>
  <c r="I892" i="20"/>
  <c r="K892" i="20"/>
  <c r="D893" i="20"/>
  <c r="H893" i="20"/>
  <c r="E893" i="20"/>
  <c r="G893" i="20"/>
  <c r="L893" i="20"/>
  <c r="D894" i="20"/>
  <c r="E894" i="20"/>
  <c r="F894" i="20"/>
  <c r="H894" i="20"/>
  <c r="I894" i="20"/>
  <c r="J894" i="20"/>
  <c r="D895" i="20"/>
  <c r="I895" i="20"/>
  <c r="E895" i="20"/>
  <c r="F895" i="20"/>
  <c r="G895" i="20"/>
  <c r="H895" i="20"/>
  <c r="J895" i="20"/>
  <c r="L895" i="20"/>
  <c r="D896" i="20"/>
  <c r="J896" i="20"/>
  <c r="E896" i="20"/>
  <c r="G896" i="20"/>
  <c r="H896" i="20"/>
  <c r="I896" i="20"/>
  <c r="K896" i="20"/>
  <c r="D897" i="20"/>
  <c r="F897" i="20"/>
  <c r="E897" i="20"/>
  <c r="K897" i="20"/>
  <c r="H897" i="20"/>
  <c r="L897" i="20"/>
  <c r="D898" i="20"/>
  <c r="H898" i="20"/>
  <c r="E898" i="20"/>
  <c r="L898" i="20"/>
  <c r="F898" i="20"/>
  <c r="I898" i="20"/>
  <c r="J898" i="20"/>
  <c r="D899" i="20"/>
  <c r="H899" i="20"/>
  <c r="E899" i="20"/>
  <c r="F899" i="20"/>
  <c r="G899" i="20"/>
  <c r="J899" i="20"/>
  <c r="L899" i="20"/>
  <c r="D900" i="20"/>
  <c r="F900" i="20"/>
  <c r="E900" i="20"/>
  <c r="G900" i="20"/>
  <c r="I900" i="20"/>
  <c r="K900" i="20"/>
  <c r="D901" i="20"/>
  <c r="H901" i="20"/>
  <c r="E901" i="20"/>
  <c r="G901" i="20"/>
  <c r="L901" i="20"/>
  <c r="D902" i="20"/>
  <c r="E902" i="20"/>
  <c r="F902" i="20"/>
  <c r="H902" i="20"/>
  <c r="I902" i="20"/>
  <c r="J902" i="20"/>
  <c r="D903" i="20"/>
  <c r="I903" i="20"/>
  <c r="E903" i="20"/>
  <c r="F903" i="20"/>
  <c r="G903" i="20"/>
  <c r="H903" i="20"/>
  <c r="J903" i="20"/>
  <c r="L903" i="20"/>
  <c r="D904" i="20"/>
  <c r="J904" i="20"/>
  <c r="E904" i="20"/>
  <c r="G904" i="20"/>
  <c r="H904" i="20"/>
  <c r="I904" i="20"/>
  <c r="K904" i="20"/>
  <c r="D905" i="20"/>
  <c r="F905" i="20"/>
  <c r="E905" i="20"/>
  <c r="K905" i="20"/>
  <c r="H905" i="20"/>
  <c r="L905" i="20"/>
  <c r="D906" i="20"/>
  <c r="H906" i="20"/>
  <c r="E906" i="20"/>
  <c r="L906" i="20"/>
  <c r="F906" i="20"/>
  <c r="I906" i="20"/>
  <c r="J906" i="20"/>
  <c r="D907" i="20"/>
  <c r="H907" i="20"/>
  <c r="E907" i="20"/>
  <c r="F907" i="20"/>
  <c r="G907" i="20"/>
  <c r="J907" i="20"/>
  <c r="L907" i="20"/>
  <c r="D908" i="20"/>
  <c r="F908" i="20"/>
  <c r="E908" i="20"/>
  <c r="G908" i="20"/>
  <c r="I908" i="20"/>
  <c r="K908" i="20"/>
  <c r="D909" i="20"/>
  <c r="H909" i="20"/>
  <c r="E909" i="20"/>
  <c r="G909" i="20"/>
  <c r="L909" i="20"/>
  <c r="D910" i="20"/>
  <c r="E910" i="20"/>
  <c r="F910" i="20"/>
  <c r="H910" i="20"/>
  <c r="I910" i="20"/>
  <c r="J910" i="20"/>
  <c r="D911" i="20"/>
  <c r="I911" i="20"/>
  <c r="E911" i="20"/>
  <c r="F911" i="20"/>
  <c r="G911" i="20"/>
  <c r="H911" i="20"/>
  <c r="J911" i="20"/>
  <c r="L911" i="20"/>
  <c r="D912" i="20"/>
  <c r="J912" i="20"/>
  <c r="E912" i="20"/>
  <c r="G912" i="20"/>
  <c r="H912" i="20"/>
  <c r="I912" i="20"/>
  <c r="K912" i="20"/>
  <c r="D913" i="20"/>
  <c r="F913" i="20"/>
  <c r="E913" i="20"/>
  <c r="K913" i="20"/>
  <c r="H913" i="20"/>
  <c r="L913" i="20"/>
  <c r="D914" i="20"/>
  <c r="E914" i="20"/>
  <c r="L914" i="20"/>
  <c r="F914" i="20"/>
  <c r="H914" i="20"/>
  <c r="I914" i="20"/>
  <c r="J914" i="20"/>
  <c r="D915" i="20"/>
  <c r="H915" i="20"/>
  <c r="E915" i="20"/>
  <c r="F915" i="20"/>
  <c r="G915" i="20"/>
  <c r="J915" i="20"/>
  <c r="L915" i="20"/>
  <c r="D916" i="20"/>
  <c r="F916" i="20"/>
  <c r="E916" i="20"/>
  <c r="G916" i="20"/>
  <c r="I916" i="20"/>
  <c r="K916" i="20"/>
  <c r="D917" i="20"/>
  <c r="H917" i="20"/>
  <c r="E917" i="20"/>
  <c r="G917" i="20"/>
  <c r="L917" i="20"/>
  <c r="D918" i="20"/>
  <c r="H918" i="20"/>
  <c r="E918" i="20"/>
  <c r="F918" i="20"/>
  <c r="I918" i="20"/>
  <c r="J918" i="20"/>
  <c r="D919" i="20"/>
  <c r="I919" i="20"/>
  <c r="E919" i="20"/>
  <c r="F919" i="20"/>
  <c r="G919" i="20"/>
  <c r="H919" i="20"/>
  <c r="J919" i="20"/>
  <c r="L919" i="20"/>
  <c r="D920" i="20"/>
  <c r="J920" i="20"/>
  <c r="E920" i="20"/>
  <c r="G920" i="20"/>
  <c r="H920" i="20"/>
  <c r="I920" i="20"/>
  <c r="K920" i="20"/>
  <c r="D921" i="20"/>
  <c r="F921" i="20"/>
  <c r="E921" i="20"/>
  <c r="K921" i="20"/>
  <c r="H921" i="20"/>
  <c r="L921" i="20"/>
  <c r="D922" i="20"/>
  <c r="E922" i="20"/>
  <c r="L922" i="20"/>
  <c r="F922" i="20"/>
  <c r="H922" i="20"/>
  <c r="I922" i="20"/>
  <c r="J922" i="20"/>
  <c r="D923" i="20"/>
  <c r="H923" i="20"/>
  <c r="E923" i="20"/>
  <c r="F923" i="20"/>
  <c r="G923" i="20"/>
  <c r="J923" i="20"/>
  <c r="L923" i="20"/>
  <c r="D924" i="20"/>
  <c r="F924" i="20"/>
  <c r="E924" i="20"/>
  <c r="G924" i="20"/>
  <c r="I924" i="20"/>
  <c r="K924" i="20"/>
  <c r="D925" i="20"/>
  <c r="H925" i="20"/>
  <c r="E925" i="20"/>
  <c r="G925" i="20"/>
  <c r="L925" i="20"/>
  <c r="D926" i="20"/>
  <c r="H926" i="20"/>
  <c r="E926" i="20"/>
  <c r="F926" i="20"/>
  <c r="I926" i="20"/>
  <c r="J926" i="20"/>
  <c r="D927" i="20"/>
  <c r="I927" i="20"/>
  <c r="E927" i="20"/>
  <c r="F927" i="20"/>
  <c r="G927" i="20"/>
  <c r="H927" i="20"/>
  <c r="J927" i="20"/>
  <c r="L927" i="20"/>
  <c r="D928" i="20"/>
  <c r="J928" i="20"/>
  <c r="E928" i="20"/>
  <c r="G928" i="20"/>
  <c r="H928" i="20"/>
  <c r="I928" i="20"/>
  <c r="K928" i="20"/>
  <c r="D929" i="20"/>
  <c r="F929" i="20"/>
  <c r="E929" i="20"/>
  <c r="K929" i="20"/>
  <c r="H929" i="20"/>
  <c r="L929" i="20"/>
  <c r="D930" i="20"/>
  <c r="E930" i="20"/>
  <c r="L930" i="20"/>
  <c r="F930" i="20"/>
  <c r="H930" i="20"/>
  <c r="I930" i="20"/>
  <c r="J930" i="20"/>
  <c r="D931" i="20"/>
  <c r="H931" i="20"/>
  <c r="E931" i="20"/>
  <c r="F931" i="20"/>
  <c r="G931" i="20"/>
  <c r="J931" i="20"/>
  <c r="L931" i="20"/>
  <c r="D932" i="20"/>
  <c r="F932" i="20"/>
  <c r="E932" i="20"/>
  <c r="G932" i="20"/>
  <c r="I932" i="20"/>
  <c r="K932" i="20"/>
  <c r="D933" i="20"/>
  <c r="H933" i="20"/>
  <c r="E933" i="20"/>
  <c r="G933" i="20"/>
  <c r="L933" i="20"/>
  <c r="D934" i="20"/>
  <c r="H934" i="20"/>
  <c r="E934" i="20"/>
  <c r="F934" i="20"/>
  <c r="I934" i="20"/>
  <c r="J934" i="20"/>
  <c r="D935" i="20"/>
  <c r="I935" i="20"/>
  <c r="E935" i="20"/>
  <c r="F935" i="20"/>
  <c r="G935" i="20"/>
  <c r="H935" i="20"/>
  <c r="J935" i="20"/>
  <c r="L935" i="20"/>
  <c r="D936" i="20"/>
  <c r="J936" i="20"/>
  <c r="E936" i="20"/>
  <c r="G936" i="20"/>
  <c r="H936" i="20"/>
  <c r="I936" i="20"/>
  <c r="K936" i="20"/>
  <c r="D937" i="20"/>
  <c r="F937" i="20"/>
  <c r="E937" i="20"/>
  <c r="K937" i="20"/>
  <c r="H937" i="20"/>
  <c r="L937" i="20"/>
  <c r="D938" i="20"/>
  <c r="E938" i="20"/>
  <c r="L938" i="20"/>
  <c r="F938" i="20"/>
  <c r="H938" i="20"/>
  <c r="I938" i="20"/>
  <c r="J938" i="20"/>
  <c r="D939" i="20"/>
  <c r="H939" i="20"/>
  <c r="E939" i="20"/>
  <c r="F939" i="20"/>
  <c r="G939" i="20"/>
  <c r="J939" i="20"/>
  <c r="L939" i="20"/>
  <c r="D940" i="20"/>
  <c r="F940" i="20"/>
  <c r="E940" i="20"/>
  <c r="G940" i="20"/>
  <c r="I940" i="20"/>
  <c r="K940" i="20"/>
  <c r="D941" i="20"/>
  <c r="H941" i="20"/>
  <c r="E941" i="20"/>
  <c r="G941" i="20"/>
  <c r="L941" i="20"/>
  <c r="D942" i="20"/>
  <c r="H942" i="20"/>
  <c r="E942" i="20"/>
  <c r="F942" i="20"/>
  <c r="I942" i="20"/>
  <c r="J942" i="20"/>
  <c r="D943" i="20"/>
  <c r="I943" i="20"/>
  <c r="E943" i="20"/>
  <c r="F943" i="20"/>
  <c r="G943" i="20"/>
  <c r="H943" i="20"/>
  <c r="J943" i="20"/>
  <c r="L943" i="20"/>
  <c r="D944" i="20"/>
  <c r="J944" i="20"/>
  <c r="E944" i="20"/>
  <c r="G944" i="20"/>
  <c r="H944" i="20"/>
  <c r="I944" i="20"/>
  <c r="K944" i="20"/>
  <c r="D945" i="20"/>
  <c r="F945" i="20"/>
  <c r="E945" i="20"/>
  <c r="K945" i="20"/>
  <c r="H945" i="20"/>
  <c r="L945" i="20"/>
  <c r="D946" i="20"/>
  <c r="E946" i="20"/>
  <c r="L946" i="20"/>
  <c r="F946" i="20"/>
  <c r="H946" i="20"/>
  <c r="I946" i="20"/>
  <c r="J946" i="20"/>
  <c r="D947" i="20"/>
  <c r="H947" i="20"/>
  <c r="E947" i="20"/>
  <c r="F947" i="20"/>
  <c r="G947" i="20"/>
  <c r="J947" i="20"/>
  <c r="L947" i="20"/>
  <c r="D948" i="20"/>
  <c r="F948" i="20"/>
  <c r="E948" i="20"/>
  <c r="G948" i="20"/>
  <c r="I948" i="20"/>
  <c r="K948" i="20"/>
  <c r="D949" i="20"/>
  <c r="H949" i="20"/>
  <c r="E949" i="20"/>
  <c r="G949" i="20"/>
  <c r="L949" i="20"/>
  <c r="D950" i="20"/>
  <c r="H950" i="20"/>
  <c r="E950" i="20"/>
  <c r="F950" i="20"/>
  <c r="I950" i="20"/>
  <c r="J950" i="20"/>
  <c r="D951" i="20"/>
  <c r="I951" i="20"/>
  <c r="E951" i="20"/>
  <c r="F951" i="20"/>
  <c r="G951" i="20"/>
  <c r="H951" i="20"/>
  <c r="J951" i="20"/>
  <c r="L951" i="20"/>
  <c r="D952" i="20"/>
  <c r="J952" i="20"/>
  <c r="E952" i="20"/>
  <c r="G952" i="20"/>
  <c r="H952" i="20"/>
  <c r="I952" i="20"/>
  <c r="K952" i="20"/>
  <c r="D953" i="20"/>
  <c r="F953" i="20"/>
  <c r="E953" i="20"/>
  <c r="K953" i="20"/>
  <c r="H953" i="20"/>
  <c r="L953" i="20"/>
  <c r="D954" i="20"/>
  <c r="E954" i="20"/>
  <c r="L954" i="20"/>
  <c r="F954" i="20"/>
  <c r="H954" i="20"/>
  <c r="I954" i="20"/>
  <c r="J954" i="20"/>
  <c r="D955" i="20"/>
  <c r="H955" i="20"/>
  <c r="E955" i="20"/>
  <c r="F955" i="20"/>
  <c r="G955" i="20"/>
  <c r="J955" i="20"/>
  <c r="L955" i="20"/>
  <c r="D956" i="20"/>
  <c r="F956" i="20"/>
  <c r="E956" i="20"/>
  <c r="G956" i="20"/>
  <c r="I956" i="20"/>
  <c r="K956" i="20"/>
  <c r="D957" i="20"/>
  <c r="H957" i="20"/>
  <c r="E957" i="20"/>
  <c r="G957" i="20"/>
  <c r="L957" i="20"/>
  <c r="D958" i="20"/>
  <c r="H958" i="20"/>
  <c r="E958" i="20"/>
  <c r="F958" i="20"/>
  <c r="I958" i="20"/>
  <c r="J958" i="20"/>
  <c r="D959" i="20"/>
  <c r="I959" i="20"/>
  <c r="E959" i="20"/>
  <c r="F959" i="20"/>
  <c r="G959" i="20"/>
  <c r="H959" i="20"/>
  <c r="J959" i="20"/>
  <c r="L959" i="20"/>
  <c r="D960" i="20"/>
  <c r="J960" i="20"/>
  <c r="E960" i="20"/>
  <c r="G960" i="20"/>
  <c r="H960" i="20"/>
  <c r="I960" i="20"/>
  <c r="K960" i="20"/>
  <c r="D961" i="20"/>
  <c r="F961" i="20"/>
  <c r="E961" i="20"/>
  <c r="K961" i="20"/>
  <c r="H961" i="20"/>
  <c r="L961" i="20"/>
  <c r="D962" i="20"/>
  <c r="H962" i="20"/>
  <c r="E962" i="20"/>
  <c r="L962" i="20"/>
  <c r="F962" i="20"/>
  <c r="I962" i="20"/>
  <c r="J962" i="20"/>
  <c r="D963" i="20"/>
  <c r="H963" i="20"/>
  <c r="E963" i="20"/>
  <c r="F963" i="20"/>
  <c r="G963" i="20"/>
  <c r="J963" i="20"/>
  <c r="L963" i="20"/>
  <c r="D964" i="20"/>
  <c r="F964" i="20"/>
  <c r="E964" i="20"/>
  <c r="G964" i="20"/>
  <c r="I964" i="20"/>
  <c r="K964" i="20"/>
  <c r="D965" i="20"/>
  <c r="H965" i="20"/>
  <c r="E965" i="20"/>
  <c r="G965" i="20"/>
  <c r="L965" i="20"/>
  <c r="D966" i="20"/>
  <c r="E966" i="20"/>
  <c r="F966" i="20"/>
  <c r="H966" i="20"/>
  <c r="I966" i="20"/>
  <c r="J966" i="20"/>
  <c r="D967" i="20"/>
  <c r="I967" i="20"/>
  <c r="E967" i="20"/>
  <c r="F967" i="20"/>
  <c r="G967" i="20"/>
  <c r="H967" i="20"/>
  <c r="J967" i="20"/>
  <c r="L967" i="20"/>
  <c r="D968" i="20"/>
  <c r="J968" i="20"/>
  <c r="E968" i="20"/>
  <c r="G968" i="20"/>
  <c r="H968" i="20"/>
  <c r="I968" i="20"/>
  <c r="K968" i="20"/>
  <c r="D969" i="20"/>
  <c r="F969" i="20"/>
  <c r="E969" i="20"/>
  <c r="K969" i="20"/>
  <c r="H969" i="20"/>
  <c r="L969" i="20"/>
  <c r="D970" i="20"/>
  <c r="H970" i="20"/>
  <c r="E970" i="20"/>
  <c r="L970" i="20"/>
  <c r="F970" i="20"/>
  <c r="I970" i="20"/>
  <c r="J970" i="20"/>
  <c r="D971" i="20"/>
  <c r="H971" i="20"/>
  <c r="E971" i="20"/>
  <c r="F971" i="20"/>
  <c r="G971" i="20"/>
  <c r="J971" i="20"/>
  <c r="L971" i="20"/>
  <c r="D972" i="20"/>
  <c r="F972" i="20"/>
  <c r="E972" i="20"/>
  <c r="G972" i="20"/>
  <c r="I972" i="20"/>
  <c r="K972" i="20"/>
  <c r="D973" i="20"/>
  <c r="H973" i="20"/>
  <c r="E973" i="20"/>
  <c r="G973" i="20"/>
  <c r="L973" i="20"/>
  <c r="D974" i="20"/>
  <c r="E974" i="20"/>
  <c r="F974" i="20"/>
  <c r="H974" i="20"/>
  <c r="I974" i="20"/>
  <c r="J974" i="20"/>
  <c r="D975" i="20"/>
  <c r="I975" i="20"/>
  <c r="E975" i="20"/>
  <c r="F975" i="20"/>
  <c r="G975" i="20"/>
  <c r="H975" i="20"/>
  <c r="J975" i="20"/>
  <c r="L975" i="20"/>
  <c r="D976" i="20"/>
  <c r="J976" i="20"/>
  <c r="E976" i="20"/>
  <c r="G976" i="20"/>
  <c r="H976" i="20"/>
  <c r="I976" i="20"/>
  <c r="K976" i="20"/>
  <c r="D977" i="20"/>
  <c r="F977" i="20"/>
  <c r="E977" i="20"/>
  <c r="K977" i="20"/>
  <c r="H977" i="20"/>
  <c r="L977" i="20"/>
  <c r="D978" i="20"/>
  <c r="E978" i="20"/>
  <c r="L978" i="20"/>
  <c r="F978" i="20"/>
  <c r="H978" i="20"/>
  <c r="I978" i="20"/>
  <c r="J978" i="20"/>
  <c r="D979" i="20"/>
  <c r="H979" i="20"/>
  <c r="E979" i="20"/>
  <c r="F979" i="20"/>
  <c r="G979" i="20"/>
  <c r="J979" i="20"/>
  <c r="L979" i="20"/>
  <c r="D980" i="20"/>
  <c r="F980" i="20"/>
  <c r="E980" i="20"/>
  <c r="G980" i="20"/>
  <c r="I980" i="20"/>
  <c r="K980" i="20"/>
  <c r="D981" i="20"/>
  <c r="H981" i="20"/>
  <c r="E981" i="20"/>
  <c r="G981" i="20"/>
  <c r="L981" i="20"/>
  <c r="D982" i="20"/>
  <c r="H982" i="20"/>
  <c r="E982" i="20"/>
  <c r="F982" i="20"/>
  <c r="I982" i="20"/>
  <c r="J982" i="20"/>
  <c r="D983" i="20"/>
  <c r="I983" i="20"/>
  <c r="E983" i="20"/>
  <c r="F983" i="20"/>
  <c r="G983" i="20"/>
  <c r="H983" i="20"/>
  <c r="J983" i="20"/>
  <c r="L983" i="20"/>
  <c r="D984" i="20"/>
  <c r="J984" i="20"/>
  <c r="E984" i="20"/>
  <c r="G984" i="20"/>
  <c r="H984" i="20"/>
  <c r="I984" i="20"/>
  <c r="K984" i="20"/>
  <c r="D985" i="20"/>
  <c r="F985" i="20"/>
  <c r="E985" i="20"/>
  <c r="K985" i="20"/>
  <c r="H985" i="20"/>
  <c r="L985" i="20"/>
  <c r="D986" i="20"/>
  <c r="E986" i="20"/>
  <c r="L986" i="20"/>
  <c r="F986" i="20"/>
  <c r="H986" i="20"/>
  <c r="I986" i="20"/>
  <c r="J986" i="20"/>
  <c r="D987" i="20"/>
  <c r="H987" i="20"/>
  <c r="E987" i="20"/>
  <c r="F987" i="20"/>
  <c r="G987" i="20"/>
  <c r="J987" i="20"/>
  <c r="L987" i="20"/>
  <c r="D988" i="20"/>
  <c r="F988" i="20"/>
  <c r="E988" i="20"/>
  <c r="G988" i="20"/>
  <c r="I988" i="20"/>
  <c r="K988" i="20"/>
  <c r="D989" i="20"/>
  <c r="H989" i="20"/>
  <c r="E989" i="20"/>
  <c r="G989" i="20"/>
  <c r="L989" i="20"/>
  <c r="D990" i="20"/>
  <c r="H990" i="20"/>
  <c r="E990" i="20"/>
  <c r="F990" i="20"/>
  <c r="I990" i="20"/>
  <c r="J990" i="20"/>
  <c r="D991" i="20"/>
  <c r="I991" i="20"/>
  <c r="E991" i="20"/>
  <c r="F991" i="20"/>
  <c r="G991" i="20"/>
  <c r="H991" i="20"/>
  <c r="J991" i="20"/>
  <c r="L991" i="20"/>
  <c r="D992" i="20"/>
  <c r="J992" i="20"/>
  <c r="E992" i="20"/>
  <c r="G992" i="20"/>
  <c r="H992" i="20"/>
  <c r="I992" i="20"/>
  <c r="K992" i="20"/>
  <c r="D993" i="20"/>
  <c r="F993" i="20"/>
  <c r="E993" i="20"/>
  <c r="K993" i="20"/>
  <c r="H993" i="20"/>
  <c r="L993" i="20"/>
  <c r="D994" i="20"/>
  <c r="E994" i="20"/>
  <c r="L994" i="20"/>
  <c r="F994" i="20"/>
  <c r="H994" i="20"/>
  <c r="I994" i="20"/>
  <c r="J994" i="20"/>
  <c r="D995" i="20"/>
  <c r="H995" i="20"/>
  <c r="E995" i="20"/>
  <c r="F995" i="20"/>
  <c r="G995" i="20"/>
  <c r="J995" i="20"/>
  <c r="L995" i="20"/>
  <c r="D996" i="20"/>
  <c r="F996" i="20"/>
  <c r="E996" i="20"/>
  <c r="G996" i="20"/>
  <c r="I996" i="20"/>
  <c r="K996" i="20"/>
  <c r="D997" i="20"/>
  <c r="H997" i="20"/>
  <c r="E997" i="20"/>
  <c r="G997" i="20"/>
  <c r="L997" i="20"/>
  <c r="D998" i="20"/>
  <c r="H998" i="20"/>
  <c r="E998" i="20"/>
  <c r="F998" i="20"/>
  <c r="I998" i="20"/>
  <c r="J998" i="20"/>
  <c r="D999" i="20"/>
  <c r="I999" i="20"/>
  <c r="E999" i="20"/>
  <c r="F999" i="20"/>
  <c r="G999" i="20"/>
  <c r="H999" i="20"/>
  <c r="J999" i="20"/>
  <c r="L999" i="20"/>
  <c r="D1000" i="20"/>
  <c r="J1000" i="20"/>
  <c r="E1000" i="20"/>
  <c r="G1000" i="20"/>
  <c r="H1000" i="20"/>
  <c r="I1000" i="20"/>
  <c r="K1000" i="20"/>
  <c r="D1001" i="20"/>
  <c r="F1001" i="20"/>
  <c r="E1001" i="20"/>
  <c r="K1001" i="20"/>
  <c r="H1001" i="20"/>
  <c r="L1001" i="20"/>
  <c r="D1002" i="20"/>
  <c r="E1002" i="20"/>
  <c r="L1002" i="20"/>
  <c r="F1002" i="20"/>
  <c r="H1002" i="20"/>
  <c r="I1002" i="20"/>
  <c r="J1002" i="20"/>
  <c r="D1003" i="20"/>
  <c r="H1003" i="20"/>
  <c r="E1003" i="20"/>
  <c r="F1003" i="20"/>
  <c r="G1003" i="20"/>
  <c r="J1003" i="20"/>
  <c r="L1003" i="20"/>
  <c r="D1004" i="20"/>
  <c r="F1004" i="20"/>
  <c r="E1004" i="20"/>
  <c r="G1004" i="20"/>
  <c r="I1004" i="20"/>
  <c r="K1004" i="20"/>
  <c r="D1005" i="20"/>
  <c r="H1005" i="20"/>
  <c r="E1005" i="20"/>
  <c r="G1005" i="20"/>
  <c r="L1005" i="20"/>
  <c r="D1006" i="20"/>
  <c r="H1006" i="20"/>
  <c r="E1006" i="20"/>
  <c r="F1006" i="20"/>
  <c r="I1006" i="20"/>
  <c r="J1006" i="20"/>
  <c r="D1007" i="20"/>
  <c r="I1007" i="20"/>
  <c r="E1007" i="20"/>
  <c r="F1007" i="20"/>
  <c r="G1007" i="20"/>
  <c r="H1007" i="20"/>
  <c r="J1007" i="20"/>
  <c r="L1007" i="20"/>
  <c r="D1008" i="20"/>
  <c r="J1008" i="20"/>
  <c r="E1008" i="20"/>
  <c r="G1008" i="20"/>
  <c r="H1008" i="20"/>
  <c r="I1008" i="20"/>
  <c r="K1008" i="20"/>
  <c r="D1009" i="20"/>
  <c r="F1009" i="20"/>
  <c r="E1009" i="20"/>
  <c r="K1009" i="20"/>
  <c r="H1009" i="20"/>
  <c r="L1009" i="20"/>
  <c r="D1010" i="20"/>
  <c r="E1010" i="20"/>
  <c r="L1010" i="20"/>
  <c r="F1010" i="20"/>
  <c r="H1010" i="20"/>
  <c r="I1010" i="20"/>
  <c r="J1010" i="20"/>
  <c r="D1011" i="20"/>
  <c r="H1011" i="20"/>
  <c r="E1011" i="20"/>
  <c r="F1011" i="20"/>
  <c r="G1011" i="20"/>
  <c r="J1011" i="20"/>
  <c r="K1011" i="20"/>
  <c r="L1011" i="20"/>
  <c r="D1012" i="20"/>
  <c r="F1012" i="20"/>
  <c r="E1012" i="20"/>
  <c r="G1012" i="20"/>
  <c r="K1012" i="20"/>
  <c r="D1013" i="20"/>
  <c r="H1013" i="20"/>
  <c r="E1013" i="20"/>
  <c r="G1013" i="20"/>
  <c r="L1013" i="20"/>
  <c r="D1014" i="20"/>
  <c r="H1014" i="20"/>
  <c r="E1014" i="20"/>
  <c r="F1014" i="20"/>
  <c r="I1014" i="20"/>
  <c r="J1014" i="20"/>
  <c r="D1015" i="20"/>
  <c r="I1015" i="20"/>
  <c r="E1015" i="20"/>
  <c r="F1015" i="20"/>
  <c r="G1015" i="20"/>
  <c r="H1015" i="20"/>
  <c r="J1015" i="20"/>
  <c r="L1015" i="20"/>
  <c r="D1016" i="20"/>
  <c r="J1016" i="20"/>
  <c r="E1016" i="20"/>
  <c r="G1016" i="20"/>
  <c r="H1016" i="20"/>
  <c r="I1016" i="20"/>
  <c r="K1016" i="20"/>
  <c r="D1017" i="20"/>
  <c r="F1017" i="20"/>
  <c r="E1017" i="20"/>
  <c r="K1017" i="20"/>
  <c r="H1017" i="20"/>
  <c r="L1017" i="20"/>
  <c r="D1018" i="20"/>
  <c r="E1018" i="20"/>
  <c r="L1018" i="20"/>
  <c r="F1018" i="20"/>
  <c r="H1018" i="20"/>
  <c r="I1018" i="20"/>
  <c r="J1018" i="20"/>
  <c r="D1019" i="20"/>
  <c r="H1019" i="20"/>
  <c r="E1019" i="20"/>
  <c r="F1019" i="20"/>
  <c r="G1019" i="20"/>
  <c r="J1019" i="20"/>
  <c r="K1019" i="20"/>
  <c r="L1019" i="20"/>
  <c r="D1020" i="20"/>
  <c r="F1020" i="20"/>
  <c r="E1020" i="20"/>
  <c r="G1020" i="20"/>
  <c r="K1020" i="20"/>
  <c r="L1020" i="20"/>
  <c r="D1021" i="20"/>
  <c r="H1021" i="20"/>
  <c r="E1021" i="20"/>
  <c r="G1021" i="20"/>
  <c r="L1021" i="20"/>
  <c r="D1022" i="20"/>
  <c r="H1022" i="20"/>
  <c r="E1022" i="20"/>
  <c r="F1022" i="20"/>
  <c r="I1022" i="20"/>
  <c r="J1022" i="20"/>
  <c r="D1023" i="20"/>
  <c r="I1023" i="20"/>
  <c r="E1023" i="20"/>
  <c r="F1023" i="20"/>
  <c r="G1023" i="20"/>
  <c r="H1023" i="20"/>
  <c r="J1023" i="20"/>
  <c r="L1023" i="20"/>
  <c r="D1024" i="20"/>
  <c r="J1024" i="20"/>
  <c r="E1024" i="20"/>
  <c r="G1024" i="20"/>
  <c r="H1024" i="20"/>
  <c r="I1024" i="20"/>
  <c r="K1024" i="20"/>
  <c r="D1025" i="20"/>
  <c r="F1025" i="20"/>
  <c r="E1025" i="20"/>
  <c r="K1025" i="20"/>
  <c r="H1025" i="20"/>
  <c r="L1025" i="20"/>
  <c r="D1026" i="20"/>
  <c r="E1026" i="20"/>
  <c r="L1026" i="20"/>
  <c r="F1026" i="20"/>
  <c r="H1026" i="20"/>
  <c r="I1026" i="20"/>
  <c r="J1026" i="20"/>
  <c r="D1027" i="20"/>
  <c r="H1027" i="20"/>
  <c r="E1027" i="20"/>
  <c r="F1027" i="20"/>
  <c r="G1027" i="20"/>
  <c r="J1027" i="20"/>
  <c r="K1027" i="20"/>
  <c r="L1027" i="20"/>
  <c r="D1028" i="20"/>
  <c r="F1028" i="20"/>
  <c r="E1028" i="20"/>
  <c r="G1028" i="20"/>
  <c r="K1028" i="20"/>
  <c r="L1028" i="20"/>
  <c r="D1029" i="20"/>
  <c r="H1029" i="20"/>
  <c r="E1029" i="20"/>
  <c r="G1029" i="20"/>
  <c r="L1029" i="20"/>
  <c r="D1030" i="20"/>
  <c r="H1030" i="20"/>
  <c r="E1030" i="20"/>
  <c r="F1030" i="20"/>
  <c r="I1030" i="20"/>
  <c r="J1030" i="20"/>
  <c r="D1031" i="20"/>
  <c r="I1031" i="20"/>
  <c r="E1031" i="20"/>
  <c r="F1031" i="20"/>
  <c r="G1031" i="20"/>
  <c r="H1031" i="20"/>
  <c r="J1031" i="20"/>
  <c r="L1031" i="20"/>
  <c r="D1032" i="20"/>
  <c r="J1032" i="20"/>
  <c r="E1032" i="20"/>
  <c r="G1032" i="20"/>
  <c r="H1032" i="20"/>
  <c r="I1032" i="20"/>
  <c r="K1032" i="20"/>
  <c r="D1033" i="20"/>
  <c r="F1033" i="20"/>
  <c r="E1033" i="20"/>
  <c r="K1033" i="20"/>
  <c r="H1033" i="20"/>
  <c r="L1033" i="20"/>
  <c r="D1034" i="20"/>
  <c r="E1034" i="20"/>
  <c r="L1034" i="20"/>
  <c r="F1034" i="20"/>
  <c r="H1034" i="20"/>
  <c r="I1034" i="20"/>
  <c r="J1034" i="20"/>
  <c r="D1035" i="20"/>
  <c r="H1035" i="20"/>
  <c r="E1035" i="20"/>
  <c r="F1035" i="20"/>
  <c r="G1035" i="20"/>
  <c r="J1035" i="20"/>
  <c r="K1035" i="20"/>
  <c r="L1035" i="20"/>
  <c r="D1036" i="20"/>
  <c r="F1036" i="20"/>
  <c r="E1036" i="20"/>
  <c r="G1036" i="20"/>
  <c r="K1036" i="20"/>
  <c r="L1036" i="20"/>
  <c r="D1037" i="20"/>
  <c r="H1037" i="20"/>
  <c r="E1037" i="20"/>
  <c r="G1037" i="20"/>
  <c r="L1037" i="20"/>
  <c r="D1038" i="20"/>
  <c r="H1038" i="20"/>
  <c r="E1038" i="20"/>
  <c r="F1038" i="20"/>
  <c r="I1038" i="20"/>
  <c r="J1038" i="20"/>
  <c r="D1039" i="20"/>
  <c r="I1039" i="20"/>
  <c r="E1039" i="20"/>
  <c r="F1039" i="20"/>
  <c r="G1039" i="20"/>
  <c r="H1039" i="20"/>
  <c r="J1039" i="20"/>
  <c r="L1039" i="20"/>
  <c r="D1040" i="20"/>
  <c r="J1040" i="20"/>
  <c r="E1040" i="20"/>
  <c r="G1040" i="20"/>
  <c r="H1040" i="20"/>
  <c r="I1040" i="20"/>
  <c r="K1040" i="20"/>
  <c r="D1041" i="20"/>
  <c r="F1041" i="20"/>
  <c r="E1041" i="20"/>
  <c r="K1041" i="20"/>
  <c r="H1041" i="20"/>
  <c r="L1041" i="20"/>
  <c r="D1042" i="20"/>
  <c r="E1042" i="20"/>
  <c r="L1042" i="20"/>
  <c r="F1042" i="20"/>
  <c r="H1042" i="20"/>
  <c r="I1042" i="20"/>
  <c r="J1042" i="20"/>
  <c r="D1043" i="20"/>
  <c r="H1043" i="20"/>
  <c r="E1043" i="20"/>
  <c r="F1043" i="20"/>
  <c r="G1043" i="20"/>
  <c r="J1043" i="20"/>
  <c r="K1043" i="20"/>
  <c r="L1043" i="20"/>
  <c r="D1044" i="20"/>
  <c r="F1044" i="20"/>
  <c r="E1044" i="20"/>
  <c r="G1044" i="20"/>
  <c r="K1044" i="20"/>
  <c r="L1044" i="20"/>
  <c r="D1045" i="20"/>
  <c r="H1045" i="20"/>
  <c r="E1045" i="20"/>
  <c r="G1045" i="20"/>
  <c r="L1045" i="20"/>
  <c r="D1046" i="20"/>
  <c r="H1046" i="20"/>
  <c r="E1046" i="20"/>
  <c r="F1046" i="20"/>
  <c r="I1046" i="20"/>
  <c r="J1046" i="20"/>
  <c r="D1047" i="20"/>
  <c r="I1047" i="20"/>
  <c r="E1047" i="20"/>
  <c r="F1047" i="20"/>
  <c r="G1047" i="20"/>
  <c r="H1047" i="20"/>
  <c r="J1047" i="20"/>
  <c r="L1047" i="20"/>
  <c r="D1048" i="20"/>
  <c r="J1048" i="20"/>
  <c r="E1048" i="20"/>
  <c r="G1048" i="20"/>
  <c r="H1048" i="20"/>
  <c r="I1048" i="20"/>
  <c r="K1048" i="20"/>
  <c r="D1049" i="20"/>
  <c r="F1049" i="20"/>
  <c r="E1049" i="20"/>
  <c r="K1049" i="20"/>
  <c r="H1049" i="20"/>
  <c r="L1049" i="20"/>
  <c r="D1050" i="20"/>
  <c r="E1050" i="20"/>
  <c r="L1050" i="20"/>
  <c r="F1050" i="20"/>
  <c r="H1050" i="20"/>
  <c r="I1050" i="20"/>
  <c r="J1050" i="20"/>
  <c r="D1051" i="20"/>
  <c r="H1051" i="20"/>
  <c r="E1051" i="20"/>
  <c r="F1051" i="20"/>
  <c r="G1051" i="20"/>
  <c r="J1051" i="20"/>
  <c r="K1051" i="20"/>
  <c r="L1051" i="20"/>
  <c r="D1052" i="20"/>
  <c r="F1052" i="20"/>
  <c r="E1052" i="20"/>
  <c r="G1052" i="20"/>
  <c r="K1052" i="20"/>
  <c r="L1052" i="20"/>
  <c r="D1053" i="20"/>
  <c r="L1053" i="20"/>
  <c r="E1053" i="20"/>
  <c r="G1053" i="20"/>
  <c r="D1054" i="20"/>
  <c r="H1054" i="20"/>
  <c r="E1054" i="20"/>
  <c r="F1054" i="20"/>
  <c r="I1054" i="20"/>
  <c r="J1054" i="20"/>
  <c r="D1055" i="20"/>
  <c r="I1055" i="20"/>
  <c r="E1055" i="20"/>
  <c r="F1055" i="20"/>
  <c r="G1055" i="20"/>
  <c r="H1055" i="20"/>
  <c r="J1055" i="20"/>
  <c r="L1055" i="20"/>
  <c r="D1056" i="20"/>
  <c r="J1056" i="20"/>
  <c r="E1056" i="20"/>
  <c r="G1056" i="20"/>
  <c r="H1056" i="20"/>
  <c r="I1056" i="20"/>
  <c r="K1056" i="20"/>
  <c r="D1057" i="20"/>
  <c r="F1057" i="20"/>
  <c r="E1057" i="20"/>
  <c r="K1057" i="20"/>
  <c r="H1057" i="20"/>
  <c r="L1057" i="20"/>
  <c r="D1058" i="20"/>
  <c r="E1058" i="20"/>
  <c r="F1058" i="20"/>
  <c r="H1058" i="20"/>
  <c r="I1058" i="20"/>
  <c r="J1058" i="20"/>
  <c r="D1059" i="20"/>
  <c r="H1059" i="20"/>
  <c r="E1059" i="20"/>
  <c r="F1059" i="20"/>
  <c r="G1059" i="20"/>
  <c r="J1059" i="20"/>
  <c r="K1059" i="20"/>
  <c r="L1059" i="20"/>
  <c r="D1060" i="20"/>
  <c r="F1060" i="20"/>
  <c r="E1060" i="20"/>
  <c r="G1060" i="20"/>
  <c r="K1060" i="20"/>
  <c r="L1060" i="20"/>
  <c r="D1061" i="20"/>
  <c r="E1061" i="20"/>
  <c r="G1061" i="20"/>
  <c r="L1061" i="20"/>
  <c r="D1062" i="20"/>
  <c r="H1062" i="20"/>
  <c r="E1062" i="20"/>
  <c r="F1062" i="20"/>
  <c r="I1062" i="20"/>
  <c r="J1062" i="20"/>
  <c r="D1063" i="20"/>
  <c r="I1063" i="20"/>
  <c r="E1063" i="20"/>
  <c r="F1063" i="20"/>
  <c r="G1063" i="20"/>
  <c r="H1063" i="20"/>
  <c r="J1063" i="20"/>
  <c r="L1063" i="20"/>
  <c r="D1064" i="20"/>
  <c r="J1064" i="20"/>
  <c r="E1064" i="20"/>
  <c r="G1064" i="20"/>
  <c r="H1064" i="20"/>
  <c r="I1064" i="20"/>
  <c r="K1064" i="20"/>
  <c r="D1065" i="20"/>
  <c r="H1065" i="20"/>
  <c r="E1065" i="20"/>
  <c r="K1065" i="20"/>
  <c r="D1066" i="20"/>
  <c r="E1066" i="20"/>
  <c r="F1066" i="20"/>
  <c r="H1066" i="20"/>
  <c r="I1066" i="20"/>
  <c r="J1066" i="20"/>
  <c r="D1067" i="20"/>
  <c r="H1067" i="20"/>
  <c r="E1067" i="20"/>
  <c r="F1067" i="20"/>
  <c r="G1067" i="20"/>
  <c r="J1067" i="20"/>
  <c r="K1067" i="20"/>
  <c r="L1067" i="20"/>
  <c r="D1068" i="20"/>
  <c r="F1068" i="20"/>
  <c r="E1068" i="20"/>
  <c r="G1068" i="20"/>
  <c r="K1068" i="20"/>
  <c r="L1068" i="20"/>
  <c r="D1069" i="20"/>
  <c r="E1069" i="20"/>
  <c r="G1069" i="20"/>
  <c r="L1069" i="20"/>
  <c r="D1070" i="20"/>
  <c r="H1070" i="20"/>
  <c r="E1070" i="20"/>
  <c r="F1070" i="20"/>
  <c r="I1070" i="20"/>
  <c r="J1070" i="20"/>
  <c r="D1071" i="20"/>
  <c r="I1071" i="20"/>
  <c r="E1071" i="20"/>
  <c r="F1071" i="20"/>
  <c r="G1071" i="20"/>
  <c r="H1071" i="20"/>
  <c r="J1071" i="20"/>
  <c r="L1071" i="20"/>
  <c r="D1072" i="20"/>
  <c r="J1072" i="20"/>
  <c r="E1072" i="20"/>
  <c r="G1072" i="20"/>
  <c r="H1072" i="20"/>
  <c r="I1072" i="20"/>
  <c r="K1072" i="20"/>
  <c r="D1073" i="20"/>
  <c r="H1073" i="20"/>
  <c r="E1073" i="20"/>
  <c r="K1073" i="20"/>
  <c r="D1074" i="20"/>
  <c r="E1074" i="20"/>
  <c r="F1074" i="20"/>
  <c r="H1074" i="20"/>
  <c r="I1074" i="20"/>
  <c r="J1074" i="20"/>
  <c r="D1075" i="20"/>
  <c r="H1075" i="20"/>
  <c r="E1075" i="20"/>
  <c r="F1075" i="20"/>
  <c r="G1075" i="20"/>
  <c r="J1075" i="20"/>
  <c r="K1075" i="20"/>
  <c r="L1075" i="20"/>
  <c r="D1076" i="20"/>
  <c r="F1076" i="20"/>
  <c r="E1076" i="20"/>
  <c r="G1076" i="20"/>
  <c r="K1076" i="20"/>
  <c r="L1076" i="20"/>
  <c r="D1077" i="20"/>
  <c r="E1077" i="20"/>
  <c r="G1077" i="20"/>
  <c r="L1077" i="20"/>
  <c r="D1078" i="20"/>
  <c r="H1078" i="20"/>
  <c r="E1078" i="20"/>
  <c r="F1078" i="20"/>
  <c r="I1078" i="20"/>
  <c r="J1078" i="20"/>
  <c r="D1079" i="20"/>
  <c r="I1079" i="20"/>
  <c r="E1079" i="20"/>
  <c r="F1079" i="20"/>
  <c r="G1079" i="20"/>
  <c r="H1079" i="20"/>
  <c r="J1079" i="20"/>
  <c r="L1079" i="20"/>
  <c r="D1080" i="20"/>
  <c r="J1080" i="20"/>
  <c r="E1080" i="20"/>
  <c r="G1080" i="20"/>
  <c r="H1080" i="20"/>
  <c r="I1080" i="20"/>
  <c r="K1080" i="20"/>
  <c r="D1081" i="20"/>
  <c r="H1081" i="20"/>
  <c r="E1081" i="20"/>
  <c r="K1081" i="20"/>
  <c r="D1082" i="20"/>
  <c r="E1082" i="20"/>
  <c r="F1082" i="20"/>
  <c r="H1082" i="20"/>
  <c r="I1082" i="20"/>
  <c r="J1082" i="20"/>
  <c r="D1083" i="20"/>
  <c r="H1083" i="20"/>
  <c r="E1083" i="20"/>
  <c r="F1083" i="20"/>
  <c r="G1083" i="20"/>
  <c r="J1083" i="20"/>
  <c r="K1083" i="20"/>
  <c r="L1083" i="20"/>
  <c r="D1084" i="20"/>
  <c r="F1084" i="20"/>
  <c r="E1084" i="20"/>
  <c r="G1084" i="20"/>
  <c r="K1084" i="20"/>
  <c r="L1084" i="20"/>
  <c r="D1085" i="20"/>
  <c r="E1085" i="20"/>
  <c r="G1085" i="20"/>
  <c r="L1085" i="20"/>
  <c r="D1086" i="20"/>
  <c r="H1086" i="20"/>
  <c r="E1086" i="20"/>
  <c r="F1086" i="20"/>
  <c r="I1086" i="20"/>
  <c r="J1086" i="20"/>
  <c r="D1087" i="20"/>
  <c r="I1087" i="20"/>
  <c r="E1087" i="20"/>
  <c r="F1087" i="20"/>
  <c r="G1087" i="20"/>
  <c r="H1087" i="20"/>
  <c r="J1087" i="20"/>
  <c r="L1087" i="20"/>
  <c r="D1088" i="20"/>
  <c r="J1088" i="20"/>
  <c r="E1088" i="20"/>
  <c r="G1088" i="20"/>
  <c r="H1088" i="20"/>
  <c r="I1088" i="20"/>
  <c r="K1088" i="20"/>
  <c r="D1089" i="20"/>
  <c r="H1089" i="20"/>
  <c r="E1089" i="20"/>
  <c r="K1089" i="20"/>
  <c r="D1090" i="20"/>
  <c r="E1090" i="20"/>
  <c r="F1090" i="20"/>
  <c r="H1090" i="20"/>
  <c r="I1090" i="20"/>
  <c r="J1090" i="20"/>
  <c r="D1091" i="20"/>
  <c r="H1091" i="20"/>
  <c r="E1091" i="20"/>
  <c r="F1091" i="20"/>
  <c r="G1091" i="20"/>
  <c r="J1091" i="20"/>
  <c r="K1091" i="20"/>
  <c r="L1091" i="20"/>
  <c r="D1092" i="20"/>
  <c r="F1092" i="20"/>
  <c r="E1092" i="20"/>
  <c r="G1092" i="20"/>
  <c r="K1092" i="20"/>
  <c r="L1092" i="20"/>
  <c r="D1093" i="20"/>
  <c r="E1093" i="20"/>
  <c r="D1094" i="20"/>
  <c r="H1094" i="20"/>
  <c r="E1094" i="20"/>
  <c r="F1094" i="20"/>
  <c r="I1094" i="20"/>
  <c r="J1094" i="20"/>
  <c r="D1095" i="20"/>
  <c r="I1095" i="20"/>
  <c r="E1095" i="20"/>
  <c r="F1095" i="20"/>
  <c r="G1095" i="20"/>
  <c r="H1095" i="20"/>
  <c r="J1095" i="20"/>
  <c r="L1095" i="20"/>
  <c r="D1096" i="20"/>
  <c r="J1096" i="20"/>
  <c r="E1096" i="20"/>
  <c r="G1096" i="20"/>
  <c r="H1096" i="20"/>
  <c r="I1096" i="20"/>
  <c r="K1096" i="20"/>
  <c r="D1097" i="20"/>
  <c r="E1097" i="20"/>
  <c r="K1097" i="20"/>
  <c r="I1097" i="20"/>
  <c r="L1097" i="20"/>
  <c r="D1098" i="20"/>
  <c r="E1098" i="20"/>
  <c r="F1098" i="20"/>
  <c r="H1098" i="20"/>
  <c r="I1098" i="20"/>
  <c r="J1098" i="20"/>
  <c r="D1099" i="20"/>
  <c r="H1099" i="20"/>
  <c r="E1099" i="20"/>
  <c r="F1099" i="20"/>
  <c r="G1099" i="20"/>
  <c r="J1099" i="20"/>
  <c r="K1099" i="20"/>
  <c r="L1099" i="20"/>
  <c r="D1100" i="20"/>
  <c r="E1100" i="20"/>
  <c r="G1100" i="20"/>
  <c r="K1100" i="20"/>
  <c r="L1100" i="20"/>
  <c r="D1101" i="20"/>
  <c r="E1101" i="20"/>
  <c r="H1101" i="20"/>
  <c r="L1101" i="20"/>
  <c r="D1102" i="20"/>
  <c r="H1102" i="20"/>
  <c r="E1102" i="20"/>
  <c r="F1102" i="20"/>
  <c r="I1102" i="20"/>
  <c r="J1102" i="20"/>
  <c r="D1103" i="20"/>
  <c r="I1103" i="20"/>
  <c r="E1103" i="20"/>
  <c r="F1103" i="20"/>
  <c r="G1103" i="20"/>
  <c r="H1103" i="20"/>
  <c r="J1103" i="20"/>
  <c r="L1103" i="20"/>
  <c r="D1104" i="20"/>
  <c r="J1104" i="20"/>
  <c r="E1104" i="20"/>
  <c r="G1104" i="20"/>
  <c r="H1104" i="20"/>
  <c r="I1104" i="20"/>
  <c r="K1104" i="20"/>
  <c r="D1105" i="20"/>
  <c r="F1105" i="20"/>
  <c r="E1105" i="20"/>
  <c r="K1105" i="20"/>
  <c r="H1105" i="20"/>
  <c r="I1105" i="20"/>
  <c r="J1105" i="20"/>
  <c r="L1105" i="20"/>
  <c r="D1106" i="20"/>
  <c r="E1106" i="20"/>
  <c r="F1106" i="20"/>
  <c r="H1106" i="20"/>
  <c r="I1106" i="20"/>
  <c r="J1106" i="20"/>
  <c r="K1106" i="20"/>
  <c r="D1107" i="20"/>
  <c r="E1107" i="20"/>
  <c r="G1107" i="20"/>
  <c r="J1107" i="20"/>
  <c r="D1108" i="20"/>
  <c r="E1108" i="20"/>
  <c r="L1108" i="20"/>
  <c r="G1108" i="20"/>
  <c r="K1108" i="20"/>
  <c r="D1109" i="20"/>
  <c r="E1109" i="20"/>
  <c r="H1109" i="20"/>
  <c r="L1109" i="20"/>
  <c r="D1110" i="20"/>
  <c r="H1110" i="20"/>
  <c r="E1110" i="20"/>
  <c r="F1110" i="20"/>
  <c r="G1110" i="20"/>
  <c r="I1110" i="20"/>
  <c r="J1110" i="20"/>
  <c r="D1111" i="20"/>
  <c r="I1111" i="20"/>
  <c r="E1111" i="20"/>
  <c r="F1111" i="20"/>
  <c r="G1111" i="20"/>
  <c r="H1111" i="20"/>
  <c r="J1111" i="20"/>
  <c r="L1111" i="20"/>
  <c r="D1112" i="20"/>
  <c r="J1112" i="20"/>
  <c r="E1112" i="20"/>
  <c r="G1112" i="20"/>
  <c r="H1112" i="20"/>
  <c r="I1112" i="20"/>
  <c r="K1112" i="20"/>
  <c r="D1113" i="20"/>
  <c r="F1113" i="20"/>
  <c r="E1113" i="20"/>
  <c r="K1113" i="20"/>
  <c r="H1113" i="20"/>
  <c r="I1113" i="20"/>
  <c r="J1113" i="20"/>
  <c r="D1114" i="20"/>
  <c r="E1114" i="20"/>
  <c r="L1114" i="20"/>
  <c r="F1114" i="20"/>
  <c r="H1114" i="20"/>
  <c r="I1114" i="20"/>
  <c r="J1114" i="20"/>
  <c r="D1115" i="20"/>
  <c r="I1115" i="20"/>
  <c r="E1115" i="20"/>
  <c r="F1115" i="20"/>
  <c r="G1115" i="20"/>
  <c r="H1115" i="20"/>
  <c r="J1115" i="20"/>
  <c r="K1115" i="20"/>
  <c r="D1116" i="20"/>
  <c r="E1116" i="20"/>
  <c r="K1116" i="20"/>
  <c r="G1116" i="20"/>
  <c r="I1116" i="20"/>
  <c r="D1117" i="20"/>
  <c r="I1117" i="20"/>
  <c r="E1117" i="20"/>
  <c r="L1117" i="20"/>
  <c r="F1117" i="20"/>
  <c r="D1118" i="20"/>
  <c r="H1118" i="20"/>
  <c r="E1118" i="20"/>
  <c r="L1118" i="20"/>
  <c r="F1118" i="20"/>
  <c r="G1118" i="20"/>
  <c r="I1118" i="20"/>
  <c r="J1118" i="20"/>
  <c r="K1118" i="20"/>
  <c r="D1119" i="20"/>
  <c r="I1119" i="20"/>
  <c r="E1119" i="20"/>
  <c r="F1119" i="20"/>
  <c r="G1119" i="20"/>
  <c r="H1119" i="20"/>
  <c r="D1120" i="20"/>
  <c r="H1120" i="20"/>
  <c r="E1120" i="20"/>
  <c r="G1120" i="20"/>
  <c r="D1121" i="20"/>
  <c r="F1121" i="20"/>
  <c r="E1121" i="20"/>
  <c r="H1121" i="20"/>
  <c r="I1121" i="20"/>
  <c r="J1121" i="20"/>
  <c r="D1122" i="20"/>
  <c r="E1122" i="20"/>
  <c r="L1122" i="20"/>
  <c r="F1122" i="20"/>
  <c r="H1122" i="20"/>
  <c r="I1122" i="20"/>
  <c r="J1122" i="20"/>
  <c r="D1123" i="20"/>
  <c r="I1123" i="20"/>
  <c r="E1123" i="20"/>
  <c r="G1123" i="20"/>
  <c r="H1123" i="20"/>
  <c r="D1124" i="20"/>
  <c r="H1124" i="20"/>
  <c r="E1124" i="20"/>
  <c r="G1124" i="20"/>
  <c r="D1125" i="20"/>
  <c r="F1125" i="20"/>
  <c r="E1125" i="20"/>
  <c r="H1125" i="20"/>
  <c r="I1125" i="20"/>
  <c r="J1125" i="20"/>
  <c r="D1126" i="20"/>
  <c r="H1126" i="20"/>
  <c r="E1126" i="20"/>
  <c r="L1126" i="20"/>
  <c r="F1126" i="20"/>
  <c r="I1126" i="20"/>
  <c r="J1126" i="20"/>
  <c r="D1127" i="20"/>
  <c r="I1127" i="20"/>
  <c r="E1127" i="20"/>
  <c r="G1127" i="20"/>
  <c r="H1127" i="20"/>
  <c r="J1127" i="20"/>
  <c r="D1128" i="20"/>
  <c r="H1128" i="20"/>
  <c r="E1128" i="20"/>
  <c r="G1128" i="20"/>
  <c r="D1129" i="20"/>
  <c r="H1129" i="20"/>
  <c r="E1129" i="20"/>
  <c r="F1129" i="20"/>
  <c r="I1129" i="20"/>
  <c r="J1129" i="20"/>
  <c r="L1129" i="20"/>
  <c r="D1130" i="20"/>
  <c r="E1130" i="20"/>
  <c r="L1130" i="20"/>
  <c r="F1130" i="20"/>
  <c r="H1130" i="20"/>
  <c r="I1130" i="20"/>
  <c r="J1130" i="20"/>
  <c r="D1131" i="20"/>
  <c r="I1131" i="20"/>
  <c r="E1131" i="20"/>
  <c r="G1131" i="20"/>
  <c r="H1131" i="20"/>
  <c r="J1131" i="20"/>
  <c r="D1132" i="20"/>
  <c r="H1132" i="20"/>
  <c r="E1132" i="20"/>
  <c r="G1132" i="20"/>
  <c r="D1133" i="20"/>
  <c r="H1133" i="20"/>
  <c r="E1133" i="20"/>
  <c r="F1133" i="20"/>
  <c r="I1133" i="20"/>
  <c r="J1133" i="20"/>
  <c r="L1133" i="20"/>
  <c r="D1134" i="20"/>
  <c r="H1134" i="20"/>
  <c r="E1134" i="20"/>
  <c r="L1134" i="20"/>
  <c r="F1134" i="20"/>
  <c r="I1134" i="20"/>
  <c r="J1134" i="20"/>
  <c r="D1135" i="20"/>
  <c r="I1135" i="20"/>
  <c r="E1135" i="20"/>
  <c r="F1135" i="20"/>
  <c r="G1135" i="20"/>
  <c r="H1135" i="20"/>
  <c r="J1135" i="20"/>
  <c r="K1135" i="20"/>
  <c r="D1136" i="20"/>
  <c r="H1136" i="20"/>
  <c r="E1136" i="20"/>
  <c r="K1136" i="20"/>
  <c r="G1136" i="20"/>
  <c r="D1137" i="20"/>
  <c r="I1137" i="20"/>
  <c r="E1137" i="20"/>
  <c r="F1137" i="20"/>
  <c r="H1137" i="20"/>
  <c r="J1137" i="20"/>
  <c r="L1137" i="20"/>
  <c r="D1138" i="20"/>
  <c r="E1138" i="20"/>
  <c r="L1138" i="20"/>
  <c r="F1138" i="20"/>
  <c r="G1138" i="20"/>
  <c r="H1138" i="20"/>
  <c r="I1138" i="20"/>
  <c r="J1138" i="20"/>
  <c r="K1138" i="20"/>
  <c r="D1139" i="20"/>
  <c r="I1139" i="20"/>
  <c r="E1139" i="20"/>
  <c r="F1139" i="20"/>
  <c r="G1139" i="20"/>
  <c r="H1139" i="20"/>
  <c r="J1139" i="20"/>
  <c r="K1139" i="20"/>
  <c r="D1140" i="20"/>
  <c r="H1140" i="20"/>
  <c r="E1140" i="20"/>
  <c r="K1140" i="20"/>
  <c r="G1140" i="20"/>
  <c r="D1141" i="20"/>
  <c r="I1141" i="20"/>
  <c r="E1141" i="20"/>
  <c r="F1141" i="20"/>
  <c r="H1141" i="20"/>
  <c r="J1141" i="20"/>
  <c r="L1141" i="20"/>
  <c r="D1142" i="20"/>
  <c r="H1142" i="20"/>
  <c r="E1142" i="20"/>
  <c r="L1142" i="20"/>
  <c r="F1142" i="20"/>
  <c r="G1142" i="20"/>
  <c r="I1142" i="20"/>
  <c r="J1142" i="20"/>
  <c r="D1143" i="20"/>
  <c r="I1143" i="20"/>
  <c r="E1143" i="20"/>
  <c r="F1143" i="20"/>
  <c r="G1143" i="20"/>
  <c r="J1143" i="20"/>
  <c r="K1143" i="20"/>
  <c r="L1143" i="20"/>
  <c r="D1144" i="20"/>
  <c r="E1144" i="20"/>
  <c r="K1144" i="20"/>
  <c r="G1144" i="20"/>
  <c r="H1144" i="20"/>
  <c r="I1144" i="20"/>
  <c r="D1145" i="20"/>
  <c r="J1145" i="20"/>
  <c r="E1145" i="20"/>
  <c r="D1146" i="20"/>
  <c r="E1146" i="20"/>
  <c r="L1146" i="20"/>
  <c r="F1146" i="20"/>
  <c r="G1146" i="20"/>
  <c r="H1146" i="20"/>
  <c r="I1146" i="20"/>
  <c r="J1146" i="20"/>
  <c r="K1146" i="20"/>
  <c r="D1147" i="20"/>
  <c r="I1147" i="20"/>
  <c r="E1147" i="20"/>
  <c r="F1147" i="20"/>
  <c r="G1147" i="20"/>
  <c r="J1147" i="20"/>
  <c r="K1147" i="20"/>
  <c r="L1147" i="20"/>
  <c r="D1148" i="20"/>
  <c r="E1148" i="20"/>
  <c r="K1148" i="20"/>
  <c r="G1148" i="20"/>
  <c r="H1148" i="20"/>
  <c r="I1148" i="20"/>
  <c r="D1149" i="20"/>
  <c r="J1149" i="20"/>
  <c r="E1149" i="20"/>
  <c r="D1150" i="20"/>
  <c r="H1150" i="20"/>
  <c r="E1150" i="20"/>
  <c r="L1150" i="20"/>
  <c r="F1150" i="20"/>
  <c r="G1150" i="20"/>
  <c r="I1150" i="20"/>
  <c r="J1150" i="20"/>
  <c r="K1150" i="20"/>
  <c r="D1151" i="20"/>
  <c r="I1151" i="20"/>
  <c r="E1151" i="20"/>
  <c r="G1151" i="20"/>
  <c r="D1152" i="20"/>
  <c r="E1152" i="20"/>
  <c r="G1152" i="20"/>
  <c r="H1152" i="20"/>
  <c r="I1152" i="20"/>
  <c r="D1153" i="20"/>
  <c r="F1153" i="20"/>
  <c r="E1153" i="20"/>
  <c r="D1154" i="20"/>
  <c r="E1154" i="20"/>
  <c r="L1154" i="20"/>
  <c r="F1154" i="20"/>
  <c r="G1154" i="20"/>
  <c r="H1154" i="20"/>
  <c r="I1154" i="20"/>
  <c r="J1154" i="20"/>
  <c r="D1155" i="20"/>
  <c r="I1155" i="20"/>
  <c r="E1155" i="20"/>
  <c r="G1155" i="20"/>
  <c r="D1156" i="20"/>
  <c r="E1156" i="20"/>
  <c r="G1156" i="20"/>
  <c r="H1156" i="20"/>
  <c r="I1156" i="20"/>
  <c r="D1157" i="20"/>
  <c r="F1157" i="20"/>
  <c r="E1157" i="20"/>
  <c r="D1158" i="20"/>
  <c r="H1158" i="20"/>
  <c r="E1158" i="20"/>
  <c r="L1158" i="20"/>
  <c r="F1158" i="20"/>
  <c r="G1158" i="20"/>
  <c r="I1158" i="20"/>
  <c r="J1158" i="20"/>
  <c r="D1159" i="20"/>
  <c r="I1159" i="20"/>
  <c r="E1159" i="20"/>
  <c r="G1159" i="20"/>
  <c r="D1160" i="20"/>
  <c r="E1160" i="20"/>
  <c r="H1160" i="20"/>
  <c r="I1160" i="20"/>
  <c r="K1160" i="20"/>
  <c r="D1161" i="20"/>
  <c r="H1161" i="20"/>
  <c r="E1161" i="20"/>
  <c r="F1161" i="20"/>
  <c r="D1162" i="20"/>
  <c r="E1162" i="20"/>
  <c r="L1162" i="20"/>
  <c r="F1162" i="20"/>
  <c r="H1162" i="20"/>
  <c r="I1162" i="20"/>
  <c r="J1162" i="20"/>
  <c r="D1163" i="20"/>
  <c r="I1163" i="20"/>
  <c r="E1163" i="20"/>
  <c r="G1163" i="20"/>
  <c r="D1164" i="20"/>
  <c r="E1164" i="20"/>
  <c r="H1164" i="20"/>
  <c r="I1164" i="20"/>
  <c r="K1164" i="20"/>
  <c r="D1165" i="20"/>
  <c r="H1165" i="20"/>
  <c r="E1165" i="20"/>
  <c r="F1165" i="20"/>
  <c r="D1166" i="20"/>
  <c r="H1166" i="20"/>
  <c r="E1166" i="20"/>
  <c r="L1166" i="20"/>
  <c r="F1166" i="20"/>
  <c r="I1166" i="20"/>
  <c r="J1166" i="20"/>
  <c r="K1166" i="20"/>
  <c r="D1167" i="20"/>
  <c r="I1167" i="20"/>
  <c r="E1167" i="20"/>
  <c r="F1167" i="20"/>
  <c r="G1167" i="20"/>
  <c r="D1168" i="20"/>
  <c r="E1168" i="20"/>
  <c r="G1168" i="20"/>
  <c r="I1168" i="20"/>
  <c r="K1168" i="20"/>
  <c r="L1168" i="20"/>
  <c r="D1169" i="20"/>
  <c r="E1169" i="20"/>
  <c r="L1169" i="20"/>
  <c r="F1169" i="20"/>
  <c r="H1169" i="20"/>
  <c r="I1169" i="20"/>
  <c r="J1169" i="20"/>
  <c r="D1170" i="20"/>
  <c r="E1170" i="20"/>
  <c r="L1170" i="20"/>
  <c r="F1170" i="20"/>
  <c r="G1170" i="20"/>
  <c r="H1170" i="20"/>
  <c r="I1170" i="20"/>
  <c r="J1170" i="20"/>
  <c r="K1170" i="20"/>
  <c r="D1171" i="20"/>
  <c r="I1171" i="20"/>
  <c r="E1171" i="20"/>
  <c r="F1171" i="20"/>
  <c r="G1171" i="20"/>
  <c r="D1172" i="20"/>
  <c r="E1172" i="20"/>
  <c r="G1172" i="20"/>
  <c r="I1172" i="20"/>
  <c r="K1172" i="20"/>
  <c r="L1172" i="20"/>
  <c r="D1173" i="20"/>
  <c r="E1173" i="20"/>
  <c r="L1173" i="20"/>
  <c r="F1173" i="20"/>
  <c r="H1173" i="20"/>
  <c r="I1173" i="20"/>
  <c r="J1173" i="20"/>
  <c r="D1174" i="20"/>
  <c r="H1174" i="20"/>
  <c r="E1174" i="20"/>
  <c r="L1174" i="20"/>
  <c r="F1174" i="20"/>
  <c r="G1174" i="20"/>
  <c r="I1174" i="20"/>
  <c r="J1174" i="20"/>
  <c r="K1174" i="20"/>
  <c r="D1175" i="20"/>
  <c r="I1175" i="20"/>
  <c r="E1175" i="20"/>
  <c r="F1175" i="20"/>
  <c r="G1175" i="20"/>
  <c r="H1175" i="20"/>
  <c r="J1175" i="20"/>
  <c r="K1175" i="20"/>
  <c r="L1175" i="20"/>
  <c r="D1176" i="20"/>
  <c r="E1176" i="20"/>
  <c r="G1176" i="20"/>
  <c r="H1176" i="20"/>
  <c r="K1176" i="20"/>
  <c r="L1176" i="20"/>
  <c r="D1177" i="20"/>
  <c r="J1177" i="20"/>
  <c r="E1177" i="20"/>
  <c r="F1177" i="20"/>
  <c r="H1177" i="20"/>
  <c r="I1177" i="20"/>
  <c r="D1178" i="20"/>
  <c r="E1178" i="20"/>
  <c r="L1178" i="20"/>
  <c r="F1178" i="20"/>
  <c r="G1178" i="20"/>
  <c r="H1178" i="20"/>
  <c r="I1178" i="20"/>
  <c r="J1178" i="20"/>
  <c r="K1178" i="20"/>
  <c r="D1179" i="20"/>
  <c r="I1179" i="20"/>
  <c r="E1179" i="20"/>
  <c r="F1179" i="20"/>
  <c r="G1179" i="20"/>
  <c r="H1179" i="20"/>
  <c r="J1179" i="20"/>
  <c r="K1179" i="20"/>
  <c r="L1179" i="20"/>
  <c r="D1180" i="20"/>
  <c r="E1180" i="20"/>
  <c r="G1180" i="20"/>
  <c r="H1180" i="20"/>
  <c r="K1180" i="20"/>
  <c r="L1180" i="20"/>
  <c r="D1181" i="20"/>
  <c r="J1181" i="20"/>
  <c r="E1181" i="20"/>
  <c r="F1181" i="20"/>
  <c r="H1181" i="20"/>
  <c r="I1181" i="20"/>
  <c r="D1182" i="20"/>
  <c r="H1182" i="20"/>
  <c r="E1182" i="20"/>
  <c r="L1182" i="20"/>
  <c r="F1182" i="20"/>
  <c r="G1182" i="20"/>
  <c r="I1182" i="20"/>
  <c r="J1182" i="20"/>
  <c r="K1182" i="20"/>
  <c r="D1183" i="20"/>
  <c r="I1183" i="20"/>
  <c r="E1183" i="20"/>
  <c r="F1183" i="20"/>
  <c r="G1183" i="20"/>
  <c r="H1183" i="20"/>
  <c r="D1184" i="20"/>
  <c r="H1184" i="20"/>
  <c r="E1184" i="20"/>
  <c r="G1184" i="20"/>
  <c r="D1185" i="20"/>
  <c r="F1185" i="20"/>
  <c r="E1185" i="20"/>
  <c r="H1185" i="20"/>
  <c r="I1185" i="20"/>
  <c r="J1185" i="20"/>
  <c r="D1186" i="20"/>
  <c r="E1186" i="20"/>
  <c r="L1186" i="20"/>
  <c r="F1186" i="20"/>
  <c r="H1186" i="20"/>
  <c r="I1186" i="20"/>
  <c r="J1186" i="20"/>
  <c r="D1187" i="20"/>
  <c r="I1187" i="20"/>
  <c r="E1187" i="20"/>
  <c r="F1187" i="20"/>
  <c r="G1187" i="20"/>
  <c r="H1187" i="20"/>
  <c r="D1188" i="20"/>
  <c r="H1188" i="20"/>
  <c r="E1188" i="20"/>
  <c r="G1188" i="20"/>
  <c r="D1189" i="20"/>
  <c r="F1189" i="20"/>
  <c r="E1189" i="20"/>
  <c r="H1189" i="20"/>
  <c r="I1189" i="20"/>
  <c r="J1189" i="20"/>
  <c r="D1190" i="20"/>
  <c r="H1190" i="20"/>
  <c r="E1190" i="20"/>
  <c r="L1190" i="20"/>
  <c r="F1190" i="20"/>
  <c r="I1190" i="20"/>
  <c r="J1190" i="20"/>
  <c r="D1191" i="20"/>
  <c r="I1191" i="20"/>
  <c r="E1191" i="20"/>
  <c r="G1191" i="20"/>
  <c r="H1191" i="20"/>
  <c r="J1191" i="20"/>
  <c r="D1192" i="20"/>
  <c r="H1192" i="20"/>
  <c r="E1192" i="20"/>
  <c r="G1192" i="20"/>
  <c r="D1193" i="20"/>
  <c r="H1193" i="20"/>
  <c r="E1193" i="20"/>
  <c r="F1193" i="20"/>
  <c r="I1193" i="20"/>
  <c r="J1193" i="20"/>
  <c r="L1193" i="20"/>
  <c r="D1194" i="20"/>
  <c r="E1194" i="20"/>
  <c r="L1194" i="20"/>
  <c r="F1194" i="20"/>
  <c r="H1194" i="20"/>
  <c r="I1194" i="20"/>
  <c r="J1194" i="20"/>
  <c r="D1195" i="20"/>
  <c r="I1195" i="20"/>
  <c r="E1195" i="20"/>
  <c r="G1195" i="20"/>
  <c r="H1195" i="20"/>
  <c r="J1195" i="20"/>
  <c r="D1196" i="20"/>
  <c r="H1196" i="20"/>
  <c r="E1196" i="20"/>
  <c r="L1196" i="20"/>
  <c r="D1197" i="20"/>
  <c r="F1197" i="20"/>
  <c r="E1197" i="20"/>
  <c r="G1197" i="20"/>
  <c r="H1197" i="20"/>
  <c r="I1197" i="20"/>
  <c r="J1197" i="20"/>
  <c r="D1198" i="20"/>
  <c r="H1198" i="20"/>
  <c r="E1198" i="20"/>
  <c r="G1198" i="20"/>
  <c r="D1199" i="20"/>
  <c r="I1199" i="20"/>
  <c r="E1199" i="20"/>
  <c r="F1199" i="20"/>
  <c r="G1199" i="20"/>
  <c r="H1199" i="20"/>
  <c r="J1199" i="20"/>
  <c r="D1200" i="20"/>
  <c r="J1200" i="20"/>
  <c r="E1200" i="20"/>
  <c r="G1200" i="20"/>
  <c r="F1200" i="20"/>
  <c r="H1200" i="20"/>
  <c r="I1200" i="20"/>
  <c r="K1200" i="20"/>
  <c r="D1201" i="20"/>
  <c r="I1201" i="20"/>
  <c r="E1201" i="20"/>
  <c r="G1201" i="20"/>
  <c r="L1201" i="20"/>
  <c r="D1202" i="20"/>
  <c r="J1202" i="20"/>
  <c r="E1202" i="20"/>
  <c r="D1203" i="20"/>
  <c r="H1203" i="20"/>
  <c r="E1203" i="20"/>
  <c r="K1203" i="20"/>
  <c r="F1203" i="20"/>
  <c r="D1204" i="20"/>
  <c r="E1204" i="20"/>
  <c r="L1204" i="20"/>
  <c r="F1204" i="20"/>
  <c r="G1204" i="20"/>
  <c r="H1204" i="20"/>
  <c r="I1204" i="20"/>
  <c r="J1204" i="20"/>
  <c r="D1205" i="20"/>
  <c r="I1205" i="20"/>
  <c r="E1205" i="20"/>
  <c r="F1205" i="20"/>
  <c r="G1205" i="20"/>
  <c r="H1205" i="20"/>
  <c r="L1205" i="20"/>
  <c r="G4" i="2"/>
  <c r="G5" i="2"/>
  <c r="G6" i="2"/>
  <c r="G7" i="2"/>
  <c r="A9" i="2"/>
  <c r="C9" i="2" s="1"/>
  <c r="B15" i="2" s="1"/>
  <c r="B10" i="2"/>
  <c r="C16" i="2"/>
  <c r="C15" i="2"/>
  <c r="D16" i="2"/>
  <c r="D15" i="2"/>
  <c r="E16" i="2"/>
  <c r="E15" i="2"/>
  <c r="F16" i="2"/>
  <c r="F15" i="2"/>
  <c r="G16" i="2"/>
  <c r="G15" i="2"/>
  <c r="H16" i="2"/>
  <c r="H15" i="2"/>
  <c r="I16" i="2"/>
  <c r="I15" i="2"/>
  <c r="J16" i="2"/>
  <c r="J15" i="2"/>
  <c r="K16" i="2"/>
  <c r="K15" i="2"/>
  <c r="L16" i="2"/>
  <c r="L15" i="2"/>
  <c r="M16" i="2"/>
  <c r="M15" i="2"/>
  <c r="N16" i="2"/>
  <c r="N15" i="2"/>
  <c r="O16" i="2"/>
  <c r="O15" i="2"/>
  <c r="P16" i="2"/>
  <c r="P15" i="2"/>
  <c r="Q16" i="2"/>
  <c r="Q15" i="2"/>
  <c r="D21" i="2"/>
  <c r="J21" i="2" s="1"/>
  <c r="E21" i="2"/>
  <c r="D22" i="2"/>
  <c r="J22" i="2"/>
  <c r="E22" i="2"/>
  <c r="D23" i="2"/>
  <c r="J23" i="2"/>
  <c r="E23" i="2"/>
  <c r="D24" i="2"/>
  <c r="H24" i="2"/>
  <c r="E24" i="2"/>
  <c r="K24" i="2"/>
  <c r="F24" i="2"/>
  <c r="D25" i="2"/>
  <c r="E25" i="2"/>
  <c r="L25" i="2"/>
  <c r="F25" i="2"/>
  <c r="G25" i="2"/>
  <c r="H25" i="2"/>
  <c r="I25" i="2"/>
  <c r="J25" i="2"/>
  <c r="D26" i="2"/>
  <c r="I26" i="2"/>
  <c r="E26" i="2"/>
  <c r="F26" i="2"/>
  <c r="G26" i="2"/>
  <c r="H26" i="2"/>
  <c r="L26" i="2"/>
  <c r="D27" i="2"/>
  <c r="F27" i="2"/>
  <c r="E27" i="2"/>
  <c r="G27" i="2"/>
  <c r="H27" i="2"/>
  <c r="I27" i="2"/>
  <c r="D28" i="2"/>
  <c r="E28" i="2"/>
  <c r="G28" i="2"/>
  <c r="F28" i="2"/>
  <c r="H28" i="2"/>
  <c r="I28" i="2"/>
  <c r="J28" i="2"/>
  <c r="D29" i="2"/>
  <c r="H29" i="2"/>
  <c r="E29" i="2"/>
  <c r="L29" i="2"/>
  <c r="F29" i="2"/>
  <c r="G29" i="2"/>
  <c r="I29" i="2"/>
  <c r="J29" i="2"/>
  <c r="K29" i="2"/>
  <c r="D30" i="2"/>
  <c r="I30" i="2"/>
  <c r="E30" i="2"/>
  <c r="G30" i="2"/>
  <c r="L30" i="2"/>
  <c r="D31" i="2"/>
  <c r="J31" i="2"/>
  <c r="E31" i="2"/>
  <c r="D32" i="2"/>
  <c r="H32" i="2"/>
  <c r="E32" i="2"/>
  <c r="K32" i="2"/>
  <c r="F32" i="2"/>
  <c r="D33" i="2"/>
  <c r="E33" i="2"/>
  <c r="L33" i="2"/>
  <c r="F33" i="2"/>
  <c r="G33" i="2"/>
  <c r="H33" i="2"/>
  <c r="I33" i="2"/>
  <c r="J33" i="2"/>
  <c r="D34" i="2"/>
  <c r="I34" i="2"/>
  <c r="E34" i="2"/>
  <c r="F34" i="2"/>
  <c r="G34" i="2"/>
  <c r="H34" i="2"/>
  <c r="L34" i="2"/>
  <c r="D35" i="2"/>
  <c r="F35" i="2"/>
  <c r="E35" i="2"/>
  <c r="G35" i="2"/>
  <c r="H35" i="2"/>
  <c r="I35" i="2"/>
  <c r="D36" i="2"/>
  <c r="E36" i="2"/>
  <c r="G36" i="2"/>
  <c r="F36" i="2"/>
  <c r="H36" i="2"/>
  <c r="I36" i="2"/>
  <c r="J36" i="2"/>
  <c r="D37" i="2"/>
  <c r="H37" i="2"/>
  <c r="E37" i="2"/>
  <c r="L37" i="2"/>
  <c r="F37" i="2"/>
  <c r="G37" i="2"/>
  <c r="I37" i="2"/>
  <c r="J37" i="2"/>
  <c r="K37" i="2"/>
  <c r="D38" i="2"/>
  <c r="I38" i="2"/>
  <c r="E38" i="2"/>
  <c r="G38" i="2"/>
  <c r="L38" i="2"/>
  <c r="D39" i="2"/>
  <c r="J39" i="2"/>
  <c r="E39" i="2"/>
  <c r="D40" i="2"/>
  <c r="H40" i="2"/>
  <c r="E40" i="2"/>
  <c r="K40" i="2"/>
  <c r="F40" i="2"/>
  <c r="D41" i="2"/>
  <c r="E41" i="2"/>
  <c r="L41" i="2"/>
  <c r="F41" i="2"/>
  <c r="G41" i="2"/>
  <c r="H41" i="2"/>
  <c r="I41" i="2"/>
  <c r="J41" i="2"/>
  <c r="D42" i="2"/>
  <c r="I42" i="2"/>
  <c r="E42" i="2"/>
  <c r="F42" i="2"/>
  <c r="G42" i="2"/>
  <c r="H42" i="2"/>
  <c r="L42" i="2"/>
  <c r="D43" i="2"/>
  <c r="F43" i="2"/>
  <c r="E43" i="2"/>
  <c r="G43" i="2"/>
  <c r="H43" i="2"/>
  <c r="I43" i="2"/>
  <c r="D44" i="2"/>
  <c r="E44" i="2"/>
  <c r="G44" i="2"/>
  <c r="F44" i="2"/>
  <c r="H44" i="2"/>
  <c r="I44" i="2"/>
  <c r="J44" i="2"/>
  <c r="D45" i="2"/>
  <c r="H45" i="2"/>
  <c r="E45" i="2"/>
  <c r="L45" i="2"/>
  <c r="F45" i="2"/>
  <c r="G45" i="2"/>
  <c r="I45" i="2"/>
  <c r="J45" i="2"/>
  <c r="K45" i="2"/>
  <c r="D46" i="2"/>
  <c r="I46" i="2"/>
  <c r="E46" i="2"/>
  <c r="G46" i="2"/>
  <c r="L46" i="2"/>
  <c r="D47" i="2"/>
  <c r="J47" i="2"/>
  <c r="E47" i="2"/>
  <c r="D48" i="2"/>
  <c r="H48" i="2"/>
  <c r="E48" i="2"/>
  <c r="K48" i="2"/>
  <c r="F48" i="2"/>
  <c r="D49" i="2"/>
  <c r="E49" i="2"/>
  <c r="L49" i="2"/>
  <c r="F49" i="2"/>
  <c r="G49" i="2"/>
  <c r="H49" i="2"/>
  <c r="I49" i="2"/>
  <c r="J49" i="2"/>
  <c r="D50" i="2"/>
  <c r="I50" i="2"/>
  <c r="E50" i="2"/>
  <c r="F50" i="2"/>
  <c r="G50" i="2"/>
  <c r="H50" i="2"/>
  <c r="L50" i="2"/>
  <c r="D51" i="2"/>
  <c r="F51" i="2"/>
  <c r="E51" i="2"/>
  <c r="G51" i="2"/>
  <c r="H51" i="2"/>
  <c r="I51" i="2"/>
  <c r="D52" i="2"/>
  <c r="E52" i="2"/>
  <c r="G52" i="2"/>
  <c r="F52" i="2"/>
  <c r="H52" i="2"/>
  <c r="I52" i="2"/>
  <c r="J52" i="2"/>
  <c r="D53" i="2"/>
  <c r="H53" i="2"/>
  <c r="E53" i="2"/>
  <c r="L53" i="2"/>
  <c r="F53" i="2"/>
  <c r="G53" i="2"/>
  <c r="I53" i="2"/>
  <c r="J53" i="2"/>
  <c r="K53" i="2"/>
  <c r="D54" i="2"/>
  <c r="I54" i="2"/>
  <c r="E54" i="2"/>
  <c r="G54" i="2"/>
  <c r="L54" i="2"/>
  <c r="D55" i="2"/>
  <c r="J55" i="2"/>
  <c r="E55" i="2"/>
  <c r="D56" i="2"/>
  <c r="H56" i="2"/>
  <c r="E56" i="2"/>
  <c r="K56" i="2"/>
  <c r="F56" i="2"/>
  <c r="D57" i="2"/>
  <c r="E57" i="2"/>
  <c r="L57" i="2"/>
  <c r="F57" i="2"/>
  <c r="G57" i="2"/>
  <c r="H57" i="2"/>
  <c r="I57" i="2"/>
  <c r="J57" i="2"/>
  <c r="D58" i="2"/>
  <c r="I58" i="2"/>
  <c r="E58" i="2"/>
  <c r="F58" i="2"/>
  <c r="G58" i="2"/>
  <c r="H58" i="2"/>
  <c r="L58" i="2"/>
  <c r="D59" i="2"/>
  <c r="F59" i="2"/>
  <c r="E59" i="2"/>
  <c r="G59" i="2"/>
  <c r="H59" i="2"/>
  <c r="I59" i="2"/>
  <c r="D60" i="2"/>
  <c r="E60" i="2"/>
  <c r="G60" i="2"/>
  <c r="F60" i="2"/>
  <c r="H60" i="2"/>
  <c r="I60" i="2"/>
  <c r="J60" i="2"/>
  <c r="D61" i="2"/>
  <c r="H61" i="2"/>
  <c r="E61" i="2"/>
  <c r="L61" i="2"/>
  <c r="F61" i="2"/>
  <c r="G61" i="2"/>
  <c r="I61" i="2"/>
  <c r="J61" i="2"/>
  <c r="K61" i="2"/>
  <c r="D62" i="2"/>
  <c r="I62" i="2"/>
  <c r="E62" i="2"/>
  <c r="G62" i="2"/>
  <c r="L62" i="2"/>
  <c r="D63" i="2"/>
  <c r="J63" i="2"/>
  <c r="E63" i="2"/>
  <c r="D64" i="2"/>
  <c r="H64" i="2"/>
  <c r="E64" i="2"/>
  <c r="K64" i="2"/>
  <c r="F64" i="2"/>
  <c r="D65" i="2"/>
  <c r="E65" i="2"/>
  <c r="L65" i="2"/>
  <c r="F65" i="2"/>
  <c r="G65" i="2"/>
  <c r="H65" i="2"/>
  <c r="I65" i="2"/>
  <c r="J65" i="2"/>
  <c r="D66" i="2"/>
  <c r="I66" i="2"/>
  <c r="E66" i="2"/>
  <c r="F66" i="2"/>
  <c r="G66" i="2"/>
  <c r="H66" i="2"/>
  <c r="L66" i="2"/>
  <c r="D67" i="2"/>
  <c r="F67" i="2"/>
  <c r="E67" i="2"/>
  <c r="G67" i="2"/>
  <c r="H67" i="2"/>
  <c r="I67" i="2"/>
  <c r="D68" i="2"/>
  <c r="E68" i="2"/>
  <c r="G68" i="2"/>
  <c r="F68" i="2"/>
  <c r="H68" i="2"/>
  <c r="I68" i="2"/>
  <c r="J68" i="2"/>
  <c r="D69" i="2"/>
  <c r="H69" i="2"/>
  <c r="E69" i="2"/>
  <c r="L69" i="2"/>
  <c r="F69" i="2"/>
  <c r="G69" i="2"/>
  <c r="I69" i="2"/>
  <c r="J69" i="2"/>
  <c r="K69" i="2"/>
  <c r="D70" i="2"/>
  <c r="I70" i="2"/>
  <c r="E70" i="2"/>
  <c r="G70" i="2"/>
  <c r="L70" i="2"/>
  <c r="D71" i="2"/>
  <c r="J71" i="2"/>
  <c r="E71" i="2"/>
  <c r="D72" i="2"/>
  <c r="H72" i="2"/>
  <c r="E72" i="2"/>
  <c r="K72" i="2"/>
  <c r="F72" i="2"/>
  <c r="D73" i="2"/>
  <c r="E73" i="2"/>
  <c r="L73" i="2"/>
  <c r="F73" i="2"/>
  <c r="G73" i="2"/>
  <c r="H73" i="2"/>
  <c r="I73" i="2"/>
  <c r="J73" i="2"/>
  <c r="D74" i="2"/>
  <c r="I74" i="2"/>
  <c r="E74" i="2"/>
  <c r="F74" i="2"/>
  <c r="G74" i="2"/>
  <c r="H74" i="2"/>
  <c r="L74" i="2"/>
  <c r="D75" i="2"/>
  <c r="F75" i="2"/>
  <c r="E75" i="2"/>
  <c r="G75" i="2"/>
  <c r="H75" i="2"/>
  <c r="I75" i="2"/>
  <c r="D76" i="2"/>
  <c r="E76" i="2"/>
  <c r="G76" i="2"/>
  <c r="F76" i="2"/>
  <c r="H76" i="2"/>
  <c r="I76" i="2"/>
  <c r="J76" i="2"/>
  <c r="D77" i="2"/>
  <c r="H77" i="2"/>
  <c r="E77" i="2"/>
  <c r="L77" i="2"/>
  <c r="F77" i="2"/>
  <c r="G77" i="2"/>
  <c r="I77" i="2"/>
  <c r="J77" i="2"/>
  <c r="K77" i="2"/>
  <c r="D78" i="2"/>
  <c r="I78" i="2"/>
  <c r="E78" i="2"/>
  <c r="G78" i="2"/>
  <c r="L78" i="2"/>
  <c r="D79" i="2"/>
  <c r="J79" i="2"/>
  <c r="E79" i="2"/>
  <c r="D80" i="2"/>
  <c r="H80" i="2"/>
  <c r="E80" i="2"/>
  <c r="K80" i="2"/>
  <c r="F80" i="2"/>
  <c r="D81" i="2"/>
  <c r="E81" i="2"/>
  <c r="L81" i="2"/>
  <c r="F81" i="2"/>
  <c r="G81" i="2"/>
  <c r="H81" i="2"/>
  <c r="I81" i="2"/>
  <c r="J81" i="2"/>
  <c r="D82" i="2"/>
  <c r="I82" i="2"/>
  <c r="E82" i="2"/>
  <c r="F82" i="2"/>
  <c r="G82" i="2"/>
  <c r="H82" i="2"/>
  <c r="L82" i="2"/>
  <c r="D83" i="2"/>
  <c r="F83" i="2"/>
  <c r="E83" i="2"/>
  <c r="G83" i="2"/>
  <c r="H83" i="2"/>
  <c r="I83" i="2"/>
  <c r="D84" i="2"/>
  <c r="E84" i="2"/>
  <c r="G84" i="2"/>
  <c r="F84" i="2"/>
  <c r="H84" i="2"/>
  <c r="I84" i="2"/>
  <c r="J84" i="2"/>
  <c r="D85" i="2"/>
  <c r="H85" i="2"/>
  <c r="E85" i="2"/>
  <c r="L85" i="2"/>
  <c r="F85" i="2"/>
  <c r="G85" i="2"/>
  <c r="I85" i="2"/>
  <c r="J85" i="2"/>
  <c r="K85" i="2"/>
  <c r="D86" i="2"/>
  <c r="I86" i="2"/>
  <c r="E86" i="2"/>
  <c r="G86" i="2"/>
  <c r="L86" i="2"/>
  <c r="D87" i="2"/>
  <c r="J87" i="2"/>
  <c r="E87" i="2"/>
  <c r="D88" i="2"/>
  <c r="H88" i="2"/>
  <c r="E88" i="2"/>
  <c r="K88" i="2"/>
  <c r="F88" i="2"/>
  <c r="D89" i="2"/>
  <c r="E89" i="2"/>
  <c r="L89" i="2"/>
  <c r="F89" i="2"/>
  <c r="G89" i="2"/>
  <c r="H89" i="2"/>
  <c r="I89" i="2"/>
  <c r="J89" i="2"/>
  <c r="D90" i="2"/>
  <c r="I90" i="2"/>
  <c r="E90" i="2"/>
  <c r="F90" i="2"/>
  <c r="G90" i="2"/>
  <c r="H90" i="2"/>
  <c r="K90" i="2"/>
  <c r="L90" i="2"/>
  <c r="D91" i="2"/>
  <c r="F91" i="2"/>
  <c r="E91" i="2"/>
  <c r="G91" i="2"/>
  <c r="H91" i="2"/>
  <c r="I91" i="2"/>
  <c r="L91" i="2"/>
  <c r="D92" i="2"/>
  <c r="E92" i="2"/>
  <c r="G92" i="2"/>
  <c r="F92" i="2"/>
  <c r="H92" i="2"/>
  <c r="I92" i="2"/>
  <c r="J92" i="2"/>
  <c r="D93" i="2"/>
  <c r="H93" i="2"/>
  <c r="E93" i="2"/>
  <c r="L93" i="2"/>
  <c r="F93" i="2"/>
  <c r="G93" i="2"/>
  <c r="I93" i="2"/>
  <c r="J93" i="2"/>
  <c r="K93" i="2"/>
  <c r="D94" i="2"/>
  <c r="I94" i="2"/>
  <c r="E94" i="2"/>
  <c r="G94" i="2"/>
  <c r="L94" i="2"/>
  <c r="D95" i="2"/>
  <c r="J95" i="2"/>
  <c r="E95" i="2"/>
  <c r="D96" i="2"/>
  <c r="H96" i="2"/>
  <c r="E96" i="2"/>
  <c r="K96" i="2"/>
  <c r="F96" i="2"/>
  <c r="D97" i="2"/>
  <c r="E97" i="2"/>
  <c r="L97" i="2"/>
  <c r="F97" i="2"/>
  <c r="G97" i="2"/>
  <c r="H97" i="2"/>
  <c r="I97" i="2"/>
  <c r="J97" i="2"/>
  <c r="D98" i="2"/>
  <c r="I98" i="2"/>
  <c r="E98" i="2"/>
  <c r="F98" i="2"/>
  <c r="G98" i="2"/>
  <c r="H98" i="2"/>
  <c r="K98" i="2"/>
  <c r="L98" i="2"/>
  <c r="D99" i="2"/>
  <c r="F99" i="2"/>
  <c r="E99" i="2"/>
  <c r="G99" i="2"/>
  <c r="H99" i="2"/>
  <c r="I99" i="2"/>
  <c r="L99" i="2"/>
  <c r="D100" i="2"/>
  <c r="E100" i="2"/>
  <c r="G100" i="2"/>
  <c r="F100" i="2"/>
  <c r="H100" i="2"/>
  <c r="I100" i="2"/>
  <c r="J100" i="2"/>
  <c r="D101" i="2"/>
  <c r="H101" i="2"/>
  <c r="E101" i="2"/>
  <c r="L101" i="2"/>
  <c r="F101" i="2"/>
  <c r="G101" i="2"/>
  <c r="I101" i="2"/>
  <c r="J101" i="2"/>
  <c r="K101" i="2"/>
  <c r="D102" i="2"/>
  <c r="I102" i="2"/>
  <c r="E102" i="2"/>
  <c r="G102" i="2"/>
  <c r="L102" i="2"/>
  <c r="D103" i="2"/>
  <c r="J103" i="2"/>
  <c r="E103" i="2"/>
  <c r="D104" i="2"/>
  <c r="H104" i="2"/>
  <c r="E104" i="2"/>
  <c r="K104" i="2"/>
  <c r="F104" i="2"/>
  <c r="D105" i="2"/>
  <c r="E105" i="2"/>
  <c r="L105" i="2"/>
  <c r="F105" i="2"/>
  <c r="G105" i="2"/>
  <c r="H105" i="2"/>
  <c r="I105" i="2"/>
  <c r="J105" i="2"/>
  <c r="D106" i="2"/>
  <c r="I106" i="2"/>
  <c r="E106" i="2"/>
  <c r="F106" i="2"/>
  <c r="G106" i="2"/>
  <c r="H106" i="2"/>
  <c r="K106" i="2"/>
  <c r="L106" i="2"/>
  <c r="D107" i="2"/>
  <c r="F107" i="2"/>
  <c r="E107" i="2"/>
  <c r="G107" i="2"/>
  <c r="H107" i="2"/>
  <c r="I107" i="2"/>
  <c r="L107" i="2"/>
  <c r="D108" i="2"/>
  <c r="E108" i="2"/>
  <c r="G108" i="2"/>
  <c r="F108" i="2"/>
  <c r="H108" i="2"/>
  <c r="I108" i="2"/>
  <c r="J108" i="2"/>
  <c r="D109" i="2"/>
  <c r="H109" i="2"/>
  <c r="E109" i="2"/>
  <c r="L109" i="2"/>
  <c r="F109" i="2"/>
  <c r="G109" i="2"/>
  <c r="I109" i="2"/>
  <c r="J109" i="2"/>
  <c r="K109" i="2"/>
  <c r="D110" i="2"/>
  <c r="I110" i="2"/>
  <c r="E110" i="2"/>
  <c r="G110" i="2"/>
  <c r="L110" i="2"/>
  <c r="D111" i="2"/>
  <c r="J111" i="2"/>
  <c r="E111" i="2"/>
  <c r="D112" i="2"/>
  <c r="H112" i="2"/>
  <c r="E112" i="2"/>
  <c r="K112" i="2"/>
  <c r="F112" i="2"/>
  <c r="D113" i="2"/>
  <c r="E113" i="2"/>
  <c r="L113" i="2"/>
  <c r="F113" i="2"/>
  <c r="G113" i="2"/>
  <c r="H113" i="2"/>
  <c r="I113" i="2"/>
  <c r="J113" i="2"/>
  <c r="D114" i="2"/>
  <c r="I114" i="2"/>
  <c r="E114" i="2"/>
  <c r="F114" i="2"/>
  <c r="G114" i="2"/>
  <c r="H114" i="2"/>
  <c r="K114" i="2"/>
  <c r="L114" i="2"/>
  <c r="D115" i="2"/>
  <c r="F115" i="2"/>
  <c r="E115" i="2"/>
  <c r="G115" i="2"/>
  <c r="H115" i="2"/>
  <c r="I115" i="2"/>
  <c r="L115" i="2"/>
  <c r="D116" i="2"/>
  <c r="E116" i="2"/>
  <c r="G116" i="2"/>
  <c r="F116" i="2"/>
  <c r="H116" i="2"/>
  <c r="I116" i="2"/>
  <c r="J116" i="2"/>
  <c r="D117" i="2"/>
  <c r="H117" i="2"/>
  <c r="E117" i="2"/>
  <c r="L117" i="2"/>
  <c r="F117" i="2"/>
  <c r="G117" i="2"/>
  <c r="I117" i="2"/>
  <c r="J117" i="2"/>
  <c r="K117" i="2"/>
  <c r="D118" i="2"/>
  <c r="I118" i="2"/>
  <c r="E118" i="2"/>
  <c r="G118" i="2"/>
  <c r="L118" i="2"/>
  <c r="D119" i="2"/>
  <c r="J119" i="2"/>
  <c r="E119" i="2"/>
  <c r="D120" i="2"/>
  <c r="H120" i="2"/>
  <c r="E120" i="2"/>
  <c r="K120" i="2"/>
  <c r="F120" i="2"/>
  <c r="D121" i="2"/>
  <c r="E121" i="2"/>
  <c r="L121" i="2"/>
  <c r="F121" i="2"/>
  <c r="G121" i="2"/>
  <c r="H121" i="2"/>
  <c r="I121" i="2"/>
  <c r="J121" i="2"/>
  <c r="D122" i="2"/>
  <c r="I122" i="2"/>
  <c r="E122" i="2"/>
  <c r="F122" i="2"/>
  <c r="G122" i="2"/>
  <c r="H122" i="2"/>
  <c r="K122" i="2"/>
  <c r="L122" i="2"/>
  <c r="D123" i="2"/>
  <c r="F123" i="2"/>
  <c r="E123" i="2"/>
  <c r="G123" i="2"/>
  <c r="H123" i="2"/>
  <c r="I123" i="2"/>
  <c r="L123" i="2"/>
  <c r="D124" i="2"/>
  <c r="E124" i="2"/>
  <c r="G124" i="2"/>
  <c r="F124" i="2"/>
  <c r="H124" i="2"/>
  <c r="I124" i="2"/>
  <c r="J124" i="2"/>
  <c r="D125" i="2"/>
  <c r="H125" i="2"/>
  <c r="E125" i="2"/>
  <c r="L125" i="2"/>
  <c r="F125" i="2"/>
  <c r="G125" i="2"/>
  <c r="I125" i="2"/>
  <c r="J125" i="2"/>
  <c r="K125" i="2"/>
  <c r="D126" i="2"/>
  <c r="I126" i="2"/>
  <c r="E126" i="2"/>
  <c r="G126" i="2"/>
  <c r="L126" i="2"/>
  <c r="D127" i="2"/>
  <c r="J127" i="2"/>
  <c r="E127" i="2"/>
  <c r="D128" i="2"/>
  <c r="H128" i="2"/>
  <c r="E128" i="2"/>
  <c r="K128" i="2"/>
  <c r="F128" i="2"/>
  <c r="D129" i="2"/>
  <c r="E129" i="2"/>
  <c r="L129" i="2"/>
  <c r="F129" i="2"/>
  <c r="G129" i="2"/>
  <c r="H129" i="2"/>
  <c r="I129" i="2"/>
  <c r="J129" i="2"/>
  <c r="D130" i="2"/>
  <c r="I130" i="2"/>
  <c r="E130" i="2"/>
  <c r="F130" i="2"/>
  <c r="G130" i="2"/>
  <c r="H130" i="2"/>
  <c r="K130" i="2"/>
  <c r="L130" i="2"/>
  <c r="D131" i="2"/>
  <c r="F131" i="2"/>
  <c r="E131" i="2"/>
  <c r="G131" i="2"/>
  <c r="H131" i="2"/>
  <c r="I131" i="2"/>
  <c r="L131" i="2"/>
  <c r="D132" i="2"/>
  <c r="E132" i="2"/>
  <c r="G132" i="2"/>
  <c r="F132" i="2"/>
  <c r="H132" i="2"/>
  <c r="I132" i="2"/>
  <c r="J132" i="2"/>
  <c r="D133" i="2"/>
  <c r="H133" i="2"/>
  <c r="E133" i="2"/>
  <c r="L133" i="2"/>
  <c r="F133" i="2"/>
  <c r="G133" i="2"/>
  <c r="I133" i="2"/>
  <c r="J133" i="2"/>
  <c r="K133" i="2"/>
  <c r="D134" i="2"/>
  <c r="I134" i="2"/>
  <c r="E134" i="2"/>
  <c r="G134" i="2"/>
  <c r="L134" i="2"/>
  <c r="D135" i="2"/>
  <c r="J135" i="2"/>
  <c r="E135" i="2"/>
  <c r="D136" i="2"/>
  <c r="H136" i="2"/>
  <c r="E136" i="2"/>
  <c r="K136" i="2"/>
  <c r="F136" i="2"/>
  <c r="D137" i="2"/>
  <c r="E137" i="2"/>
  <c r="L137" i="2"/>
  <c r="F137" i="2"/>
  <c r="G137" i="2"/>
  <c r="H137" i="2"/>
  <c r="I137" i="2"/>
  <c r="J137" i="2"/>
  <c r="D138" i="2"/>
  <c r="I138" i="2"/>
  <c r="E138" i="2"/>
  <c r="F138" i="2"/>
  <c r="G138" i="2"/>
  <c r="H138" i="2"/>
  <c r="K138" i="2"/>
  <c r="L138" i="2"/>
  <c r="D139" i="2"/>
  <c r="F139" i="2"/>
  <c r="E139" i="2"/>
  <c r="G139" i="2"/>
  <c r="H139" i="2"/>
  <c r="I139" i="2"/>
  <c r="L139" i="2"/>
  <c r="D140" i="2"/>
  <c r="E140" i="2"/>
  <c r="G140" i="2"/>
  <c r="F140" i="2"/>
  <c r="H140" i="2"/>
  <c r="I140" i="2"/>
  <c r="J140" i="2"/>
  <c r="D141" i="2"/>
  <c r="H141" i="2"/>
  <c r="E141" i="2"/>
  <c r="L141" i="2"/>
  <c r="F141" i="2"/>
  <c r="G141" i="2"/>
  <c r="I141" i="2"/>
  <c r="J141" i="2"/>
  <c r="K141" i="2"/>
  <c r="D142" i="2"/>
  <c r="I142" i="2"/>
  <c r="E142" i="2"/>
  <c r="G142" i="2"/>
  <c r="L142" i="2"/>
  <c r="D143" i="2"/>
  <c r="J143" i="2"/>
  <c r="E143" i="2"/>
  <c r="D144" i="2"/>
  <c r="H144" i="2"/>
  <c r="E144" i="2"/>
  <c r="K144" i="2"/>
  <c r="F144" i="2"/>
  <c r="D145" i="2"/>
  <c r="E145" i="2"/>
  <c r="L145" i="2"/>
  <c r="F145" i="2"/>
  <c r="G145" i="2"/>
  <c r="H145" i="2"/>
  <c r="I145" i="2"/>
  <c r="J145" i="2"/>
  <c r="D146" i="2"/>
  <c r="I146" i="2"/>
  <c r="E146" i="2"/>
  <c r="F146" i="2"/>
  <c r="G146" i="2"/>
  <c r="H146" i="2"/>
  <c r="K146" i="2"/>
  <c r="L146" i="2"/>
  <c r="D147" i="2"/>
  <c r="F147" i="2"/>
  <c r="E147" i="2"/>
  <c r="G147" i="2"/>
  <c r="H147" i="2"/>
  <c r="I147" i="2"/>
  <c r="L147" i="2"/>
  <c r="D148" i="2"/>
  <c r="E148" i="2"/>
  <c r="G148" i="2"/>
  <c r="F148" i="2"/>
  <c r="H148" i="2"/>
  <c r="I148" i="2"/>
  <c r="J148" i="2"/>
  <c r="D149" i="2"/>
  <c r="H149" i="2"/>
  <c r="E149" i="2"/>
  <c r="L149" i="2"/>
  <c r="F149" i="2"/>
  <c r="G149" i="2"/>
  <c r="I149" i="2"/>
  <c r="J149" i="2"/>
  <c r="K149" i="2"/>
  <c r="D150" i="2"/>
  <c r="I150" i="2"/>
  <c r="E150" i="2"/>
  <c r="G150" i="2"/>
  <c r="L150" i="2"/>
  <c r="D151" i="2"/>
  <c r="J151" i="2"/>
  <c r="E151" i="2"/>
  <c r="D152" i="2"/>
  <c r="H152" i="2"/>
  <c r="E152" i="2"/>
  <c r="K152" i="2"/>
  <c r="F152" i="2"/>
  <c r="D153" i="2"/>
  <c r="E153" i="2"/>
  <c r="L153" i="2"/>
  <c r="F153" i="2"/>
  <c r="G153" i="2"/>
  <c r="H153" i="2"/>
  <c r="I153" i="2"/>
  <c r="J153" i="2"/>
  <c r="D154" i="2"/>
  <c r="I154" i="2"/>
  <c r="E154" i="2"/>
  <c r="F154" i="2"/>
  <c r="G154" i="2"/>
  <c r="H154" i="2"/>
  <c r="K154" i="2"/>
  <c r="L154" i="2"/>
  <c r="D155" i="2"/>
  <c r="F155" i="2"/>
  <c r="E155" i="2"/>
  <c r="G155" i="2"/>
  <c r="H155" i="2"/>
  <c r="I155" i="2"/>
  <c r="L155" i="2"/>
  <c r="D156" i="2"/>
  <c r="E156" i="2"/>
  <c r="G156" i="2"/>
  <c r="F156" i="2"/>
  <c r="H156" i="2"/>
  <c r="I156" i="2"/>
  <c r="J156" i="2"/>
  <c r="D157" i="2"/>
  <c r="H157" i="2"/>
  <c r="E157" i="2"/>
  <c r="L157" i="2"/>
  <c r="F157" i="2"/>
  <c r="G157" i="2"/>
  <c r="I157" i="2"/>
  <c r="J157" i="2"/>
  <c r="K157" i="2"/>
  <c r="D158" i="2"/>
  <c r="I158" i="2"/>
  <c r="E158" i="2"/>
  <c r="G158" i="2"/>
  <c r="L158" i="2"/>
  <c r="D159" i="2"/>
  <c r="J159" i="2"/>
  <c r="E159" i="2"/>
  <c r="D160" i="2"/>
  <c r="H160" i="2"/>
  <c r="E160" i="2"/>
  <c r="K160" i="2"/>
  <c r="F160" i="2"/>
  <c r="D161" i="2"/>
  <c r="E161" i="2"/>
  <c r="L161" i="2"/>
  <c r="F161" i="2"/>
  <c r="G161" i="2"/>
  <c r="H161" i="2"/>
  <c r="I161" i="2"/>
  <c r="J161" i="2"/>
  <c r="D162" i="2"/>
  <c r="I162" i="2"/>
  <c r="E162" i="2"/>
  <c r="F162" i="2"/>
  <c r="G162" i="2"/>
  <c r="H162" i="2"/>
  <c r="K162" i="2"/>
  <c r="L162" i="2"/>
  <c r="D163" i="2"/>
  <c r="F163" i="2"/>
  <c r="E163" i="2"/>
  <c r="G163" i="2"/>
  <c r="H163" i="2"/>
  <c r="I163" i="2"/>
  <c r="L163" i="2"/>
  <c r="D164" i="2"/>
  <c r="E164" i="2"/>
  <c r="G164" i="2"/>
  <c r="F164" i="2"/>
  <c r="H164" i="2"/>
  <c r="I164" i="2"/>
  <c r="J164" i="2"/>
  <c r="D165" i="2"/>
  <c r="H165" i="2"/>
  <c r="E165" i="2"/>
  <c r="L165" i="2"/>
  <c r="F165" i="2"/>
  <c r="G165" i="2"/>
  <c r="I165" i="2"/>
  <c r="J165" i="2"/>
  <c r="K165" i="2"/>
  <c r="D166" i="2"/>
  <c r="I166" i="2"/>
  <c r="E166" i="2"/>
  <c r="G166" i="2"/>
  <c r="L166" i="2"/>
  <c r="D167" i="2"/>
  <c r="J167" i="2"/>
  <c r="E167" i="2"/>
  <c r="D168" i="2"/>
  <c r="H168" i="2"/>
  <c r="E168" i="2"/>
  <c r="K168" i="2"/>
  <c r="F168" i="2"/>
  <c r="D169" i="2"/>
  <c r="E169" i="2"/>
  <c r="L169" i="2"/>
  <c r="F169" i="2"/>
  <c r="G169" i="2"/>
  <c r="H169" i="2"/>
  <c r="I169" i="2"/>
  <c r="J169" i="2"/>
  <c r="D170" i="2"/>
  <c r="I170" i="2"/>
  <c r="E170" i="2"/>
  <c r="F170" i="2"/>
  <c r="G170" i="2"/>
  <c r="H170" i="2"/>
  <c r="K170" i="2"/>
  <c r="L170" i="2"/>
  <c r="D171" i="2"/>
  <c r="F171" i="2"/>
  <c r="E171" i="2"/>
  <c r="G171" i="2"/>
  <c r="H171" i="2"/>
  <c r="I171" i="2"/>
  <c r="L171" i="2"/>
  <c r="D172" i="2"/>
  <c r="E172" i="2"/>
  <c r="G172" i="2"/>
  <c r="F172" i="2"/>
  <c r="H172" i="2"/>
  <c r="I172" i="2"/>
  <c r="J172" i="2"/>
  <c r="D173" i="2"/>
  <c r="H173" i="2"/>
  <c r="E173" i="2"/>
  <c r="L173" i="2"/>
  <c r="F173" i="2"/>
  <c r="G173" i="2"/>
  <c r="I173" i="2"/>
  <c r="J173" i="2"/>
  <c r="K173" i="2"/>
  <c r="D174" i="2"/>
  <c r="I174" i="2"/>
  <c r="E174" i="2"/>
  <c r="G174" i="2"/>
  <c r="L174" i="2"/>
  <c r="D175" i="2"/>
  <c r="J175" i="2"/>
  <c r="E175" i="2"/>
  <c r="D176" i="2"/>
  <c r="H176" i="2"/>
  <c r="E176" i="2"/>
  <c r="K176" i="2"/>
  <c r="F176" i="2"/>
  <c r="I176" i="2"/>
  <c r="D177" i="2"/>
  <c r="E177" i="2"/>
  <c r="L177" i="2"/>
  <c r="F177" i="2"/>
  <c r="G177" i="2"/>
  <c r="H177" i="2"/>
  <c r="I177" i="2"/>
  <c r="J177" i="2"/>
  <c r="D178" i="2"/>
  <c r="I178" i="2"/>
  <c r="E178" i="2"/>
  <c r="F178" i="2"/>
  <c r="G178" i="2"/>
  <c r="H178" i="2"/>
  <c r="K178" i="2"/>
  <c r="L178" i="2"/>
  <c r="D179" i="2"/>
  <c r="F179" i="2"/>
  <c r="E179" i="2"/>
  <c r="G179" i="2"/>
  <c r="H179" i="2"/>
  <c r="I179" i="2"/>
  <c r="L179" i="2"/>
  <c r="D180" i="2"/>
  <c r="E180" i="2"/>
  <c r="G180" i="2"/>
  <c r="F180" i="2"/>
  <c r="H180" i="2"/>
  <c r="I180" i="2"/>
  <c r="J180" i="2"/>
  <c r="D181" i="2"/>
  <c r="H181" i="2"/>
  <c r="E181" i="2"/>
  <c r="L181" i="2"/>
  <c r="F181" i="2"/>
  <c r="G181" i="2"/>
  <c r="I181" i="2"/>
  <c r="J181" i="2"/>
  <c r="K181" i="2"/>
  <c r="D182" i="2"/>
  <c r="I182" i="2"/>
  <c r="E182" i="2"/>
  <c r="G182" i="2"/>
  <c r="L182" i="2"/>
  <c r="D183" i="2"/>
  <c r="J183" i="2"/>
  <c r="E183" i="2"/>
  <c r="D184" i="2"/>
  <c r="H184" i="2"/>
  <c r="E184" i="2"/>
  <c r="K184" i="2"/>
  <c r="F184" i="2"/>
  <c r="I184" i="2"/>
  <c r="D185" i="2"/>
  <c r="E185" i="2"/>
  <c r="L185" i="2"/>
  <c r="F185" i="2"/>
  <c r="G185" i="2"/>
  <c r="H185" i="2"/>
  <c r="I185" i="2"/>
  <c r="J185" i="2"/>
  <c r="D186" i="2"/>
  <c r="I186" i="2"/>
  <c r="E186" i="2"/>
  <c r="F186" i="2"/>
  <c r="G186" i="2"/>
  <c r="H186" i="2"/>
  <c r="K186" i="2"/>
  <c r="L186" i="2"/>
  <c r="D187" i="2"/>
  <c r="F187" i="2"/>
  <c r="E187" i="2"/>
  <c r="G187" i="2"/>
  <c r="H187" i="2"/>
  <c r="I187" i="2"/>
  <c r="L187" i="2"/>
  <c r="D188" i="2"/>
  <c r="E188" i="2"/>
  <c r="G188" i="2"/>
  <c r="F188" i="2"/>
  <c r="H188" i="2"/>
  <c r="I188" i="2"/>
  <c r="J188" i="2"/>
  <c r="D189" i="2"/>
  <c r="H189" i="2"/>
  <c r="E189" i="2"/>
  <c r="L189" i="2"/>
  <c r="F189" i="2"/>
  <c r="G189" i="2"/>
  <c r="I189" i="2"/>
  <c r="J189" i="2"/>
  <c r="K189" i="2"/>
  <c r="D190" i="2"/>
  <c r="I190" i="2"/>
  <c r="E190" i="2"/>
  <c r="G190" i="2"/>
  <c r="L190" i="2"/>
  <c r="D191" i="2"/>
  <c r="J191" i="2"/>
  <c r="E191" i="2"/>
  <c r="D192" i="2"/>
  <c r="H192" i="2"/>
  <c r="E192" i="2"/>
  <c r="K192" i="2"/>
  <c r="F192" i="2"/>
  <c r="I192" i="2"/>
  <c r="D193" i="2"/>
  <c r="E193" i="2"/>
  <c r="L193" i="2"/>
  <c r="F193" i="2"/>
  <c r="G193" i="2"/>
  <c r="H193" i="2"/>
  <c r="I193" i="2"/>
  <c r="J193" i="2"/>
  <c r="D194" i="2"/>
  <c r="I194" i="2"/>
  <c r="E194" i="2"/>
  <c r="F194" i="2"/>
  <c r="G194" i="2"/>
  <c r="H194" i="2"/>
  <c r="K194" i="2"/>
  <c r="L194" i="2"/>
  <c r="D195" i="2"/>
  <c r="F195" i="2"/>
  <c r="E195" i="2"/>
  <c r="G195" i="2"/>
  <c r="I195" i="2"/>
  <c r="L195" i="2"/>
  <c r="D196" i="2"/>
  <c r="E196" i="2"/>
  <c r="G196" i="2"/>
  <c r="F196" i="2"/>
  <c r="H196" i="2"/>
  <c r="I196" i="2"/>
  <c r="J196" i="2"/>
  <c r="D197" i="2"/>
  <c r="H197" i="2"/>
  <c r="E197" i="2"/>
  <c r="L197" i="2"/>
  <c r="F197" i="2"/>
  <c r="G197" i="2"/>
  <c r="I197" i="2"/>
  <c r="J197" i="2"/>
  <c r="K197" i="2"/>
  <c r="D198" i="2"/>
  <c r="I198" i="2"/>
  <c r="E198" i="2"/>
  <c r="G198" i="2"/>
  <c r="L198" i="2"/>
  <c r="D199" i="2"/>
  <c r="J199" i="2"/>
  <c r="E199" i="2"/>
  <c r="H199" i="2"/>
  <c r="D200" i="2"/>
  <c r="H200" i="2"/>
  <c r="E200" i="2"/>
  <c r="K200" i="2"/>
  <c r="F200" i="2"/>
  <c r="I200" i="2"/>
  <c r="D201" i="2"/>
  <c r="E201" i="2"/>
  <c r="L201" i="2"/>
  <c r="F201" i="2"/>
  <c r="G201" i="2"/>
  <c r="H201" i="2"/>
  <c r="I201" i="2"/>
  <c r="J201" i="2"/>
  <c r="D202" i="2"/>
  <c r="I202" i="2"/>
  <c r="E202" i="2"/>
  <c r="F202" i="2"/>
  <c r="G202" i="2"/>
  <c r="H202" i="2"/>
  <c r="K202" i="2"/>
  <c r="L202" i="2"/>
  <c r="D203" i="2"/>
  <c r="F203" i="2"/>
  <c r="E203" i="2"/>
  <c r="G203" i="2"/>
  <c r="I203" i="2"/>
  <c r="L203" i="2"/>
  <c r="D204" i="2"/>
  <c r="E204" i="2"/>
  <c r="G204" i="2"/>
  <c r="F204" i="2"/>
  <c r="H204" i="2"/>
  <c r="I204" i="2"/>
  <c r="J204" i="2"/>
  <c r="D205" i="2"/>
  <c r="H205" i="2"/>
  <c r="E205" i="2"/>
  <c r="L205" i="2"/>
  <c r="F205" i="2"/>
  <c r="G205" i="2"/>
  <c r="I205" i="2"/>
  <c r="J205" i="2"/>
  <c r="K205" i="2"/>
  <c r="D206" i="2"/>
  <c r="I206" i="2"/>
  <c r="E206" i="2"/>
  <c r="G206" i="2"/>
  <c r="L206" i="2"/>
  <c r="D207" i="2"/>
  <c r="J207" i="2"/>
  <c r="E207" i="2"/>
  <c r="H207" i="2"/>
  <c r="D208" i="2"/>
  <c r="H208" i="2"/>
  <c r="E208" i="2"/>
  <c r="K208" i="2"/>
  <c r="F208" i="2"/>
  <c r="I208" i="2"/>
  <c r="D209" i="2"/>
  <c r="E209" i="2"/>
  <c r="L209" i="2"/>
  <c r="F209" i="2"/>
  <c r="G209" i="2"/>
  <c r="H209" i="2"/>
  <c r="I209" i="2"/>
  <c r="J209" i="2"/>
  <c r="D210" i="2"/>
  <c r="I210" i="2"/>
  <c r="E210" i="2"/>
  <c r="F210" i="2"/>
  <c r="G210" i="2"/>
  <c r="H210" i="2"/>
  <c r="K210" i="2"/>
  <c r="L210" i="2"/>
  <c r="D211" i="2"/>
  <c r="F211" i="2"/>
  <c r="E211" i="2"/>
  <c r="G211" i="2"/>
  <c r="I211" i="2"/>
  <c r="L211" i="2"/>
  <c r="D212" i="2"/>
  <c r="E212" i="2"/>
  <c r="G212" i="2"/>
  <c r="F212" i="2"/>
  <c r="H212" i="2"/>
  <c r="I212" i="2"/>
  <c r="J212" i="2"/>
  <c r="D213" i="2"/>
  <c r="H213" i="2"/>
  <c r="E213" i="2"/>
  <c r="L213" i="2"/>
  <c r="F213" i="2"/>
  <c r="G213" i="2"/>
  <c r="I213" i="2"/>
  <c r="J213" i="2"/>
  <c r="K213" i="2"/>
  <c r="D214" i="2"/>
  <c r="I214" i="2"/>
  <c r="E214" i="2"/>
  <c r="G214" i="2"/>
  <c r="L214" i="2"/>
  <c r="D215" i="2"/>
  <c r="J215" i="2"/>
  <c r="E215" i="2"/>
  <c r="H215" i="2"/>
  <c r="D216" i="2"/>
  <c r="H216" i="2"/>
  <c r="E216" i="2"/>
  <c r="K216" i="2"/>
  <c r="F216" i="2"/>
  <c r="I216" i="2"/>
  <c r="D217" i="2"/>
  <c r="E217" i="2"/>
  <c r="L217" i="2"/>
  <c r="F217" i="2"/>
  <c r="G217" i="2"/>
  <c r="H217" i="2"/>
  <c r="I217" i="2"/>
  <c r="J217" i="2"/>
  <c r="D218" i="2"/>
  <c r="I218" i="2"/>
  <c r="E218" i="2"/>
  <c r="F218" i="2"/>
  <c r="G218" i="2"/>
  <c r="H218" i="2"/>
  <c r="K218" i="2"/>
  <c r="L218" i="2"/>
  <c r="D219" i="2"/>
  <c r="F219" i="2"/>
  <c r="E219" i="2"/>
  <c r="G219" i="2"/>
  <c r="I219" i="2"/>
  <c r="L219" i="2"/>
  <c r="D220" i="2"/>
  <c r="E220" i="2"/>
  <c r="G220" i="2"/>
  <c r="F220" i="2"/>
  <c r="H220" i="2"/>
  <c r="I220" i="2"/>
  <c r="J220" i="2"/>
  <c r="D221" i="2"/>
  <c r="H221" i="2"/>
  <c r="E221" i="2"/>
  <c r="L221" i="2"/>
  <c r="F221" i="2"/>
  <c r="G221" i="2"/>
  <c r="I221" i="2"/>
  <c r="J221" i="2"/>
  <c r="K221" i="2"/>
  <c r="D222" i="2"/>
  <c r="I222" i="2"/>
  <c r="E222" i="2"/>
  <c r="G222" i="2"/>
  <c r="L222" i="2"/>
  <c r="D223" i="2"/>
  <c r="J223" i="2"/>
  <c r="E223" i="2"/>
  <c r="H223" i="2"/>
  <c r="D224" i="2"/>
  <c r="H224" i="2"/>
  <c r="E224" i="2"/>
  <c r="K224" i="2"/>
  <c r="F224" i="2"/>
  <c r="I224" i="2"/>
  <c r="D225" i="2"/>
  <c r="E225" i="2"/>
  <c r="L225" i="2"/>
  <c r="F225" i="2"/>
  <c r="G225" i="2"/>
  <c r="H225" i="2"/>
  <c r="I225" i="2"/>
  <c r="J225" i="2"/>
  <c r="D226" i="2"/>
  <c r="I226" i="2"/>
  <c r="E226" i="2"/>
  <c r="F226" i="2"/>
  <c r="G226" i="2"/>
  <c r="H226" i="2"/>
  <c r="K226" i="2"/>
  <c r="L226" i="2"/>
  <c r="D227" i="2"/>
  <c r="F227" i="2"/>
  <c r="E227" i="2"/>
  <c r="G227" i="2"/>
  <c r="I227" i="2"/>
  <c r="L227" i="2"/>
  <c r="D228" i="2"/>
  <c r="E228" i="2"/>
  <c r="G228" i="2"/>
  <c r="F228" i="2"/>
  <c r="H228" i="2"/>
  <c r="I228" i="2"/>
  <c r="J228" i="2"/>
  <c r="D229" i="2"/>
  <c r="H229" i="2"/>
  <c r="E229" i="2"/>
  <c r="L229" i="2"/>
  <c r="F229" i="2"/>
  <c r="G229" i="2"/>
  <c r="I229" i="2"/>
  <c r="J229" i="2"/>
  <c r="K229" i="2"/>
  <c r="D230" i="2"/>
  <c r="I230" i="2"/>
  <c r="E230" i="2"/>
  <c r="G230" i="2"/>
  <c r="L230" i="2"/>
  <c r="D231" i="2"/>
  <c r="J231" i="2"/>
  <c r="E231" i="2"/>
  <c r="H231" i="2"/>
  <c r="D232" i="2"/>
  <c r="H232" i="2"/>
  <c r="E232" i="2"/>
  <c r="K232" i="2"/>
  <c r="F232" i="2"/>
  <c r="I232" i="2"/>
  <c r="D233" i="2"/>
  <c r="E233" i="2"/>
  <c r="L233" i="2"/>
  <c r="F233" i="2"/>
  <c r="G233" i="2"/>
  <c r="H233" i="2"/>
  <c r="I233" i="2"/>
  <c r="J233" i="2"/>
  <c r="D234" i="2"/>
  <c r="I234" i="2"/>
  <c r="E234" i="2"/>
  <c r="F234" i="2"/>
  <c r="G234" i="2"/>
  <c r="H234" i="2"/>
  <c r="K234" i="2"/>
  <c r="L234" i="2"/>
  <c r="D235" i="2"/>
  <c r="F235" i="2"/>
  <c r="E235" i="2"/>
  <c r="G235" i="2"/>
  <c r="I235" i="2"/>
  <c r="L235" i="2"/>
  <c r="D236" i="2"/>
  <c r="E236" i="2"/>
  <c r="G236" i="2"/>
  <c r="F236" i="2"/>
  <c r="H236" i="2"/>
  <c r="I236" i="2"/>
  <c r="J236" i="2"/>
  <c r="D237" i="2"/>
  <c r="H237" i="2"/>
  <c r="E237" i="2"/>
  <c r="L237" i="2"/>
  <c r="F237" i="2"/>
  <c r="G237" i="2"/>
  <c r="I237" i="2"/>
  <c r="J237" i="2"/>
  <c r="K237" i="2"/>
  <c r="D238" i="2"/>
  <c r="I238" i="2"/>
  <c r="E238" i="2"/>
  <c r="G238" i="2"/>
  <c r="L238" i="2"/>
  <c r="D239" i="2"/>
  <c r="J239" i="2"/>
  <c r="E239" i="2"/>
  <c r="H239" i="2"/>
  <c r="D240" i="2"/>
  <c r="H240" i="2"/>
  <c r="E240" i="2"/>
  <c r="K240" i="2"/>
  <c r="F240" i="2"/>
  <c r="I240" i="2"/>
  <c r="D241" i="2"/>
  <c r="E241" i="2"/>
  <c r="L241" i="2"/>
  <c r="F241" i="2"/>
  <c r="G241" i="2"/>
  <c r="H241" i="2"/>
  <c r="I241" i="2"/>
  <c r="J241" i="2"/>
  <c r="D242" i="2"/>
  <c r="I242" i="2"/>
  <c r="E242" i="2"/>
  <c r="F242" i="2"/>
  <c r="G242" i="2"/>
  <c r="H242" i="2"/>
  <c r="K242" i="2"/>
  <c r="L242" i="2"/>
  <c r="D243" i="2"/>
  <c r="F243" i="2"/>
  <c r="E243" i="2"/>
  <c r="G243" i="2"/>
  <c r="I243" i="2"/>
  <c r="L243" i="2"/>
  <c r="D244" i="2"/>
  <c r="E244" i="2"/>
  <c r="G244" i="2"/>
  <c r="F244" i="2"/>
  <c r="H244" i="2"/>
  <c r="I244" i="2"/>
  <c r="J244" i="2"/>
  <c r="D245" i="2"/>
  <c r="H245" i="2"/>
  <c r="E245" i="2"/>
  <c r="L245" i="2"/>
  <c r="F245" i="2"/>
  <c r="G245" i="2"/>
  <c r="I245" i="2"/>
  <c r="J245" i="2"/>
  <c r="K245" i="2"/>
  <c r="D246" i="2"/>
  <c r="I246" i="2"/>
  <c r="E246" i="2"/>
  <c r="G246" i="2"/>
  <c r="L246" i="2"/>
  <c r="D247" i="2"/>
  <c r="J247" i="2"/>
  <c r="E247" i="2"/>
  <c r="H247" i="2"/>
  <c r="D248" i="2"/>
  <c r="H248" i="2"/>
  <c r="E248" i="2"/>
  <c r="K248" i="2"/>
  <c r="F248" i="2"/>
  <c r="I248" i="2"/>
  <c r="D249" i="2"/>
  <c r="E249" i="2"/>
  <c r="L249" i="2"/>
  <c r="F249" i="2"/>
  <c r="G249" i="2"/>
  <c r="H249" i="2"/>
  <c r="I249" i="2"/>
  <c r="J249" i="2"/>
  <c r="D250" i="2"/>
  <c r="I250" i="2"/>
  <c r="E250" i="2"/>
  <c r="F250" i="2"/>
  <c r="G250" i="2"/>
  <c r="H250" i="2"/>
  <c r="K250" i="2"/>
  <c r="L250" i="2"/>
  <c r="D251" i="2"/>
  <c r="F251" i="2"/>
  <c r="E251" i="2"/>
  <c r="G251" i="2"/>
  <c r="I251" i="2"/>
  <c r="L251" i="2"/>
  <c r="D252" i="2"/>
  <c r="E252" i="2"/>
  <c r="G252" i="2"/>
  <c r="F252" i="2"/>
  <c r="H252" i="2"/>
  <c r="I252" i="2"/>
  <c r="J252" i="2"/>
  <c r="D253" i="2"/>
  <c r="H253" i="2"/>
  <c r="E253" i="2"/>
  <c r="L253" i="2"/>
  <c r="F253" i="2"/>
  <c r="G253" i="2"/>
  <c r="I253" i="2"/>
  <c r="J253" i="2"/>
  <c r="K253" i="2"/>
  <c r="D254" i="2"/>
  <c r="L254" i="2"/>
  <c r="E254" i="2"/>
  <c r="G254" i="2"/>
  <c r="D255" i="2"/>
  <c r="J255" i="2"/>
  <c r="E255" i="2"/>
  <c r="H255" i="2"/>
  <c r="D256" i="2"/>
  <c r="H256" i="2"/>
  <c r="E256" i="2"/>
  <c r="K256" i="2"/>
  <c r="F256" i="2"/>
  <c r="I256" i="2"/>
  <c r="D257" i="2"/>
  <c r="E257" i="2"/>
  <c r="L257" i="2"/>
  <c r="F257" i="2"/>
  <c r="G257" i="2"/>
  <c r="H257" i="2"/>
  <c r="I257" i="2"/>
  <c r="J257" i="2"/>
  <c r="D258" i="2"/>
  <c r="I258" i="2"/>
  <c r="E258" i="2"/>
  <c r="F258" i="2"/>
  <c r="G258" i="2"/>
  <c r="H258" i="2"/>
  <c r="K258" i="2"/>
  <c r="L258" i="2"/>
  <c r="D259" i="2"/>
  <c r="F259" i="2"/>
  <c r="E259" i="2"/>
  <c r="G259" i="2"/>
  <c r="I259" i="2"/>
  <c r="L259" i="2"/>
  <c r="D260" i="2"/>
  <c r="E260" i="2"/>
  <c r="G260" i="2"/>
  <c r="F260" i="2"/>
  <c r="H260" i="2"/>
  <c r="I260" i="2"/>
  <c r="J260" i="2"/>
  <c r="D261" i="2"/>
  <c r="H261" i="2"/>
  <c r="E261" i="2"/>
  <c r="L261" i="2"/>
  <c r="F261" i="2"/>
  <c r="G261" i="2"/>
  <c r="I261" i="2"/>
  <c r="J261" i="2"/>
  <c r="K261" i="2"/>
  <c r="D262" i="2"/>
  <c r="E262" i="2"/>
  <c r="G262" i="2"/>
  <c r="L262" i="2"/>
  <c r="D263" i="2"/>
  <c r="J263" i="2"/>
  <c r="E263" i="2"/>
  <c r="H263" i="2"/>
  <c r="D264" i="2"/>
  <c r="H264" i="2"/>
  <c r="E264" i="2"/>
  <c r="K264" i="2"/>
  <c r="F264" i="2"/>
  <c r="I264" i="2"/>
  <c r="D265" i="2"/>
  <c r="E265" i="2"/>
  <c r="L265" i="2"/>
  <c r="F265" i="2"/>
  <c r="G265" i="2"/>
  <c r="H265" i="2"/>
  <c r="I265" i="2"/>
  <c r="J265" i="2"/>
  <c r="D266" i="2"/>
  <c r="I266" i="2"/>
  <c r="E266" i="2"/>
  <c r="F266" i="2"/>
  <c r="G266" i="2"/>
  <c r="H266" i="2"/>
  <c r="K266" i="2"/>
  <c r="L266" i="2"/>
  <c r="D267" i="2"/>
  <c r="F267" i="2"/>
  <c r="E267" i="2"/>
  <c r="G267" i="2"/>
  <c r="I267" i="2"/>
  <c r="L267" i="2"/>
  <c r="D268" i="2"/>
  <c r="E268" i="2"/>
  <c r="G268" i="2"/>
  <c r="F268" i="2"/>
  <c r="H268" i="2"/>
  <c r="I268" i="2"/>
  <c r="J268" i="2"/>
  <c r="D269" i="2"/>
  <c r="H269" i="2"/>
  <c r="E269" i="2"/>
  <c r="L269" i="2"/>
  <c r="F269" i="2"/>
  <c r="G269" i="2"/>
  <c r="I269" i="2"/>
  <c r="J269" i="2"/>
  <c r="K269" i="2"/>
  <c r="D270" i="2"/>
  <c r="L270" i="2"/>
  <c r="E270" i="2"/>
  <c r="G270" i="2"/>
  <c r="D271" i="2"/>
  <c r="J271" i="2"/>
  <c r="E271" i="2"/>
  <c r="H271" i="2"/>
  <c r="D272" i="2"/>
  <c r="H272" i="2"/>
  <c r="E272" i="2"/>
  <c r="K272" i="2"/>
  <c r="F272" i="2"/>
  <c r="I272" i="2"/>
  <c r="D273" i="2"/>
  <c r="E273" i="2"/>
  <c r="L273" i="2"/>
  <c r="F273" i="2"/>
  <c r="G273" i="2"/>
  <c r="H273" i="2"/>
  <c r="I273" i="2"/>
  <c r="J273" i="2"/>
  <c r="D274" i="2"/>
  <c r="I274" i="2"/>
  <c r="E274" i="2"/>
  <c r="F274" i="2"/>
  <c r="G274" i="2"/>
  <c r="H274" i="2"/>
  <c r="K274" i="2"/>
  <c r="L274" i="2"/>
  <c r="D275" i="2"/>
  <c r="F275" i="2"/>
  <c r="E275" i="2"/>
  <c r="G275" i="2"/>
  <c r="I275" i="2"/>
  <c r="L275" i="2"/>
  <c r="D276" i="2"/>
  <c r="E276" i="2"/>
  <c r="G276" i="2"/>
  <c r="F276" i="2"/>
  <c r="H276" i="2"/>
  <c r="I276" i="2"/>
  <c r="J276" i="2"/>
  <c r="D277" i="2"/>
  <c r="H277" i="2"/>
  <c r="E277" i="2"/>
  <c r="L277" i="2"/>
  <c r="F277" i="2"/>
  <c r="G277" i="2"/>
  <c r="I277" i="2"/>
  <c r="J277" i="2"/>
  <c r="K277" i="2"/>
  <c r="D278" i="2"/>
  <c r="E278" i="2"/>
  <c r="G278" i="2"/>
  <c r="L278" i="2"/>
  <c r="D279" i="2"/>
  <c r="J279" i="2"/>
  <c r="E279" i="2"/>
  <c r="H279" i="2"/>
  <c r="D280" i="2"/>
  <c r="H280" i="2"/>
  <c r="E280" i="2"/>
  <c r="K280" i="2"/>
  <c r="F280" i="2"/>
  <c r="I280" i="2"/>
  <c r="D281" i="2"/>
  <c r="E281" i="2"/>
  <c r="L281" i="2"/>
  <c r="F281" i="2"/>
  <c r="G281" i="2"/>
  <c r="H281" i="2"/>
  <c r="I281" i="2"/>
  <c r="J281" i="2"/>
  <c r="D282" i="2"/>
  <c r="I282" i="2"/>
  <c r="E282" i="2"/>
  <c r="F282" i="2"/>
  <c r="G282" i="2"/>
  <c r="H282" i="2"/>
  <c r="K282" i="2"/>
  <c r="L282" i="2"/>
  <c r="D283" i="2"/>
  <c r="F283" i="2"/>
  <c r="E283" i="2"/>
  <c r="G283" i="2"/>
  <c r="I283" i="2"/>
  <c r="L283" i="2"/>
  <c r="D284" i="2"/>
  <c r="E284" i="2"/>
  <c r="G284" i="2"/>
  <c r="F284" i="2"/>
  <c r="H284" i="2"/>
  <c r="I284" i="2"/>
  <c r="J284" i="2"/>
  <c r="D285" i="2"/>
  <c r="H285" i="2"/>
  <c r="E285" i="2"/>
  <c r="L285" i="2"/>
  <c r="F285" i="2"/>
  <c r="G285" i="2"/>
  <c r="I285" i="2"/>
  <c r="J285" i="2"/>
  <c r="K285" i="2"/>
  <c r="D286" i="2"/>
  <c r="E286" i="2"/>
  <c r="G286" i="2"/>
  <c r="D287" i="2"/>
  <c r="J287" i="2"/>
  <c r="E287" i="2"/>
  <c r="H287" i="2"/>
  <c r="D288" i="2"/>
  <c r="H288" i="2"/>
  <c r="E288" i="2"/>
  <c r="K288" i="2"/>
  <c r="F288" i="2"/>
  <c r="I288" i="2"/>
  <c r="D289" i="2"/>
  <c r="E289" i="2"/>
  <c r="L289" i="2"/>
  <c r="F289" i="2"/>
  <c r="G289" i="2"/>
  <c r="H289" i="2"/>
  <c r="I289" i="2"/>
  <c r="J289" i="2"/>
  <c r="D290" i="2"/>
  <c r="I290" i="2"/>
  <c r="E290" i="2"/>
  <c r="F290" i="2"/>
  <c r="G290" i="2"/>
  <c r="H290" i="2"/>
  <c r="K290" i="2"/>
  <c r="L290" i="2"/>
  <c r="D291" i="2"/>
  <c r="F291" i="2"/>
  <c r="E291" i="2"/>
  <c r="G291" i="2"/>
  <c r="I291" i="2"/>
  <c r="L291" i="2"/>
  <c r="D292" i="2"/>
  <c r="E292" i="2"/>
  <c r="G292" i="2"/>
  <c r="F292" i="2"/>
  <c r="H292" i="2"/>
  <c r="I292" i="2"/>
  <c r="J292" i="2"/>
  <c r="D293" i="2"/>
  <c r="H293" i="2"/>
  <c r="E293" i="2"/>
  <c r="L293" i="2"/>
  <c r="F293" i="2"/>
  <c r="G293" i="2"/>
  <c r="I293" i="2"/>
  <c r="J293" i="2"/>
  <c r="K293" i="2"/>
  <c r="D294" i="2"/>
  <c r="E294" i="2"/>
  <c r="G294" i="2"/>
  <c r="L294" i="2"/>
  <c r="D295" i="2"/>
  <c r="J295" i="2"/>
  <c r="E295" i="2"/>
  <c r="H295" i="2"/>
  <c r="D296" i="2"/>
  <c r="H296" i="2"/>
  <c r="E296" i="2"/>
  <c r="K296" i="2"/>
  <c r="F296" i="2"/>
  <c r="I296" i="2"/>
  <c r="D297" i="2"/>
  <c r="E297" i="2"/>
  <c r="L297" i="2"/>
  <c r="F297" i="2"/>
  <c r="G297" i="2"/>
  <c r="H297" i="2"/>
  <c r="I297" i="2"/>
  <c r="J297" i="2"/>
  <c r="D298" i="2"/>
  <c r="I298" i="2"/>
  <c r="E298" i="2"/>
  <c r="F298" i="2"/>
  <c r="G298" i="2"/>
  <c r="H298" i="2"/>
  <c r="K298" i="2"/>
  <c r="L298" i="2"/>
  <c r="D299" i="2"/>
  <c r="I299" i="2"/>
  <c r="E299" i="2"/>
  <c r="G299" i="2"/>
  <c r="L299" i="2"/>
  <c r="D300" i="2"/>
  <c r="E300" i="2"/>
  <c r="F300" i="2"/>
  <c r="H300" i="2"/>
  <c r="I300" i="2"/>
  <c r="J300" i="2"/>
  <c r="D301" i="2"/>
  <c r="H301" i="2"/>
  <c r="E301" i="2"/>
  <c r="L301" i="2"/>
  <c r="F301" i="2"/>
  <c r="G301" i="2"/>
  <c r="I301" i="2"/>
  <c r="J301" i="2"/>
  <c r="K301" i="2"/>
  <c r="D302" i="2"/>
  <c r="L302" i="2"/>
  <c r="E302" i="2"/>
  <c r="G302" i="2"/>
  <c r="D303" i="2"/>
  <c r="J303" i="2"/>
  <c r="E303" i="2"/>
  <c r="H303" i="2"/>
  <c r="D304" i="2"/>
  <c r="H304" i="2"/>
  <c r="E304" i="2"/>
  <c r="K304" i="2"/>
  <c r="F304" i="2"/>
  <c r="I304" i="2"/>
  <c r="D305" i="2"/>
  <c r="E305" i="2"/>
  <c r="L305" i="2"/>
  <c r="F305" i="2"/>
  <c r="G305" i="2"/>
  <c r="H305" i="2"/>
  <c r="I305" i="2"/>
  <c r="J305" i="2"/>
  <c r="D306" i="2"/>
  <c r="I306" i="2"/>
  <c r="E306" i="2"/>
  <c r="F306" i="2"/>
  <c r="G306" i="2"/>
  <c r="H306" i="2"/>
  <c r="K306" i="2"/>
  <c r="L306" i="2"/>
  <c r="D307" i="2"/>
  <c r="E307" i="2"/>
  <c r="G307" i="2"/>
  <c r="I307" i="2"/>
  <c r="L307" i="2"/>
  <c r="D308" i="2"/>
  <c r="E308" i="2"/>
  <c r="F308" i="2"/>
  <c r="H308" i="2"/>
  <c r="I308" i="2"/>
  <c r="J308" i="2"/>
  <c r="D309" i="2"/>
  <c r="H309" i="2"/>
  <c r="E309" i="2"/>
  <c r="L309" i="2"/>
  <c r="F309" i="2"/>
  <c r="G309" i="2"/>
  <c r="I309" i="2"/>
  <c r="J309" i="2"/>
  <c r="K309" i="2"/>
  <c r="D310" i="2"/>
  <c r="E310" i="2"/>
  <c r="G310" i="2"/>
  <c r="L310" i="2"/>
  <c r="D311" i="2"/>
  <c r="J311" i="2"/>
  <c r="E311" i="2"/>
  <c r="H311" i="2"/>
  <c r="D312" i="2"/>
  <c r="H312" i="2"/>
  <c r="E312" i="2"/>
  <c r="K312" i="2"/>
  <c r="F312" i="2"/>
  <c r="I312" i="2"/>
  <c r="D313" i="2"/>
  <c r="E313" i="2"/>
  <c r="L313" i="2"/>
  <c r="F313" i="2"/>
  <c r="G313" i="2"/>
  <c r="H313" i="2"/>
  <c r="I313" i="2"/>
  <c r="J313" i="2"/>
  <c r="D314" i="2"/>
  <c r="I314" i="2"/>
  <c r="E314" i="2"/>
  <c r="F314" i="2"/>
  <c r="G314" i="2"/>
  <c r="H314" i="2"/>
  <c r="K314" i="2"/>
  <c r="L314" i="2"/>
  <c r="D315" i="2"/>
  <c r="I315" i="2"/>
  <c r="E315" i="2"/>
  <c r="G315" i="2"/>
  <c r="D316" i="2"/>
  <c r="E316" i="2"/>
  <c r="F316" i="2"/>
  <c r="H316" i="2"/>
  <c r="I316" i="2"/>
  <c r="J316" i="2"/>
  <c r="D317" i="2"/>
  <c r="H317" i="2"/>
  <c r="E317" i="2"/>
  <c r="L317" i="2"/>
  <c r="F317" i="2"/>
  <c r="G317" i="2"/>
  <c r="I317" i="2"/>
  <c r="J317" i="2"/>
  <c r="K317" i="2"/>
  <c r="D318" i="2"/>
  <c r="E318" i="2"/>
  <c r="G318" i="2"/>
  <c r="K318" i="2"/>
  <c r="L318" i="2"/>
  <c r="D319" i="2"/>
  <c r="E319" i="2"/>
  <c r="L319" i="2"/>
  <c r="H319" i="2"/>
  <c r="D320" i="2"/>
  <c r="H320" i="2"/>
  <c r="E320" i="2"/>
  <c r="F320" i="2"/>
  <c r="I320" i="2"/>
  <c r="D321" i="2"/>
  <c r="E321" i="2"/>
  <c r="L321" i="2"/>
  <c r="F321" i="2"/>
  <c r="G321" i="2"/>
  <c r="H321" i="2"/>
  <c r="I321" i="2"/>
  <c r="J321" i="2"/>
  <c r="D322" i="2"/>
  <c r="I322" i="2"/>
  <c r="E322" i="2"/>
  <c r="F322" i="2"/>
  <c r="G322" i="2"/>
  <c r="H322" i="2"/>
  <c r="K322" i="2"/>
  <c r="L322" i="2"/>
  <c r="D323" i="2"/>
  <c r="E323" i="2"/>
  <c r="G323" i="2"/>
  <c r="H323" i="2"/>
  <c r="I323" i="2"/>
  <c r="L323" i="2"/>
  <c r="D324" i="2"/>
  <c r="E324" i="2"/>
  <c r="F324" i="2"/>
  <c r="H324" i="2"/>
  <c r="I324" i="2"/>
  <c r="J324" i="2"/>
  <c r="D325" i="2"/>
  <c r="H325" i="2"/>
  <c r="E325" i="2"/>
  <c r="L325" i="2"/>
  <c r="F325" i="2"/>
  <c r="G325" i="2"/>
  <c r="I325" i="2"/>
  <c r="J325" i="2"/>
  <c r="K325" i="2"/>
  <c r="D326" i="2"/>
  <c r="J326" i="2"/>
  <c r="E326" i="2"/>
  <c r="G326" i="2"/>
  <c r="K326" i="2"/>
  <c r="D327" i="2"/>
  <c r="K327" i="2"/>
  <c r="E327" i="2"/>
  <c r="H327" i="2"/>
  <c r="L327" i="2"/>
  <c r="D328" i="2"/>
  <c r="F328" i="2"/>
  <c r="E328" i="2"/>
  <c r="L328" i="2"/>
  <c r="I328" i="2"/>
  <c r="D329" i="2"/>
  <c r="E329" i="2"/>
  <c r="F329" i="2"/>
  <c r="G329" i="2"/>
  <c r="H329" i="2"/>
  <c r="I329" i="2"/>
  <c r="J329" i="2"/>
  <c r="D330" i="2"/>
  <c r="I330" i="2"/>
  <c r="E330" i="2"/>
  <c r="F330" i="2"/>
  <c r="G330" i="2"/>
  <c r="H330" i="2"/>
  <c r="K330" i="2"/>
  <c r="L330" i="2"/>
  <c r="D331" i="2"/>
  <c r="E331" i="2"/>
  <c r="G331" i="2"/>
  <c r="D332" i="2"/>
  <c r="E332" i="2"/>
  <c r="F332" i="2"/>
  <c r="H332" i="2"/>
  <c r="I332" i="2"/>
  <c r="J332" i="2"/>
  <c r="D333" i="2"/>
  <c r="H333" i="2"/>
  <c r="E333" i="2"/>
  <c r="L333" i="2"/>
  <c r="F333" i="2"/>
  <c r="G333" i="2"/>
  <c r="I333" i="2"/>
  <c r="J333" i="2"/>
  <c r="K333" i="2"/>
  <c r="D334" i="2"/>
  <c r="E334" i="2"/>
  <c r="G334" i="2"/>
  <c r="J334" i="2"/>
  <c r="L334" i="2"/>
  <c r="D335" i="2"/>
  <c r="E335" i="2"/>
  <c r="K335" i="2"/>
  <c r="H335" i="2"/>
  <c r="D336" i="2"/>
  <c r="I336" i="2"/>
  <c r="E336" i="2"/>
  <c r="F336" i="2"/>
  <c r="L336" i="2"/>
  <c r="D337" i="2"/>
  <c r="E337" i="2"/>
  <c r="F337" i="2"/>
  <c r="G337" i="2"/>
  <c r="H337" i="2"/>
  <c r="I337" i="2"/>
  <c r="J337" i="2"/>
  <c r="D338" i="2"/>
  <c r="I338" i="2"/>
  <c r="E338" i="2"/>
  <c r="F338" i="2"/>
  <c r="G338" i="2"/>
  <c r="H338" i="2"/>
  <c r="K338" i="2"/>
  <c r="L338" i="2"/>
  <c r="D339" i="2"/>
  <c r="E339" i="2"/>
  <c r="G339" i="2"/>
  <c r="H339" i="2"/>
  <c r="I339" i="2"/>
  <c r="L339" i="2"/>
  <c r="D340" i="2"/>
  <c r="E340" i="2"/>
  <c r="F340" i="2"/>
  <c r="H340" i="2"/>
  <c r="I340" i="2"/>
  <c r="J340" i="2"/>
  <c r="D341" i="2"/>
  <c r="H341" i="2"/>
  <c r="E341" i="2"/>
  <c r="L341" i="2"/>
  <c r="F341" i="2"/>
  <c r="G341" i="2"/>
  <c r="I341" i="2"/>
  <c r="J341" i="2"/>
  <c r="K341" i="2"/>
  <c r="D342" i="2"/>
  <c r="E342" i="2"/>
  <c r="G342" i="2"/>
  <c r="D343" i="2"/>
  <c r="H343" i="2"/>
  <c r="E343" i="2"/>
  <c r="D344" i="2"/>
  <c r="E344" i="2"/>
  <c r="F344" i="2"/>
  <c r="I344" i="2"/>
  <c r="D345" i="2"/>
  <c r="E345" i="2"/>
  <c r="F345" i="2"/>
  <c r="H345" i="2"/>
  <c r="I345" i="2"/>
  <c r="J345" i="2"/>
  <c r="D346" i="2"/>
  <c r="I346" i="2"/>
  <c r="E346" i="2"/>
  <c r="F346" i="2"/>
  <c r="G346" i="2"/>
  <c r="H346" i="2"/>
  <c r="K346" i="2"/>
  <c r="L346" i="2"/>
  <c r="D347" i="2"/>
  <c r="H347" i="2"/>
  <c r="E347" i="2"/>
  <c r="G347" i="2"/>
  <c r="I347" i="2"/>
  <c r="D348" i="2"/>
  <c r="E348" i="2"/>
  <c r="F348" i="2"/>
  <c r="H348" i="2"/>
  <c r="I348" i="2"/>
  <c r="J348" i="2"/>
  <c r="D349" i="2"/>
  <c r="H349" i="2"/>
  <c r="E349" i="2"/>
  <c r="L349" i="2"/>
  <c r="F349" i="2"/>
  <c r="G349" i="2"/>
  <c r="I349" i="2"/>
  <c r="J349" i="2"/>
  <c r="K349" i="2"/>
  <c r="D350" i="2"/>
  <c r="H350" i="2"/>
  <c r="E350" i="2"/>
  <c r="G350" i="2"/>
  <c r="J350" i="2"/>
  <c r="D351" i="2"/>
  <c r="I351" i="2"/>
  <c r="E351" i="2"/>
  <c r="H351" i="2"/>
  <c r="K351" i="2"/>
  <c r="D352" i="2"/>
  <c r="H352" i="2"/>
  <c r="E352" i="2"/>
  <c r="F352" i="2"/>
  <c r="I352" i="2"/>
  <c r="D353" i="2"/>
  <c r="E353" i="2"/>
  <c r="L353" i="2"/>
  <c r="F353" i="2"/>
  <c r="G353" i="2"/>
  <c r="H353" i="2"/>
  <c r="I353" i="2"/>
  <c r="J353" i="2"/>
  <c r="K353" i="2"/>
  <c r="D354" i="2"/>
  <c r="F354" i="2"/>
  <c r="E354" i="2"/>
  <c r="G354" i="2"/>
  <c r="H354" i="2"/>
  <c r="K354" i="2"/>
  <c r="D355" i="2"/>
  <c r="E355" i="2"/>
  <c r="G355" i="2"/>
  <c r="H355" i="2"/>
  <c r="D356" i="2"/>
  <c r="E356" i="2"/>
  <c r="F356" i="2"/>
  <c r="H356" i="2"/>
  <c r="I356" i="2"/>
  <c r="J356" i="2"/>
  <c r="D357" i="2"/>
  <c r="H357" i="2"/>
  <c r="E357" i="2"/>
  <c r="L357" i="2"/>
  <c r="F357" i="2"/>
  <c r="G357" i="2"/>
  <c r="I357" i="2"/>
  <c r="J357" i="2"/>
  <c r="K357" i="2"/>
  <c r="D358" i="2"/>
  <c r="E358" i="2"/>
  <c r="G358" i="2"/>
  <c r="H358" i="2"/>
  <c r="K358" i="2"/>
  <c r="L358" i="2"/>
  <c r="D359" i="2"/>
  <c r="E359" i="2"/>
  <c r="I359" i="2"/>
  <c r="D360" i="2"/>
  <c r="H360" i="2"/>
  <c r="E360" i="2"/>
  <c r="D361" i="2"/>
  <c r="E361" i="2"/>
  <c r="L361" i="2"/>
  <c r="F361" i="2"/>
  <c r="H361" i="2"/>
  <c r="I361" i="2"/>
  <c r="J361" i="2"/>
  <c r="D362" i="2"/>
  <c r="E362" i="2"/>
  <c r="F362" i="2"/>
  <c r="G362" i="2"/>
  <c r="D363" i="2"/>
  <c r="E363" i="2"/>
  <c r="G363" i="2"/>
  <c r="D364" i="2"/>
  <c r="E364" i="2"/>
  <c r="F364" i="2"/>
  <c r="H364" i="2"/>
  <c r="I364" i="2"/>
  <c r="J364" i="2"/>
  <c r="D365" i="2"/>
  <c r="H365" i="2"/>
  <c r="E365" i="2"/>
  <c r="L365" i="2"/>
  <c r="F365" i="2"/>
  <c r="G365" i="2"/>
  <c r="I365" i="2"/>
  <c r="J365" i="2"/>
  <c r="K365" i="2"/>
  <c r="D366" i="2"/>
  <c r="E366" i="2"/>
  <c r="G366" i="2"/>
  <c r="D367" i="2"/>
  <c r="H367" i="2"/>
  <c r="E367" i="2"/>
  <c r="K367" i="2"/>
  <c r="D368" i="2"/>
  <c r="H368" i="2"/>
  <c r="E368" i="2"/>
  <c r="I368" i="2"/>
  <c r="J368" i="2"/>
  <c r="L368" i="2"/>
  <c r="D369" i="2"/>
  <c r="E369" i="2"/>
  <c r="L369" i="2"/>
  <c r="F369" i="2"/>
  <c r="G369" i="2"/>
  <c r="H369" i="2"/>
  <c r="I369" i="2"/>
  <c r="J369" i="2"/>
  <c r="D370" i="2"/>
  <c r="E370" i="2"/>
  <c r="F370" i="2"/>
  <c r="G370" i="2"/>
  <c r="H370" i="2"/>
  <c r="K370" i="2"/>
  <c r="L370" i="2"/>
  <c r="D371" i="2"/>
  <c r="E371" i="2"/>
  <c r="G371" i="2"/>
  <c r="H371" i="2"/>
  <c r="I371" i="2"/>
  <c r="L371" i="2"/>
  <c r="D372" i="2"/>
  <c r="E372" i="2"/>
  <c r="F372" i="2"/>
  <c r="H372" i="2"/>
  <c r="I372" i="2"/>
  <c r="J372" i="2"/>
  <c r="D373" i="2"/>
  <c r="H373" i="2"/>
  <c r="E373" i="2"/>
  <c r="L373" i="2"/>
  <c r="F373" i="2"/>
  <c r="G373" i="2"/>
  <c r="I373" i="2"/>
  <c r="J373" i="2"/>
  <c r="K373" i="2"/>
  <c r="D374" i="2"/>
  <c r="I374" i="2"/>
  <c r="E374" i="2"/>
  <c r="F374" i="2"/>
  <c r="G374" i="2"/>
  <c r="H374" i="2"/>
  <c r="K374" i="2"/>
  <c r="D375" i="2"/>
  <c r="E375" i="2"/>
  <c r="G375" i="2"/>
  <c r="L375" i="2"/>
  <c r="D376" i="2"/>
  <c r="F376" i="2"/>
  <c r="E376" i="2"/>
  <c r="H376" i="2"/>
  <c r="I376" i="2"/>
  <c r="J376" i="2"/>
  <c r="D377" i="2"/>
  <c r="E377" i="2"/>
  <c r="L377" i="2"/>
  <c r="F377" i="2"/>
  <c r="H377" i="2"/>
  <c r="I377" i="2"/>
  <c r="J377" i="2"/>
  <c r="K377" i="2"/>
  <c r="D378" i="2"/>
  <c r="I378" i="2"/>
  <c r="E378" i="2"/>
  <c r="F378" i="2"/>
  <c r="G378" i="2"/>
  <c r="H378" i="2"/>
  <c r="K378" i="2"/>
  <c r="D379" i="2"/>
  <c r="E379" i="2"/>
  <c r="G379" i="2"/>
  <c r="D380" i="2"/>
  <c r="F380" i="2"/>
  <c r="E380" i="2"/>
  <c r="H380" i="2"/>
  <c r="I380" i="2"/>
  <c r="J380" i="2"/>
  <c r="D381" i="2"/>
  <c r="H381" i="2"/>
  <c r="E381" i="2"/>
  <c r="L381" i="2"/>
  <c r="F381" i="2"/>
  <c r="I381" i="2"/>
  <c r="J381" i="2"/>
  <c r="D382" i="2"/>
  <c r="I382" i="2"/>
  <c r="E382" i="2"/>
  <c r="G382" i="2"/>
  <c r="H382" i="2"/>
  <c r="J382" i="2"/>
  <c r="L382" i="2"/>
  <c r="D383" i="2"/>
  <c r="E383" i="2"/>
  <c r="H383" i="2"/>
  <c r="D384" i="2"/>
  <c r="F384" i="2"/>
  <c r="E384" i="2"/>
  <c r="I384" i="2"/>
  <c r="L384" i="2"/>
  <c r="D385" i="2"/>
  <c r="E385" i="2"/>
  <c r="L385" i="2"/>
  <c r="F385" i="2"/>
  <c r="H385" i="2"/>
  <c r="I385" i="2"/>
  <c r="J385" i="2"/>
  <c r="D386" i="2"/>
  <c r="I386" i="2"/>
  <c r="E386" i="2"/>
  <c r="G386" i="2"/>
  <c r="H386" i="2"/>
  <c r="J386" i="2"/>
  <c r="L386" i="2"/>
  <c r="D387" i="2"/>
  <c r="E387" i="2"/>
  <c r="H387" i="2"/>
  <c r="D388" i="2"/>
  <c r="F388" i="2"/>
  <c r="E388" i="2"/>
  <c r="I388" i="2"/>
  <c r="L388" i="2"/>
  <c r="D389" i="2"/>
  <c r="H389" i="2"/>
  <c r="E389" i="2"/>
  <c r="L389" i="2"/>
  <c r="F389" i="2"/>
  <c r="I389" i="2"/>
  <c r="J389" i="2"/>
  <c r="K389" i="2"/>
  <c r="D390" i="2"/>
  <c r="I390" i="2"/>
  <c r="E390" i="2"/>
  <c r="G390" i="2"/>
  <c r="H390" i="2"/>
  <c r="K390" i="2"/>
  <c r="D391" i="2"/>
  <c r="E391" i="2"/>
  <c r="G391" i="2"/>
  <c r="D392" i="2"/>
  <c r="E392" i="2"/>
  <c r="F392" i="2"/>
  <c r="H392" i="2"/>
  <c r="I392" i="2"/>
  <c r="J392" i="2"/>
  <c r="D393" i="2"/>
  <c r="E393" i="2"/>
  <c r="L393" i="2"/>
  <c r="F393" i="2"/>
  <c r="G393" i="2"/>
  <c r="H393" i="2"/>
  <c r="I393" i="2"/>
  <c r="J393" i="2"/>
  <c r="D394" i="2"/>
  <c r="I394" i="2"/>
  <c r="E394" i="2"/>
  <c r="G394" i="2"/>
  <c r="H394" i="2"/>
  <c r="K394" i="2"/>
  <c r="D395" i="2"/>
  <c r="E395" i="2"/>
  <c r="G395" i="2"/>
  <c r="D396" i="2"/>
  <c r="E396" i="2"/>
  <c r="F396" i="2"/>
  <c r="H396" i="2"/>
  <c r="I396" i="2"/>
  <c r="J396" i="2"/>
  <c r="D397" i="2"/>
  <c r="H397" i="2"/>
  <c r="E397" i="2"/>
  <c r="L397" i="2"/>
  <c r="F397" i="2"/>
  <c r="G397" i="2"/>
  <c r="I397" i="2"/>
  <c r="J397" i="2"/>
  <c r="D398" i="2"/>
  <c r="I398" i="2"/>
  <c r="E398" i="2"/>
  <c r="F398" i="2"/>
  <c r="G398" i="2"/>
  <c r="H398" i="2"/>
  <c r="J398" i="2"/>
  <c r="K398" i="2"/>
  <c r="L398" i="2"/>
  <c r="D399" i="2"/>
  <c r="E399" i="2"/>
  <c r="G399" i="2"/>
  <c r="H399" i="2"/>
  <c r="D400" i="2"/>
  <c r="F400" i="2"/>
  <c r="E400" i="2"/>
  <c r="L400" i="2"/>
  <c r="D401" i="2"/>
  <c r="E401" i="2"/>
  <c r="L401" i="2"/>
  <c r="F401" i="2"/>
  <c r="G401" i="2"/>
  <c r="H401" i="2"/>
  <c r="I401" i="2"/>
  <c r="J401" i="2"/>
  <c r="K401" i="2"/>
  <c r="D402" i="2"/>
  <c r="I402" i="2"/>
  <c r="E402" i="2"/>
  <c r="F402" i="2"/>
  <c r="G402" i="2"/>
  <c r="H402" i="2"/>
  <c r="J402" i="2"/>
  <c r="K402" i="2"/>
  <c r="L402" i="2"/>
  <c r="D403" i="2"/>
  <c r="E403" i="2"/>
  <c r="G403" i="2"/>
  <c r="H403" i="2"/>
  <c r="D404" i="2"/>
  <c r="F404" i="2"/>
  <c r="E404" i="2"/>
  <c r="L404" i="2"/>
  <c r="D405" i="2"/>
  <c r="H405" i="2"/>
  <c r="E405" i="2"/>
  <c r="L405" i="2"/>
  <c r="F405" i="2"/>
  <c r="G405" i="2"/>
  <c r="I405" i="2"/>
  <c r="J405" i="2"/>
  <c r="K405" i="2"/>
  <c r="D406" i="2"/>
  <c r="I406" i="2"/>
  <c r="E406" i="2"/>
  <c r="G406" i="2"/>
  <c r="K406" i="2"/>
  <c r="D407" i="2"/>
  <c r="H407" i="2"/>
  <c r="E407" i="2"/>
  <c r="G407" i="2"/>
  <c r="I407" i="2"/>
  <c r="L407" i="2"/>
  <c r="D408" i="2"/>
  <c r="F408" i="2"/>
  <c r="E408" i="2"/>
  <c r="H408" i="2"/>
  <c r="J408" i="2"/>
  <c r="D409" i="2"/>
  <c r="E409" i="2"/>
  <c r="L409" i="2"/>
  <c r="F409" i="2"/>
  <c r="G409" i="2"/>
  <c r="H409" i="2"/>
  <c r="I409" i="2"/>
  <c r="J409" i="2"/>
  <c r="K409" i="2"/>
  <c r="D410" i="2"/>
  <c r="I410" i="2"/>
  <c r="E410" i="2"/>
  <c r="G410" i="2"/>
  <c r="K410" i="2"/>
  <c r="D411" i="2"/>
  <c r="H411" i="2"/>
  <c r="E411" i="2"/>
  <c r="G411" i="2"/>
  <c r="I411" i="2"/>
  <c r="L411" i="2"/>
  <c r="D412" i="2"/>
  <c r="F412" i="2"/>
  <c r="E412" i="2"/>
  <c r="H412" i="2"/>
  <c r="J412" i="2"/>
  <c r="D413" i="2"/>
  <c r="H413" i="2"/>
  <c r="E413" i="2"/>
  <c r="L413" i="2"/>
  <c r="F413" i="2"/>
  <c r="G413" i="2"/>
  <c r="I413" i="2"/>
  <c r="J413" i="2"/>
  <c r="D414" i="2"/>
  <c r="I414" i="2"/>
  <c r="E414" i="2"/>
  <c r="G414" i="2"/>
  <c r="J414" i="2"/>
  <c r="L414" i="2"/>
  <c r="D415" i="2"/>
  <c r="E415" i="2"/>
  <c r="G415" i="2"/>
  <c r="H415" i="2"/>
  <c r="I415" i="2"/>
  <c r="K415" i="2"/>
  <c r="D416" i="2"/>
  <c r="H416" i="2"/>
  <c r="E416" i="2"/>
  <c r="F416" i="2"/>
  <c r="D417" i="2"/>
  <c r="E417" i="2"/>
  <c r="L417" i="2"/>
  <c r="F417" i="2"/>
  <c r="H417" i="2"/>
  <c r="I417" i="2"/>
  <c r="J417" i="2"/>
  <c r="D418" i="2"/>
  <c r="I418" i="2"/>
  <c r="E418" i="2"/>
  <c r="G418" i="2"/>
  <c r="J418" i="2"/>
  <c r="L418" i="2"/>
  <c r="D419" i="2"/>
  <c r="E419" i="2"/>
  <c r="G419" i="2"/>
  <c r="H419" i="2"/>
  <c r="I419" i="2"/>
  <c r="K419" i="2"/>
  <c r="D420" i="2"/>
  <c r="H420" i="2"/>
  <c r="E420" i="2"/>
  <c r="D421" i="2"/>
  <c r="H421" i="2"/>
  <c r="E421" i="2"/>
  <c r="L421" i="2"/>
  <c r="F421" i="2"/>
  <c r="I421" i="2"/>
  <c r="J421" i="2"/>
  <c r="K421" i="2"/>
  <c r="D422" i="2"/>
  <c r="I422" i="2"/>
  <c r="E422" i="2"/>
  <c r="G422" i="2"/>
  <c r="D423" i="2"/>
  <c r="H423" i="2"/>
  <c r="E423" i="2"/>
  <c r="G423" i="2"/>
  <c r="I423" i="2"/>
  <c r="L423" i="2"/>
  <c r="D424" i="2"/>
  <c r="I424" i="2"/>
  <c r="E424" i="2"/>
  <c r="F424" i="2"/>
  <c r="H424" i="2"/>
  <c r="J424" i="2"/>
  <c r="D425" i="2"/>
  <c r="E425" i="2"/>
  <c r="L425" i="2"/>
  <c r="F425" i="2"/>
  <c r="H425" i="2"/>
  <c r="I425" i="2"/>
  <c r="J425" i="2"/>
  <c r="K425" i="2"/>
  <c r="D426" i="2"/>
  <c r="I426" i="2"/>
  <c r="E426" i="2"/>
  <c r="G426" i="2"/>
  <c r="D427" i="2"/>
  <c r="H427" i="2"/>
  <c r="E427" i="2"/>
  <c r="G427" i="2"/>
  <c r="I427" i="2"/>
  <c r="L427" i="2"/>
  <c r="D428" i="2"/>
  <c r="I428" i="2"/>
  <c r="E428" i="2"/>
  <c r="F428" i="2"/>
  <c r="H428" i="2"/>
  <c r="J428" i="2"/>
  <c r="D429" i="2"/>
  <c r="H429" i="2"/>
  <c r="E429" i="2"/>
  <c r="L429" i="2"/>
  <c r="F429" i="2"/>
  <c r="I429" i="2"/>
  <c r="J429" i="2"/>
  <c r="D430" i="2"/>
  <c r="I430" i="2"/>
  <c r="E430" i="2"/>
  <c r="F430" i="2"/>
  <c r="G430" i="2"/>
  <c r="J430" i="2"/>
  <c r="K430" i="2"/>
  <c r="L430" i="2"/>
  <c r="D431" i="2"/>
  <c r="E431" i="2"/>
  <c r="G431" i="2"/>
  <c r="H431" i="2"/>
  <c r="I431" i="2"/>
  <c r="K431" i="2"/>
  <c r="D432" i="2"/>
  <c r="J432" i="2"/>
  <c r="E432" i="2"/>
  <c r="F432" i="2"/>
  <c r="I432" i="2"/>
  <c r="L432" i="2"/>
  <c r="D433" i="2"/>
  <c r="E433" i="2"/>
  <c r="L433" i="2"/>
  <c r="F433" i="2"/>
  <c r="G433" i="2"/>
  <c r="H433" i="2"/>
  <c r="I433" i="2"/>
  <c r="J433" i="2"/>
  <c r="K433" i="2"/>
  <c r="D434" i="2"/>
  <c r="I434" i="2"/>
  <c r="E434" i="2"/>
  <c r="F434" i="2"/>
  <c r="G434" i="2"/>
  <c r="J434" i="2"/>
  <c r="K434" i="2"/>
  <c r="L434" i="2"/>
  <c r="D435" i="2"/>
  <c r="E435" i="2"/>
  <c r="G435" i="2"/>
  <c r="H435" i="2"/>
  <c r="I435" i="2"/>
  <c r="K435" i="2"/>
  <c r="D436" i="2"/>
  <c r="J436" i="2"/>
  <c r="E436" i="2"/>
  <c r="F436" i="2"/>
  <c r="I436" i="2"/>
  <c r="L436" i="2"/>
  <c r="D437" i="2"/>
  <c r="H437" i="2"/>
  <c r="E437" i="2"/>
  <c r="L437" i="2"/>
  <c r="F437" i="2"/>
  <c r="G437" i="2"/>
  <c r="I437" i="2"/>
  <c r="J437" i="2"/>
  <c r="K437" i="2"/>
  <c r="D438" i="2"/>
  <c r="I438" i="2"/>
  <c r="E438" i="2"/>
  <c r="F438" i="2"/>
  <c r="G438" i="2"/>
  <c r="H438" i="2"/>
  <c r="K438" i="2"/>
  <c r="D439" i="2"/>
  <c r="E439" i="2"/>
  <c r="G439" i="2"/>
  <c r="L439" i="2"/>
  <c r="D440" i="2"/>
  <c r="F440" i="2"/>
  <c r="E440" i="2"/>
  <c r="H440" i="2"/>
  <c r="I440" i="2"/>
  <c r="J440" i="2"/>
  <c r="D441" i="2"/>
  <c r="E441" i="2"/>
  <c r="L441" i="2"/>
  <c r="F441" i="2"/>
  <c r="H441" i="2"/>
  <c r="I441" i="2"/>
  <c r="J441" i="2"/>
  <c r="K441" i="2"/>
  <c r="D442" i="2"/>
  <c r="I442" i="2"/>
  <c r="E442" i="2"/>
  <c r="F442" i="2"/>
  <c r="G442" i="2"/>
  <c r="H442" i="2"/>
  <c r="K442" i="2"/>
  <c r="D443" i="2"/>
  <c r="E443" i="2"/>
  <c r="G443" i="2"/>
  <c r="L443" i="2"/>
  <c r="D444" i="2"/>
  <c r="F444" i="2"/>
  <c r="E444" i="2"/>
  <c r="H444" i="2"/>
  <c r="I444" i="2"/>
  <c r="J444" i="2"/>
  <c r="D445" i="2"/>
  <c r="H445" i="2"/>
  <c r="E445" i="2"/>
  <c r="L445" i="2"/>
  <c r="F445" i="2"/>
  <c r="I445" i="2"/>
  <c r="J445" i="2"/>
  <c r="D446" i="2"/>
  <c r="I446" i="2"/>
  <c r="E446" i="2"/>
  <c r="K446" i="2"/>
  <c r="G446" i="2"/>
  <c r="H446" i="2"/>
  <c r="J446" i="2"/>
  <c r="L446" i="2"/>
  <c r="D447" i="2"/>
  <c r="J447" i="2"/>
  <c r="E447" i="2"/>
  <c r="G447" i="2"/>
  <c r="K447" i="2"/>
  <c r="D448" i="2"/>
  <c r="H448" i="2"/>
  <c r="E448" i="2"/>
  <c r="K448" i="2"/>
  <c r="F448" i="2"/>
  <c r="I448" i="2"/>
  <c r="J448" i="2"/>
  <c r="D449" i="2"/>
  <c r="E449" i="2"/>
  <c r="L449" i="2"/>
  <c r="F449" i="2"/>
  <c r="G449" i="2"/>
  <c r="H449" i="2"/>
  <c r="I449" i="2"/>
  <c r="J449" i="2"/>
  <c r="K449" i="2"/>
  <c r="D450" i="2"/>
  <c r="E450" i="2"/>
  <c r="F450" i="2"/>
  <c r="G450" i="2"/>
  <c r="H450" i="2"/>
  <c r="I450" i="2"/>
  <c r="J450" i="2"/>
  <c r="K450" i="2"/>
  <c r="L450" i="2"/>
  <c r="D451" i="2"/>
  <c r="F451" i="2"/>
  <c r="E451" i="2"/>
  <c r="G451" i="2"/>
  <c r="H451" i="2"/>
  <c r="J451" i="2"/>
  <c r="L451" i="2"/>
  <c r="D452" i="2"/>
  <c r="J452" i="2"/>
  <c r="E452" i="2"/>
  <c r="G452" i="2"/>
  <c r="F452" i="2"/>
  <c r="I452" i="2"/>
  <c r="K452" i="2"/>
  <c r="D453" i="2"/>
  <c r="H453" i="2"/>
  <c r="E453" i="2"/>
  <c r="G453" i="2"/>
  <c r="F453" i="2"/>
  <c r="I453" i="2"/>
  <c r="J453" i="2"/>
  <c r="L453" i="2"/>
  <c r="D454" i="2"/>
  <c r="I454" i="2"/>
  <c r="E454" i="2"/>
  <c r="G454" i="2"/>
  <c r="G4" i="13"/>
  <c r="G5" i="13"/>
  <c r="G6" i="13"/>
  <c r="G7" i="13"/>
  <c r="A9" i="13"/>
  <c r="C9" i="13" s="1"/>
  <c r="B15" i="13" s="1"/>
  <c r="B10" i="13"/>
  <c r="C16" i="13"/>
  <c r="C15" i="13"/>
  <c r="D16" i="13"/>
  <c r="D15" i="13"/>
  <c r="E16" i="13"/>
  <c r="E15" i="13"/>
  <c r="F16" i="13"/>
  <c r="F15" i="13"/>
  <c r="G16" i="13"/>
  <c r="G15" i="13"/>
  <c r="H16" i="13"/>
  <c r="H15" i="13"/>
  <c r="I16" i="13"/>
  <c r="I15" i="13"/>
  <c r="J16" i="13"/>
  <c r="J15" i="13"/>
  <c r="K16" i="13"/>
  <c r="K15" i="13"/>
  <c r="L16" i="13"/>
  <c r="L15" i="13"/>
  <c r="M16" i="13"/>
  <c r="M15" i="13"/>
  <c r="N16" i="13"/>
  <c r="N15" i="13"/>
  <c r="O16" i="13"/>
  <c r="O15" i="13"/>
  <c r="P16" i="13"/>
  <c r="P15" i="13"/>
  <c r="Q16" i="13"/>
  <c r="Q15" i="13"/>
  <c r="D21" i="13"/>
  <c r="E21" i="13"/>
  <c r="G21" i="13"/>
  <c r="D22" i="13"/>
  <c r="L22" i="13" s="1"/>
  <c r="E22" i="13"/>
  <c r="G22" i="13"/>
  <c r="D23" i="13"/>
  <c r="L23" i="13" s="1"/>
  <c r="E23" i="13"/>
  <c r="G23" i="13"/>
  <c r="D24" i="13"/>
  <c r="H24" i="13" s="1"/>
  <c r="E24" i="13"/>
  <c r="D25" i="13"/>
  <c r="E25" i="13"/>
  <c r="G25" i="13"/>
  <c r="D26" i="13"/>
  <c r="I26" i="13" s="1"/>
  <c r="E26" i="13"/>
  <c r="G26" i="13"/>
  <c r="D27" i="13"/>
  <c r="E27" i="13"/>
  <c r="D28" i="13"/>
  <c r="J28" i="13" s="1"/>
  <c r="E28" i="13"/>
  <c r="D29" i="13"/>
  <c r="F29" i="13" s="1"/>
  <c r="E29" i="13"/>
  <c r="G29" i="13"/>
  <c r="D30" i="13"/>
  <c r="K30" i="13" s="1"/>
  <c r="E30" i="13"/>
  <c r="G30" i="13"/>
  <c r="D31" i="13"/>
  <c r="F31" i="13" s="1"/>
  <c r="E31" i="13"/>
  <c r="G31" i="13"/>
  <c r="D32" i="13"/>
  <c r="E32" i="13"/>
  <c r="D33" i="13"/>
  <c r="F33" i="13" s="1"/>
  <c r="E33" i="13"/>
  <c r="G33" i="13"/>
  <c r="D34" i="13"/>
  <c r="E34" i="13"/>
  <c r="G34" i="13"/>
  <c r="D35" i="13"/>
  <c r="L35" i="13" s="1"/>
  <c r="E35" i="13"/>
  <c r="D36" i="13"/>
  <c r="I36" i="13" s="1"/>
  <c r="E36" i="13"/>
  <c r="D37" i="13"/>
  <c r="L37" i="13" s="1"/>
  <c r="E37" i="13"/>
  <c r="G37" i="13"/>
  <c r="D38" i="13"/>
  <c r="I38" i="13" s="1"/>
  <c r="E38" i="13"/>
  <c r="G38" i="13"/>
  <c r="D39" i="13"/>
  <c r="L39" i="13" s="1"/>
  <c r="E39" i="13"/>
  <c r="G39" i="13"/>
  <c r="D40" i="13"/>
  <c r="E40" i="13"/>
  <c r="D41" i="13"/>
  <c r="L41" i="13" s="1"/>
  <c r="E41" i="13"/>
  <c r="G41" i="13"/>
  <c r="D42" i="13"/>
  <c r="F42" i="13" s="1"/>
  <c r="E42" i="13"/>
  <c r="G42" i="13"/>
  <c r="D43" i="13"/>
  <c r="K43" i="13" s="1"/>
  <c r="E43" i="13"/>
  <c r="D44" i="13"/>
  <c r="E44" i="13"/>
  <c r="D45" i="13"/>
  <c r="E45" i="13"/>
  <c r="G45" i="13"/>
  <c r="D46" i="13"/>
  <c r="I46" i="13" s="1"/>
  <c r="E46" i="13"/>
  <c r="G46" i="13"/>
  <c r="D47" i="13"/>
  <c r="E47" i="13"/>
  <c r="G47" i="13"/>
  <c r="D48" i="13"/>
  <c r="E48" i="13"/>
  <c r="D49" i="13"/>
  <c r="F49" i="13" s="1"/>
  <c r="E49" i="13"/>
  <c r="G49" i="13"/>
  <c r="D50" i="13"/>
  <c r="H50" i="13" s="1"/>
  <c r="E50" i="13"/>
  <c r="G50" i="13"/>
  <c r="D51" i="13"/>
  <c r="L51" i="13" s="1"/>
  <c r="E51" i="13"/>
  <c r="D52" i="13"/>
  <c r="I52" i="13" s="1"/>
  <c r="E52" i="13"/>
  <c r="D53" i="13"/>
  <c r="J53" i="13" s="1"/>
  <c r="E53" i="13"/>
  <c r="G53" i="13"/>
  <c r="D54" i="13"/>
  <c r="L54" i="13" s="1"/>
  <c r="E54" i="13"/>
  <c r="G54" i="13"/>
  <c r="D55" i="13"/>
  <c r="H55" i="13" s="1"/>
  <c r="E55" i="13"/>
  <c r="G55" i="13"/>
  <c r="D56" i="13"/>
  <c r="L56" i="13" s="1"/>
  <c r="E56" i="13"/>
  <c r="D57" i="13"/>
  <c r="K57" i="13" s="1"/>
  <c r="E57" i="13"/>
  <c r="G57" i="13"/>
  <c r="D58" i="13"/>
  <c r="J58" i="13" s="1"/>
  <c r="E58" i="13"/>
  <c r="G58" i="13"/>
  <c r="D59" i="13"/>
  <c r="K59" i="13" s="1"/>
  <c r="E59" i="13"/>
  <c r="D60" i="13"/>
  <c r="J60" i="13" s="1"/>
  <c r="E60" i="13"/>
  <c r="D61" i="13"/>
  <c r="F61" i="13" s="1"/>
  <c r="E61" i="13"/>
  <c r="G61" i="13"/>
  <c r="D62" i="13"/>
  <c r="K62" i="13" s="1"/>
  <c r="E62" i="13"/>
  <c r="G62" i="13"/>
  <c r="D63" i="13"/>
  <c r="E63" i="13"/>
  <c r="G63" i="13"/>
  <c r="D64" i="13"/>
  <c r="H64" i="13" s="1"/>
  <c r="E64" i="13"/>
  <c r="D65" i="13"/>
  <c r="F65" i="13" s="1"/>
  <c r="E65" i="13"/>
  <c r="G65" i="13"/>
  <c r="D66" i="13"/>
  <c r="E66" i="13"/>
  <c r="G66" i="13"/>
  <c r="D67" i="13"/>
  <c r="E67" i="13"/>
  <c r="D68" i="13"/>
  <c r="I68" i="13" s="1"/>
  <c r="E68" i="13"/>
  <c r="D69" i="13"/>
  <c r="L69" i="13" s="1"/>
  <c r="E69" i="13"/>
  <c r="G69" i="13"/>
  <c r="D70" i="13"/>
  <c r="K70" i="13" s="1"/>
  <c r="E70" i="13"/>
  <c r="G70" i="13"/>
  <c r="D71" i="13"/>
  <c r="L71" i="13" s="1"/>
  <c r="E71" i="13"/>
  <c r="G71" i="13"/>
  <c r="D72" i="13"/>
  <c r="I72" i="13" s="1"/>
  <c r="E72" i="13"/>
  <c r="D73" i="13"/>
  <c r="I73" i="13" s="1"/>
  <c r="E73" i="13"/>
  <c r="G73" i="13"/>
  <c r="D74" i="13"/>
  <c r="I74" i="13" s="1"/>
  <c r="E74" i="13"/>
  <c r="G74" i="13"/>
  <c r="D75" i="13"/>
  <c r="K75" i="13" s="1"/>
  <c r="E75" i="13"/>
  <c r="D76" i="13"/>
  <c r="E76" i="13"/>
  <c r="D77" i="13"/>
  <c r="E77" i="13"/>
  <c r="G77" i="13"/>
  <c r="D78" i="13"/>
  <c r="L78" i="13" s="1"/>
  <c r="E78" i="13"/>
  <c r="G78" i="13"/>
  <c r="D79" i="13"/>
  <c r="E79" i="13"/>
  <c r="G79" i="13"/>
  <c r="D80" i="13"/>
  <c r="E80" i="13"/>
  <c r="D81" i="13"/>
  <c r="F81" i="13" s="1"/>
  <c r="E81" i="13"/>
  <c r="G81" i="13"/>
  <c r="D82" i="13"/>
  <c r="H82" i="13" s="1"/>
  <c r="E82" i="13"/>
  <c r="G82" i="13"/>
  <c r="D83" i="13"/>
  <c r="E83" i="13"/>
  <c r="L83" i="13"/>
  <c r="D84" i="13"/>
  <c r="E84" i="13"/>
  <c r="D85" i="13"/>
  <c r="F85" i="13"/>
  <c r="E85" i="13"/>
  <c r="G85" i="13"/>
  <c r="J85" i="13"/>
  <c r="L85" i="13"/>
  <c r="D86" i="13"/>
  <c r="F86" i="13"/>
  <c r="E86" i="13"/>
  <c r="G86" i="13"/>
  <c r="K86" i="13"/>
  <c r="D87" i="13"/>
  <c r="H87" i="13"/>
  <c r="E87" i="13"/>
  <c r="G87" i="13"/>
  <c r="L87" i="13"/>
  <c r="D88" i="13"/>
  <c r="H88" i="13"/>
  <c r="E88" i="13"/>
  <c r="F88" i="13"/>
  <c r="I88" i="13"/>
  <c r="J88" i="13"/>
  <c r="D89" i="13"/>
  <c r="I89" i="13"/>
  <c r="E89" i="13"/>
  <c r="F89" i="13"/>
  <c r="G89" i="13"/>
  <c r="H89" i="13"/>
  <c r="J89" i="13"/>
  <c r="L89" i="13"/>
  <c r="D90" i="13"/>
  <c r="J90" i="13"/>
  <c r="E90" i="13"/>
  <c r="G90" i="13"/>
  <c r="H90" i="13"/>
  <c r="I90" i="13"/>
  <c r="K90" i="13"/>
  <c r="D91" i="13"/>
  <c r="F91" i="13"/>
  <c r="E91" i="13"/>
  <c r="K91" i="13"/>
  <c r="H91" i="13"/>
  <c r="J91" i="13"/>
  <c r="L91" i="13"/>
  <c r="D92" i="13"/>
  <c r="E92" i="13"/>
  <c r="L92" i="13"/>
  <c r="F92" i="13"/>
  <c r="H92" i="13"/>
  <c r="I92" i="13"/>
  <c r="J92" i="13"/>
  <c r="K92" i="13"/>
  <c r="D93" i="13"/>
  <c r="F93" i="13"/>
  <c r="E93" i="13"/>
  <c r="G93" i="13"/>
  <c r="J93" i="13"/>
  <c r="L93" i="13"/>
  <c r="D94" i="13"/>
  <c r="F94" i="13"/>
  <c r="E94" i="13"/>
  <c r="G94" i="13"/>
  <c r="K94" i="13"/>
  <c r="D95" i="13"/>
  <c r="H95" i="13"/>
  <c r="E95" i="13"/>
  <c r="G95" i="13"/>
  <c r="L95" i="13"/>
  <c r="D96" i="13"/>
  <c r="H96" i="13"/>
  <c r="E96" i="13"/>
  <c r="F96" i="13"/>
  <c r="I96" i="13"/>
  <c r="J96" i="13"/>
  <c r="D97" i="13"/>
  <c r="I97" i="13"/>
  <c r="E97" i="13"/>
  <c r="F97" i="13"/>
  <c r="G97" i="13"/>
  <c r="H97" i="13"/>
  <c r="J97" i="13"/>
  <c r="L97" i="13"/>
  <c r="D98" i="13"/>
  <c r="J98" i="13"/>
  <c r="E98" i="13"/>
  <c r="G98" i="13"/>
  <c r="H98" i="13"/>
  <c r="I98" i="13"/>
  <c r="K98" i="13"/>
  <c r="D99" i="13"/>
  <c r="F99" i="13"/>
  <c r="E99" i="13"/>
  <c r="K99" i="13"/>
  <c r="H99" i="13"/>
  <c r="J99" i="13"/>
  <c r="L99" i="13"/>
  <c r="D100" i="13"/>
  <c r="E100" i="13"/>
  <c r="L100" i="13"/>
  <c r="F100" i="13"/>
  <c r="H100" i="13"/>
  <c r="I100" i="13"/>
  <c r="J100" i="13"/>
  <c r="K100" i="13"/>
  <c r="D101" i="13"/>
  <c r="F101" i="13"/>
  <c r="E101" i="13"/>
  <c r="G101" i="13"/>
  <c r="J101" i="13"/>
  <c r="L101" i="13"/>
  <c r="D102" i="13"/>
  <c r="F102" i="13"/>
  <c r="E102" i="13"/>
  <c r="G102" i="13"/>
  <c r="K102" i="13"/>
  <c r="D103" i="13"/>
  <c r="H103" i="13"/>
  <c r="E103" i="13"/>
  <c r="G103" i="13"/>
  <c r="L103" i="13"/>
  <c r="D104" i="13"/>
  <c r="H104" i="13"/>
  <c r="E104" i="13"/>
  <c r="F104" i="13"/>
  <c r="I104" i="13"/>
  <c r="J104" i="13"/>
  <c r="D105" i="13"/>
  <c r="I105" i="13"/>
  <c r="E105" i="13"/>
  <c r="F105" i="13"/>
  <c r="G105" i="13"/>
  <c r="H105" i="13"/>
  <c r="J105" i="13"/>
  <c r="L105" i="13"/>
  <c r="D106" i="13"/>
  <c r="J106" i="13"/>
  <c r="E106" i="13"/>
  <c r="G106" i="13"/>
  <c r="H106" i="13"/>
  <c r="I106" i="13"/>
  <c r="K106" i="13"/>
  <c r="D107" i="13"/>
  <c r="F107" i="13"/>
  <c r="E107" i="13"/>
  <c r="K107" i="13"/>
  <c r="H107" i="13"/>
  <c r="J107" i="13"/>
  <c r="L107" i="13"/>
  <c r="D108" i="13"/>
  <c r="E108" i="13"/>
  <c r="L108" i="13"/>
  <c r="F108" i="13"/>
  <c r="H108" i="13"/>
  <c r="I108" i="13"/>
  <c r="J108" i="13"/>
  <c r="K108" i="13"/>
  <c r="D109" i="13"/>
  <c r="F109" i="13"/>
  <c r="E109" i="13"/>
  <c r="G109" i="13"/>
  <c r="J109" i="13"/>
  <c r="L109" i="13"/>
  <c r="D110" i="13"/>
  <c r="F110" i="13"/>
  <c r="E110" i="13"/>
  <c r="G110" i="13"/>
  <c r="K110" i="13"/>
  <c r="D111" i="13"/>
  <c r="H111" i="13"/>
  <c r="E111" i="13"/>
  <c r="G111" i="13"/>
  <c r="L111" i="13"/>
  <c r="D112" i="13"/>
  <c r="H112" i="13"/>
  <c r="E112" i="13"/>
  <c r="F112" i="13"/>
  <c r="I112" i="13"/>
  <c r="J112" i="13"/>
  <c r="D113" i="13"/>
  <c r="I113" i="13"/>
  <c r="E113" i="13"/>
  <c r="F113" i="13"/>
  <c r="G113" i="13"/>
  <c r="H113" i="13"/>
  <c r="J113" i="13"/>
  <c r="L113" i="13"/>
  <c r="D114" i="13"/>
  <c r="J114" i="13"/>
  <c r="E114" i="13"/>
  <c r="G114" i="13"/>
  <c r="H114" i="13"/>
  <c r="I114" i="13"/>
  <c r="K114" i="13"/>
  <c r="D115" i="13"/>
  <c r="F115" i="13"/>
  <c r="E115" i="13"/>
  <c r="K115" i="13"/>
  <c r="H115" i="13"/>
  <c r="J115" i="13"/>
  <c r="L115" i="13"/>
  <c r="D116" i="13"/>
  <c r="E116" i="13"/>
  <c r="L116" i="13"/>
  <c r="F116" i="13"/>
  <c r="H116" i="13"/>
  <c r="I116" i="13"/>
  <c r="J116" i="13"/>
  <c r="K116" i="13"/>
  <c r="D117" i="13"/>
  <c r="F117" i="13"/>
  <c r="E117" i="13"/>
  <c r="G117" i="13"/>
  <c r="J117" i="13"/>
  <c r="L117" i="13"/>
  <c r="D118" i="13"/>
  <c r="F118" i="13"/>
  <c r="E118" i="13"/>
  <c r="G118" i="13"/>
  <c r="K118" i="13"/>
  <c r="D119" i="13"/>
  <c r="H119" i="13"/>
  <c r="E119" i="13"/>
  <c r="G119" i="13"/>
  <c r="L119" i="13"/>
  <c r="D120" i="13"/>
  <c r="H120" i="13"/>
  <c r="E120" i="13"/>
  <c r="F120" i="13"/>
  <c r="I120" i="13"/>
  <c r="J120" i="13"/>
  <c r="D121" i="13"/>
  <c r="I121" i="13"/>
  <c r="E121" i="13"/>
  <c r="F121" i="13"/>
  <c r="G121" i="13"/>
  <c r="H121" i="13"/>
  <c r="J121" i="13"/>
  <c r="L121" i="13"/>
  <c r="D122" i="13"/>
  <c r="J122" i="13"/>
  <c r="E122" i="13"/>
  <c r="G122" i="13"/>
  <c r="H122" i="13"/>
  <c r="I122" i="13"/>
  <c r="K122" i="13"/>
  <c r="D123" i="13"/>
  <c r="F123" i="13"/>
  <c r="E123" i="13"/>
  <c r="K123" i="13"/>
  <c r="H123" i="13"/>
  <c r="J123" i="13"/>
  <c r="L123" i="13"/>
  <c r="D124" i="13"/>
  <c r="E124" i="13"/>
  <c r="L124" i="13"/>
  <c r="F124" i="13"/>
  <c r="H124" i="13"/>
  <c r="I124" i="13"/>
  <c r="J124" i="13"/>
  <c r="K124" i="13"/>
  <c r="D125" i="13"/>
  <c r="F125" i="13"/>
  <c r="E125" i="13"/>
  <c r="G125" i="13"/>
  <c r="J125" i="13"/>
  <c r="L125" i="13"/>
  <c r="D126" i="13"/>
  <c r="F126" i="13"/>
  <c r="E126" i="13"/>
  <c r="G126" i="13"/>
  <c r="K126" i="13"/>
  <c r="D127" i="13"/>
  <c r="H127" i="13"/>
  <c r="E127" i="13"/>
  <c r="G127" i="13"/>
  <c r="L127" i="13"/>
  <c r="D128" i="13"/>
  <c r="H128" i="13"/>
  <c r="E128" i="13"/>
  <c r="F128" i="13"/>
  <c r="I128" i="13"/>
  <c r="J128" i="13"/>
  <c r="D129" i="13"/>
  <c r="I129" i="13"/>
  <c r="E129" i="13"/>
  <c r="F129" i="13"/>
  <c r="G129" i="13"/>
  <c r="H129" i="13"/>
  <c r="J129" i="13"/>
  <c r="L129" i="13"/>
  <c r="D130" i="13"/>
  <c r="J130" i="13"/>
  <c r="E130" i="13"/>
  <c r="G130" i="13"/>
  <c r="H130" i="13"/>
  <c r="I130" i="13"/>
  <c r="K130" i="13"/>
  <c r="D131" i="13"/>
  <c r="F131" i="13"/>
  <c r="E131" i="13"/>
  <c r="K131" i="13"/>
  <c r="H131" i="13"/>
  <c r="J131" i="13"/>
  <c r="L131" i="13"/>
  <c r="D132" i="13"/>
  <c r="E132" i="13"/>
  <c r="L132" i="13"/>
  <c r="F132" i="13"/>
  <c r="H132" i="13"/>
  <c r="I132" i="13"/>
  <c r="J132" i="13"/>
  <c r="K132" i="13"/>
  <c r="D133" i="13"/>
  <c r="F133" i="13"/>
  <c r="E133" i="13"/>
  <c r="G133" i="13"/>
  <c r="J133" i="13"/>
  <c r="L133" i="13"/>
  <c r="D134" i="13"/>
  <c r="F134" i="13"/>
  <c r="E134" i="13"/>
  <c r="G134" i="13"/>
  <c r="K134" i="13"/>
  <c r="D135" i="13"/>
  <c r="H135" i="13"/>
  <c r="E135" i="13"/>
  <c r="G135" i="13"/>
  <c r="L135" i="13"/>
  <c r="D136" i="13"/>
  <c r="H136" i="13"/>
  <c r="E136" i="13"/>
  <c r="F136" i="13"/>
  <c r="I136" i="13"/>
  <c r="J136" i="13"/>
  <c r="D137" i="13"/>
  <c r="I137" i="13"/>
  <c r="E137" i="13"/>
  <c r="F137" i="13"/>
  <c r="G137" i="13"/>
  <c r="H137" i="13"/>
  <c r="J137" i="13"/>
  <c r="L137" i="13"/>
  <c r="D138" i="13"/>
  <c r="J138" i="13"/>
  <c r="E138" i="13"/>
  <c r="G138" i="13"/>
  <c r="H138" i="13"/>
  <c r="I138" i="13"/>
  <c r="K138" i="13"/>
  <c r="D139" i="13"/>
  <c r="F139" i="13"/>
  <c r="E139" i="13"/>
  <c r="K139" i="13"/>
  <c r="H139" i="13"/>
  <c r="J139" i="13"/>
  <c r="L139" i="13"/>
  <c r="D140" i="13"/>
  <c r="E140" i="13"/>
  <c r="L140" i="13"/>
  <c r="F140" i="13"/>
  <c r="H140" i="13"/>
  <c r="I140" i="13"/>
  <c r="J140" i="13"/>
  <c r="K140" i="13"/>
  <c r="D141" i="13"/>
  <c r="F141" i="13"/>
  <c r="E141" i="13"/>
  <c r="G141" i="13"/>
  <c r="J141" i="13"/>
  <c r="L141" i="13"/>
  <c r="D142" i="13"/>
  <c r="F142" i="13"/>
  <c r="E142" i="13"/>
  <c r="G142" i="13"/>
  <c r="K142" i="13"/>
  <c r="D143" i="13"/>
  <c r="H143" i="13"/>
  <c r="E143" i="13"/>
  <c r="G143" i="13"/>
  <c r="L143" i="13"/>
  <c r="D144" i="13"/>
  <c r="H144" i="13"/>
  <c r="E144" i="13"/>
  <c r="F144" i="13"/>
  <c r="I144" i="13"/>
  <c r="J144" i="13"/>
  <c r="D145" i="13"/>
  <c r="I145" i="13"/>
  <c r="E145" i="13"/>
  <c r="F145" i="13"/>
  <c r="G145" i="13"/>
  <c r="H145" i="13"/>
  <c r="J145" i="13"/>
  <c r="L145" i="13"/>
  <c r="D146" i="13"/>
  <c r="J146" i="13"/>
  <c r="E146" i="13"/>
  <c r="G146" i="13"/>
  <c r="H146" i="13"/>
  <c r="I146" i="13"/>
  <c r="K146" i="13"/>
  <c r="D147" i="13"/>
  <c r="F147" i="13"/>
  <c r="E147" i="13"/>
  <c r="K147" i="13"/>
  <c r="H147" i="13"/>
  <c r="J147" i="13"/>
  <c r="L147" i="13"/>
  <c r="D148" i="13"/>
  <c r="E148" i="13"/>
  <c r="L148" i="13"/>
  <c r="F148" i="13"/>
  <c r="H148" i="13"/>
  <c r="I148" i="13"/>
  <c r="J148" i="13"/>
  <c r="K148" i="13"/>
  <c r="D149" i="13"/>
  <c r="F149" i="13"/>
  <c r="E149" i="13"/>
  <c r="G149" i="13"/>
  <c r="J149" i="13"/>
  <c r="L149" i="13"/>
  <c r="D150" i="13"/>
  <c r="F150" i="13"/>
  <c r="E150" i="13"/>
  <c r="G150" i="13"/>
  <c r="K150" i="13"/>
  <c r="D151" i="13"/>
  <c r="H151" i="13"/>
  <c r="E151" i="13"/>
  <c r="G151" i="13"/>
  <c r="L151" i="13"/>
  <c r="D152" i="13"/>
  <c r="H152" i="13"/>
  <c r="E152" i="13"/>
  <c r="F152" i="13"/>
  <c r="I152" i="13"/>
  <c r="J152" i="13"/>
  <c r="D153" i="13"/>
  <c r="I153" i="13"/>
  <c r="E153" i="13"/>
  <c r="F153" i="13"/>
  <c r="G153" i="13"/>
  <c r="H153" i="13"/>
  <c r="J153" i="13"/>
  <c r="L153" i="13"/>
  <c r="D154" i="13"/>
  <c r="J154" i="13"/>
  <c r="E154" i="13"/>
  <c r="G154" i="13"/>
  <c r="H154" i="13"/>
  <c r="I154" i="13"/>
  <c r="K154" i="13"/>
  <c r="D155" i="13"/>
  <c r="F155" i="13"/>
  <c r="E155" i="13"/>
  <c r="K155" i="13"/>
  <c r="H155" i="13"/>
  <c r="J155" i="13"/>
  <c r="L155" i="13"/>
  <c r="D156" i="13"/>
  <c r="E156" i="13"/>
  <c r="L156" i="13"/>
  <c r="F156" i="13"/>
  <c r="H156" i="13"/>
  <c r="I156" i="13"/>
  <c r="J156" i="13"/>
  <c r="K156" i="13"/>
  <c r="D157" i="13"/>
  <c r="F157" i="13"/>
  <c r="E157" i="13"/>
  <c r="G157" i="13"/>
  <c r="J157" i="13"/>
  <c r="L157" i="13"/>
  <c r="D158" i="13"/>
  <c r="F158" i="13"/>
  <c r="E158" i="13"/>
  <c r="G158" i="13"/>
  <c r="K158" i="13"/>
  <c r="D159" i="13"/>
  <c r="H159" i="13"/>
  <c r="E159" i="13"/>
  <c r="G159" i="13"/>
  <c r="L159" i="13"/>
  <c r="D160" i="13"/>
  <c r="H160" i="13"/>
  <c r="E160" i="13"/>
  <c r="F160" i="13"/>
  <c r="I160" i="13"/>
  <c r="J160" i="13"/>
  <c r="D161" i="13"/>
  <c r="I161" i="13"/>
  <c r="E161" i="13"/>
  <c r="F161" i="13"/>
  <c r="G161" i="13"/>
  <c r="H161" i="13"/>
  <c r="J161" i="13"/>
  <c r="L161" i="13"/>
  <c r="D162" i="13"/>
  <c r="J162" i="13"/>
  <c r="E162" i="13"/>
  <c r="G162" i="13"/>
  <c r="H162" i="13"/>
  <c r="I162" i="13"/>
  <c r="K162" i="13"/>
  <c r="D163" i="13"/>
  <c r="F163" i="13"/>
  <c r="E163" i="13"/>
  <c r="K163" i="13"/>
  <c r="H163" i="13"/>
  <c r="J163" i="13"/>
  <c r="L163" i="13"/>
  <c r="D164" i="13"/>
  <c r="E164" i="13"/>
  <c r="L164" i="13"/>
  <c r="F164" i="13"/>
  <c r="H164" i="13"/>
  <c r="I164" i="13"/>
  <c r="J164" i="13"/>
  <c r="K164" i="13"/>
  <c r="D165" i="13"/>
  <c r="F165" i="13"/>
  <c r="E165" i="13"/>
  <c r="G165" i="13"/>
  <c r="J165" i="13"/>
  <c r="L165" i="13"/>
  <c r="D166" i="13"/>
  <c r="F166" i="13"/>
  <c r="E166" i="13"/>
  <c r="G166" i="13"/>
  <c r="K166" i="13"/>
  <c r="D167" i="13"/>
  <c r="H167" i="13"/>
  <c r="E167" i="13"/>
  <c r="G167" i="13"/>
  <c r="L167" i="13"/>
  <c r="D168" i="13"/>
  <c r="H168" i="13"/>
  <c r="E168" i="13"/>
  <c r="F168" i="13"/>
  <c r="I168" i="13"/>
  <c r="J168" i="13"/>
  <c r="D169" i="13"/>
  <c r="I169" i="13"/>
  <c r="E169" i="13"/>
  <c r="F169" i="13"/>
  <c r="G169" i="13"/>
  <c r="H169" i="13"/>
  <c r="J169" i="13"/>
  <c r="L169" i="13"/>
  <c r="D170" i="13"/>
  <c r="J170" i="13"/>
  <c r="E170" i="13"/>
  <c r="G170" i="13"/>
  <c r="H170" i="13"/>
  <c r="I170" i="13"/>
  <c r="K170" i="13"/>
  <c r="D171" i="13"/>
  <c r="F171" i="13"/>
  <c r="E171" i="13"/>
  <c r="K171" i="13"/>
  <c r="H171" i="13"/>
  <c r="J171" i="13"/>
  <c r="L171" i="13"/>
  <c r="D172" i="13"/>
  <c r="E172" i="13"/>
  <c r="L172" i="13"/>
  <c r="F172" i="13"/>
  <c r="H172" i="13"/>
  <c r="I172" i="13"/>
  <c r="J172" i="13"/>
  <c r="K172" i="13"/>
  <c r="D173" i="13"/>
  <c r="F173" i="13"/>
  <c r="E173" i="13"/>
  <c r="G173" i="13"/>
  <c r="J173" i="13"/>
  <c r="L173" i="13"/>
  <c r="D174" i="13"/>
  <c r="F174" i="13"/>
  <c r="E174" i="13"/>
  <c r="G174" i="13"/>
  <c r="K174" i="13"/>
  <c r="D175" i="13"/>
  <c r="H175" i="13"/>
  <c r="E175" i="13"/>
  <c r="G175" i="13"/>
  <c r="L175" i="13"/>
  <c r="D176" i="13"/>
  <c r="H176" i="13"/>
  <c r="E176" i="13"/>
  <c r="F176" i="13"/>
  <c r="I176" i="13"/>
  <c r="J176" i="13"/>
  <c r="D177" i="13"/>
  <c r="I177" i="13"/>
  <c r="E177" i="13"/>
  <c r="F177" i="13"/>
  <c r="G177" i="13"/>
  <c r="H177" i="13"/>
  <c r="J177" i="13"/>
  <c r="L177" i="13"/>
  <c r="D178" i="13"/>
  <c r="J178" i="13"/>
  <c r="E178" i="13"/>
  <c r="G178" i="13"/>
  <c r="H178" i="13"/>
  <c r="I178" i="13"/>
  <c r="K178" i="13"/>
  <c r="D179" i="13"/>
  <c r="F179" i="13"/>
  <c r="E179" i="13"/>
  <c r="K179" i="13"/>
  <c r="H179" i="13"/>
  <c r="J179" i="13"/>
  <c r="L179" i="13"/>
  <c r="D180" i="13"/>
  <c r="E180" i="13"/>
  <c r="L180" i="13"/>
  <c r="F180" i="13"/>
  <c r="H180" i="13"/>
  <c r="I180" i="13"/>
  <c r="J180" i="13"/>
  <c r="K180" i="13"/>
  <c r="D181" i="13"/>
  <c r="F181" i="13"/>
  <c r="E181" i="13"/>
  <c r="G181" i="13"/>
  <c r="J181" i="13"/>
  <c r="L181" i="13"/>
  <c r="D182" i="13"/>
  <c r="F182" i="13"/>
  <c r="E182" i="13"/>
  <c r="G182" i="13"/>
  <c r="K182" i="13"/>
  <c r="D183" i="13"/>
  <c r="H183" i="13"/>
  <c r="E183" i="13"/>
  <c r="G183" i="13"/>
  <c r="L183" i="13"/>
  <c r="D184" i="13"/>
  <c r="H184" i="13"/>
  <c r="E184" i="13"/>
  <c r="F184" i="13"/>
  <c r="I184" i="13"/>
  <c r="J184" i="13"/>
  <c r="D185" i="13"/>
  <c r="I185" i="13"/>
  <c r="E185" i="13"/>
  <c r="F185" i="13"/>
  <c r="G185" i="13"/>
  <c r="H185" i="13"/>
  <c r="J185" i="13"/>
  <c r="L185" i="13"/>
  <c r="D186" i="13"/>
  <c r="J186" i="13"/>
  <c r="E186" i="13"/>
  <c r="G186" i="13"/>
  <c r="H186" i="13"/>
  <c r="I186" i="13"/>
  <c r="K186" i="13"/>
  <c r="D187" i="13"/>
  <c r="F187" i="13"/>
  <c r="E187" i="13"/>
  <c r="K187" i="13"/>
  <c r="H187" i="13"/>
  <c r="J187" i="13"/>
  <c r="L187" i="13"/>
  <c r="D188" i="13"/>
  <c r="E188" i="13"/>
  <c r="L188" i="13"/>
  <c r="F188" i="13"/>
  <c r="H188" i="13"/>
  <c r="I188" i="13"/>
  <c r="J188" i="13"/>
  <c r="K188" i="13"/>
  <c r="D189" i="13"/>
  <c r="F189" i="13"/>
  <c r="E189" i="13"/>
  <c r="G189" i="13"/>
  <c r="J189" i="13"/>
  <c r="L189" i="13"/>
  <c r="D190" i="13"/>
  <c r="F190" i="13"/>
  <c r="E190" i="13"/>
  <c r="G190" i="13"/>
  <c r="K190" i="13"/>
  <c r="D191" i="13"/>
  <c r="H191" i="13"/>
  <c r="E191" i="13"/>
  <c r="G191" i="13"/>
  <c r="L191" i="13"/>
  <c r="D192" i="13"/>
  <c r="H192" i="13"/>
  <c r="E192" i="13"/>
  <c r="F192" i="13"/>
  <c r="I192" i="13"/>
  <c r="J192" i="13"/>
  <c r="D193" i="13"/>
  <c r="I193" i="13"/>
  <c r="E193" i="13"/>
  <c r="F193" i="13"/>
  <c r="G193" i="13"/>
  <c r="H193" i="13"/>
  <c r="J193" i="13"/>
  <c r="L193" i="13"/>
  <c r="D194" i="13"/>
  <c r="J194" i="13"/>
  <c r="E194" i="13"/>
  <c r="G194" i="13"/>
  <c r="H194" i="13"/>
  <c r="I194" i="13"/>
  <c r="K194" i="13"/>
  <c r="D195" i="13"/>
  <c r="F195" i="13"/>
  <c r="E195" i="13"/>
  <c r="K195" i="13"/>
  <c r="H195" i="13"/>
  <c r="J195" i="13"/>
  <c r="L195" i="13"/>
  <c r="D196" i="13"/>
  <c r="E196" i="13"/>
  <c r="L196" i="13"/>
  <c r="F196" i="13"/>
  <c r="H196" i="13"/>
  <c r="I196" i="13"/>
  <c r="J196" i="13"/>
  <c r="K196" i="13"/>
  <c r="D197" i="13"/>
  <c r="F197" i="13"/>
  <c r="E197" i="13"/>
  <c r="G197" i="13"/>
  <c r="J197" i="13"/>
  <c r="L197" i="13"/>
  <c r="D198" i="13"/>
  <c r="F198" i="13"/>
  <c r="E198" i="13"/>
  <c r="G198" i="13"/>
  <c r="K198" i="13"/>
  <c r="D199" i="13"/>
  <c r="H199" i="13"/>
  <c r="E199" i="13"/>
  <c r="G199" i="13"/>
  <c r="L199" i="13"/>
  <c r="D200" i="13"/>
  <c r="H200" i="13"/>
  <c r="E200" i="13"/>
  <c r="F200" i="13"/>
  <c r="I200" i="13"/>
  <c r="J200" i="13"/>
  <c r="D201" i="13"/>
  <c r="I201" i="13"/>
  <c r="E201" i="13"/>
  <c r="F201" i="13"/>
  <c r="G201" i="13"/>
  <c r="H201" i="13"/>
  <c r="J201" i="13"/>
  <c r="L201" i="13"/>
  <c r="D202" i="13"/>
  <c r="J202" i="13"/>
  <c r="E202" i="13"/>
  <c r="G202" i="13"/>
  <c r="H202" i="13"/>
  <c r="I202" i="13"/>
  <c r="K202" i="13"/>
  <c r="D203" i="13"/>
  <c r="F203" i="13"/>
  <c r="E203" i="13"/>
  <c r="K203" i="13"/>
  <c r="H203" i="13"/>
  <c r="J203" i="13"/>
  <c r="L203" i="13"/>
  <c r="D204" i="13"/>
  <c r="E204" i="13"/>
  <c r="L204" i="13"/>
  <c r="F204" i="13"/>
  <c r="H204" i="13"/>
  <c r="I204" i="13"/>
  <c r="J204" i="13"/>
  <c r="K204" i="13"/>
  <c r="D205" i="13"/>
  <c r="F205" i="13"/>
  <c r="E205" i="13"/>
  <c r="G205" i="13"/>
  <c r="J205" i="13"/>
  <c r="L205" i="13"/>
  <c r="D206" i="13"/>
  <c r="F206" i="13"/>
  <c r="E206" i="13"/>
  <c r="G206" i="13"/>
  <c r="K206" i="13"/>
  <c r="D207" i="13"/>
  <c r="H207" i="13"/>
  <c r="E207" i="13"/>
  <c r="G207" i="13"/>
  <c r="L207" i="13"/>
  <c r="D208" i="13"/>
  <c r="H208" i="13"/>
  <c r="E208" i="13"/>
  <c r="F208" i="13"/>
  <c r="I208" i="13"/>
  <c r="J208" i="13"/>
  <c r="D209" i="13"/>
  <c r="I209" i="13"/>
  <c r="E209" i="13"/>
  <c r="F209" i="13"/>
  <c r="G209" i="13"/>
  <c r="H209" i="13"/>
  <c r="J209" i="13"/>
  <c r="L209" i="13"/>
  <c r="D210" i="13"/>
  <c r="J210" i="13"/>
  <c r="E210" i="13"/>
  <c r="G210" i="13"/>
  <c r="H210" i="13"/>
  <c r="I210" i="13"/>
  <c r="K210" i="13"/>
  <c r="D211" i="13"/>
  <c r="F211" i="13"/>
  <c r="E211" i="13"/>
  <c r="K211" i="13"/>
  <c r="H211" i="13"/>
  <c r="J211" i="13"/>
  <c r="L211" i="13"/>
  <c r="D212" i="13"/>
  <c r="E212" i="13"/>
  <c r="L212" i="13"/>
  <c r="F212" i="13"/>
  <c r="H212" i="13"/>
  <c r="I212" i="13"/>
  <c r="J212" i="13"/>
  <c r="K212" i="13"/>
  <c r="D213" i="13"/>
  <c r="F213" i="13"/>
  <c r="E213" i="13"/>
  <c r="G213" i="13"/>
  <c r="J213" i="13"/>
  <c r="L213" i="13"/>
  <c r="D214" i="13"/>
  <c r="F214" i="13"/>
  <c r="E214" i="13"/>
  <c r="G214" i="13"/>
  <c r="K214" i="13"/>
  <c r="D215" i="13"/>
  <c r="H215" i="13"/>
  <c r="E215" i="13"/>
  <c r="G215" i="13"/>
  <c r="L215" i="13"/>
  <c r="D216" i="13"/>
  <c r="H216" i="13"/>
  <c r="E216" i="13"/>
  <c r="F216" i="13"/>
  <c r="I216" i="13"/>
  <c r="J216" i="13"/>
  <c r="D217" i="13"/>
  <c r="I217" i="13"/>
  <c r="E217" i="13"/>
  <c r="F217" i="13"/>
  <c r="G217" i="13"/>
  <c r="H217" i="13"/>
  <c r="J217" i="13"/>
  <c r="L217" i="13"/>
  <c r="D218" i="13"/>
  <c r="J218" i="13"/>
  <c r="E218" i="13"/>
  <c r="G218" i="13"/>
  <c r="H218" i="13"/>
  <c r="I218" i="13"/>
  <c r="K218" i="13"/>
  <c r="D219" i="13"/>
  <c r="F219" i="13"/>
  <c r="E219" i="13"/>
  <c r="K219" i="13"/>
  <c r="H219" i="13"/>
  <c r="J219" i="13"/>
  <c r="L219" i="13"/>
  <c r="D220" i="13"/>
  <c r="E220" i="13"/>
  <c r="L220" i="13"/>
  <c r="F220" i="13"/>
  <c r="H220" i="13"/>
  <c r="I220" i="13"/>
  <c r="J220" i="13"/>
  <c r="K220" i="13"/>
  <c r="D221" i="13"/>
  <c r="F221" i="13"/>
  <c r="E221" i="13"/>
  <c r="G221" i="13"/>
  <c r="J221" i="13"/>
  <c r="L221" i="13"/>
  <c r="D222" i="13"/>
  <c r="F222" i="13"/>
  <c r="E222" i="13"/>
  <c r="G222" i="13"/>
  <c r="K222" i="13"/>
  <c r="D223" i="13"/>
  <c r="H223" i="13"/>
  <c r="E223" i="13"/>
  <c r="G223" i="13"/>
  <c r="L223" i="13"/>
  <c r="D224" i="13"/>
  <c r="H224" i="13"/>
  <c r="E224" i="13"/>
  <c r="F224" i="13"/>
  <c r="I224" i="13"/>
  <c r="J224" i="13"/>
  <c r="D225" i="13"/>
  <c r="I225" i="13"/>
  <c r="E225" i="13"/>
  <c r="F225" i="13"/>
  <c r="G225" i="13"/>
  <c r="H225" i="13"/>
  <c r="J225" i="13"/>
  <c r="L225" i="13"/>
  <c r="D226" i="13"/>
  <c r="J226" i="13"/>
  <c r="E226" i="13"/>
  <c r="G226" i="13"/>
  <c r="H226" i="13"/>
  <c r="I226" i="13"/>
  <c r="K226" i="13"/>
  <c r="D227" i="13"/>
  <c r="F227" i="13"/>
  <c r="E227" i="13"/>
  <c r="K227" i="13"/>
  <c r="H227" i="13"/>
  <c r="J227" i="13"/>
  <c r="L227" i="13"/>
  <c r="D228" i="13"/>
  <c r="E228" i="13"/>
  <c r="L228" i="13"/>
  <c r="F228" i="13"/>
  <c r="H228" i="13"/>
  <c r="I228" i="13"/>
  <c r="J228" i="13"/>
  <c r="K228" i="13"/>
  <c r="D229" i="13"/>
  <c r="F229" i="13"/>
  <c r="E229" i="13"/>
  <c r="G229" i="13"/>
  <c r="J229" i="13"/>
  <c r="L229" i="13"/>
  <c r="D230" i="13"/>
  <c r="F230" i="13"/>
  <c r="E230" i="13"/>
  <c r="G230" i="13"/>
  <c r="K230" i="13"/>
  <c r="D231" i="13"/>
  <c r="H231" i="13"/>
  <c r="E231" i="13"/>
  <c r="G231" i="13"/>
  <c r="L231" i="13"/>
  <c r="D232" i="13"/>
  <c r="H232" i="13"/>
  <c r="E232" i="13"/>
  <c r="F232" i="13"/>
  <c r="I232" i="13"/>
  <c r="J232" i="13"/>
  <c r="D233" i="13"/>
  <c r="I233" i="13"/>
  <c r="E233" i="13"/>
  <c r="F233" i="13"/>
  <c r="G233" i="13"/>
  <c r="H233" i="13"/>
  <c r="J233" i="13"/>
  <c r="L233" i="13"/>
  <c r="D234" i="13"/>
  <c r="J234" i="13"/>
  <c r="E234" i="13"/>
  <c r="G234" i="13"/>
  <c r="H234" i="13"/>
  <c r="I234" i="13"/>
  <c r="K234" i="13"/>
  <c r="D235" i="13"/>
  <c r="F235" i="13"/>
  <c r="E235" i="13"/>
  <c r="K235" i="13"/>
  <c r="H235" i="13"/>
  <c r="J235" i="13"/>
  <c r="L235" i="13"/>
  <c r="D236" i="13"/>
  <c r="E236" i="13"/>
  <c r="L236" i="13"/>
  <c r="F236" i="13"/>
  <c r="H236" i="13"/>
  <c r="I236" i="13"/>
  <c r="J236" i="13"/>
  <c r="K236" i="13"/>
  <c r="D237" i="13"/>
  <c r="F237" i="13"/>
  <c r="E237" i="13"/>
  <c r="G237" i="13"/>
  <c r="J237" i="13"/>
  <c r="L237" i="13"/>
  <c r="D238" i="13"/>
  <c r="F238" i="13"/>
  <c r="E238" i="13"/>
  <c r="G238" i="13"/>
  <c r="K238" i="13"/>
  <c r="D239" i="13"/>
  <c r="H239" i="13"/>
  <c r="E239" i="13"/>
  <c r="G239" i="13"/>
  <c r="L239" i="13"/>
  <c r="D240" i="13"/>
  <c r="H240" i="13"/>
  <c r="E240" i="13"/>
  <c r="F240" i="13"/>
  <c r="I240" i="13"/>
  <c r="J240" i="13"/>
  <c r="D241" i="13"/>
  <c r="I241" i="13"/>
  <c r="E241" i="13"/>
  <c r="F241" i="13"/>
  <c r="G241" i="13"/>
  <c r="H241" i="13"/>
  <c r="J241" i="13"/>
  <c r="L241" i="13"/>
  <c r="D242" i="13"/>
  <c r="J242" i="13"/>
  <c r="E242" i="13"/>
  <c r="G242" i="13"/>
  <c r="H242" i="13"/>
  <c r="I242" i="13"/>
  <c r="K242" i="13"/>
  <c r="D243" i="13"/>
  <c r="F243" i="13"/>
  <c r="E243" i="13"/>
  <c r="K243" i="13"/>
  <c r="H243" i="13"/>
  <c r="J243" i="13"/>
  <c r="L243" i="13"/>
  <c r="D244" i="13"/>
  <c r="E244" i="13"/>
  <c r="L244" i="13"/>
  <c r="F244" i="13"/>
  <c r="H244" i="13"/>
  <c r="I244" i="13"/>
  <c r="J244" i="13"/>
  <c r="K244" i="13"/>
  <c r="D245" i="13"/>
  <c r="F245" i="13"/>
  <c r="E245" i="13"/>
  <c r="G245" i="13"/>
  <c r="J245" i="13"/>
  <c r="L245" i="13"/>
  <c r="D246" i="13"/>
  <c r="F246" i="13"/>
  <c r="E246" i="13"/>
  <c r="G246" i="13"/>
  <c r="K246" i="13"/>
  <c r="D247" i="13"/>
  <c r="H247" i="13"/>
  <c r="E247" i="13"/>
  <c r="G247" i="13"/>
  <c r="L247" i="13"/>
  <c r="D248" i="13"/>
  <c r="H248" i="13"/>
  <c r="E248" i="13"/>
  <c r="F248" i="13"/>
  <c r="I248" i="13"/>
  <c r="J248" i="13"/>
  <c r="D249" i="13"/>
  <c r="I249" i="13"/>
  <c r="E249" i="13"/>
  <c r="F249" i="13"/>
  <c r="G249" i="13"/>
  <c r="H249" i="13"/>
  <c r="J249" i="13"/>
  <c r="L249" i="13"/>
  <c r="D250" i="13"/>
  <c r="J250" i="13"/>
  <c r="E250" i="13"/>
  <c r="G250" i="13"/>
  <c r="H250" i="13"/>
  <c r="I250" i="13"/>
  <c r="K250" i="13"/>
  <c r="D251" i="13"/>
  <c r="F251" i="13"/>
  <c r="E251" i="13"/>
  <c r="K251" i="13"/>
  <c r="H251" i="13"/>
  <c r="J251" i="13"/>
  <c r="L251" i="13"/>
  <c r="D252" i="13"/>
  <c r="E252" i="13"/>
  <c r="L252" i="13"/>
  <c r="F252" i="13"/>
  <c r="H252" i="13"/>
  <c r="I252" i="13"/>
  <c r="J252" i="13"/>
  <c r="K252" i="13"/>
  <c r="D253" i="13"/>
  <c r="F253" i="13"/>
  <c r="E253" i="13"/>
  <c r="G253" i="13"/>
  <c r="J253" i="13"/>
  <c r="L253" i="13"/>
  <c r="D254" i="13"/>
  <c r="F254" i="13"/>
  <c r="E254" i="13"/>
  <c r="G254" i="13"/>
  <c r="K254" i="13"/>
  <c r="D255" i="13"/>
  <c r="H255" i="13"/>
  <c r="E255" i="13"/>
  <c r="G255" i="13"/>
  <c r="L255" i="13"/>
  <c r="D256" i="13"/>
  <c r="H256" i="13"/>
  <c r="E256" i="13"/>
  <c r="F256" i="13"/>
  <c r="I256" i="13"/>
  <c r="J256" i="13"/>
  <c r="D257" i="13"/>
  <c r="I257" i="13"/>
  <c r="E257" i="13"/>
  <c r="F257" i="13"/>
  <c r="G257" i="13"/>
  <c r="H257" i="13"/>
  <c r="J257" i="13"/>
  <c r="L257" i="13"/>
  <c r="D258" i="13"/>
  <c r="J258" i="13"/>
  <c r="E258" i="13"/>
  <c r="G258" i="13"/>
  <c r="H258" i="13"/>
  <c r="I258" i="13"/>
  <c r="K258" i="13"/>
  <c r="D259" i="13"/>
  <c r="F259" i="13"/>
  <c r="E259" i="13"/>
  <c r="K259" i="13"/>
  <c r="H259" i="13"/>
  <c r="J259" i="13"/>
  <c r="L259" i="13"/>
  <c r="D260" i="13"/>
  <c r="E260" i="13"/>
  <c r="L260" i="13"/>
  <c r="F260" i="13"/>
  <c r="H260" i="13"/>
  <c r="I260" i="13"/>
  <c r="J260" i="13"/>
  <c r="K260" i="13"/>
  <c r="D261" i="13"/>
  <c r="F261" i="13"/>
  <c r="E261" i="13"/>
  <c r="G261" i="13"/>
  <c r="J261" i="13"/>
  <c r="L261" i="13"/>
  <c r="D262" i="13"/>
  <c r="F262" i="13"/>
  <c r="E262" i="13"/>
  <c r="G262" i="13"/>
  <c r="K262" i="13"/>
  <c r="D263" i="13"/>
  <c r="H263" i="13"/>
  <c r="E263" i="13"/>
  <c r="G263" i="13"/>
  <c r="L263" i="13"/>
  <c r="D264" i="13"/>
  <c r="H264" i="13"/>
  <c r="E264" i="13"/>
  <c r="F264" i="13"/>
  <c r="I264" i="13"/>
  <c r="J264" i="13"/>
  <c r="D265" i="13"/>
  <c r="I265" i="13"/>
  <c r="E265" i="13"/>
  <c r="F265" i="13"/>
  <c r="G265" i="13"/>
  <c r="H265" i="13"/>
  <c r="J265" i="13"/>
  <c r="L265" i="13"/>
  <c r="D266" i="13"/>
  <c r="J266" i="13"/>
  <c r="E266" i="13"/>
  <c r="G266" i="13"/>
  <c r="H266" i="13"/>
  <c r="I266" i="13"/>
  <c r="K266" i="13"/>
  <c r="D267" i="13"/>
  <c r="F267" i="13"/>
  <c r="E267" i="13"/>
  <c r="K267" i="13"/>
  <c r="H267" i="13"/>
  <c r="J267" i="13"/>
  <c r="L267" i="13"/>
  <c r="D268" i="13"/>
  <c r="E268" i="13"/>
  <c r="L268" i="13"/>
  <c r="F268" i="13"/>
  <c r="H268" i="13"/>
  <c r="I268" i="13"/>
  <c r="J268" i="13"/>
  <c r="K268" i="13"/>
  <c r="D269" i="13"/>
  <c r="F269" i="13"/>
  <c r="E269" i="13"/>
  <c r="G269" i="13"/>
  <c r="J269" i="13"/>
  <c r="L269" i="13"/>
  <c r="D270" i="13"/>
  <c r="F270" i="13"/>
  <c r="E270" i="13"/>
  <c r="G270" i="13"/>
  <c r="K270" i="13"/>
  <c r="D271" i="13"/>
  <c r="H271" i="13"/>
  <c r="E271" i="13"/>
  <c r="G271" i="13"/>
  <c r="L271" i="13"/>
  <c r="D272" i="13"/>
  <c r="H272" i="13"/>
  <c r="E272" i="13"/>
  <c r="F272" i="13"/>
  <c r="I272" i="13"/>
  <c r="J272" i="13"/>
  <c r="D273" i="13"/>
  <c r="I273" i="13"/>
  <c r="E273" i="13"/>
  <c r="F273" i="13"/>
  <c r="G273" i="13"/>
  <c r="H273" i="13"/>
  <c r="J273" i="13"/>
  <c r="L273" i="13"/>
  <c r="D274" i="13"/>
  <c r="J274" i="13"/>
  <c r="E274" i="13"/>
  <c r="G274" i="13"/>
  <c r="H274" i="13"/>
  <c r="I274" i="13"/>
  <c r="K274" i="13"/>
  <c r="D275" i="13"/>
  <c r="F275" i="13"/>
  <c r="E275" i="13"/>
  <c r="K275" i="13"/>
  <c r="H275" i="13"/>
  <c r="J275" i="13"/>
  <c r="L275" i="13"/>
  <c r="D276" i="13"/>
  <c r="E276" i="13"/>
  <c r="L276" i="13"/>
  <c r="F276" i="13"/>
  <c r="H276" i="13"/>
  <c r="I276" i="13"/>
  <c r="J276" i="13"/>
  <c r="K276" i="13"/>
  <c r="D277" i="13"/>
  <c r="F277" i="13"/>
  <c r="E277" i="13"/>
  <c r="G277" i="13"/>
  <c r="J277" i="13"/>
  <c r="L277" i="13"/>
  <c r="D278" i="13"/>
  <c r="F278" i="13"/>
  <c r="E278" i="13"/>
  <c r="G278" i="13"/>
  <c r="K278" i="13"/>
  <c r="D279" i="13"/>
  <c r="H279" i="13"/>
  <c r="E279" i="13"/>
  <c r="G279" i="13"/>
  <c r="L279" i="13"/>
  <c r="D280" i="13"/>
  <c r="H280" i="13"/>
  <c r="E280" i="13"/>
  <c r="F280" i="13"/>
  <c r="I280" i="13"/>
  <c r="J280" i="13"/>
  <c r="D281" i="13"/>
  <c r="I281" i="13"/>
  <c r="E281" i="13"/>
  <c r="F281" i="13"/>
  <c r="G281" i="13"/>
  <c r="H281" i="13"/>
  <c r="J281" i="13"/>
  <c r="L281" i="13"/>
  <c r="D282" i="13"/>
  <c r="J282" i="13"/>
  <c r="E282" i="13"/>
  <c r="G282" i="13"/>
  <c r="H282" i="13"/>
  <c r="I282" i="13"/>
  <c r="K282" i="13"/>
  <c r="D283" i="13"/>
  <c r="F283" i="13"/>
  <c r="E283" i="13"/>
  <c r="K283" i="13"/>
  <c r="H283" i="13"/>
  <c r="J283" i="13"/>
  <c r="L283" i="13"/>
  <c r="D284" i="13"/>
  <c r="E284" i="13"/>
  <c r="L284" i="13"/>
  <c r="F284" i="13"/>
  <c r="H284" i="13"/>
  <c r="I284" i="13"/>
  <c r="J284" i="13"/>
  <c r="K284" i="13"/>
  <c r="D285" i="13"/>
  <c r="F285" i="13"/>
  <c r="E285" i="13"/>
  <c r="G285" i="13"/>
  <c r="J285" i="13"/>
  <c r="L285" i="13"/>
  <c r="D286" i="13"/>
  <c r="F286" i="13"/>
  <c r="E286" i="13"/>
  <c r="G286" i="13"/>
  <c r="K286" i="13"/>
  <c r="D287" i="13"/>
  <c r="H287" i="13"/>
  <c r="E287" i="13"/>
  <c r="G287" i="13"/>
  <c r="L287" i="13"/>
  <c r="D288" i="13"/>
  <c r="H288" i="13"/>
  <c r="E288" i="13"/>
  <c r="F288" i="13"/>
  <c r="I288" i="13"/>
  <c r="J288" i="13"/>
  <c r="D289" i="13"/>
  <c r="I289" i="13"/>
  <c r="E289" i="13"/>
  <c r="F289" i="13"/>
  <c r="G289" i="13"/>
  <c r="H289" i="13"/>
  <c r="J289" i="13"/>
  <c r="L289" i="13"/>
  <c r="D290" i="13"/>
  <c r="J290" i="13"/>
  <c r="E290" i="13"/>
  <c r="G290" i="13"/>
  <c r="H290" i="13"/>
  <c r="I290" i="13"/>
  <c r="K290" i="13"/>
  <c r="D291" i="13"/>
  <c r="F291" i="13"/>
  <c r="E291" i="13"/>
  <c r="K291" i="13"/>
  <c r="H291" i="13"/>
  <c r="J291" i="13"/>
  <c r="L291" i="13"/>
  <c r="D292" i="13"/>
  <c r="E292" i="13"/>
  <c r="L292" i="13"/>
  <c r="F292" i="13"/>
  <c r="H292" i="13"/>
  <c r="I292" i="13"/>
  <c r="J292" i="13"/>
  <c r="K292" i="13"/>
  <c r="D293" i="13"/>
  <c r="F293" i="13"/>
  <c r="E293" i="13"/>
  <c r="G293" i="13"/>
  <c r="J293" i="13"/>
  <c r="L293" i="13"/>
  <c r="D294" i="13"/>
  <c r="F294" i="13"/>
  <c r="E294" i="13"/>
  <c r="G294" i="13"/>
  <c r="K294" i="13"/>
  <c r="D295" i="13"/>
  <c r="H295" i="13"/>
  <c r="E295" i="13"/>
  <c r="G295" i="13"/>
  <c r="L295" i="13"/>
  <c r="D296" i="13"/>
  <c r="H296" i="13"/>
  <c r="E296" i="13"/>
  <c r="F296" i="13"/>
  <c r="I296" i="13"/>
  <c r="J296" i="13"/>
  <c r="D297" i="13"/>
  <c r="I297" i="13"/>
  <c r="E297" i="13"/>
  <c r="F297" i="13"/>
  <c r="G297" i="13"/>
  <c r="H297" i="13"/>
  <c r="J297" i="13"/>
  <c r="L297" i="13"/>
  <c r="D298" i="13"/>
  <c r="J298" i="13"/>
  <c r="E298" i="13"/>
  <c r="G298" i="13"/>
  <c r="H298" i="13"/>
  <c r="I298" i="13"/>
  <c r="K298" i="13"/>
  <c r="D299" i="13"/>
  <c r="F299" i="13"/>
  <c r="E299" i="13"/>
  <c r="K299" i="13"/>
  <c r="H299" i="13"/>
  <c r="J299" i="13"/>
  <c r="L299" i="13"/>
  <c r="D300" i="13"/>
  <c r="E300" i="13"/>
  <c r="L300" i="13"/>
  <c r="F300" i="13"/>
  <c r="H300" i="13"/>
  <c r="I300" i="13"/>
  <c r="J300" i="13"/>
  <c r="K300" i="13"/>
  <c r="D301" i="13"/>
  <c r="F301" i="13"/>
  <c r="E301" i="13"/>
  <c r="G301" i="13"/>
  <c r="J301" i="13"/>
  <c r="L301" i="13"/>
  <c r="D302" i="13"/>
  <c r="F302" i="13"/>
  <c r="E302" i="13"/>
  <c r="G302" i="13"/>
  <c r="K302" i="13"/>
  <c r="D303" i="13"/>
  <c r="L303" i="13"/>
  <c r="E303" i="13"/>
  <c r="G303" i="13"/>
  <c r="D304" i="13"/>
  <c r="H304" i="13"/>
  <c r="E304" i="13"/>
  <c r="F304" i="13"/>
  <c r="I304" i="13"/>
  <c r="J304" i="13"/>
  <c r="D305" i="13"/>
  <c r="I305" i="13"/>
  <c r="E305" i="13"/>
  <c r="F305" i="13"/>
  <c r="G305" i="13"/>
  <c r="H305" i="13"/>
  <c r="J305" i="13"/>
  <c r="L305" i="13"/>
  <c r="D306" i="13"/>
  <c r="J306" i="13"/>
  <c r="E306" i="13"/>
  <c r="G306" i="13"/>
  <c r="H306" i="13"/>
  <c r="I306" i="13"/>
  <c r="K306" i="13"/>
  <c r="D307" i="13"/>
  <c r="F307" i="13"/>
  <c r="E307" i="13"/>
  <c r="K307" i="13"/>
  <c r="H307" i="13"/>
  <c r="J307" i="13"/>
  <c r="L307" i="13"/>
  <c r="D308" i="13"/>
  <c r="E308" i="13"/>
  <c r="L308" i="13"/>
  <c r="F308" i="13"/>
  <c r="H308" i="13"/>
  <c r="I308" i="13"/>
  <c r="J308" i="13"/>
  <c r="K308" i="13"/>
  <c r="D309" i="13"/>
  <c r="F309" i="13"/>
  <c r="E309" i="13"/>
  <c r="G309" i="13"/>
  <c r="J309" i="13"/>
  <c r="L309" i="13"/>
  <c r="D310" i="13"/>
  <c r="F310" i="13"/>
  <c r="E310" i="13"/>
  <c r="G310" i="13"/>
  <c r="K310" i="13"/>
  <c r="D311" i="13"/>
  <c r="L311" i="13"/>
  <c r="E311" i="13"/>
  <c r="G311" i="13"/>
  <c r="D312" i="13"/>
  <c r="H312" i="13"/>
  <c r="E312" i="13"/>
  <c r="F312" i="13"/>
  <c r="I312" i="13"/>
  <c r="J312" i="13"/>
  <c r="D313" i="13"/>
  <c r="I313" i="13"/>
  <c r="E313" i="13"/>
  <c r="F313" i="13"/>
  <c r="G313" i="13"/>
  <c r="H313" i="13"/>
  <c r="J313" i="13"/>
  <c r="L313" i="13"/>
  <c r="D314" i="13"/>
  <c r="J314" i="13"/>
  <c r="E314" i="13"/>
  <c r="G314" i="13"/>
  <c r="H314" i="13"/>
  <c r="I314" i="13"/>
  <c r="K314" i="13"/>
  <c r="D315" i="13"/>
  <c r="F315" i="13"/>
  <c r="E315" i="13"/>
  <c r="K315" i="13"/>
  <c r="H315" i="13"/>
  <c r="J315" i="13"/>
  <c r="L315" i="13"/>
  <c r="D316" i="13"/>
  <c r="E316" i="13"/>
  <c r="L316" i="13"/>
  <c r="F316" i="13"/>
  <c r="H316" i="13"/>
  <c r="I316" i="13"/>
  <c r="J316" i="13"/>
  <c r="K316" i="13"/>
  <c r="D317" i="13"/>
  <c r="F317" i="13"/>
  <c r="E317" i="13"/>
  <c r="G317" i="13"/>
  <c r="J317" i="13"/>
  <c r="L317" i="13"/>
  <c r="D318" i="13"/>
  <c r="F318" i="13"/>
  <c r="E318" i="13"/>
  <c r="G318" i="13"/>
  <c r="K318" i="13"/>
  <c r="D319" i="13"/>
  <c r="E319" i="13"/>
  <c r="G319" i="13"/>
  <c r="L319" i="13"/>
  <c r="D320" i="13"/>
  <c r="H320" i="13"/>
  <c r="E320" i="13"/>
  <c r="F320" i="13"/>
  <c r="I320" i="13"/>
  <c r="J320" i="13"/>
  <c r="D321" i="13"/>
  <c r="I321" i="13"/>
  <c r="E321" i="13"/>
  <c r="F321" i="13"/>
  <c r="G321" i="13"/>
  <c r="H321" i="13"/>
  <c r="J321" i="13"/>
  <c r="L321" i="13"/>
  <c r="D322" i="13"/>
  <c r="J322" i="13"/>
  <c r="E322" i="13"/>
  <c r="G322" i="13"/>
  <c r="H322" i="13"/>
  <c r="I322" i="13"/>
  <c r="K322" i="13"/>
  <c r="D323" i="13"/>
  <c r="F323" i="13"/>
  <c r="E323" i="13"/>
  <c r="K323" i="13"/>
  <c r="H323" i="13"/>
  <c r="J323" i="13"/>
  <c r="L323" i="13"/>
  <c r="D324" i="13"/>
  <c r="E324" i="13"/>
  <c r="L324" i="13"/>
  <c r="F324" i="13"/>
  <c r="H324" i="13"/>
  <c r="I324" i="13"/>
  <c r="J324" i="13"/>
  <c r="K324" i="13"/>
  <c r="D325" i="13"/>
  <c r="F325" i="13"/>
  <c r="E325" i="13"/>
  <c r="G325" i="13"/>
  <c r="J325" i="13"/>
  <c r="L325" i="13"/>
  <c r="D326" i="13"/>
  <c r="F326" i="13"/>
  <c r="E326" i="13"/>
  <c r="G326" i="13"/>
  <c r="K326" i="13"/>
  <c r="D327" i="13"/>
  <c r="E327" i="13"/>
  <c r="G327" i="13"/>
  <c r="L327" i="13"/>
  <c r="D328" i="13"/>
  <c r="H328" i="13"/>
  <c r="E328" i="13"/>
  <c r="F328" i="13"/>
  <c r="I328" i="13"/>
  <c r="J328" i="13"/>
  <c r="D329" i="13"/>
  <c r="I329" i="13"/>
  <c r="E329" i="13"/>
  <c r="F329" i="13"/>
  <c r="G329" i="13"/>
  <c r="H329" i="13"/>
  <c r="J329" i="13"/>
  <c r="L329" i="13"/>
  <c r="D330" i="13"/>
  <c r="J330" i="13"/>
  <c r="E330" i="13"/>
  <c r="G330" i="13"/>
  <c r="H330" i="13"/>
  <c r="I330" i="13"/>
  <c r="K330" i="13"/>
  <c r="D331" i="13"/>
  <c r="F331" i="13"/>
  <c r="E331" i="13"/>
  <c r="K331" i="13"/>
  <c r="H331" i="13"/>
  <c r="J331" i="13"/>
  <c r="L331" i="13"/>
  <c r="D332" i="13"/>
  <c r="E332" i="13"/>
  <c r="L332" i="13"/>
  <c r="F332" i="13"/>
  <c r="H332" i="13"/>
  <c r="I332" i="13"/>
  <c r="J332" i="13"/>
  <c r="K332" i="13"/>
  <c r="D333" i="13"/>
  <c r="F333" i="13"/>
  <c r="E333" i="13"/>
  <c r="G333" i="13"/>
  <c r="J333" i="13"/>
  <c r="L333" i="13"/>
  <c r="D334" i="13"/>
  <c r="F334" i="13"/>
  <c r="E334" i="13"/>
  <c r="G334" i="13"/>
  <c r="K334" i="13"/>
  <c r="D335" i="13"/>
  <c r="E335" i="13"/>
  <c r="G335" i="13"/>
  <c r="D336" i="13"/>
  <c r="H336" i="13"/>
  <c r="E336" i="13"/>
  <c r="F336" i="13"/>
  <c r="I336" i="13"/>
  <c r="J336" i="13"/>
  <c r="D337" i="13"/>
  <c r="I337" i="13"/>
  <c r="E337" i="13"/>
  <c r="F337" i="13"/>
  <c r="G337" i="13"/>
  <c r="H337" i="13"/>
  <c r="J337" i="13"/>
  <c r="L337" i="13"/>
  <c r="D338" i="13"/>
  <c r="J338" i="13"/>
  <c r="E338" i="13"/>
  <c r="G338" i="13"/>
  <c r="H338" i="13"/>
  <c r="I338" i="13"/>
  <c r="K338" i="13"/>
  <c r="D339" i="13"/>
  <c r="F339" i="13"/>
  <c r="E339" i="13"/>
  <c r="K339" i="13"/>
  <c r="H339" i="13"/>
  <c r="J339" i="13"/>
  <c r="L339" i="13"/>
  <c r="D340" i="13"/>
  <c r="E340" i="13"/>
  <c r="L340" i="13"/>
  <c r="F340" i="13"/>
  <c r="H340" i="13"/>
  <c r="I340" i="13"/>
  <c r="J340" i="13"/>
  <c r="K340" i="13"/>
  <c r="D341" i="13"/>
  <c r="F341" i="13"/>
  <c r="E341" i="13"/>
  <c r="G341" i="13"/>
  <c r="J341" i="13"/>
  <c r="L341" i="13"/>
  <c r="D342" i="13"/>
  <c r="F342" i="13"/>
  <c r="E342" i="13"/>
  <c r="G342" i="13"/>
  <c r="K342" i="13"/>
  <c r="D343" i="13"/>
  <c r="E343" i="13"/>
  <c r="G343" i="13"/>
  <c r="D344" i="13"/>
  <c r="H344" i="13"/>
  <c r="E344" i="13"/>
  <c r="F344" i="13"/>
  <c r="I344" i="13"/>
  <c r="J344" i="13"/>
  <c r="D345" i="13"/>
  <c r="I345" i="13"/>
  <c r="E345" i="13"/>
  <c r="F345" i="13"/>
  <c r="G345" i="13"/>
  <c r="H345" i="13"/>
  <c r="J345" i="13"/>
  <c r="L345" i="13"/>
  <c r="D346" i="13"/>
  <c r="J346" i="13"/>
  <c r="E346" i="13"/>
  <c r="G346" i="13"/>
  <c r="H346" i="13"/>
  <c r="I346" i="13"/>
  <c r="K346" i="13"/>
  <c r="D347" i="13"/>
  <c r="F347" i="13"/>
  <c r="E347" i="13"/>
  <c r="K347" i="13"/>
  <c r="H347" i="13"/>
  <c r="J347" i="13"/>
  <c r="L347" i="13"/>
  <c r="D348" i="13"/>
  <c r="E348" i="13"/>
  <c r="L348" i="13"/>
  <c r="F348" i="13"/>
  <c r="H348" i="13"/>
  <c r="I348" i="13"/>
  <c r="J348" i="13"/>
  <c r="K348" i="13"/>
  <c r="D349" i="13"/>
  <c r="F349" i="13"/>
  <c r="E349" i="13"/>
  <c r="G349" i="13"/>
  <c r="J349" i="13"/>
  <c r="L349" i="13"/>
  <c r="D350" i="13"/>
  <c r="F350" i="13"/>
  <c r="E350" i="13"/>
  <c r="G350" i="13"/>
  <c r="K350" i="13"/>
  <c r="D351" i="13"/>
  <c r="E351" i="13"/>
  <c r="G351" i="13"/>
  <c r="L351" i="13"/>
  <c r="D352" i="13"/>
  <c r="H352" i="13"/>
  <c r="E352" i="13"/>
  <c r="F352" i="13"/>
  <c r="G352" i="13"/>
  <c r="I352" i="13"/>
  <c r="J352" i="13"/>
  <c r="D353" i="13"/>
  <c r="I353" i="13"/>
  <c r="E353" i="13"/>
  <c r="F353" i="13"/>
  <c r="G353" i="13"/>
  <c r="H353" i="13"/>
  <c r="J353" i="13"/>
  <c r="L353" i="13"/>
  <c r="D354" i="13"/>
  <c r="J354" i="13"/>
  <c r="E354" i="13"/>
  <c r="G354" i="13"/>
  <c r="H354" i="13"/>
  <c r="I354" i="13"/>
  <c r="K354" i="13"/>
  <c r="D355" i="13"/>
  <c r="F355" i="13"/>
  <c r="E355" i="13"/>
  <c r="K355" i="13"/>
  <c r="H355" i="13"/>
  <c r="J355" i="13"/>
  <c r="L355" i="13"/>
  <c r="D356" i="13"/>
  <c r="E356" i="13"/>
  <c r="L356" i="13"/>
  <c r="F356" i="13"/>
  <c r="H356" i="13"/>
  <c r="I356" i="13"/>
  <c r="J356" i="13"/>
  <c r="K356" i="13"/>
  <c r="D357" i="13"/>
  <c r="L357" i="13"/>
  <c r="E357" i="13"/>
  <c r="G357" i="13"/>
  <c r="J357" i="13"/>
  <c r="D358" i="13"/>
  <c r="F358" i="13"/>
  <c r="E358" i="13"/>
  <c r="D359" i="13"/>
  <c r="F359" i="13"/>
  <c r="E359" i="13"/>
  <c r="G359" i="13"/>
  <c r="D360" i="13"/>
  <c r="H360" i="13"/>
  <c r="E360" i="13"/>
  <c r="F360" i="13"/>
  <c r="G360" i="13"/>
  <c r="I360" i="13"/>
  <c r="J360" i="13"/>
  <c r="D361" i="13"/>
  <c r="I361" i="13"/>
  <c r="E361" i="13"/>
  <c r="F361" i="13"/>
  <c r="G361" i="13"/>
  <c r="H361" i="13"/>
  <c r="J361" i="13"/>
  <c r="L361" i="13"/>
  <c r="D362" i="13"/>
  <c r="J362" i="13"/>
  <c r="E362" i="13"/>
  <c r="G362" i="13"/>
  <c r="H362" i="13"/>
  <c r="I362" i="13"/>
  <c r="K362" i="13"/>
  <c r="D363" i="13"/>
  <c r="F363" i="13"/>
  <c r="E363" i="13"/>
  <c r="K363" i="13"/>
  <c r="H363" i="13"/>
  <c r="J363" i="13"/>
  <c r="L363" i="13"/>
  <c r="D364" i="13"/>
  <c r="E364" i="13"/>
  <c r="L364" i="13"/>
  <c r="F364" i="13"/>
  <c r="H364" i="13"/>
  <c r="I364" i="13"/>
  <c r="J364" i="13"/>
  <c r="K364" i="13"/>
  <c r="D365" i="13"/>
  <c r="E365" i="13"/>
  <c r="G365" i="13"/>
  <c r="L365" i="13"/>
  <c r="D366" i="13"/>
  <c r="F366" i="13"/>
  <c r="E366" i="13"/>
  <c r="D367" i="13"/>
  <c r="E367" i="13"/>
  <c r="G367" i="13"/>
  <c r="F367" i="13"/>
  <c r="H367" i="13"/>
  <c r="L367" i="13"/>
  <c r="D368" i="13"/>
  <c r="H368" i="13"/>
  <c r="E368" i="13"/>
  <c r="F368" i="13"/>
  <c r="G368" i="13"/>
  <c r="I368" i="13"/>
  <c r="J368" i="13"/>
  <c r="D369" i="13"/>
  <c r="I369" i="13"/>
  <c r="E369" i="13"/>
  <c r="F369" i="13"/>
  <c r="G369" i="13"/>
  <c r="H369" i="13"/>
  <c r="J369" i="13"/>
  <c r="L369" i="13"/>
  <c r="D370" i="13"/>
  <c r="J370" i="13"/>
  <c r="E370" i="13"/>
  <c r="G370" i="13"/>
  <c r="H370" i="13"/>
  <c r="I370" i="13"/>
  <c r="K370" i="13"/>
  <c r="D371" i="13"/>
  <c r="E371" i="13"/>
  <c r="K371" i="13"/>
  <c r="D372" i="13"/>
  <c r="E372" i="13"/>
  <c r="F372" i="13"/>
  <c r="H372" i="13"/>
  <c r="I372" i="13"/>
  <c r="J372" i="13"/>
  <c r="D373" i="13"/>
  <c r="J373" i="13"/>
  <c r="E373" i="13"/>
  <c r="F373" i="13"/>
  <c r="G373" i="13"/>
  <c r="L373" i="13"/>
  <c r="D374" i="13"/>
  <c r="E374" i="13"/>
  <c r="K374" i="13"/>
  <c r="G374" i="13"/>
  <c r="D375" i="13"/>
  <c r="E375" i="13"/>
  <c r="L375" i="13"/>
  <c r="F375" i="13"/>
  <c r="H375" i="13"/>
  <c r="D376" i="13"/>
  <c r="H376" i="13"/>
  <c r="E376" i="13"/>
  <c r="F376" i="13"/>
  <c r="G376" i="13"/>
  <c r="I376" i="13"/>
  <c r="J376" i="13"/>
  <c r="D377" i="13"/>
  <c r="I377" i="13"/>
  <c r="E377" i="13"/>
  <c r="F377" i="13"/>
  <c r="G377" i="13"/>
  <c r="H377" i="13"/>
  <c r="J377" i="13"/>
  <c r="L377" i="13"/>
  <c r="D378" i="13"/>
  <c r="J378" i="13"/>
  <c r="E378" i="13"/>
  <c r="G378" i="13"/>
  <c r="H378" i="13"/>
  <c r="I378" i="13"/>
  <c r="K378" i="13"/>
  <c r="D379" i="13"/>
  <c r="F379" i="13"/>
  <c r="E379" i="13"/>
  <c r="K379" i="13"/>
  <c r="J379" i="13"/>
  <c r="L379" i="13"/>
  <c r="D380" i="13"/>
  <c r="E380" i="13"/>
  <c r="K380" i="13"/>
  <c r="F380" i="13"/>
  <c r="H380" i="13"/>
  <c r="I380" i="13"/>
  <c r="J380" i="13"/>
  <c r="D381" i="13"/>
  <c r="J381" i="13"/>
  <c r="E381" i="13"/>
  <c r="F381" i="13"/>
  <c r="G381" i="13"/>
  <c r="K381" i="13"/>
  <c r="L381" i="13"/>
  <c r="D382" i="13"/>
  <c r="E382" i="13"/>
  <c r="G382" i="13"/>
  <c r="D383" i="13"/>
  <c r="H383" i="13"/>
  <c r="E383" i="13"/>
  <c r="L383" i="13"/>
  <c r="F383" i="13"/>
  <c r="D384" i="13"/>
  <c r="H384" i="13"/>
  <c r="E384" i="13"/>
  <c r="G384" i="13"/>
  <c r="F384" i="13"/>
  <c r="I384" i="13"/>
  <c r="J384" i="13"/>
  <c r="D385" i="13"/>
  <c r="I385" i="13"/>
  <c r="E385" i="13"/>
  <c r="F385" i="13"/>
  <c r="G385" i="13"/>
  <c r="H385" i="13"/>
  <c r="J385" i="13"/>
  <c r="L385" i="13"/>
  <c r="D386" i="13"/>
  <c r="J386" i="13"/>
  <c r="E386" i="13"/>
  <c r="G386" i="13"/>
  <c r="H386" i="13"/>
  <c r="I386" i="13"/>
  <c r="K386" i="13"/>
  <c r="D387" i="13"/>
  <c r="F387" i="13"/>
  <c r="E387" i="13"/>
  <c r="J387" i="13"/>
  <c r="D388" i="13"/>
  <c r="E388" i="13"/>
  <c r="F388" i="13"/>
  <c r="H388" i="13"/>
  <c r="I388" i="13"/>
  <c r="J388" i="13"/>
  <c r="K388" i="13"/>
  <c r="D389" i="13"/>
  <c r="F389" i="13"/>
  <c r="E389" i="13"/>
  <c r="G389" i="13"/>
  <c r="J389" i="13"/>
  <c r="K389" i="13"/>
  <c r="D390" i="13"/>
  <c r="K390" i="13"/>
  <c r="E390" i="13"/>
  <c r="G390" i="13"/>
  <c r="D391" i="13"/>
  <c r="F391" i="13"/>
  <c r="E391" i="13"/>
  <c r="L391" i="13"/>
  <c r="D392" i="13"/>
  <c r="H392" i="13"/>
  <c r="E392" i="13"/>
  <c r="G392" i="13"/>
  <c r="F392" i="13"/>
  <c r="I392" i="13"/>
  <c r="J392" i="13"/>
  <c r="D393" i="13"/>
  <c r="I393" i="13"/>
  <c r="E393" i="13"/>
  <c r="F393" i="13"/>
  <c r="G393" i="13"/>
  <c r="H393" i="13"/>
  <c r="J393" i="13"/>
  <c r="L393" i="13"/>
  <c r="D394" i="13"/>
  <c r="J394" i="13"/>
  <c r="E394" i="13"/>
  <c r="G394" i="13"/>
  <c r="H394" i="13"/>
  <c r="I394" i="13"/>
  <c r="K394" i="13"/>
  <c r="D395" i="13"/>
  <c r="F395" i="13"/>
  <c r="E395" i="13"/>
  <c r="K395" i="13"/>
  <c r="H395" i="13"/>
  <c r="I395" i="13"/>
  <c r="D396" i="13"/>
  <c r="E396" i="13"/>
  <c r="F396" i="13"/>
  <c r="H396" i="13"/>
  <c r="I396" i="13"/>
  <c r="J396" i="13"/>
  <c r="K396" i="13"/>
  <c r="D397" i="13"/>
  <c r="F397" i="13"/>
  <c r="E397" i="13"/>
  <c r="G397" i="13"/>
  <c r="D398" i="13"/>
  <c r="E398" i="13"/>
  <c r="G398" i="13"/>
  <c r="K398" i="13"/>
  <c r="L398" i="13"/>
  <c r="D399" i="13"/>
  <c r="F399" i="13"/>
  <c r="E399" i="13"/>
  <c r="D400" i="13"/>
  <c r="H400" i="13"/>
  <c r="E400" i="13"/>
  <c r="F400" i="13"/>
  <c r="G400" i="13"/>
  <c r="I400" i="13"/>
  <c r="J400" i="13"/>
  <c r="D401" i="13"/>
  <c r="I401" i="13"/>
  <c r="E401" i="13"/>
  <c r="F401" i="13"/>
  <c r="G401" i="13"/>
  <c r="H401" i="13"/>
  <c r="J401" i="13"/>
  <c r="L401" i="13"/>
  <c r="D402" i="13"/>
  <c r="J402" i="13"/>
  <c r="E402" i="13"/>
  <c r="G402" i="13"/>
  <c r="H402" i="13"/>
  <c r="I402" i="13"/>
  <c r="K402" i="13"/>
  <c r="D403" i="13"/>
  <c r="F403" i="13"/>
  <c r="E403" i="13"/>
  <c r="K403" i="13"/>
  <c r="H403" i="13"/>
  <c r="L403" i="13"/>
  <c r="D404" i="13"/>
  <c r="E404" i="13"/>
  <c r="F404" i="13"/>
  <c r="H404" i="13"/>
  <c r="I404" i="13"/>
  <c r="J404" i="13"/>
  <c r="D405" i="13"/>
  <c r="E405" i="13"/>
  <c r="F405" i="13"/>
  <c r="G405" i="13"/>
  <c r="J405" i="13"/>
  <c r="K405" i="13"/>
  <c r="L405" i="13"/>
  <c r="D406" i="13"/>
  <c r="E406" i="13"/>
  <c r="G406" i="13"/>
  <c r="D407" i="13"/>
  <c r="E407" i="13"/>
  <c r="F407" i="13"/>
  <c r="H407" i="13"/>
  <c r="L407" i="13"/>
  <c r="D408" i="13"/>
  <c r="H408" i="13"/>
  <c r="E408" i="13"/>
  <c r="F408" i="13"/>
  <c r="G408" i="13"/>
  <c r="I408" i="13"/>
  <c r="J408" i="13"/>
  <c r="D409" i="13"/>
  <c r="I409" i="13"/>
  <c r="E409" i="13"/>
  <c r="F409" i="13"/>
  <c r="G409" i="13"/>
  <c r="H409" i="13"/>
  <c r="J409" i="13"/>
  <c r="L409" i="13"/>
  <c r="D410" i="13"/>
  <c r="J410" i="13"/>
  <c r="E410" i="13"/>
  <c r="G410" i="13"/>
  <c r="H410" i="13"/>
  <c r="I410" i="13"/>
  <c r="K410" i="13"/>
  <c r="D411" i="13"/>
  <c r="F411" i="13"/>
  <c r="E411" i="13"/>
  <c r="K411" i="13"/>
  <c r="J411" i="13"/>
  <c r="L411" i="13"/>
  <c r="D412" i="13"/>
  <c r="E412" i="13"/>
  <c r="F412" i="13"/>
  <c r="H412" i="13"/>
  <c r="I412" i="13"/>
  <c r="J412" i="13"/>
  <c r="K412" i="13"/>
  <c r="D413" i="13"/>
  <c r="E413" i="13"/>
  <c r="F413" i="13"/>
  <c r="G413" i="13"/>
  <c r="J413" i="13"/>
  <c r="K413" i="13"/>
  <c r="L413" i="13"/>
  <c r="D414" i="13"/>
  <c r="E414" i="13"/>
  <c r="D415" i="13"/>
  <c r="E415" i="13"/>
  <c r="F415" i="13"/>
  <c r="H415" i="13"/>
  <c r="D416" i="13"/>
  <c r="H416" i="13"/>
  <c r="E416" i="13"/>
  <c r="F416" i="13"/>
  <c r="I416" i="13"/>
  <c r="J416" i="13"/>
  <c r="D417" i="13"/>
  <c r="I417" i="13"/>
  <c r="E417" i="13"/>
  <c r="F417" i="13"/>
  <c r="G417" i="13"/>
  <c r="H417" i="13"/>
  <c r="J417" i="13"/>
  <c r="L417" i="13"/>
  <c r="D418" i="13"/>
  <c r="J418" i="13"/>
  <c r="E418" i="13"/>
  <c r="G418" i="13"/>
  <c r="H418" i="13"/>
  <c r="I418" i="13"/>
  <c r="K418" i="13"/>
  <c r="D419" i="13"/>
  <c r="F419" i="13"/>
  <c r="E419" i="13"/>
  <c r="J419" i="13"/>
  <c r="D420" i="13"/>
  <c r="E420" i="13"/>
  <c r="F420" i="13"/>
  <c r="H420" i="13"/>
  <c r="I420" i="13"/>
  <c r="J420" i="13"/>
  <c r="K420" i="13"/>
  <c r="D421" i="13"/>
  <c r="E421" i="13"/>
  <c r="G421" i="13"/>
  <c r="K421" i="13"/>
  <c r="D422" i="13"/>
  <c r="E422" i="13"/>
  <c r="G422" i="13"/>
  <c r="L422" i="13"/>
  <c r="D423" i="13"/>
  <c r="E423" i="13"/>
  <c r="D424" i="13"/>
  <c r="H424" i="13"/>
  <c r="E424" i="13"/>
  <c r="F424" i="13"/>
  <c r="I424" i="13"/>
  <c r="J424" i="13"/>
  <c r="D425" i="13"/>
  <c r="I425" i="13"/>
  <c r="E425" i="13"/>
  <c r="F425" i="13"/>
  <c r="G425" i="13"/>
  <c r="H425" i="13"/>
  <c r="J425" i="13"/>
  <c r="L425" i="13"/>
  <c r="D426" i="13"/>
  <c r="J426" i="13"/>
  <c r="E426" i="13"/>
  <c r="G426" i="13"/>
  <c r="H426" i="13"/>
  <c r="I426" i="13"/>
  <c r="K426" i="13"/>
  <c r="D427" i="13"/>
  <c r="F427" i="13"/>
  <c r="E427" i="13"/>
  <c r="K427" i="13"/>
  <c r="H427" i="13"/>
  <c r="I427" i="13"/>
  <c r="J427" i="13"/>
  <c r="L427" i="13"/>
  <c r="D428" i="13"/>
  <c r="E428" i="13"/>
  <c r="F428" i="13"/>
  <c r="H428" i="13"/>
  <c r="I428" i="13"/>
  <c r="J428" i="13"/>
  <c r="K428" i="13"/>
  <c r="D429" i="13"/>
  <c r="E429" i="13"/>
  <c r="G429" i="13"/>
  <c r="J429" i="13"/>
  <c r="D430" i="13"/>
  <c r="E430" i="13"/>
  <c r="L430" i="13"/>
  <c r="G430" i="13"/>
  <c r="K430" i="13"/>
  <c r="D431" i="13"/>
  <c r="E431" i="13"/>
  <c r="L431" i="13"/>
  <c r="D432" i="13"/>
  <c r="H432" i="13"/>
  <c r="E432" i="13"/>
  <c r="F432" i="13"/>
  <c r="G432" i="13"/>
  <c r="I432" i="13"/>
  <c r="J432" i="13"/>
  <c r="D433" i="13"/>
  <c r="I433" i="13"/>
  <c r="E433" i="13"/>
  <c r="F433" i="13"/>
  <c r="G433" i="13"/>
  <c r="H433" i="13"/>
  <c r="J433" i="13"/>
  <c r="L433" i="13"/>
  <c r="D434" i="13"/>
  <c r="J434" i="13"/>
  <c r="E434" i="13"/>
  <c r="G434" i="13"/>
  <c r="H434" i="13"/>
  <c r="I434" i="13"/>
  <c r="K434" i="13"/>
  <c r="D435" i="13"/>
  <c r="F435" i="13"/>
  <c r="E435" i="13"/>
  <c r="K435" i="13"/>
  <c r="H435" i="13"/>
  <c r="I435" i="13"/>
  <c r="J435" i="13"/>
  <c r="L435" i="13"/>
  <c r="D436" i="13"/>
  <c r="E436" i="13"/>
  <c r="F436" i="13"/>
  <c r="H436" i="13"/>
  <c r="I436" i="13"/>
  <c r="J436" i="13"/>
  <c r="D437" i="13"/>
  <c r="J437" i="13"/>
  <c r="E437" i="13"/>
  <c r="F437" i="13"/>
  <c r="G437" i="13"/>
  <c r="L437" i="13"/>
  <c r="D438" i="13"/>
  <c r="E438" i="13"/>
  <c r="K438" i="13"/>
  <c r="G438" i="13"/>
  <c r="D439" i="13"/>
  <c r="I439" i="13"/>
  <c r="E439" i="13"/>
  <c r="F439" i="13"/>
  <c r="L439" i="13"/>
  <c r="D440" i="13"/>
  <c r="H440" i="13"/>
  <c r="E440" i="13"/>
  <c r="L440" i="13"/>
  <c r="F440" i="13"/>
  <c r="G440" i="13"/>
  <c r="I440" i="13"/>
  <c r="J440" i="13"/>
  <c r="K440" i="13"/>
  <c r="D441" i="13"/>
  <c r="I441" i="13"/>
  <c r="E441" i="13"/>
  <c r="F441" i="13"/>
  <c r="G441" i="13"/>
  <c r="K441" i="13"/>
  <c r="L441" i="13"/>
  <c r="D442" i="13"/>
  <c r="E442" i="13"/>
  <c r="G442" i="13"/>
  <c r="H442" i="13"/>
  <c r="I442" i="13"/>
  <c r="K442" i="13"/>
  <c r="L442" i="13"/>
  <c r="D443" i="13"/>
  <c r="F443" i="13"/>
  <c r="E443" i="13"/>
  <c r="L443" i="13"/>
  <c r="I443" i="13"/>
  <c r="D444" i="13"/>
  <c r="E444" i="13"/>
  <c r="L444" i="13"/>
  <c r="F444" i="13"/>
  <c r="G444" i="13"/>
  <c r="H444" i="13"/>
  <c r="I444" i="13"/>
  <c r="J444" i="13"/>
  <c r="K444" i="13"/>
  <c r="D445" i="13"/>
  <c r="I445" i="13"/>
  <c r="E445" i="13"/>
  <c r="F445" i="13"/>
  <c r="G445" i="13"/>
  <c r="K445" i="13"/>
  <c r="L445" i="13"/>
  <c r="D446" i="13"/>
  <c r="E446" i="13"/>
  <c r="G446" i="13"/>
  <c r="H446" i="13"/>
  <c r="I446" i="13"/>
  <c r="K446" i="13"/>
  <c r="L446" i="13"/>
  <c r="D447" i="13"/>
  <c r="F447" i="13"/>
  <c r="E447" i="13"/>
  <c r="L447" i="13"/>
  <c r="I447" i="13"/>
  <c r="D448" i="13"/>
  <c r="H448" i="13"/>
  <c r="E448" i="13"/>
  <c r="L448" i="13"/>
  <c r="F448" i="13"/>
  <c r="G448" i="13"/>
  <c r="I448" i="13"/>
  <c r="J448" i="13"/>
  <c r="K448" i="13"/>
  <c r="D449" i="13"/>
  <c r="I449" i="13"/>
  <c r="E449" i="13"/>
  <c r="G449" i="13"/>
  <c r="H449" i="13"/>
  <c r="D450" i="13"/>
  <c r="H450" i="13"/>
  <c r="E450" i="13"/>
  <c r="G450" i="13"/>
  <c r="D451" i="13"/>
  <c r="F451" i="13"/>
  <c r="E451" i="13"/>
  <c r="J451" i="13"/>
  <c r="D452" i="13"/>
  <c r="E452" i="13"/>
  <c r="L452" i="13"/>
  <c r="F452" i="13"/>
  <c r="H452" i="13"/>
  <c r="I452" i="13"/>
  <c r="J452" i="13"/>
  <c r="D453" i="13"/>
  <c r="I453" i="13"/>
  <c r="E453" i="13"/>
  <c r="G453" i="13"/>
  <c r="H453" i="13"/>
  <c r="D454" i="13"/>
  <c r="H454" i="13"/>
  <c r="E454" i="13"/>
  <c r="G454" i="13"/>
  <c r="G4" i="5"/>
  <c r="G5" i="5"/>
  <c r="G6" i="5"/>
  <c r="G7" i="5"/>
  <c r="A9" i="5"/>
  <c r="C9" i="5" s="1"/>
  <c r="L13" i="5" s="1"/>
  <c r="B10" i="5"/>
  <c r="C12" i="5"/>
  <c r="C15" i="5"/>
  <c r="F15" i="5"/>
  <c r="J15" i="5"/>
  <c r="K15" i="5"/>
  <c r="N15" i="5"/>
  <c r="C16" i="5"/>
  <c r="D16" i="5"/>
  <c r="D15" i="5"/>
  <c r="D12" i="5"/>
  <c r="E16" i="5"/>
  <c r="E15" i="5"/>
  <c r="F16" i="5"/>
  <c r="G16" i="5"/>
  <c r="G15" i="5"/>
  <c r="H16" i="5"/>
  <c r="H15" i="5"/>
  <c r="H12" i="5"/>
  <c r="I16" i="5"/>
  <c r="I15" i="5"/>
  <c r="J16" i="5"/>
  <c r="K16" i="5"/>
  <c r="L16" i="5"/>
  <c r="L15" i="5"/>
  <c r="M16" i="5"/>
  <c r="M15" i="5"/>
  <c r="N16" i="5"/>
  <c r="O16" i="5"/>
  <c r="O15" i="5"/>
  <c r="P16" i="5"/>
  <c r="P15" i="5"/>
  <c r="P12" i="5"/>
  <c r="Q16" i="5"/>
  <c r="Q15" i="5"/>
  <c r="D21" i="5"/>
  <c r="I21" i="5" s="1"/>
  <c r="E21" i="5"/>
  <c r="D22" i="5"/>
  <c r="J22" i="5" s="1"/>
  <c r="E22" i="5"/>
  <c r="D23" i="5"/>
  <c r="I23" i="5" s="1"/>
  <c r="E23" i="5"/>
  <c r="D24" i="5"/>
  <c r="E24" i="5"/>
  <c r="D25" i="5"/>
  <c r="H25" i="5" s="1"/>
  <c r="E25" i="5"/>
  <c r="G25" i="5"/>
  <c r="D26" i="5"/>
  <c r="J26" i="5" s="1"/>
  <c r="E26" i="5"/>
  <c r="D27" i="5"/>
  <c r="J27" i="5" s="1"/>
  <c r="E27" i="5"/>
  <c r="D28" i="5"/>
  <c r="J28" i="5" s="1"/>
  <c r="E28" i="5"/>
  <c r="D29" i="5"/>
  <c r="J29" i="5" s="1"/>
  <c r="I29" i="5"/>
  <c r="E29" i="5"/>
  <c r="G29" i="5"/>
  <c r="D30" i="5"/>
  <c r="E30" i="5"/>
  <c r="D31" i="5"/>
  <c r="E31" i="5"/>
  <c r="D32" i="5"/>
  <c r="E32" i="5"/>
  <c r="D33" i="5"/>
  <c r="J33" i="5" s="1"/>
  <c r="E33" i="5"/>
  <c r="G33" i="5"/>
  <c r="D34" i="5"/>
  <c r="E34" i="5"/>
  <c r="G34" i="5"/>
  <c r="D35" i="5"/>
  <c r="E35" i="5"/>
  <c r="D36" i="5"/>
  <c r="E36" i="5"/>
  <c r="G36" i="5"/>
  <c r="D37" i="5"/>
  <c r="E37" i="5"/>
  <c r="G37" i="5"/>
  <c r="D38" i="5"/>
  <c r="H38" i="5" s="1"/>
  <c r="E38" i="5"/>
  <c r="G38" i="5"/>
  <c r="D39" i="5"/>
  <c r="E39" i="5"/>
  <c r="D40" i="5"/>
  <c r="E40" i="5"/>
  <c r="G40" i="5"/>
  <c r="D41" i="5"/>
  <c r="E41" i="5"/>
  <c r="G41" i="5"/>
  <c r="D42" i="5"/>
  <c r="H42" i="5" s="1"/>
  <c r="E42" i="5"/>
  <c r="G42" i="5"/>
  <c r="D43" i="5"/>
  <c r="E43" i="5"/>
  <c r="D44" i="5"/>
  <c r="I44" i="5" s="1"/>
  <c r="E44" i="5"/>
  <c r="G44" i="5"/>
  <c r="D45" i="5"/>
  <c r="E45" i="5"/>
  <c r="G45" i="5"/>
  <c r="D46" i="5"/>
  <c r="H46" i="5" s="1"/>
  <c r="E46" i="5"/>
  <c r="G46" i="5"/>
  <c r="D47" i="5"/>
  <c r="E47" i="5"/>
  <c r="D48" i="5"/>
  <c r="L48" i="5" s="1"/>
  <c r="E48" i="5"/>
  <c r="D49" i="5"/>
  <c r="I49" i="5" s="1"/>
  <c r="E49" i="5"/>
  <c r="G49" i="5"/>
  <c r="D50" i="5"/>
  <c r="H50" i="5" s="1"/>
  <c r="E50" i="5"/>
  <c r="G50" i="5"/>
  <c r="D51" i="5"/>
  <c r="E51" i="5"/>
  <c r="D52" i="5"/>
  <c r="L52" i="5" s="1"/>
  <c r="E52" i="5"/>
  <c r="D53" i="5"/>
  <c r="I53" i="5" s="1"/>
  <c r="E53" i="5"/>
  <c r="G53" i="5"/>
  <c r="D54" i="5"/>
  <c r="J54" i="5" s="1"/>
  <c r="E54" i="5"/>
  <c r="G54" i="5"/>
  <c r="D55" i="5"/>
  <c r="F55" i="5" s="1"/>
  <c r="E55" i="5"/>
  <c r="D56" i="5"/>
  <c r="E56" i="5"/>
  <c r="D57" i="5"/>
  <c r="I57" i="5" s="1"/>
  <c r="E57" i="5"/>
  <c r="G57" i="5"/>
  <c r="D58" i="5"/>
  <c r="E58" i="5"/>
  <c r="G58" i="5"/>
  <c r="D59" i="5"/>
  <c r="E59" i="5"/>
  <c r="D60" i="5"/>
  <c r="F60" i="5" s="1"/>
  <c r="E60" i="5"/>
  <c r="D61" i="5"/>
  <c r="H61" i="5" s="1"/>
  <c r="E61" i="5"/>
  <c r="G61" i="5"/>
  <c r="D62" i="5"/>
  <c r="E62" i="5"/>
  <c r="G62" i="5"/>
  <c r="D63" i="5"/>
  <c r="E63" i="5"/>
  <c r="G63" i="5"/>
  <c r="D64" i="5"/>
  <c r="F64" i="5" s="1"/>
  <c r="E64" i="5"/>
  <c r="D65" i="5"/>
  <c r="E65" i="5"/>
  <c r="D66" i="5"/>
  <c r="J66" i="5" s="1"/>
  <c r="E66" i="5"/>
  <c r="G66" i="5"/>
  <c r="D67" i="5"/>
  <c r="F67" i="5"/>
  <c r="E67" i="5"/>
  <c r="G67" i="5"/>
  <c r="K67" i="5"/>
  <c r="L67" i="5"/>
  <c r="D68" i="5"/>
  <c r="F68" i="5"/>
  <c r="E68" i="5"/>
  <c r="G68" i="5"/>
  <c r="L68" i="5"/>
  <c r="D69" i="5"/>
  <c r="E69" i="5"/>
  <c r="G69" i="5"/>
  <c r="F69" i="5"/>
  <c r="H69" i="5"/>
  <c r="I69" i="5"/>
  <c r="J69" i="5"/>
  <c r="D70" i="5"/>
  <c r="E70" i="5"/>
  <c r="L70" i="5"/>
  <c r="F70" i="5"/>
  <c r="G70" i="5"/>
  <c r="H70" i="5"/>
  <c r="I70" i="5"/>
  <c r="J70" i="5"/>
  <c r="K70" i="5"/>
  <c r="D71" i="5"/>
  <c r="I71" i="5"/>
  <c r="E71" i="5"/>
  <c r="G71" i="5"/>
  <c r="H71" i="5"/>
  <c r="K71" i="5"/>
  <c r="L71" i="5"/>
  <c r="D72" i="5"/>
  <c r="J72" i="5"/>
  <c r="E72" i="5"/>
  <c r="H72" i="5"/>
  <c r="I72" i="5"/>
  <c r="L72" i="5"/>
  <c r="D73" i="5"/>
  <c r="H73" i="5"/>
  <c r="E73" i="5"/>
  <c r="K73" i="5"/>
  <c r="F73" i="5"/>
  <c r="I73" i="5"/>
  <c r="J73" i="5"/>
  <c r="D74" i="5"/>
  <c r="H74" i="5"/>
  <c r="E74" i="5"/>
  <c r="L74" i="5"/>
  <c r="F74" i="5"/>
  <c r="G74" i="5"/>
  <c r="J74" i="5"/>
  <c r="K74" i="5"/>
  <c r="D75" i="5"/>
  <c r="F75" i="5"/>
  <c r="E75" i="5"/>
  <c r="G75" i="5"/>
  <c r="K75" i="5"/>
  <c r="L75" i="5"/>
  <c r="D76" i="5"/>
  <c r="F76" i="5"/>
  <c r="E76" i="5"/>
  <c r="G76" i="5"/>
  <c r="L76" i="5"/>
  <c r="D77" i="5"/>
  <c r="E77" i="5"/>
  <c r="G77" i="5"/>
  <c r="F77" i="5"/>
  <c r="H77" i="5"/>
  <c r="I77" i="5"/>
  <c r="J77" i="5"/>
  <c r="D78" i="5"/>
  <c r="E78" i="5"/>
  <c r="L78" i="5"/>
  <c r="F78" i="5"/>
  <c r="G78" i="5"/>
  <c r="H78" i="5"/>
  <c r="I78" i="5"/>
  <c r="J78" i="5"/>
  <c r="K78" i="5"/>
  <c r="D79" i="5"/>
  <c r="I79" i="5"/>
  <c r="E79" i="5"/>
  <c r="G79" i="5"/>
  <c r="H79" i="5"/>
  <c r="K79" i="5"/>
  <c r="L79" i="5"/>
  <c r="D80" i="5"/>
  <c r="J80" i="5"/>
  <c r="E80" i="5"/>
  <c r="H80" i="5"/>
  <c r="I80" i="5"/>
  <c r="L80" i="5"/>
  <c r="D81" i="5"/>
  <c r="H81" i="5"/>
  <c r="E81" i="5"/>
  <c r="K81" i="5"/>
  <c r="F81" i="5"/>
  <c r="I81" i="5"/>
  <c r="J81" i="5"/>
  <c r="D82" i="5"/>
  <c r="H82" i="5"/>
  <c r="E82" i="5"/>
  <c r="L82" i="5"/>
  <c r="F82" i="5"/>
  <c r="G82" i="5"/>
  <c r="J82" i="5"/>
  <c r="K82" i="5"/>
  <c r="D83" i="5"/>
  <c r="F83" i="5"/>
  <c r="E83" i="5"/>
  <c r="G83" i="5"/>
  <c r="K83" i="5"/>
  <c r="L83" i="5"/>
  <c r="D84" i="5"/>
  <c r="F84" i="5"/>
  <c r="E84" i="5"/>
  <c r="G84" i="5"/>
  <c r="L84" i="5"/>
  <c r="D85" i="5"/>
  <c r="E85" i="5"/>
  <c r="G85" i="5"/>
  <c r="F85" i="5"/>
  <c r="H85" i="5"/>
  <c r="I85" i="5"/>
  <c r="J85" i="5"/>
  <c r="D86" i="5"/>
  <c r="E86" i="5"/>
  <c r="L86" i="5"/>
  <c r="F86" i="5"/>
  <c r="G86" i="5"/>
  <c r="H86" i="5"/>
  <c r="I86" i="5"/>
  <c r="J86" i="5"/>
  <c r="K86" i="5"/>
  <c r="D87" i="5"/>
  <c r="I87" i="5"/>
  <c r="E87" i="5"/>
  <c r="G87" i="5"/>
  <c r="H87" i="5"/>
  <c r="K87" i="5"/>
  <c r="L87" i="5"/>
  <c r="D88" i="5"/>
  <c r="J88" i="5"/>
  <c r="E88" i="5"/>
  <c r="H88" i="5"/>
  <c r="L88" i="5"/>
  <c r="D89" i="5"/>
  <c r="H89" i="5"/>
  <c r="E89" i="5"/>
  <c r="K89" i="5"/>
  <c r="F89" i="5"/>
  <c r="I89" i="5"/>
  <c r="J89" i="5"/>
  <c r="D90" i="5"/>
  <c r="H90" i="5"/>
  <c r="E90" i="5"/>
  <c r="L90" i="5"/>
  <c r="F90" i="5"/>
  <c r="G90" i="5"/>
  <c r="J90" i="5"/>
  <c r="K90" i="5"/>
  <c r="D91" i="5"/>
  <c r="F91" i="5"/>
  <c r="E91" i="5"/>
  <c r="G91" i="5"/>
  <c r="K91" i="5"/>
  <c r="L91" i="5"/>
  <c r="D92" i="5"/>
  <c r="F92" i="5"/>
  <c r="E92" i="5"/>
  <c r="G92" i="5"/>
  <c r="L92" i="5"/>
  <c r="D93" i="5"/>
  <c r="E93" i="5"/>
  <c r="G93" i="5"/>
  <c r="F93" i="5"/>
  <c r="H93" i="5"/>
  <c r="I93" i="5"/>
  <c r="J93" i="5"/>
  <c r="D94" i="5"/>
  <c r="E94" i="5"/>
  <c r="L94" i="5"/>
  <c r="F94" i="5"/>
  <c r="G94" i="5"/>
  <c r="H94" i="5"/>
  <c r="I94" i="5"/>
  <c r="J94" i="5"/>
  <c r="K94" i="5"/>
  <c r="D95" i="5"/>
  <c r="I95" i="5"/>
  <c r="E95" i="5"/>
  <c r="G95" i="5"/>
  <c r="H95" i="5"/>
  <c r="K95" i="5"/>
  <c r="L95" i="5"/>
  <c r="D96" i="5"/>
  <c r="J96" i="5"/>
  <c r="E96" i="5"/>
  <c r="H96" i="5"/>
  <c r="I96" i="5"/>
  <c r="L96" i="5"/>
  <c r="D97" i="5"/>
  <c r="H97" i="5"/>
  <c r="E97" i="5"/>
  <c r="K97" i="5"/>
  <c r="F97" i="5"/>
  <c r="I97" i="5"/>
  <c r="J97" i="5"/>
  <c r="D98" i="5"/>
  <c r="H98" i="5"/>
  <c r="E98" i="5"/>
  <c r="L98" i="5"/>
  <c r="F98" i="5"/>
  <c r="G98" i="5"/>
  <c r="J98" i="5"/>
  <c r="K98" i="5"/>
  <c r="D99" i="5"/>
  <c r="F99" i="5"/>
  <c r="E99" i="5"/>
  <c r="G99" i="5"/>
  <c r="K99" i="5"/>
  <c r="L99" i="5"/>
  <c r="D100" i="5"/>
  <c r="F100" i="5"/>
  <c r="E100" i="5"/>
  <c r="G100" i="5"/>
  <c r="L100" i="5"/>
  <c r="D101" i="5"/>
  <c r="E101" i="5"/>
  <c r="G101" i="5"/>
  <c r="F101" i="5"/>
  <c r="H101" i="5"/>
  <c r="I101" i="5"/>
  <c r="J101" i="5"/>
  <c r="D102" i="5"/>
  <c r="E102" i="5"/>
  <c r="L102" i="5"/>
  <c r="F102" i="5"/>
  <c r="G102" i="5"/>
  <c r="H102" i="5"/>
  <c r="I102" i="5"/>
  <c r="J102" i="5"/>
  <c r="K102" i="5"/>
  <c r="D103" i="5"/>
  <c r="I103" i="5"/>
  <c r="E103" i="5"/>
  <c r="G103" i="5"/>
  <c r="H103" i="5"/>
  <c r="K103" i="5"/>
  <c r="L103" i="5"/>
  <c r="D104" i="5"/>
  <c r="J104" i="5"/>
  <c r="E104" i="5"/>
  <c r="H104" i="5"/>
  <c r="I104" i="5"/>
  <c r="L104" i="5"/>
  <c r="D105" i="5"/>
  <c r="H105" i="5"/>
  <c r="E105" i="5"/>
  <c r="K105" i="5"/>
  <c r="F105" i="5"/>
  <c r="I105" i="5"/>
  <c r="J105" i="5"/>
  <c r="D106" i="5"/>
  <c r="H106" i="5"/>
  <c r="E106" i="5"/>
  <c r="L106" i="5"/>
  <c r="F106" i="5"/>
  <c r="G106" i="5"/>
  <c r="J106" i="5"/>
  <c r="K106" i="5"/>
  <c r="D107" i="5"/>
  <c r="F107" i="5"/>
  <c r="E107" i="5"/>
  <c r="G107" i="5"/>
  <c r="K107" i="5"/>
  <c r="L107" i="5"/>
  <c r="D108" i="5"/>
  <c r="F108" i="5"/>
  <c r="E108" i="5"/>
  <c r="G108" i="5"/>
  <c r="L108" i="5"/>
  <c r="D109" i="5"/>
  <c r="E109" i="5"/>
  <c r="G109" i="5"/>
  <c r="F109" i="5"/>
  <c r="H109" i="5"/>
  <c r="I109" i="5"/>
  <c r="J109" i="5"/>
  <c r="D110" i="5"/>
  <c r="E110" i="5"/>
  <c r="L110" i="5"/>
  <c r="F110" i="5"/>
  <c r="G110" i="5"/>
  <c r="H110" i="5"/>
  <c r="I110" i="5"/>
  <c r="J110" i="5"/>
  <c r="K110" i="5"/>
  <c r="D111" i="5"/>
  <c r="I111" i="5"/>
  <c r="E111" i="5"/>
  <c r="G111" i="5"/>
  <c r="H111" i="5"/>
  <c r="K111" i="5"/>
  <c r="L111" i="5"/>
  <c r="D112" i="5"/>
  <c r="J112" i="5"/>
  <c r="E112" i="5"/>
  <c r="H112" i="5"/>
  <c r="I112" i="5"/>
  <c r="L112" i="5"/>
  <c r="D113" i="5"/>
  <c r="H113" i="5"/>
  <c r="E113" i="5"/>
  <c r="K113" i="5"/>
  <c r="F113" i="5"/>
  <c r="I113" i="5"/>
  <c r="J113" i="5"/>
  <c r="D114" i="5"/>
  <c r="H114" i="5"/>
  <c r="E114" i="5"/>
  <c r="L114" i="5"/>
  <c r="F114" i="5"/>
  <c r="G114" i="5"/>
  <c r="J114" i="5"/>
  <c r="K114" i="5"/>
  <c r="D115" i="5"/>
  <c r="F115" i="5"/>
  <c r="E115" i="5"/>
  <c r="G115" i="5"/>
  <c r="K115" i="5"/>
  <c r="L115" i="5"/>
  <c r="D116" i="5"/>
  <c r="F116" i="5"/>
  <c r="E116" i="5"/>
  <c r="G116" i="5"/>
  <c r="L116" i="5"/>
  <c r="D117" i="5"/>
  <c r="E117" i="5"/>
  <c r="G117" i="5"/>
  <c r="F117" i="5"/>
  <c r="H117" i="5"/>
  <c r="I117" i="5"/>
  <c r="J117" i="5"/>
  <c r="D118" i="5"/>
  <c r="E118" i="5"/>
  <c r="L118" i="5"/>
  <c r="F118" i="5"/>
  <c r="G118" i="5"/>
  <c r="H118" i="5"/>
  <c r="I118" i="5"/>
  <c r="J118" i="5"/>
  <c r="K118" i="5"/>
  <c r="D119" i="5"/>
  <c r="I119" i="5"/>
  <c r="E119" i="5"/>
  <c r="G119" i="5"/>
  <c r="H119" i="5"/>
  <c r="K119" i="5"/>
  <c r="L119" i="5"/>
  <c r="D120" i="5"/>
  <c r="J120" i="5"/>
  <c r="E120" i="5"/>
  <c r="H120" i="5"/>
  <c r="L120" i="5"/>
  <c r="D121" i="5"/>
  <c r="H121" i="5"/>
  <c r="E121" i="5"/>
  <c r="K121" i="5"/>
  <c r="F121" i="5"/>
  <c r="I121" i="5"/>
  <c r="J121" i="5"/>
  <c r="D122" i="5"/>
  <c r="H122" i="5"/>
  <c r="E122" i="5"/>
  <c r="L122" i="5"/>
  <c r="F122" i="5"/>
  <c r="G122" i="5"/>
  <c r="J122" i="5"/>
  <c r="K122" i="5"/>
  <c r="D123" i="5"/>
  <c r="F123" i="5"/>
  <c r="E123" i="5"/>
  <c r="G123" i="5"/>
  <c r="K123" i="5"/>
  <c r="L123" i="5"/>
  <c r="D124" i="5"/>
  <c r="F124" i="5"/>
  <c r="E124" i="5"/>
  <c r="G124" i="5"/>
  <c r="L124" i="5"/>
  <c r="D125" i="5"/>
  <c r="E125" i="5"/>
  <c r="G125" i="5"/>
  <c r="F125" i="5"/>
  <c r="H125" i="5"/>
  <c r="I125" i="5"/>
  <c r="J125" i="5"/>
  <c r="D126" i="5"/>
  <c r="E126" i="5"/>
  <c r="L126" i="5"/>
  <c r="F126" i="5"/>
  <c r="G126" i="5"/>
  <c r="H126" i="5"/>
  <c r="I126" i="5"/>
  <c r="J126" i="5"/>
  <c r="K126" i="5"/>
  <c r="D127" i="5"/>
  <c r="I127" i="5"/>
  <c r="E127" i="5"/>
  <c r="G127" i="5"/>
  <c r="H127" i="5"/>
  <c r="K127" i="5"/>
  <c r="L127" i="5"/>
  <c r="D128" i="5"/>
  <c r="J128" i="5"/>
  <c r="E128" i="5"/>
  <c r="H128" i="5"/>
  <c r="L128" i="5"/>
  <c r="D129" i="5"/>
  <c r="H129" i="5"/>
  <c r="E129" i="5"/>
  <c r="K129" i="5"/>
  <c r="F129" i="5"/>
  <c r="I129" i="5"/>
  <c r="J129" i="5"/>
  <c r="D130" i="5"/>
  <c r="H130" i="5"/>
  <c r="E130" i="5"/>
  <c r="L130" i="5"/>
  <c r="F130" i="5"/>
  <c r="G130" i="5"/>
  <c r="J130" i="5"/>
  <c r="K130" i="5"/>
  <c r="D131" i="5"/>
  <c r="F131" i="5"/>
  <c r="E131" i="5"/>
  <c r="G131" i="5"/>
  <c r="K131" i="5"/>
  <c r="L131" i="5"/>
  <c r="D132" i="5"/>
  <c r="F132" i="5"/>
  <c r="E132" i="5"/>
  <c r="G132" i="5"/>
  <c r="L132" i="5"/>
  <c r="D133" i="5"/>
  <c r="E133" i="5"/>
  <c r="G133" i="5"/>
  <c r="F133" i="5"/>
  <c r="H133" i="5"/>
  <c r="I133" i="5"/>
  <c r="J133" i="5"/>
  <c r="D134" i="5"/>
  <c r="E134" i="5"/>
  <c r="L134" i="5"/>
  <c r="F134" i="5"/>
  <c r="G134" i="5"/>
  <c r="H134" i="5"/>
  <c r="I134" i="5"/>
  <c r="J134" i="5"/>
  <c r="K134" i="5"/>
  <c r="D135" i="5"/>
  <c r="I135" i="5"/>
  <c r="E135" i="5"/>
  <c r="G135" i="5"/>
  <c r="H135" i="5"/>
  <c r="K135" i="5"/>
  <c r="L135" i="5"/>
  <c r="D136" i="5"/>
  <c r="J136" i="5"/>
  <c r="E136" i="5"/>
  <c r="H136" i="5"/>
  <c r="L136" i="5"/>
  <c r="D137" i="5"/>
  <c r="H137" i="5"/>
  <c r="E137" i="5"/>
  <c r="K137" i="5"/>
  <c r="F137" i="5"/>
  <c r="I137" i="5"/>
  <c r="J137" i="5"/>
  <c r="D138" i="5"/>
  <c r="H138" i="5"/>
  <c r="E138" i="5"/>
  <c r="L138" i="5"/>
  <c r="F138" i="5"/>
  <c r="G138" i="5"/>
  <c r="J138" i="5"/>
  <c r="K138" i="5"/>
  <c r="D139" i="5"/>
  <c r="F139" i="5"/>
  <c r="E139" i="5"/>
  <c r="G139" i="5"/>
  <c r="K139" i="5"/>
  <c r="L139" i="5"/>
  <c r="D140" i="5"/>
  <c r="F140" i="5"/>
  <c r="E140" i="5"/>
  <c r="G140" i="5"/>
  <c r="L140" i="5"/>
  <c r="D141" i="5"/>
  <c r="E141" i="5"/>
  <c r="G141" i="5"/>
  <c r="F141" i="5"/>
  <c r="H141" i="5"/>
  <c r="I141" i="5"/>
  <c r="J141" i="5"/>
  <c r="D142" i="5"/>
  <c r="E142" i="5"/>
  <c r="L142" i="5"/>
  <c r="F142" i="5"/>
  <c r="G142" i="5"/>
  <c r="H142" i="5"/>
  <c r="I142" i="5"/>
  <c r="J142" i="5"/>
  <c r="K142" i="5"/>
  <c r="D143" i="5"/>
  <c r="I143" i="5"/>
  <c r="E143" i="5"/>
  <c r="G143" i="5"/>
  <c r="H143" i="5"/>
  <c r="K143" i="5"/>
  <c r="L143" i="5"/>
  <c r="D144" i="5"/>
  <c r="J144" i="5"/>
  <c r="E144" i="5"/>
  <c r="H144" i="5"/>
  <c r="L144" i="5"/>
  <c r="D145" i="5"/>
  <c r="H145" i="5"/>
  <c r="E145" i="5"/>
  <c r="K145" i="5"/>
  <c r="F145" i="5"/>
  <c r="I145" i="5"/>
  <c r="J145" i="5"/>
  <c r="D146" i="5"/>
  <c r="H146" i="5"/>
  <c r="E146" i="5"/>
  <c r="L146" i="5"/>
  <c r="F146" i="5"/>
  <c r="G146" i="5"/>
  <c r="J146" i="5"/>
  <c r="K146" i="5"/>
  <c r="D147" i="5"/>
  <c r="F147" i="5"/>
  <c r="E147" i="5"/>
  <c r="G147" i="5"/>
  <c r="K147" i="5"/>
  <c r="L147" i="5"/>
  <c r="D148" i="5"/>
  <c r="F148" i="5"/>
  <c r="E148" i="5"/>
  <c r="G148" i="5"/>
  <c r="L148" i="5"/>
  <c r="D149" i="5"/>
  <c r="E149" i="5"/>
  <c r="G149" i="5"/>
  <c r="F149" i="5"/>
  <c r="H149" i="5"/>
  <c r="I149" i="5"/>
  <c r="J149" i="5"/>
  <c r="D150" i="5"/>
  <c r="E150" i="5"/>
  <c r="L150" i="5"/>
  <c r="F150" i="5"/>
  <c r="G150" i="5"/>
  <c r="H150" i="5"/>
  <c r="I150" i="5"/>
  <c r="J150" i="5"/>
  <c r="K150" i="5"/>
  <c r="D151" i="5"/>
  <c r="I151" i="5"/>
  <c r="E151" i="5"/>
  <c r="G151" i="5"/>
  <c r="H151" i="5"/>
  <c r="K151" i="5"/>
  <c r="L151" i="5"/>
  <c r="D152" i="5"/>
  <c r="J152" i="5"/>
  <c r="E152" i="5"/>
  <c r="H152" i="5"/>
  <c r="L152" i="5"/>
  <c r="D153" i="5"/>
  <c r="H153" i="5"/>
  <c r="E153" i="5"/>
  <c r="K153" i="5"/>
  <c r="F153" i="5"/>
  <c r="I153" i="5"/>
  <c r="J153" i="5"/>
  <c r="D154" i="5"/>
  <c r="H154" i="5"/>
  <c r="E154" i="5"/>
  <c r="L154" i="5"/>
  <c r="F154" i="5"/>
  <c r="G154" i="5"/>
  <c r="J154" i="5"/>
  <c r="K154" i="5"/>
  <c r="D155" i="5"/>
  <c r="F155" i="5"/>
  <c r="E155" i="5"/>
  <c r="G155" i="5"/>
  <c r="K155" i="5"/>
  <c r="L155" i="5"/>
  <c r="D156" i="5"/>
  <c r="F156" i="5"/>
  <c r="E156" i="5"/>
  <c r="G156" i="5"/>
  <c r="L156" i="5"/>
  <c r="D157" i="5"/>
  <c r="E157" i="5"/>
  <c r="G157" i="5"/>
  <c r="F157" i="5"/>
  <c r="H157" i="5"/>
  <c r="I157" i="5"/>
  <c r="J157" i="5"/>
  <c r="D158" i="5"/>
  <c r="E158" i="5"/>
  <c r="L158" i="5"/>
  <c r="F158" i="5"/>
  <c r="G158" i="5"/>
  <c r="H158" i="5"/>
  <c r="I158" i="5"/>
  <c r="J158" i="5"/>
  <c r="K158" i="5"/>
  <c r="D159" i="5"/>
  <c r="I159" i="5"/>
  <c r="E159" i="5"/>
  <c r="G159" i="5"/>
  <c r="H159" i="5"/>
  <c r="K159" i="5"/>
  <c r="L159" i="5"/>
  <c r="D160" i="5"/>
  <c r="J160" i="5"/>
  <c r="E160" i="5"/>
  <c r="H160" i="5"/>
  <c r="L160" i="5"/>
  <c r="D161" i="5"/>
  <c r="H161" i="5"/>
  <c r="E161" i="5"/>
  <c r="K161" i="5"/>
  <c r="F161" i="5"/>
  <c r="I161" i="5"/>
  <c r="J161" i="5"/>
  <c r="D162" i="5"/>
  <c r="H162" i="5"/>
  <c r="E162" i="5"/>
  <c r="L162" i="5"/>
  <c r="F162" i="5"/>
  <c r="G162" i="5"/>
  <c r="J162" i="5"/>
  <c r="K162" i="5"/>
  <c r="D163" i="5"/>
  <c r="F163" i="5"/>
  <c r="E163" i="5"/>
  <c r="G163" i="5"/>
  <c r="K163" i="5"/>
  <c r="L163" i="5"/>
  <c r="D164" i="5"/>
  <c r="F164" i="5"/>
  <c r="E164" i="5"/>
  <c r="G164" i="5"/>
  <c r="L164" i="5"/>
  <c r="D165" i="5"/>
  <c r="E165" i="5"/>
  <c r="G165" i="5"/>
  <c r="F165" i="5"/>
  <c r="H165" i="5"/>
  <c r="I165" i="5"/>
  <c r="J165" i="5"/>
  <c r="D166" i="5"/>
  <c r="E166" i="5"/>
  <c r="L166" i="5"/>
  <c r="F166" i="5"/>
  <c r="G166" i="5"/>
  <c r="H166" i="5"/>
  <c r="I166" i="5"/>
  <c r="J166" i="5"/>
  <c r="K166" i="5"/>
  <c r="D167" i="5"/>
  <c r="I167" i="5"/>
  <c r="E167" i="5"/>
  <c r="G167" i="5"/>
  <c r="H167" i="5"/>
  <c r="K167" i="5"/>
  <c r="L167" i="5"/>
  <c r="D168" i="5"/>
  <c r="J168" i="5"/>
  <c r="E168" i="5"/>
  <c r="H168" i="5"/>
  <c r="L168" i="5"/>
  <c r="D169" i="5"/>
  <c r="H169" i="5"/>
  <c r="E169" i="5"/>
  <c r="K169" i="5"/>
  <c r="F169" i="5"/>
  <c r="I169" i="5"/>
  <c r="J169" i="5"/>
  <c r="D170" i="5"/>
  <c r="H170" i="5"/>
  <c r="E170" i="5"/>
  <c r="L170" i="5"/>
  <c r="F170" i="5"/>
  <c r="G170" i="5"/>
  <c r="J170" i="5"/>
  <c r="K170" i="5"/>
  <c r="D171" i="5"/>
  <c r="F171" i="5"/>
  <c r="E171" i="5"/>
  <c r="G171" i="5"/>
  <c r="K171" i="5"/>
  <c r="L171" i="5"/>
  <c r="D172" i="5"/>
  <c r="F172" i="5"/>
  <c r="E172" i="5"/>
  <c r="G172" i="5"/>
  <c r="L172" i="5"/>
  <c r="D173" i="5"/>
  <c r="E173" i="5"/>
  <c r="G173" i="5"/>
  <c r="F173" i="5"/>
  <c r="H173" i="5"/>
  <c r="I173" i="5"/>
  <c r="J173" i="5"/>
  <c r="D174" i="5"/>
  <c r="E174" i="5"/>
  <c r="L174" i="5"/>
  <c r="F174" i="5"/>
  <c r="G174" i="5"/>
  <c r="H174" i="5"/>
  <c r="I174" i="5"/>
  <c r="J174" i="5"/>
  <c r="K174" i="5"/>
  <c r="D175" i="5"/>
  <c r="I175" i="5"/>
  <c r="E175" i="5"/>
  <c r="G175" i="5"/>
  <c r="H175" i="5"/>
  <c r="K175" i="5"/>
  <c r="L175" i="5"/>
  <c r="D176" i="5"/>
  <c r="J176" i="5"/>
  <c r="E176" i="5"/>
  <c r="H176" i="5"/>
  <c r="L176" i="5"/>
  <c r="D177" i="5"/>
  <c r="H177" i="5"/>
  <c r="E177" i="5"/>
  <c r="K177" i="5"/>
  <c r="F177" i="5"/>
  <c r="I177" i="5"/>
  <c r="J177" i="5"/>
  <c r="D178" i="5"/>
  <c r="H178" i="5"/>
  <c r="E178" i="5"/>
  <c r="L178" i="5"/>
  <c r="F178" i="5"/>
  <c r="G178" i="5"/>
  <c r="J178" i="5"/>
  <c r="K178" i="5"/>
  <c r="D179" i="5"/>
  <c r="F179" i="5"/>
  <c r="E179" i="5"/>
  <c r="G179" i="5"/>
  <c r="K179" i="5"/>
  <c r="L179" i="5"/>
  <c r="D180" i="5"/>
  <c r="F180" i="5"/>
  <c r="E180" i="5"/>
  <c r="G180" i="5"/>
  <c r="L180" i="5"/>
  <c r="D181" i="5"/>
  <c r="E181" i="5"/>
  <c r="G181" i="5"/>
  <c r="F181" i="5"/>
  <c r="H181" i="5"/>
  <c r="I181" i="5"/>
  <c r="J181" i="5"/>
  <c r="D182" i="5"/>
  <c r="E182" i="5"/>
  <c r="L182" i="5"/>
  <c r="F182" i="5"/>
  <c r="G182" i="5"/>
  <c r="H182" i="5"/>
  <c r="I182" i="5"/>
  <c r="J182" i="5"/>
  <c r="K182" i="5"/>
  <c r="D183" i="5"/>
  <c r="I183" i="5"/>
  <c r="E183" i="5"/>
  <c r="G183" i="5"/>
  <c r="H183" i="5"/>
  <c r="K183" i="5"/>
  <c r="L183" i="5"/>
  <c r="D184" i="5"/>
  <c r="J184" i="5"/>
  <c r="E184" i="5"/>
  <c r="H184" i="5"/>
  <c r="L184" i="5"/>
  <c r="D185" i="5"/>
  <c r="H185" i="5"/>
  <c r="E185" i="5"/>
  <c r="K185" i="5"/>
  <c r="F185" i="5"/>
  <c r="I185" i="5"/>
  <c r="J185" i="5"/>
  <c r="D186" i="5"/>
  <c r="H186" i="5"/>
  <c r="E186" i="5"/>
  <c r="L186" i="5"/>
  <c r="F186" i="5"/>
  <c r="G186" i="5"/>
  <c r="J186" i="5"/>
  <c r="K186" i="5"/>
  <c r="D187" i="5"/>
  <c r="F187" i="5"/>
  <c r="E187" i="5"/>
  <c r="G187" i="5"/>
  <c r="K187" i="5"/>
  <c r="L187" i="5"/>
  <c r="D188" i="5"/>
  <c r="F188" i="5"/>
  <c r="E188" i="5"/>
  <c r="G188" i="5"/>
  <c r="L188" i="5"/>
  <c r="D189" i="5"/>
  <c r="E189" i="5"/>
  <c r="G189" i="5"/>
  <c r="F189" i="5"/>
  <c r="H189" i="5"/>
  <c r="I189" i="5"/>
  <c r="J189" i="5"/>
  <c r="D190" i="5"/>
  <c r="E190" i="5"/>
  <c r="L190" i="5"/>
  <c r="F190" i="5"/>
  <c r="G190" i="5"/>
  <c r="H190" i="5"/>
  <c r="I190" i="5"/>
  <c r="J190" i="5"/>
  <c r="K190" i="5"/>
  <c r="D191" i="5"/>
  <c r="I191" i="5"/>
  <c r="E191" i="5"/>
  <c r="G191" i="5"/>
  <c r="H191" i="5"/>
  <c r="K191" i="5"/>
  <c r="L191" i="5"/>
  <c r="D192" i="5"/>
  <c r="J192" i="5"/>
  <c r="E192" i="5"/>
  <c r="H192" i="5"/>
  <c r="L192" i="5"/>
  <c r="D193" i="5"/>
  <c r="H193" i="5"/>
  <c r="E193" i="5"/>
  <c r="K193" i="5"/>
  <c r="F193" i="5"/>
  <c r="I193" i="5"/>
  <c r="J193" i="5"/>
  <c r="D194" i="5"/>
  <c r="H194" i="5"/>
  <c r="E194" i="5"/>
  <c r="L194" i="5"/>
  <c r="F194" i="5"/>
  <c r="G194" i="5"/>
  <c r="J194" i="5"/>
  <c r="K194" i="5"/>
  <c r="D195" i="5"/>
  <c r="F195" i="5"/>
  <c r="E195" i="5"/>
  <c r="G195" i="5"/>
  <c r="K195" i="5"/>
  <c r="L195" i="5"/>
  <c r="D196" i="5"/>
  <c r="F196" i="5"/>
  <c r="E196" i="5"/>
  <c r="G196" i="5"/>
  <c r="L196" i="5"/>
  <c r="D197" i="5"/>
  <c r="E197" i="5"/>
  <c r="G197" i="5"/>
  <c r="F197" i="5"/>
  <c r="H197" i="5"/>
  <c r="I197" i="5"/>
  <c r="J197" i="5"/>
  <c r="D198" i="5"/>
  <c r="E198" i="5"/>
  <c r="L198" i="5"/>
  <c r="F198" i="5"/>
  <c r="G198" i="5"/>
  <c r="H198" i="5"/>
  <c r="I198" i="5"/>
  <c r="J198" i="5"/>
  <c r="K198" i="5"/>
  <c r="D199" i="5"/>
  <c r="I199" i="5"/>
  <c r="E199" i="5"/>
  <c r="G199" i="5"/>
  <c r="H199" i="5"/>
  <c r="K199" i="5"/>
  <c r="L199" i="5"/>
  <c r="D200" i="5"/>
  <c r="J200" i="5"/>
  <c r="E200" i="5"/>
  <c r="H200" i="5"/>
  <c r="L200" i="5"/>
  <c r="D201" i="5"/>
  <c r="H201" i="5"/>
  <c r="E201" i="5"/>
  <c r="K201" i="5"/>
  <c r="F201" i="5"/>
  <c r="I201" i="5"/>
  <c r="J201" i="5"/>
  <c r="D202" i="5"/>
  <c r="H202" i="5"/>
  <c r="E202" i="5"/>
  <c r="L202" i="5"/>
  <c r="F202" i="5"/>
  <c r="G202" i="5"/>
  <c r="J202" i="5"/>
  <c r="K202" i="5"/>
  <c r="D203" i="5"/>
  <c r="F203" i="5"/>
  <c r="E203" i="5"/>
  <c r="G203" i="5"/>
  <c r="K203" i="5"/>
  <c r="L203" i="5"/>
  <c r="D204" i="5"/>
  <c r="F204" i="5"/>
  <c r="E204" i="5"/>
  <c r="G204" i="5"/>
  <c r="L204" i="5"/>
  <c r="D205" i="5"/>
  <c r="E205" i="5"/>
  <c r="G205" i="5"/>
  <c r="F205" i="5"/>
  <c r="H205" i="5"/>
  <c r="I205" i="5"/>
  <c r="J205" i="5"/>
  <c r="D206" i="5"/>
  <c r="E206" i="5"/>
  <c r="L206" i="5"/>
  <c r="F206" i="5"/>
  <c r="G206" i="5"/>
  <c r="H206" i="5"/>
  <c r="I206" i="5"/>
  <c r="J206" i="5"/>
  <c r="K206" i="5"/>
  <c r="D207" i="5"/>
  <c r="I207" i="5"/>
  <c r="E207" i="5"/>
  <c r="G207" i="5"/>
  <c r="H207" i="5"/>
  <c r="K207" i="5"/>
  <c r="L207" i="5"/>
  <c r="D208" i="5"/>
  <c r="J208" i="5"/>
  <c r="E208" i="5"/>
  <c r="H208" i="5"/>
  <c r="L208" i="5"/>
  <c r="D209" i="5"/>
  <c r="H209" i="5"/>
  <c r="E209" i="5"/>
  <c r="K209" i="5"/>
  <c r="F209" i="5"/>
  <c r="I209" i="5"/>
  <c r="J209" i="5"/>
  <c r="D210" i="5"/>
  <c r="H210" i="5"/>
  <c r="E210" i="5"/>
  <c r="L210" i="5"/>
  <c r="F210" i="5"/>
  <c r="G210" i="5"/>
  <c r="J210" i="5"/>
  <c r="K210" i="5"/>
  <c r="D211" i="5"/>
  <c r="F211" i="5"/>
  <c r="E211" i="5"/>
  <c r="G211" i="5"/>
  <c r="K211" i="5"/>
  <c r="L211" i="5"/>
  <c r="D212" i="5"/>
  <c r="F212" i="5"/>
  <c r="E212" i="5"/>
  <c r="G212" i="5"/>
  <c r="L212" i="5"/>
  <c r="D213" i="5"/>
  <c r="E213" i="5"/>
  <c r="G213" i="5"/>
  <c r="F213" i="5"/>
  <c r="H213" i="5"/>
  <c r="I213" i="5"/>
  <c r="J213" i="5"/>
  <c r="D214" i="5"/>
  <c r="E214" i="5"/>
  <c r="L214" i="5"/>
  <c r="F214" i="5"/>
  <c r="G214" i="5"/>
  <c r="H214" i="5"/>
  <c r="I214" i="5"/>
  <c r="J214" i="5"/>
  <c r="K214" i="5"/>
  <c r="D215" i="5"/>
  <c r="I215" i="5"/>
  <c r="E215" i="5"/>
  <c r="G215" i="5"/>
  <c r="H215" i="5"/>
  <c r="K215" i="5"/>
  <c r="L215" i="5"/>
  <c r="D216" i="5"/>
  <c r="J216" i="5"/>
  <c r="E216" i="5"/>
  <c r="H216" i="5"/>
  <c r="L216" i="5"/>
  <c r="D217" i="5"/>
  <c r="H217" i="5"/>
  <c r="E217" i="5"/>
  <c r="K217" i="5"/>
  <c r="F217" i="5"/>
  <c r="I217" i="5"/>
  <c r="J217" i="5"/>
  <c r="D218" i="5"/>
  <c r="H218" i="5"/>
  <c r="E218" i="5"/>
  <c r="L218" i="5"/>
  <c r="F218" i="5"/>
  <c r="G218" i="5"/>
  <c r="J218" i="5"/>
  <c r="K218" i="5"/>
  <c r="D219" i="5"/>
  <c r="F219" i="5"/>
  <c r="E219" i="5"/>
  <c r="G219" i="5"/>
  <c r="K219" i="5"/>
  <c r="L219" i="5"/>
  <c r="D220" i="5"/>
  <c r="F220" i="5"/>
  <c r="E220" i="5"/>
  <c r="G220" i="5"/>
  <c r="L220" i="5"/>
  <c r="D221" i="5"/>
  <c r="E221" i="5"/>
  <c r="G221" i="5"/>
  <c r="F221" i="5"/>
  <c r="H221" i="5"/>
  <c r="I221" i="5"/>
  <c r="J221" i="5"/>
  <c r="D222" i="5"/>
  <c r="E222" i="5"/>
  <c r="L222" i="5"/>
  <c r="F222" i="5"/>
  <c r="G222" i="5"/>
  <c r="H222" i="5"/>
  <c r="I222" i="5"/>
  <c r="J222" i="5"/>
  <c r="K222" i="5"/>
  <c r="D223" i="5"/>
  <c r="I223" i="5"/>
  <c r="E223" i="5"/>
  <c r="G223" i="5"/>
  <c r="H223" i="5"/>
  <c r="K223" i="5"/>
  <c r="L223" i="5"/>
  <c r="D224" i="5"/>
  <c r="J224" i="5"/>
  <c r="E224" i="5"/>
  <c r="H224" i="5"/>
  <c r="L224" i="5"/>
  <c r="D225" i="5"/>
  <c r="H225" i="5"/>
  <c r="E225" i="5"/>
  <c r="K225" i="5"/>
  <c r="F225" i="5"/>
  <c r="I225" i="5"/>
  <c r="J225" i="5"/>
  <c r="D226" i="5"/>
  <c r="H226" i="5"/>
  <c r="E226" i="5"/>
  <c r="L226" i="5"/>
  <c r="F226" i="5"/>
  <c r="G226" i="5"/>
  <c r="J226" i="5"/>
  <c r="K226" i="5"/>
  <c r="D227" i="5"/>
  <c r="F227" i="5"/>
  <c r="E227" i="5"/>
  <c r="G227" i="5"/>
  <c r="K227" i="5"/>
  <c r="L227" i="5"/>
  <c r="D228" i="5"/>
  <c r="F228" i="5"/>
  <c r="E228" i="5"/>
  <c r="G228" i="5"/>
  <c r="L228" i="5"/>
  <c r="D229" i="5"/>
  <c r="E229" i="5"/>
  <c r="G229" i="5"/>
  <c r="F229" i="5"/>
  <c r="H229" i="5"/>
  <c r="I229" i="5"/>
  <c r="J229" i="5"/>
  <c r="D230" i="5"/>
  <c r="E230" i="5"/>
  <c r="L230" i="5"/>
  <c r="F230" i="5"/>
  <c r="G230" i="5"/>
  <c r="H230" i="5"/>
  <c r="I230" i="5"/>
  <c r="J230" i="5"/>
  <c r="K230" i="5"/>
  <c r="D231" i="5"/>
  <c r="I231" i="5"/>
  <c r="E231" i="5"/>
  <c r="G231" i="5"/>
  <c r="H231" i="5"/>
  <c r="K231" i="5"/>
  <c r="L231" i="5"/>
  <c r="D232" i="5"/>
  <c r="J232" i="5"/>
  <c r="E232" i="5"/>
  <c r="H232" i="5"/>
  <c r="L232" i="5"/>
  <c r="D233" i="5"/>
  <c r="H233" i="5"/>
  <c r="E233" i="5"/>
  <c r="K233" i="5"/>
  <c r="F233" i="5"/>
  <c r="I233" i="5"/>
  <c r="J233" i="5"/>
  <c r="D234" i="5"/>
  <c r="H234" i="5"/>
  <c r="E234" i="5"/>
  <c r="L234" i="5"/>
  <c r="F234" i="5"/>
  <c r="G234" i="5"/>
  <c r="J234" i="5"/>
  <c r="K234" i="5"/>
  <c r="D235" i="5"/>
  <c r="F235" i="5"/>
  <c r="E235" i="5"/>
  <c r="G235" i="5"/>
  <c r="K235" i="5"/>
  <c r="L235" i="5"/>
  <c r="D236" i="5"/>
  <c r="F236" i="5"/>
  <c r="E236" i="5"/>
  <c r="G236" i="5"/>
  <c r="L236" i="5"/>
  <c r="D237" i="5"/>
  <c r="E237" i="5"/>
  <c r="G237" i="5"/>
  <c r="F237" i="5"/>
  <c r="H237" i="5"/>
  <c r="I237" i="5"/>
  <c r="J237" i="5"/>
  <c r="D238" i="5"/>
  <c r="E238" i="5"/>
  <c r="L238" i="5"/>
  <c r="F238" i="5"/>
  <c r="G238" i="5"/>
  <c r="H238" i="5"/>
  <c r="I238" i="5"/>
  <c r="J238" i="5"/>
  <c r="K238" i="5"/>
  <c r="D239" i="5"/>
  <c r="I239" i="5"/>
  <c r="E239" i="5"/>
  <c r="G239" i="5"/>
  <c r="H239" i="5"/>
  <c r="K239" i="5"/>
  <c r="L239" i="5"/>
  <c r="D240" i="5"/>
  <c r="J240" i="5"/>
  <c r="E240" i="5"/>
  <c r="H240" i="5"/>
  <c r="L240" i="5"/>
  <c r="D241" i="5"/>
  <c r="H241" i="5"/>
  <c r="E241" i="5"/>
  <c r="K241" i="5"/>
  <c r="F241" i="5"/>
  <c r="I241" i="5"/>
  <c r="J241" i="5"/>
  <c r="D242" i="5"/>
  <c r="H242" i="5"/>
  <c r="E242" i="5"/>
  <c r="L242" i="5"/>
  <c r="F242" i="5"/>
  <c r="G242" i="5"/>
  <c r="J242" i="5"/>
  <c r="K242" i="5"/>
  <c r="D243" i="5"/>
  <c r="F243" i="5"/>
  <c r="E243" i="5"/>
  <c r="G243" i="5"/>
  <c r="K243" i="5"/>
  <c r="L243" i="5"/>
  <c r="D244" i="5"/>
  <c r="F244" i="5"/>
  <c r="E244" i="5"/>
  <c r="G244" i="5"/>
  <c r="L244" i="5"/>
  <c r="D245" i="5"/>
  <c r="E245" i="5"/>
  <c r="G245" i="5"/>
  <c r="F245" i="5"/>
  <c r="H245" i="5"/>
  <c r="I245" i="5"/>
  <c r="J245" i="5"/>
  <c r="D246" i="5"/>
  <c r="E246" i="5"/>
  <c r="L246" i="5"/>
  <c r="F246" i="5"/>
  <c r="G246" i="5"/>
  <c r="H246" i="5"/>
  <c r="I246" i="5"/>
  <c r="J246" i="5"/>
  <c r="K246" i="5"/>
  <c r="D247" i="5"/>
  <c r="I247" i="5"/>
  <c r="E247" i="5"/>
  <c r="G247" i="5"/>
  <c r="H247" i="5"/>
  <c r="K247" i="5"/>
  <c r="L247" i="5"/>
  <c r="D248" i="5"/>
  <c r="J248" i="5"/>
  <c r="E248" i="5"/>
  <c r="H248" i="5"/>
  <c r="L248" i="5"/>
  <c r="D249" i="5"/>
  <c r="H249" i="5"/>
  <c r="E249" i="5"/>
  <c r="K249" i="5"/>
  <c r="F249" i="5"/>
  <c r="I249" i="5"/>
  <c r="J249" i="5"/>
  <c r="D250" i="5"/>
  <c r="H250" i="5"/>
  <c r="E250" i="5"/>
  <c r="L250" i="5"/>
  <c r="F250" i="5"/>
  <c r="G250" i="5"/>
  <c r="J250" i="5"/>
  <c r="K250" i="5"/>
  <c r="D251" i="5"/>
  <c r="F251" i="5"/>
  <c r="E251" i="5"/>
  <c r="G251" i="5"/>
  <c r="K251" i="5"/>
  <c r="L251" i="5"/>
  <c r="D252" i="5"/>
  <c r="F252" i="5"/>
  <c r="E252" i="5"/>
  <c r="G252" i="5"/>
  <c r="L252" i="5"/>
  <c r="D253" i="5"/>
  <c r="E253" i="5"/>
  <c r="G253" i="5"/>
  <c r="F253" i="5"/>
  <c r="H253" i="5"/>
  <c r="I253" i="5"/>
  <c r="J253" i="5"/>
  <c r="D254" i="5"/>
  <c r="E254" i="5"/>
  <c r="L254" i="5"/>
  <c r="F254" i="5"/>
  <c r="G254" i="5"/>
  <c r="H254" i="5"/>
  <c r="I254" i="5"/>
  <c r="J254" i="5"/>
  <c r="K254" i="5"/>
  <c r="D255" i="5"/>
  <c r="I255" i="5"/>
  <c r="E255" i="5"/>
  <c r="G255" i="5"/>
  <c r="H255" i="5"/>
  <c r="K255" i="5"/>
  <c r="L255" i="5"/>
  <c r="D256" i="5"/>
  <c r="J256" i="5"/>
  <c r="E256" i="5"/>
  <c r="H256" i="5"/>
  <c r="L256" i="5"/>
  <c r="D257" i="5"/>
  <c r="H257" i="5"/>
  <c r="E257" i="5"/>
  <c r="K257" i="5"/>
  <c r="F257" i="5"/>
  <c r="I257" i="5"/>
  <c r="J257" i="5"/>
  <c r="D258" i="5"/>
  <c r="H258" i="5"/>
  <c r="E258" i="5"/>
  <c r="L258" i="5"/>
  <c r="F258" i="5"/>
  <c r="G258" i="5"/>
  <c r="J258" i="5"/>
  <c r="K258" i="5"/>
  <c r="D259" i="5"/>
  <c r="F259" i="5"/>
  <c r="E259" i="5"/>
  <c r="G259" i="5"/>
  <c r="K259" i="5"/>
  <c r="L259" i="5"/>
  <c r="D260" i="5"/>
  <c r="F260" i="5"/>
  <c r="E260" i="5"/>
  <c r="G260" i="5"/>
  <c r="L260" i="5"/>
  <c r="D261" i="5"/>
  <c r="E261" i="5"/>
  <c r="G261" i="5"/>
  <c r="F261" i="5"/>
  <c r="H261" i="5"/>
  <c r="I261" i="5"/>
  <c r="J261" i="5"/>
  <c r="D262" i="5"/>
  <c r="E262" i="5"/>
  <c r="L262" i="5"/>
  <c r="F262" i="5"/>
  <c r="G262" i="5"/>
  <c r="H262" i="5"/>
  <c r="I262" i="5"/>
  <c r="J262" i="5"/>
  <c r="K262" i="5"/>
  <c r="D263" i="5"/>
  <c r="I263" i="5"/>
  <c r="E263" i="5"/>
  <c r="G263" i="5"/>
  <c r="H263" i="5"/>
  <c r="K263" i="5"/>
  <c r="L263" i="5"/>
  <c r="D264" i="5"/>
  <c r="J264" i="5"/>
  <c r="E264" i="5"/>
  <c r="H264" i="5"/>
  <c r="L264" i="5"/>
  <c r="D265" i="5"/>
  <c r="H265" i="5"/>
  <c r="E265" i="5"/>
  <c r="K265" i="5"/>
  <c r="F265" i="5"/>
  <c r="I265" i="5"/>
  <c r="J265" i="5"/>
  <c r="D266" i="5"/>
  <c r="H266" i="5"/>
  <c r="E266" i="5"/>
  <c r="L266" i="5"/>
  <c r="F266" i="5"/>
  <c r="G266" i="5"/>
  <c r="J266" i="5"/>
  <c r="K266" i="5"/>
  <c r="D267" i="5"/>
  <c r="F267" i="5"/>
  <c r="E267" i="5"/>
  <c r="G267" i="5"/>
  <c r="K267" i="5"/>
  <c r="L267" i="5"/>
  <c r="D268" i="5"/>
  <c r="F268" i="5"/>
  <c r="E268" i="5"/>
  <c r="G268" i="5"/>
  <c r="L268" i="5"/>
  <c r="D269" i="5"/>
  <c r="E269" i="5"/>
  <c r="G269" i="5"/>
  <c r="F269" i="5"/>
  <c r="H269" i="5"/>
  <c r="I269" i="5"/>
  <c r="J269" i="5"/>
  <c r="D270" i="5"/>
  <c r="E270" i="5"/>
  <c r="L270" i="5"/>
  <c r="F270" i="5"/>
  <c r="G270" i="5"/>
  <c r="H270" i="5"/>
  <c r="I270" i="5"/>
  <c r="J270" i="5"/>
  <c r="K270" i="5"/>
  <c r="D271" i="5"/>
  <c r="I271" i="5"/>
  <c r="E271" i="5"/>
  <c r="G271" i="5"/>
  <c r="H271" i="5"/>
  <c r="K271" i="5"/>
  <c r="L271" i="5"/>
  <c r="D272" i="5"/>
  <c r="J272" i="5"/>
  <c r="E272" i="5"/>
  <c r="H272" i="5"/>
  <c r="L272" i="5"/>
  <c r="D273" i="5"/>
  <c r="H273" i="5"/>
  <c r="E273" i="5"/>
  <c r="K273" i="5"/>
  <c r="F273" i="5"/>
  <c r="I273" i="5"/>
  <c r="J273" i="5"/>
  <c r="D274" i="5"/>
  <c r="H274" i="5"/>
  <c r="E274" i="5"/>
  <c r="L274" i="5"/>
  <c r="F274" i="5"/>
  <c r="G274" i="5"/>
  <c r="J274" i="5"/>
  <c r="K274" i="5"/>
  <c r="D275" i="5"/>
  <c r="F275" i="5"/>
  <c r="E275" i="5"/>
  <c r="G275" i="5"/>
  <c r="K275" i="5"/>
  <c r="L275" i="5"/>
  <c r="D276" i="5"/>
  <c r="F276" i="5"/>
  <c r="E276" i="5"/>
  <c r="G276" i="5"/>
  <c r="L276" i="5"/>
  <c r="D277" i="5"/>
  <c r="E277" i="5"/>
  <c r="G277" i="5"/>
  <c r="F277" i="5"/>
  <c r="H277" i="5"/>
  <c r="I277" i="5"/>
  <c r="J277" i="5"/>
  <c r="D278" i="5"/>
  <c r="E278" i="5"/>
  <c r="L278" i="5"/>
  <c r="F278" i="5"/>
  <c r="G278" i="5"/>
  <c r="H278" i="5"/>
  <c r="I278" i="5"/>
  <c r="J278" i="5"/>
  <c r="K278" i="5"/>
  <c r="D279" i="5"/>
  <c r="I279" i="5"/>
  <c r="E279" i="5"/>
  <c r="G279" i="5"/>
  <c r="H279" i="5"/>
  <c r="K279" i="5"/>
  <c r="L279" i="5"/>
  <c r="D280" i="5"/>
  <c r="J280" i="5"/>
  <c r="E280" i="5"/>
  <c r="H280" i="5"/>
  <c r="L280" i="5"/>
  <c r="D281" i="5"/>
  <c r="H281" i="5"/>
  <c r="E281" i="5"/>
  <c r="K281" i="5"/>
  <c r="F281" i="5"/>
  <c r="I281" i="5"/>
  <c r="J281" i="5"/>
  <c r="D282" i="5"/>
  <c r="H282" i="5"/>
  <c r="E282" i="5"/>
  <c r="L282" i="5"/>
  <c r="F282" i="5"/>
  <c r="G282" i="5"/>
  <c r="J282" i="5"/>
  <c r="K282" i="5"/>
  <c r="D283" i="5"/>
  <c r="F283" i="5"/>
  <c r="E283" i="5"/>
  <c r="G283" i="5"/>
  <c r="K283" i="5"/>
  <c r="L283" i="5"/>
  <c r="D284" i="5"/>
  <c r="F284" i="5"/>
  <c r="E284" i="5"/>
  <c r="G284" i="5"/>
  <c r="L284" i="5"/>
  <c r="D285" i="5"/>
  <c r="E285" i="5"/>
  <c r="G285" i="5"/>
  <c r="F285" i="5"/>
  <c r="H285" i="5"/>
  <c r="I285" i="5"/>
  <c r="J285" i="5"/>
  <c r="D286" i="5"/>
  <c r="E286" i="5"/>
  <c r="L286" i="5"/>
  <c r="F286" i="5"/>
  <c r="G286" i="5"/>
  <c r="H286" i="5"/>
  <c r="I286" i="5"/>
  <c r="J286" i="5"/>
  <c r="K286" i="5"/>
  <c r="D287" i="5"/>
  <c r="I287" i="5"/>
  <c r="E287" i="5"/>
  <c r="G287" i="5"/>
  <c r="H287" i="5"/>
  <c r="K287" i="5"/>
  <c r="L287" i="5"/>
  <c r="D288" i="5"/>
  <c r="J288" i="5"/>
  <c r="E288" i="5"/>
  <c r="H288" i="5"/>
  <c r="L288" i="5"/>
  <c r="D289" i="5"/>
  <c r="H289" i="5"/>
  <c r="E289" i="5"/>
  <c r="K289" i="5"/>
  <c r="F289" i="5"/>
  <c r="I289" i="5"/>
  <c r="J289" i="5"/>
  <c r="D290" i="5"/>
  <c r="H290" i="5"/>
  <c r="E290" i="5"/>
  <c r="L290" i="5"/>
  <c r="F290" i="5"/>
  <c r="G290" i="5"/>
  <c r="J290" i="5"/>
  <c r="K290" i="5"/>
  <c r="D291" i="5"/>
  <c r="F291" i="5"/>
  <c r="E291" i="5"/>
  <c r="G291" i="5"/>
  <c r="K291" i="5"/>
  <c r="L291" i="5"/>
  <c r="D292" i="5"/>
  <c r="F292" i="5"/>
  <c r="E292" i="5"/>
  <c r="G292" i="5"/>
  <c r="L292" i="5"/>
  <c r="D293" i="5"/>
  <c r="E293" i="5"/>
  <c r="G293" i="5"/>
  <c r="F293" i="5"/>
  <c r="H293" i="5"/>
  <c r="I293" i="5"/>
  <c r="J293" i="5"/>
  <c r="D294" i="5"/>
  <c r="E294" i="5"/>
  <c r="L294" i="5"/>
  <c r="F294" i="5"/>
  <c r="G294" i="5"/>
  <c r="H294" i="5"/>
  <c r="I294" i="5"/>
  <c r="J294" i="5"/>
  <c r="K294" i="5"/>
  <c r="D295" i="5"/>
  <c r="I295" i="5"/>
  <c r="E295" i="5"/>
  <c r="G295" i="5"/>
  <c r="H295" i="5"/>
  <c r="K295" i="5"/>
  <c r="L295" i="5"/>
  <c r="D296" i="5"/>
  <c r="J296" i="5"/>
  <c r="E296" i="5"/>
  <c r="H296" i="5"/>
  <c r="L296" i="5"/>
  <c r="D297" i="5"/>
  <c r="H297" i="5"/>
  <c r="E297" i="5"/>
  <c r="K297" i="5"/>
  <c r="F297" i="5"/>
  <c r="I297" i="5"/>
  <c r="J297" i="5"/>
  <c r="D298" i="5"/>
  <c r="H298" i="5"/>
  <c r="E298" i="5"/>
  <c r="L298" i="5"/>
  <c r="F298" i="5"/>
  <c r="G298" i="5"/>
  <c r="J298" i="5"/>
  <c r="K298" i="5"/>
  <c r="D299" i="5"/>
  <c r="F299" i="5"/>
  <c r="E299" i="5"/>
  <c r="G299" i="5"/>
  <c r="K299" i="5"/>
  <c r="L299" i="5"/>
  <c r="D300" i="5"/>
  <c r="F300" i="5"/>
  <c r="E300" i="5"/>
  <c r="G300" i="5"/>
  <c r="L300" i="5"/>
  <c r="D301" i="5"/>
  <c r="E301" i="5"/>
  <c r="G301" i="5"/>
  <c r="F301" i="5"/>
  <c r="H301" i="5"/>
  <c r="I301" i="5"/>
  <c r="J301" i="5"/>
  <c r="D302" i="5"/>
  <c r="E302" i="5"/>
  <c r="L302" i="5"/>
  <c r="F302" i="5"/>
  <c r="G302" i="5"/>
  <c r="H302" i="5"/>
  <c r="I302" i="5"/>
  <c r="J302" i="5"/>
  <c r="K302" i="5"/>
  <c r="D303" i="5"/>
  <c r="I303" i="5"/>
  <c r="E303" i="5"/>
  <c r="G303" i="5"/>
  <c r="H303" i="5"/>
  <c r="K303" i="5"/>
  <c r="L303" i="5"/>
  <c r="D304" i="5"/>
  <c r="J304" i="5"/>
  <c r="E304" i="5"/>
  <c r="H304" i="5"/>
  <c r="L304" i="5"/>
  <c r="D305" i="5"/>
  <c r="H305" i="5"/>
  <c r="E305" i="5"/>
  <c r="K305" i="5"/>
  <c r="F305" i="5"/>
  <c r="I305" i="5"/>
  <c r="J305" i="5"/>
  <c r="D306" i="5"/>
  <c r="H306" i="5"/>
  <c r="E306" i="5"/>
  <c r="L306" i="5"/>
  <c r="F306" i="5"/>
  <c r="G306" i="5"/>
  <c r="J306" i="5"/>
  <c r="K306" i="5"/>
  <c r="D307" i="5"/>
  <c r="F307" i="5"/>
  <c r="E307" i="5"/>
  <c r="G307" i="5"/>
  <c r="K307" i="5"/>
  <c r="L307" i="5"/>
  <c r="D308" i="5"/>
  <c r="F308" i="5"/>
  <c r="E308" i="5"/>
  <c r="G308" i="5"/>
  <c r="L308" i="5"/>
  <c r="D309" i="5"/>
  <c r="E309" i="5"/>
  <c r="G309" i="5"/>
  <c r="F309" i="5"/>
  <c r="H309" i="5"/>
  <c r="I309" i="5"/>
  <c r="J309" i="5"/>
  <c r="D310" i="5"/>
  <c r="E310" i="5"/>
  <c r="L310" i="5"/>
  <c r="F310" i="5"/>
  <c r="G310" i="5"/>
  <c r="H310" i="5"/>
  <c r="I310" i="5"/>
  <c r="J310" i="5"/>
  <c r="K310" i="5"/>
  <c r="D311" i="5"/>
  <c r="I311" i="5"/>
  <c r="E311" i="5"/>
  <c r="G311" i="5"/>
  <c r="H311" i="5"/>
  <c r="K311" i="5"/>
  <c r="L311" i="5"/>
  <c r="D312" i="5"/>
  <c r="J312" i="5"/>
  <c r="E312" i="5"/>
  <c r="H312" i="5"/>
  <c r="L312" i="5"/>
  <c r="D313" i="5"/>
  <c r="H313" i="5"/>
  <c r="E313" i="5"/>
  <c r="K313" i="5"/>
  <c r="F313" i="5"/>
  <c r="I313" i="5"/>
  <c r="J313" i="5"/>
  <c r="D314" i="5"/>
  <c r="H314" i="5"/>
  <c r="E314" i="5"/>
  <c r="L314" i="5"/>
  <c r="F314" i="5"/>
  <c r="G314" i="5"/>
  <c r="J314" i="5"/>
  <c r="K314" i="5"/>
  <c r="D315" i="5"/>
  <c r="F315" i="5"/>
  <c r="E315" i="5"/>
  <c r="G315" i="5"/>
  <c r="K315" i="5"/>
  <c r="L315" i="5"/>
  <c r="D316" i="5"/>
  <c r="F316" i="5"/>
  <c r="E316" i="5"/>
  <c r="G316" i="5"/>
  <c r="L316" i="5"/>
  <c r="D317" i="5"/>
  <c r="E317" i="5"/>
  <c r="G317" i="5"/>
  <c r="F317" i="5"/>
  <c r="H317" i="5"/>
  <c r="I317" i="5"/>
  <c r="J317" i="5"/>
  <c r="D318" i="5"/>
  <c r="E318" i="5"/>
  <c r="L318" i="5"/>
  <c r="F318" i="5"/>
  <c r="G318" i="5"/>
  <c r="H318" i="5"/>
  <c r="I318" i="5"/>
  <c r="J318" i="5"/>
  <c r="K318" i="5"/>
  <c r="D319" i="5"/>
  <c r="I319" i="5"/>
  <c r="E319" i="5"/>
  <c r="G319" i="5"/>
  <c r="H319" i="5"/>
  <c r="K319" i="5"/>
  <c r="L319" i="5"/>
  <c r="D320" i="5"/>
  <c r="J320" i="5"/>
  <c r="E320" i="5"/>
  <c r="H320" i="5"/>
  <c r="L320" i="5"/>
  <c r="D321" i="5"/>
  <c r="H321" i="5"/>
  <c r="E321" i="5"/>
  <c r="K321" i="5"/>
  <c r="F321" i="5"/>
  <c r="I321" i="5"/>
  <c r="J321" i="5"/>
  <c r="D322" i="5"/>
  <c r="H322" i="5"/>
  <c r="E322" i="5"/>
  <c r="L322" i="5"/>
  <c r="F322" i="5"/>
  <c r="G322" i="5"/>
  <c r="J322" i="5"/>
  <c r="K322" i="5"/>
  <c r="D323" i="5"/>
  <c r="F323" i="5"/>
  <c r="E323" i="5"/>
  <c r="G323" i="5"/>
  <c r="K323" i="5"/>
  <c r="L323" i="5"/>
  <c r="D324" i="5"/>
  <c r="F324" i="5"/>
  <c r="E324" i="5"/>
  <c r="G324" i="5"/>
  <c r="L324" i="5"/>
  <c r="D325" i="5"/>
  <c r="E325" i="5"/>
  <c r="G325" i="5"/>
  <c r="F325" i="5"/>
  <c r="H325" i="5"/>
  <c r="I325" i="5"/>
  <c r="J325" i="5"/>
  <c r="D326" i="5"/>
  <c r="E326" i="5"/>
  <c r="L326" i="5"/>
  <c r="F326" i="5"/>
  <c r="G326" i="5"/>
  <c r="H326" i="5"/>
  <c r="I326" i="5"/>
  <c r="J326" i="5"/>
  <c r="K326" i="5"/>
  <c r="D327" i="5"/>
  <c r="I327" i="5"/>
  <c r="E327" i="5"/>
  <c r="G327" i="5"/>
  <c r="H327" i="5"/>
  <c r="K327" i="5"/>
  <c r="L327" i="5"/>
  <c r="D328" i="5"/>
  <c r="J328" i="5"/>
  <c r="E328" i="5"/>
  <c r="H328" i="5"/>
  <c r="L328" i="5"/>
  <c r="D329" i="5"/>
  <c r="H329" i="5"/>
  <c r="E329" i="5"/>
  <c r="K329" i="5"/>
  <c r="F329" i="5"/>
  <c r="I329" i="5"/>
  <c r="J329" i="5"/>
  <c r="D330" i="5"/>
  <c r="H330" i="5"/>
  <c r="E330" i="5"/>
  <c r="L330" i="5"/>
  <c r="F330" i="5"/>
  <c r="G330" i="5"/>
  <c r="J330" i="5"/>
  <c r="K330" i="5"/>
  <c r="D331" i="5"/>
  <c r="F331" i="5"/>
  <c r="E331" i="5"/>
  <c r="G331" i="5"/>
  <c r="K331" i="5"/>
  <c r="L331" i="5"/>
  <c r="D332" i="5"/>
  <c r="F332" i="5"/>
  <c r="E332" i="5"/>
  <c r="G332" i="5"/>
  <c r="L332" i="5"/>
  <c r="D333" i="5"/>
  <c r="E333" i="5"/>
  <c r="G333" i="5"/>
  <c r="F333" i="5"/>
  <c r="H333" i="5"/>
  <c r="I333" i="5"/>
  <c r="J333" i="5"/>
  <c r="D334" i="5"/>
  <c r="E334" i="5"/>
  <c r="L334" i="5"/>
  <c r="F334" i="5"/>
  <c r="G334" i="5"/>
  <c r="H334" i="5"/>
  <c r="I334" i="5"/>
  <c r="J334" i="5"/>
  <c r="K334" i="5"/>
  <c r="D335" i="5"/>
  <c r="I335" i="5"/>
  <c r="E335" i="5"/>
  <c r="G335" i="5"/>
  <c r="H335" i="5"/>
  <c r="K335" i="5"/>
  <c r="L335" i="5"/>
  <c r="D336" i="5"/>
  <c r="J336" i="5"/>
  <c r="E336" i="5"/>
  <c r="H336" i="5"/>
  <c r="L336" i="5"/>
  <c r="D337" i="5"/>
  <c r="H337" i="5"/>
  <c r="E337" i="5"/>
  <c r="K337" i="5"/>
  <c r="F337" i="5"/>
  <c r="I337" i="5"/>
  <c r="J337" i="5"/>
  <c r="D338" i="5"/>
  <c r="H338" i="5"/>
  <c r="E338" i="5"/>
  <c r="L338" i="5"/>
  <c r="F338" i="5"/>
  <c r="G338" i="5"/>
  <c r="J338" i="5"/>
  <c r="K338" i="5"/>
  <c r="D339" i="5"/>
  <c r="F339" i="5"/>
  <c r="E339" i="5"/>
  <c r="G339" i="5"/>
  <c r="K339" i="5"/>
  <c r="L339" i="5"/>
  <c r="D340" i="5"/>
  <c r="F340" i="5"/>
  <c r="E340" i="5"/>
  <c r="G340" i="5"/>
  <c r="L340" i="5"/>
  <c r="D341" i="5"/>
  <c r="E341" i="5"/>
  <c r="G341" i="5"/>
  <c r="F341" i="5"/>
  <c r="H341" i="5"/>
  <c r="I341" i="5"/>
  <c r="J341" i="5"/>
  <c r="D342" i="5"/>
  <c r="E342" i="5"/>
  <c r="L342" i="5"/>
  <c r="F342" i="5"/>
  <c r="G342" i="5"/>
  <c r="H342" i="5"/>
  <c r="I342" i="5"/>
  <c r="J342" i="5"/>
  <c r="K342" i="5"/>
  <c r="D343" i="5"/>
  <c r="I343" i="5"/>
  <c r="E343" i="5"/>
  <c r="G343" i="5"/>
  <c r="H343" i="5"/>
  <c r="K343" i="5"/>
  <c r="L343" i="5"/>
  <c r="D344" i="5"/>
  <c r="J344" i="5"/>
  <c r="E344" i="5"/>
  <c r="H344" i="5"/>
  <c r="L344" i="5"/>
  <c r="D345" i="5"/>
  <c r="H345" i="5"/>
  <c r="E345" i="5"/>
  <c r="K345" i="5"/>
  <c r="F345" i="5"/>
  <c r="I345" i="5"/>
  <c r="J345" i="5"/>
  <c r="D346" i="5"/>
  <c r="H346" i="5"/>
  <c r="E346" i="5"/>
  <c r="L346" i="5"/>
  <c r="F346" i="5"/>
  <c r="G346" i="5"/>
  <c r="J346" i="5"/>
  <c r="K346" i="5"/>
  <c r="D347" i="5"/>
  <c r="F347" i="5"/>
  <c r="E347" i="5"/>
  <c r="G347" i="5"/>
  <c r="K347" i="5"/>
  <c r="L347" i="5"/>
  <c r="D348" i="5"/>
  <c r="E348" i="5"/>
  <c r="G348" i="5"/>
  <c r="L348" i="5"/>
  <c r="D349" i="5"/>
  <c r="E349" i="5"/>
  <c r="F349" i="5"/>
  <c r="H349" i="5"/>
  <c r="I349" i="5"/>
  <c r="J349" i="5"/>
  <c r="D350" i="5"/>
  <c r="E350" i="5"/>
  <c r="L350" i="5"/>
  <c r="F350" i="5"/>
  <c r="G350" i="5"/>
  <c r="H350" i="5"/>
  <c r="I350" i="5"/>
  <c r="J350" i="5"/>
  <c r="K350" i="5"/>
  <c r="D351" i="5"/>
  <c r="I351" i="5"/>
  <c r="E351" i="5"/>
  <c r="G351" i="5"/>
  <c r="H351" i="5"/>
  <c r="K351" i="5"/>
  <c r="L351" i="5"/>
  <c r="D352" i="5"/>
  <c r="J352" i="5"/>
  <c r="E352" i="5"/>
  <c r="H352" i="5"/>
  <c r="L352" i="5"/>
  <c r="D353" i="5"/>
  <c r="H353" i="5"/>
  <c r="E353" i="5"/>
  <c r="K353" i="5"/>
  <c r="F353" i="5"/>
  <c r="I353" i="5"/>
  <c r="J353" i="5"/>
  <c r="D354" i="5"/>
  <c r="H354" i="5"/>
  <c r="E354" i="5"/>
  <c r="L354" i="5"/>
  <c r="F354" i="5"/>
  <c r="G354" i="5"/>
  <c r="J354" i="5"/>
  <c r="K354" i="5"/>
  <c r="D355" i="5"/>
  <c r="F355" i="5"/>
  <c r="E355" i="5"/>
  <c r="G355" i="5"/>
  <c r="K355" i="5"/>
  <c r="L355" i="5"/>
  <c r="D356" i="5"/>
  <c r="L356" i="5"/>
  <c r="E356" i="5"/>
  <c r="G356" i="5"/>
  <c r="D357" i="5"/>
  <c r="E357" i="5"/>
  <c r="F357" i="5"/>
  <c r="H357" i="5"/>
  <c r="I357" i="5"/>
  <c r="J357" i="5"/>
  <c r="D358" i="5"/>
  <c r="E358" i="5"/>
  <c r="L358" i="5"/>
  <c r="F358" i="5"/>
  <c r="G358" i="5"/>
  <c r="H358" i="5"/>
  <c r="I358" i="5"/>
  <c r="J358" i="5"/>
  <c r="K358" i="5"/>
  <c r="D359" i="5"/>
  <c r="I359" i="5"/>
  <c r="E359" i="5"/>
  <c r="G359" i="5"/>
  <c r="H359" i="5"/>
  <c r="K359" i="5"/>
  <c r="L359" i="5"/>
  <c r="D360" i="5"/>
  <c r="J360" i="5"/>
  <c r="E360" i="5"/>
  <c r="H360" i="5"/>
  <c r="L360" i="5"/>
  <c r="D361" i="5"/>
  <c r="H361" i="5"/>
  <c r="E361" i="5"/>
  <c r="K361" i="5"/>
  <c r="F361" i="5"/>
  <c r="I361" i="5"/>
  <c r="J361" i="5"/>
  <c r="D362" i="5"/>
  <c r="H362" i="5"/>
  <c r="E362" i="5"/>
  <c r="L362" i="5"/>
  <c r="F362" i="5"/>
  <c r="G362" i="5"/>
  <c r="J362" i="5"/>
  <c r="K362" i="5"/>
  <c r="D363" i="5"/>
  <c r="F363" i="5"/>
  <c r="E363" i="5"/>
  <c r="G363" i="5"/>
  <c r="K363" i="5"/>
  <c r="L363" i="5"/>
  <c r="D364" i="5"/>
  <c r="H364" i="5"/>
  <c r="E364" i="5"/>
  <c r="G364" i="5"/>
  <c r="D365" i="5"/>
  <c r="E365" i="5"/>
  <c r="F365" i="5"/>
  <c r="H365" i="5"/>
  <c r="I365" i="5"/>
  <c r="J365" i="5"/>
  <c r="D366" i="5"/>
  <c r="E366" i="5"/>
  <c r="L366" i="5"/>
  <c r="F366" i="5"/>
  <c r="G366" i="5"/>
  <c r="H366" i="5"/>
  <c r="I366" i="5"/>
  <c r="J366" i="5"/>
  <c r="K366" i="5"/>
  <c r="D367" i="5"/>
  <c r="I367" i="5"/>
  <c r="E367" i="5"/>
  <c r="G367" i="5"/>
  <c r="H367" i="5"/>
  <c r="K367" i="5"/>
  <c r="L367" i="5"/>
  <c r="D368" i="5"/>
  <c r="L368" i="5"/>
  <c r="E368" i="5"/>
  <c r="H368" i="5"/>
  <c r="D369" i="5"/>
  <c r="H369" i="5"/>
  <c r="E369" i="5"/>
  <c r="F369" i="5"/>
  <c r="I369" i="5"/>
  <c r="J369" i="5"/>
  <c r="D370" i="5"/>
  <c r="H370" i="5"/>
  <c r="E370" i="5"/>
  <c r="L370" i="5"/>
  <c r="F370" i="5"/>
  <c r="G370" i="5"/>
  <c r="J370" i="5"/>
  <c r="K370" i="5"/>
  <c r="D371" i="5"/>
  <c r="F371" i="5"/>
  <c r="E371" i="5"/>
  <c r="G371" i="5"/>
  <c r="K371" i="5"/>
  <c r="L371" i="5"/>
  <c r="D372" i="5"/>
  <c r="H372" i="5"/>
  <c r="E372" i="5"/>
  <c r="G372" i="5"/>
  <c r="D373" i="5"/>
  <c r="E373" i="5"/>
  <c r="F373" i="5"/>
  <c r="H373" i="5"/>
  <c r="I373" i="5"/>
  <c r="J373" i="5"/>
  <c r="D374" i="5"/>
  <c r="E374" i="5"/>
  <c r="F374" i="5"/>
  <c r="G374" i="5"/>
  <c r="H374" i="5"/>
  <c r="I374" i="5"/>
  <c r="J374" i="5"/>
  <c r="K374" i="5"/>
  <c r="L374" i="5"/>
  <c r="D375" i="5"/>
  <c r="I375" i="5"/>
  <c r="E375" i="5"/>
  <c r="G375" i="5"/>
  <c r="H375" i="5"/>
  <c r="K375" i="5"/>
  <c r="L375" i="5"/>
  <c r="D376" i="5"/>
  <c r="H376" i="5"/>
  <c r="E376" i="5"/>
  <c r="L376" i="5"/>
  <c r="D377" i="5"/>
  <c r="H377" i="5"/>
  <c r="E377" i="5"/>
  <c r="F377" i="5"/>
  <c r="I377" i="5"/>
  <c r="J377" i="5"/>
  <c r="D378" i="5"/>
  <c r="H378" i="5"/>
  <c r="E378" i="5"/>
  <c r="L378" i="5"/>
  <c r="F378" i="5"/>
  <c r="G378" i="5"/>
  <c r="J378" i="5"/>
  <c r="K378" i="5"/>
  <c r="D379" i="5"/>
  <c r="F379" i="5"/>
  <c r="E379" i="5"/>
  <c r="G379" i="5"/>
  <c r="K379" i="5"/>
  <c r="L379" i="5"/>
  <c r="D380" i="5"/>
  <c r="E380" i="5"/>
  <c r="G380" i="5"/>
  <c r="H380" i="5"/>
  <c r="L380" i="5"/>
  <c r="D381" i="5"/>
  <c r="E381" i="5"/>
  <c r="F381" i="5"/>
  <c r="H381" i="5"/>
  <c r="I381" i="5"/>
  <c r="J381" i="5"/>
  <c r="D382" i="5"/>
  <c r="E382" i="5"/>
  <c r="F382" i="5"/>
  <c r="G382" i="5"/>
  <c r="H382" i="5"/>
  <c r="I382" i="5"/>
  <c r="J382" i="5"/>
  <c r="K382" i="5"/>
  <c r="L382" i="5"/>
  <c r="D383" i="5"/>
  <c r="I383" i="5"/>
  <c r="E383" i="5"/>
  <c r="G383" i="5"/>
  <c r="H383" i="5"/>
  <c r="K383" i="5"/>
  <c r="L383" i="5"/>
  <c r="D384" i="5"/>
  <c r="H384" i="5"/>
  <c r="E384" i="5"/>
  <c r="D385" i="5"/>
  <c r="H385" i="5"/>
  <c r="E385" i="5"/>
  <c r="F385" i="5"/>
  <c r="I385" i="5"/>
  <c r="J385" i="5"/>
  <c r="D386" i="5"/>
  <c r="H386" i="5"/>
  <c r="E386" i="5"/>
  <c r="L386" i="5"/>
  <c r="F386" i="5"/>
  <c r="G386" i="5"/>
  <c r="J386" i="5"/>
  <c r="K386" i="5"/>
  <c r="D387" i="5"/>
  <c r="F387" i="5"/>
  <c r="E387" i="5"/>
  <c r="G387" i="5"/>
  <c r="K387" i="5"/>
  <c r="L387" i="5"/>
  <c r="D388" i="5"/>
  <c r="E388" i="5"/>
  <c r="G388" i="5"/>
  <c r="H388" i="5"/>
  <c r="L388" i="5"/>
  <c r="D389" i="5"/>
  <c r="E389" i="5"/>
  <c r="F389" i="5"/>
  <c r="H389" i="5"/>
  <c r="I389" i="5"/>
  <c r="J389" i="5"/>
  <c r="D390" i="5"/>
  <c r="E390" i="5"/>
  <c r="F390" i="5"/>
  <c r="G390" i="5"/>
  <c r="H390" i="5"/>
  <c r="I390" i="5"/>
  <c r="J390" i="5"/>
  <c r="K390" i="5"/>
  <c r="L390" i="5"/>
  <c r="D391" i="5"/>
  <c r="I391" i="5"/>
  <c r="E391" i="5"/>
  <c r="G391" i="5"/>
  <c r="H391" i="5"/>
  <c r="K391" i="5"/>
  <c r="L391" i="5"/>
  <c r="D392" i="5"/>
  <c r="E392" i="5"/>
  <c r="H392" i="5"/>
  <c r="L392" i="5"/>
  <c r="D393" i="5"/>
  <c r="H393" i="5"/>
  <c r="E393" i="5"/>
  <c r="F393" i="5"/>
  <c r="I393" i="5"/>
  <c r="J393" i="5"/>
  <c r="D394" i="5"/>
  <c r="H394" i="5"/>
  <c r="E394" i="5"/>
  <c r="L394" i="5"/>
  <c r="F394" i="5"/>
  <c r="G394" i="5"/>
  <c r="J394" i="5"/>
  <c r="K394" i="5"/>
  <c r="D395" i="5"/>
  <c r="E395" i="5"/>
  <c r="G395" i="5"/>
  <c r="K395" i="5"/>
  <c r="D396" i="5"/>
  <c r="E396" i="5"/>
  <c r="H396" i="5"/>
  <c r="D397" i="5"/>
  <c r="E397" i="5"/>
  <c r="F397" i="5"/>
  <c r="H397" i="5"/>
  <c r="I397" i="5"/>
  <c r="J397" i="5"/>
  <c r="D398" i="5"/>
  <c r="E398" i="5"/>
  <c r="F398" i="5"/>
  <c r="G398" i="5"/>
  <c r="H398" i="5"/>
  <c r="I398" i="5"/>
  <c r="J398" i="5"/>
  <c r="K398" i="5"/>
  <c r="L398" i="5"/>
  <c r="D399" i="5"/>
  <c r="E399" i="5"/>
  <c r="G399" i="5"/>
  <c r="H399" i="5"/>
  <c r="K399" i="5"/>
  <c r="L399" i="5"/>
  <c r="D400" i="5"/>
  <c r="H400" i="5"/>
  <c r="E400" i="5"/>
  <c r="L400" i="5"/>
  <c r="I400" i="5"/>
  <c r="D401" i="5"/>
  <c r="H401" i="5"/>
  <c r="E401" i="5"/>
  <c r="F401" i="5"/>
  <c r="I401" i="5"/>
  <c r="J401" i="5"/>
  <c r="D402" i="5"/>
  <c r="H402" i="5"/>
  <c r="E402" i="5"/>
  <c r="L402" i="5"/>
  <c r="F402" i="5"/>
  <c r="G402" i="5"/>
  <c r="J402" i="5"/>
  <c r="K402" i="5"/>
  <c r="D403" i="5"/>
  <c r="E403" i="5"/>
  <c r="G403" i="5"/>
  <c r="H403" i="5"/>
  <c r="K403" i="5"/>
  <c r="L403" i="5"/>
  <c r="D404" i="5"/>
  <c r="E404" i="5"/>
  <c r="H404" i="5"/>
  <c r="I404" i="5"/>
  <c r="L404" i="5"/>
  <c r="D405" i="5"/>
  <c r="E405" i="5"/>
  <c r="F405" i="5"/>
  <c r="H405" i="5"/>
  <c r="I405" i="5"/>
  <c r="J405" i="5"/>
  <c r="D406" i="5"/>
  <c r="E406" i="5"/>
  <c r="F406" i="5"/>
  <c r="G406" i="5"/>
  <c r="H406" i="5"/>
  <c r="I406" i="5"/>
  <c r="J406" i="5"/>
  <c r="K406" i="5"/>
  <c r="L406" i="5"/>
  <c r="D407" i="5"/>
  <c r="E407" i="5"/>
  <c r="G407" i="5"/>
  <c r="H407" i="5"/>
  <c r="K407" i="5"/>
  <c r="L407" i="5"/>
  <c r="D408" i="5"/>
  <c r="H408" i="5"/>
  <c r="E408" i="5"/>
  <c r="L408" i="5"/>
  <c r="I408" i="5"/>
  <c r="D409" i="5"/>
  <c r="H409" i="5"/>
  <c r="E409" i="5"/>
  <c r="F409" i="5"/>
  <c r="I409" i="5"/>
  <c r="J409" i="5"/>
  <c r="D410" i="5"/>
  <c r="H410" i="5"/>
  <c r="E410" i="5"/>
  <c r="L410" i="5"/>
  <c r="F410" i="5"/>
  <c r="G410" i="5"/>
  <c r="J410" i="5"/>
  <c r="K410" i="5"/>
  <c r="D411" i="5"/>
  <c r="E411" i="5"/>
  <c r="G411" i="5"/>
  <c r="H411" i="5"/>
  <c r="K411" i="5"/>
  <c r="L411" i="5"/>
  <c r="D412" i="5"/>
  <c r="E412" i="5"/>
  <c r="H412" i="5"/>
  <c r="I412" i="5"/>
  <c r="L412" i="5"/>
  <c r="D413" i="5"/>
  <c r="E413" i="5"/>
  <c r="F413" i="5"/>
  <c r="H413" i="5"/>
  <c r="I413" i="5"/>
  <c r="J413" i="5"/>
  <c r="D414" i="5"/>
  <c r="E414" i="5"/>
  <c r="F414" i="5"/>
  <c r="G414" i="5"/>
  <c r="H414" i="5"/>
  <c r="I414" i="5"/>
  <c r="J414" i="5"/>
  <c r="K414" i="5"/>
  <c r="L414" i="5"/>
  <c r="D415" i="5"/>
  <c r="E415" i="5"/>
  <c r="G415" i="5"/>
  <c r="H415" i="5"/>
  <c r="K415" i="5"/>
  <c r="L415" i="5"/>
  <c r="D416" i="5"/>
  <c r="H416" i="5"/>
  <c r="E416" i="5"/>
  <c r="L416" i="5"/>
  <c r="I416" i="5"/>
  <c r="D417" i="5"/>
  <c r="H417" i="5"/>
  <c r="E417" i="5"/>
  <c r="F417" i="5"/>
  <c r="I417" i="5"/>
  <c r="J417" i="5"/>
  <c r="D418" i="5"/>
  <c r="H418" i="5"/>
  <c r="E418" i="5"/>
  <c r="L418" i="5"/>
  <c r="F418" i="5"/>
  <c r="G418" i="5"/>
  <c r="J418" i="5"/>
  <c r="K418" i="5"/>
  <c r="D419" i="5"/>
  <c r="E419" i="5"/>
  <c r="G419" i="5"/>
  <c r="H419" i="5"/>
  <c r="K419" i="5"/>
  <c r="L419" i="5"/>
  <c r="D420" i="5"/>
  <c r="E420" i="5"/>
  <c r="H420" i="5"/>
  <c r="I420" i="5"/>
  <c r="L420" i="5"/>
  <c r="D421" i="5"/>
  <c r="E421" i="5"/>
  <c r="F421" i="5"/>
  <c r="H421" i="5"/>
  <c r="I421" i="5"/>
  <c r="J421" i="5"/>
  <c r="D422" i="5"/>
  <c r="E422" i="5"/>
  <c r="F422" i="5"/>
  <c r="G422" i="5"/>
  <c r="H422" i="5"/>
  <c r="I422" i="5"/>
  <c r="J422" i="5"/>
  <c r="K422" i="5"/>
  <c r="L422" i="5"/>
  <c r="D423" i="5"/>
  <c r="E423" i="5"/>
  <c r="G423" i="5"/>
  <c r="H423" i="5"/>
  <c r="K423" i="5"/>
  <c r="L423" i="5"/>
  <c r="D424" i="5"/>
  <c r="H424" i="5"/>
  <c r="E424" i="5"/>
  <c r="L424" i="5"/>
  <c r="I424" i="5"/>
  <c r="D425" i="5"/>
  <c r="H425" i="5"/>
  <c r="E425" i="5"/>
  <c r="F425" i="5"/>
  <c r="I425" i="5"/>
  <c r="J425" i="5"/>
  <c r="D426" i="5"/>
  <c r="H426" i="5"/>
  <c r="E426" i="5"/>
  <c r="L426" i="5"/>
  <c r="F426" i="5"/>
  <c r="G426" i="5"/>
  <c r="J426" i="5"/>
  <c r="K426" i="5"/>
  <c r="D427" i="5"/>
  <c r="E427" i="5"/>
  <c r="G427" i="5"/>
  <c r="H427" i="5"/>
  <c r="K427" i="5"/>
  <c r="L427" i="5"/>
  <c r="D428" i="5"/>
  <c r="E428" i="5"/>
  <c r="H428" i="5"/>
  <c r="I428" i="5"/>
  <c r="L428" i="5"/>
  <c r="D429" i="5"/>
  <c r="E429" i="5"/>
  <c r="F429" i="5"/>
  <c r="H429" i="5"/>
  <c r="I429" i="5"/>
  <c r="J429" i="5"/>
  <c r="D430" i="5"/>
  <c r="E430" i="5"/>
  <c r="F430" i="5"/>
  <c r="G430" i="5"/>
  <c r="H430" i="5"/>
  <c r="I430" i="5"/>
  <c r="J430" i="5"/>
  <c r="K430" i="5"/>
  <c r="L430" i="5"/>
  <c r="D431" i="5"/>
  <c r="E431" i="5"/>
  <c r="G431" i="5"/>
  <c r="H431" i="5"/>
  <c r="K431" i="5"/>
  <c r="L431" i="5"/>
  <c r="D432" i="5"/>
  <c r="H432" i="5"/>
  <c r="E432" i="5"/>
  <c r="L432" i="5"/>
  <c r="I432" i="5"/>
  <c r="D433" i="5"/>
  <c r="H433" i="5"/>
  <c r="E433" i="5"/>
  <c r="F433" i="5"/>
  <c r="I433" i="5"/>
  <c r="J433" i="5"/>
  <c r="D434" i="5"/>
  <c r="H434" i="5"/>
  <c r="E434" i="5"/>
  <c r="L434" i="5"/>
  <c r="F434" i="5"/>
  <c r="G434" i="5"/>
  <c r="J434" i="5"/>
  <c r="K434" i="5"/>
  <c r="D435" i="5"/>
  <c r="E435" i="5"/>
  <c r="G435" i="5"/>
  <c r="H435" i="5"/>
  <c r="K435" i="5"/>
  <c r="L435" i="5"/>
  <c r="D436" i="5"/>
  <c r="E436" i="5"/>
  <c r="H436" i="5"/>
  <c r="I436" i="5"/>
  <c r="L436" i="5"/>
  <c r="G4" i="7"/>
  <c r="G5" i="7"/>
  <c r="G6" i="7"/>
  <c r="G7" i="7"/>
  <c r="A9" i="7"/>
  <c r="C9" i="7" s="1"/>
  <c r="B10" i="7"/>
  <c r="H12" i="7"/>
  <c r="G15" i="7"/>
  <c r="J15" i="7"/>
  <c r="O15" i="7"/>
  <c r="C16" i="7"/>
  <c r="C15" i="7"/>
  <c r="D16" i="7"/>
  <c r="D15" i="7"/>
  <c r="D12" i="7"/>
  <c r="E16" i="7"/>
  <c r="E15" i="7"/>
  <c r="E12" i="7"/>
  <c r="F16" i="7"/>
  <c r="F15" i="7"/>
  <c r="G16" i="7"/>
  <c r="H16" i="7"/>
  <c r="H15" i="7"/>
  <c r="I16" i="7"/>
  <c r="I15" i="7"/>
  <c r="I12" i="7"/>
  <c r="J16" i="7"/>
  <c r="K16" i="7"/>
  <c r="K15" i="7"/>
  <c r="L16" i="7"/>
  <c r="L15" i="7"/>
  <c r="L12" i="7"/>
  <c r="M16" i="7"/>
  <c r="M15" i="7"/>
  <c r="M12" i="7"/>
  <c r="N16" i="7"/>
  <c r="N15" i="7"/>
  <c r="O16" i="7"/>
  <c r="P16" i="7"/>
  <c r="P15" i="7"/>
  <c r="P12" i="7"/>
  <c r="Q16" i="7"/>
  <c r="Q15" i="7"/>
  <c r="Q12" i="7"/>
  <c r="D21" i="7"/>
  <c r="E21" i="7"/>
  <c r="D22" i="7"/>
  <c r="J22" i="7" s="1"/>
  <c r="E22" i="7"/>
  <c r="D23" i="7"/>
  <c r="E23" i="7"/>
  <c r="D24" i="7"/>
  <c r="J24" i="7" s="1"/>
  <c r="E24" i="7"/>
  <c r="G24" i="7"/>
  <c r="D25" i="7"/>
  <c r="E25" i="7"/>
  <c r="G25" i="7"/>
  <c r="D26" i="7"/>
  <c r="J26" i="7" s="1"/>
  <c r="E26" i="7"/>
  <c r="D27" i="7"/>
  <c r="I27" i="7" s="1"/>
  <c r="E27" i="7"/>
  <c r="D28" i="7"/>
  <c r="H28" i="7" s="1"/>
  <c r="E28" i="7"/>
  <c r="G28" i="7"/>
  <c r="D29" i="7"/>
  <c r="F29" i="7" s="1"/>
  <c r="E29" i="7"/>
  <c r="G29" i="7"/>
  <c r="D30" i="7"/>
  <c r="E30" i="7"/>
  <c r="D31" i="7"/>
  <c r="H31" i="7" s="1"/>
  <c r="E31" i="7"/>
  <c r="D32" i="7"/>
  <c r="H32" i="7" s="1"/>
  <c r="E32" i="7"/>
  <c r="G32" i="7"/>
  <c r="D33" i="7"/>
  <c r="E33" i="7"/>
  <c r="G33" i="7"/>
  <c r="D34" i="7"/>
  <c r="L34" i="7" s="1"/>
  <c r="E34" i="7"/>
  <c r="D35" i="7"/>
  <c r="H35" i="7" s="1"/>
  <c r="E35" i="7"/>
  <c r="D36" i="7"/>
  <c r="H36" i="7" s="1"/>
  <c r="E36" i="7"/>
  <c r="G36" i="7"/>
  <c r="D37" i="7"/>
  <c r="J37" i="7" s="1"/>
  <c r="E37" i="7"/>
  <c r="G37" i="7"/>
  <c r="D38" i="7"/>
  <c r="E38" i="7"/>
  <c r="D39" i="7"/>
  <c r="E39" i="7"/>
  <c r="D40" i="7"/>
  <c r="E40" i="7"/>
  <c r="D41" i="7"/>
  <c r="K41" i="7" s="1"/>
  <c r="E41" i="7"/>
  <c r="G41" i="7"/>
  <c r="D42" i="7"/>
  <c r="E42" i="7"/>
  <c r="G42" i="7"/>
  <c r="D43" i="7"/>
  <c r="F43" i="7" s="1"/>
  <c r="E43" i="7"/>
  <c r="D44" i="7"/>
  <c r="F44" i="7" s="1"/>
  <c r="E44" i="7"/>
  <c r="G44" i="7"/>
  <c r="D45" i="7"/>
  <c r="J45" i="7" s="1"/>
  <c r="E45" i="7"/>
  <c r="G45" i="7"/>
  <c r="D46" i="7"/>
  <c r="L46" i="7" s="1"/>
  <c r="E46" i="7"/>
  <c r="D47" i="7"/>
  <c r="H47" i="7" s="1"/>
  <c r="E47" i="7"/>
  <c r="D48" i="7"/>
  <c r="K48" i="7" s="1"/>
  <c r="E48" i="7"/>
  <c r="G48" i="7"/>
  <c r="D49" i="7"/>
  <c r="E49" i="7"/>
  <c r="G49" i="7"/>
  <c r="D50" i="7"/>
  <c r="H50" i="7" s="1"/>
  <c r="E50" i="7"/>
  <c r="G50" i="7"/>
  <c r="D51" i="7"/>
  <c r="I51" i="7" s="1"/>
  <c r="E51" i="7"/>
  <c r="D52" i="7"/>
  <c r="L52" i="7" s="1"/>
  <c r="E52" i="7"/>
  <c r="G52" i="7"/>
  <c r="D53" i="7"/>
  <c r="H53" i="7" s="1"/>
  <c r="E53" i="7"/>
  <c r="G53" i="7"/>
  <c r="D54" i="7"/>
  <c r="K54" i="7" s="1"/>
  <c r="E54" i="7"/>
  <c r="D55" i="7"/>
  <c r="I55" i="7" s="1"/>
  <c r="E55" i="7"/>
  <c r="D56" i="7"/>
  <c r="K56" i="7" s="1"/>
  <c r="E56" i="7"/>
  <c r="D57" i="7"/>
  <c r="F57" i="7" s="1"/>
  <c r="E57" i="7"/>
  <c r="G57" i="7"/>
  <c r="D58" i="7"/>
  <c r="I58" i="7" s="1"/>
  <c r="E58" i="7"/>
  <c r="G58" i="7"/>
  <c r="D59" i="7"/>
  <c r="J59" i="7" s="1"/>
  <c r="E59" i="7"/>
  <c r="D60" i="7"/>
  <c r="E60" i="7"/>
  <c r="G60" i="7"/>
  <c r="D61" i="7"/>
  <c r="H61" i="7" s="1"/>
  <c r="E61" i="7"/>
  <c r="G61" i="7"/>
  <c r="D62" i="7"/>
  <c r="L62" i="7" s="1"/>
  <c r="E62" i="7"/>
  <c r="G62" i="7"/>
  <c r="D63" i="7"/>
  <c r="L63" i="7" s="1"/>
  <c r="E63" i="7"/>
  <c r="D64" i="7"/>
  <c r="E64" i="7"/>
  <c r="D65" i="7"/>
  <c r="E65" i="7"/>
  <c r="G65" i="7"/>
  <c r="D66" i="7"/>
  <c r="K66" i="7" s="1"/>
  <c r="E66" i="7"/>
  <c r="G66" i="7"/>
  <c r="D67" i="7"/>
  <c r="L67" i="7" s="1"/>
  <c r="E67" i="7"/>
  <c r="G67" i="7"/>
  <c r="D68" i="7"/>
  <c r="H68" i="7" s="1"/>
  <c r="E68" i="7"/>
  <c r="G68" i="7"/>
  <c r="D69" i="7"/>
  <c r="E69" i="7"/>
  <c r="D70" i="7"/>
  <c r="I70" i="7" s="1"/>
  <c r="E70" i="7"/>
  <c r="G70" i="7"/>
  <c r="D71" i="7"/>
  <c r="L71" i="7" s="1"/>
  <c r="E71" i="7"/>
  <c r="G71" i="7"/>
  <c r="D72" i="7"/>
  <c r="E72" i="7"/>
  <c r="D73" i="7"/>
  <c r="F73" i="7" s="1"/>
  <c r="E73" i="7"/>
  <c r="G73" i="7"/>
  <c r="D74" i="7"/>
  <c r="E74" i="7"/>
  <c r="G74" i="7"/>
  <c r="D75" i="7"/>
  <c r="H75" i="7" s="1"/>
  <c r="E75" i="7"/>
  <c r="G75" i="7"/>
  <c r="D76" i="7"/>
  <c r="E76" i="7"/>
  <c r="G76" i="7"/>
  <c r="D77" i="7"/>
  <c r="I77" i="7" s="1"/>
  <c r="E77" i="7"/>
  <c r="D78" i="7"/>
  <c r="F78" i="7" s="1"/>
  <c r="E78" i="7"/>
  <c r="G78" i="7"/>
  <c r="D79" i="7"/>
  <c r="J79" i="7" s="1"/>
  <c r="E79" i="7"/>
  <c r="G79" i="7"/>
  <c r="D80" i="7"/>
  <c r="I80" i="7" s="1"/>
  <c r="E80" i="7"/>
  <c r="D81" i="7"/>
  <c r="F81" i="7" s="1"/>
  <c r="E81" i="7"/>
  <c r="G81" i="7"/>
  <c r="D82" i="7"/>
  <c r="I82" i="7" s="1"/>
  <c r="E82" i="7"/>
  <c r="G82" i="7"/>
  <c r="D83" i="7"/>
  <c r="L83" i="7" s="1"/>
  <c r="E83" i="7"/>
  <c r="G83" i="7"/>
  <c r="D84" i="7"/>
  <c r="E84" i="7"/>
  <c r="G84" i="7"/>
  <c r="D85" i="7"/>
  <c r="H85" i="7"/>
  <c r="E85" i="7"/>
  <c r="K85" i="7"/>
  <c r="F85" i="7"/>
  <c r="J85" i="7"/>
  <c r="L85" i="7"/>
  <c r="D86" i="7"/>
  <c r="E86" i="7"/>
  <c r="F86" i="7"/>
  <c r="G86" i="7"/>
  <c r="H86" i="7"/>
  <c r="I86" i="7"/>
  <c r="J86" i="7"/>
  <c r="K86" i="7"/>
  <c r="D87" i="7"/>
  <c r="J87" i="7"/>
  <c r="E87" i="7"/>
  <c r="G87" i="7"/>
  <c r="H87" i="7"/>
  <c r="L87" i="7"/>
  <c r="D88" i="7"/>
  <c r="F88" i="7"/>
  <c r="E88" i="7"/>
  <c r="K88" i="7"/>
  <c r="H88" i="7"/>
  <c r="I88" i="7"/>
  <c r="J88" i="7"/>
  <c r="D89" i="7"/>
  <c r="E89" i="7"/>
  <c r="G89" i="7"/>
  <c r="F89" i="7"/>
  <c r="H89" i="7"/>
  <c r="I89" i="7"/>
  <c r="J89" i="7"/>
  <c r="K89" i="7"/>
  <c r="L89" i="7"/>
  <c r="D90" i="7"/>
  <c r="F90" i="7"/>
  <c r="E90" i="7"/>
  <c r="G90" i="7"/>
  <c r="I90" i="7"/>
  <c r="J90" i="7"/>
  <c r="K90" i="7"/>
  <c r="L90" i="7"/>
  <c r="D91" i="7"/>
  <c r="F91" i="7"/>
  <c r="E91" i="7"/>
  <c r="G91" i="7"/>
  <c r="L91" i="7"/>
  <c r="D92" i="7"/>
  <c r="H92" i="7"/>
  <c r="E92" i="7"/>
  <c r="G92" i="7"/>
  <c r="I92" i="7"/>
  <c r="D93" i="7"/>
  <c r="H93" i="7"/>
  <c r="E93" i="7"/>
  <c r="K93" i="7"/>
  <c r="F93" i="7"/>
  <c r="J93" i="7"/>
  <c r="L93" i="7"/>
  <c r="D94" i="7"/>
  <c r="E94" i="7"/>
  <c r="F94" i="7"/>
  <c r="G94" i="7"/>
  <c r="H94" i="7"/>
  <c r="I94" i="7"/>
  <c r="J94" i="7"/>
  <c r="K94" i="7"/>
  <c r="D95" i="7"/>
  <c r="J95" i="7"/>
  <c r="E95" i="7"/>
  <c r="G95" i="7"/>
  <c r="H95" i="7"/>
  <c r="L95" i="7"/>
  <c r="D96" i="7"/>
  <c r="F96" i="7"/>
  <c r="E96" i="7"/>
  <c r="K96" i="7"/>
  <c r="H96" i="7"/>
  <c r="I96" i="7"/>
  <c r="J96" i="7"/>
  <c r="D97" i="7"/>
  <c r="E97" i="7"/>
  <c r="G97" i="7"/>
  <c r="F97" i="7"/>
  <c r="H97" i="7"/>
  <c r="I97" i="7"/>
  <c r="J97" i="7"/>
  <c r="K97" i="7"/>
  <c r="L97" i="7"/>
  <c r="D98" i="7"/>
  <c r="F98" i="7"/>
  <c r="E98" i="7"/>
  <c r="G98" i="7"/>
  <c r="I98" i="7"/>
  <c r="J98" i="7"/>
  <c r="K98" i="7"/>
  <c r="L98" i="7"/>
  <c r="D99" i="7"/>
  <c r="F99" i="7"/>
  <c r="E99" i="7"/>
  <c r="G99" i="7"/>
  <c r="L99" i="7"/>
  <c r="D100" i="7"/>
  <c r="H100" i="7"/>
  <c r="E100" i="7"/>
  <c r="G100" i="7"/>
  <c r="I100" i="7"/>
  <c r="D101" i="7"/>
  <c r="H101" i="7"/>
  <c r="E101" i="7"/>
  <c r="K101" i="7"/>
  <c r="F101" i="7"/>
  <c r="J101" i="7"/>
  <c r="L101" i="7"/>
  <c r="D102" i="7"/>
  <c r="E102" i="7"/>
  <c r="F102" i="7"/>
  <c r="G102" i="7"/>
  <c r="H102" i="7"/>
  <c r="I102" i="7"/>
  <c r="J102" i="7"/>
  <c r="K102" i="7"/>
  <c r="D103" i="7"/>
  <c r="J103" i="7"/>
  <c r="E103" i="7"/>
  <c r="G103" i="7"/>
  <c r="H103" i="7"/>
  <c r="L103" i="7"/>
  <c r="D104" i="7"/>
  <c r="F104" i="7"/>
  <c r="E104" i="7"/>
  <c r="K104" i="7"/>
  <c r="H104" i="7"/>
  <c r="I104" i="7"/>
  <c r="J104" i="7"/>
  <c r="D105" i="7"/>
  <c r="E105" i="7"/>
  <c r="G105" i="7"/>
  <c r="F105" i="7"/>
  <c r="H105" i="7"/>
  <c r="I105" i="7"/>
  <c r="J105" i="7"/>
  <c r="K105" i="7"/>
  <c r="L105" i="7"/>
  <c r="D106" i="7"/>
  <c r="F106" i="7"/>
  <c r="E106" i="7"/>
  <c r="G106" i="7"/>
  <c r="I106" i="7"/>
  <c r="J106" i="7"/>
  <c r="K106" i="7"/>
  <c r="L106" i="7"/>
  <c r="D107" i="7"/>
  <c r="F107" i="7"/>
  <c r="E107" i="7"/>
  <c r="G107" i="7"/>
  <c r="L107" i="7"/>
  <c r="D108" i="7"/>
  <c r="H108" i="7"/>
  <c r="E108" i="7"/>
  <c r="G108" i="7"/>
  <c r="I108" i="7"/>
  <c r="D109" i="7"/>
  <c r="H109" i="7"/>
  <c r="E109" i="7"/>
  <c r="K109" i="7"/>
  <c r="F109" i="7"/>
  <c r="J109" i="7"/>
  <c r="L109" i="7"/>
  <c r="D110" i="7"/>
  <c r="E110" i="7"/>
  <c r="F110" i="7"/>
  <c r="G110" i="7"/>
  <c r="H110" i="7"/>
  <c r="I110" i="7"/>
  <c r="J110" i="7"/>
  <c r="K110" i="7"/>
  <c r="D111" i="7"/>
  <c r="J111" i="7"/>
  <c r="E111" i="7"/>
  <c r="G111" i="7"/>
  <c r="H111" i="7"/>
  <c r="L111" i="7"/>
  <c r="D112" i="7"/>
  <c r="F112" i="7"/>
  <c r="E112" i="7"/>
  <c r="K112" i="7"/>
  <c r="H112" i="7"/>
  <c r="I112" i="7"/>
  <c r="J112" i="7"/>
  <c r="D113" i="7"/>
  <c r="E113" i="7"/>
  <c r="G113" i="7"/>
  <c r="F113" i="7"/>
  <c r="H113" i="7"/>
  <c r="I113" i="7"/>
  <c r="J113" i="7"/>
  <c r="K113" i="7"/>
  <c r="L113" i="7"/>
  <c r="D114" i="7"/>
  <c r="F114" i="7"/>
  <c r="E114" i="7"/>
  <c r="G114" i="7"/>
  <c r="I114" i="7"/>
  <c r="J114" i="7"/>
  <c r="K114" i="7"/>
  <c r="L114" i="7"/>
  <c r="D115" i="7"/>
  <c r="F115" i="7"/>
  <c r="E115" i="7"/>
  <c r="G115" i="7"/>
  <c r="L115" i="7"/>
  <c r="D116" i="7"/>
  <c r="H116" i="7"/>
  <c r="E116" i="7"/>
  <c r="G116" i="7"/>
  <c r="I116" i="7"/>
  <c r="D117" i="7"/>
  <c r="H117" i="7"/>
  <c r="E117" i="7"/>
  <c r="K117" i="7"/>
  <c r="F117" i="7"/>
  <c r="J117" i="7"/>
  <c r="L117" i="7"/>
  <c r="D118" i="7"/>
  <c r="E118" i="7"/>
  <c r="F118" i="7"/>
  <c r="G118" i="7"/>
  <c r="H118" i="7"/>
  <c r="I118" i="7"/>
  <c r="J118" i="7"/>
  <c r="K118" i="7"/>
  <c r="D119" i="7"/>
  <c r="J119" i="7"/>
  <c r="E119" i="7"/>
  <c r="G119" i="7"/>
  <c r="H119" i="7"/>
  <c r="L119" i="7"/>
  <c r="D120" i="7"/>
  <c r="F120" i="7"/>
  <c r="E120" i="7"/>
  <c r="K120" i="7"/>
  <c r="H120" i="7"/>
  <c r="I120" i="7"/>
  <c r="J120" i="7"/>
  <c r="D121" i="7"/>
  <c r="E121" i="7"/>
  <c r="G121" i="7"/>
  <c r="F121" i="7"/>
  <c r="H121" i="7"/>
  <c r="I121" i="7"/>
  <c r="J121" i="7"/>
  <c r="K121" i="7"/>
  <c r="L121" i="7"/>
  <c r="D122" i="7"/>
  <c r="F122" i="7"/>
  <c r="E122" i="7"/>
  <c r="G122" i="7"/>
  <c r="I122" i="7"/>
  <c r="J122" i="7"/>
  <c r="K122" i="7"/>
  <c r="L122" i="7"/>
  <c r="D123" i="7"/>
  <c r="F123" i="7"/>
  <c r="E123" i="7"/>
  <c r="G123" i="7"/>
  <c r="L123" i="7"/>
  <c r="D124" i="7"/>
  <c r="H124" i="7"/>
  <c r="E124" i="7"/>
  <c r="G124" i="7"/>
  <c r="I124" i="7"/>
  <c r="D125" i="7"/>
  <c r="H125" i="7"/>
  <c r="E125" i="7"/>
  <c r="K125" i="7"/>
  <c r="F125" i="7"/>
  <c r="J125" i="7"/>
  <c r="L125" i="7"/>
  <c r="D126" i="7"/>
  <c r="E126" i="7"/>
  <c r="F126" i="7"/>
  <c r="G126" i="7"/>
  <c r="H126" i="7"/>
  <c r="I126" i="7"/>
  <c r="J126" i="7"/>
  <c r="K126" i="7"/>
  <c r="D127" i="7"/>
  <c r="J127" i="7"/>
  <c r="E127" i="7"/>
  <c r="G127" i="7"/>
  <c r="H127" i="7"/>
  <c r="L127" i="7"/>
  <c r="D128" i="7"/>
  <c r="F128" i="7"/>
  <c r="E128" i="7"/>
  <c r="K128" i="7"/>
  <c r="H128" i="7"/>
  <c r="I128" i="7"/>
  <c r="J128" i="7"/>
  <c r="D129" i="7"/>
  <c r="E129" i="7"/>
  <c r="G129" i="7"/>
  <c r="F129" i="7"/>
  <c r="H129" i="7"/>
  <c r="I129" i="7"/>
  <c r="J129" i="7"/>
  <c r="K129" i="7"/>
  <c r="L129" i="7"/>
  <c r="D130" i="7"/>
  <c r="F130" i="7"/>
  <c r="E130" i="7"/>
  <c r="G130" i="7"/>
  <c r="I130" i="7"/>
  <c r="J130" i="7"/>
  <c r="K130" i="7"/>
  <c r="L130" i="7"/>
  <c r="D131" i="7"/>
  <c r="F131" i="7"/>
  <c r="E131" i="7"/>
  <c r="G131" i="7"/>
  <c r="L131" i="7"/>
  <c r="D132" i="7"/>
  <c r="H132" i="7"/>
  <c r="E132" i="7"/>
  <c r="G132" i="7"/>
  <c r="I132" i="7"/>
  <c r="D133" i="7"/>
  <c r="H133" i="7"/>
  <c r="E133" i="7"/>
  <c r="K133" i="7"/>
  <c r="F133" i="7"/>
  <c r="J133" i="7"/>
  <c r="L133" i="7"/>
  <c r="D134" i="7"/>
  <c r="E134" i="7"/>
  <c r="F134" i="7"/>
  <c r="G134" i="7"/>
  <c r="H134" i="7"/>
  <c r="I134" i="7"/>
  <c r="J134" i="7"/>
  <c r="K134" i="7"/>
  <c r="D135" i="7"/>
  <c r="J135" i="7"/>
  <c r="E135" i="7"/>
  <c r="G135" i="7"/>
  <c r="H135" i="7"/>
  <c r="L135" i="7"/>
  <c r="D136" i="7"/>
  <c r="F136" i="7"/>
  <c r="E136" i="7"/>
  <c r="K136" i="7"/>
  <c r="H136" i="7"/>
  <c r="I136" i="7"/>
  <c r="J136" i="7"/>
  <c r="D137" i="7"/>
  <c r="E137" i="7"/>
  <c r="G137" i="7"/>
  <c r="F137" i="7"/>
  <c r="H137" i="7"/>
  <c r="I137" i="7"/>
  <c r="J137" i="7"/>
  <c r="K137" i="7"/>
  <c r="L137" i="7"/>
  <c r="D138" i="7"/>
  <c r="F138" i="7"/>
  <c r="E138" i="7"/>
  <c r="G138" i="7"/>
  <c r="I138" i="7"/>
  <c r="J138" i="7"/>
  <c r="K138" i="7"/>
  <c r="L138" i="7"/>
  <c r="D139" i="7"/>
  <c r="F139" i="7"/>
  <c r="E139" i="7"/>
  <c r="G139" i="7"/>
  <c r="L139" i="7"/>
  <c r="D140" i="7"/>
  <c r="H140" i="7"/>
  <c r="E140" i="7"/>
  <c r="G140" i="7"/>
  <c r="I140" i="7"/>
  <c r="D141" i="7"/>
  <c r="H141" i="7"/>
  <c r="E141" i="7"/>
  <c r="K141" i="7"/>
  <c r="F141" i="7"/>
  <c r="J141" i="7"/>
  <c r="D142" i="7"/>
  <c r="E142" i="7"/>
  <c r="F142" i="7"/>
  <c r="G142" i="7"/>
  <c r="H142" i="7"/>
  <c r="I142" i="7"/>
  <c r="J142" i="7"/>
  <c r="K142" i="7"/>
  <c r="D143" i="7"/>
  <c r="J143" i="7"/>
  <c r="E143" i="7"/>
  <c r="G143" i="7"/>
  <c r="H143" i="7"/>
  <c r="L143" i="7"/>
  <c r="D144" i="7"/>
  <c r="F144" i="7"/>
  <c r="E144" i="7"/>
  <c r="K144" i="7"/>
  <c r="H144" i="7"/>
  <c r="I144" i="7"/>
  <c r="J144" i="7"/>
  <c r="D145" i="7"/>
  <c r="E145" i="7"/>
  <c r="G145" i="7"/>
  <c r="F145" i="7"/>
  <c r="H145" i="7"/>
  <c r="I145" i="7"/>
  <c r="J145" i="7"/>
  <c r="K145" i="7"/>
  <c r="L145" i="7"/>
  <c r="D146" i="7"/>
  <c r="F146" i="7"/>
  <c r="E146" i="7"/>
  <c r="G146" i="7"/>
  <c r="I146" i="7"/>
  <c r="J146" i="7"/>
  <c r="K146" i="7"/>
  <c r="L146" i="7"/>
  <c r="D147" i="7"/>
  <c r="F147" i="7"/>
  <c r="E147" i="7"/>
  <c r="G147" i="7"/>
  <c r="L147" i="7"/>
  <c r="D148" i="7"/>
  <c r="H148" i="7"/>
  <c r="E148" i="7"/>
  <c r="G148" i="7"/>
  <c r="I148" i="7"/>
  <c r="D149" i="7"/>
  <c r="H149" i="7"/>
  <c r="E149" i="7"/>
  <c r="K149" i="7"/>
  <c r="F149" i="7"/>
  <c r="J149" i="7"/>
  <c r="D150" i="7"/>
  <c r="E150" i="7"/>
  <c r="F150" i="7"/>
  <c r="G150" i="7"/>
  <c r="H150" i="7"/>
  <c r="I150" i="7"/>
  <c r="J150" i="7"/>
  <c r="K150" i="7"/>
  <c r="D151" i="7"/>
  <c r="J151" i="7"/>
  <c r="E151" i="7"/>
  <c r="G151" i="7"/>
  <c r="H151" i="7"/>
  <c r="L151" i="7"/>
  <c r="D152" i="7"/>
  <c r="F152" i="7"/>
  <c r="E152" i="7"/>
  <c r="K152" i="7"/>
  <c r="H152" i="7"/>
  <c r="I152" i="7"/>
  <c r="J152" i="7"/>
  <c r="D153" i="7"/>
  <c r="E153" i="7"/>
  <c r="G153" i="7"/>
  <c r="F153" i="7"/>
  <c r="H153" i="7"/>
  <c r="I153" i="7"/>
  <c r="J153" i="7"/>
  <c r="K153" i="7"/>
  <c r="L153" i="7"/>
  <c r="D154" i="7"/>
  <c r="F154" i="7"/>
  <c r="E154" i="7"/>
  <c r="G154" i="7"/>
  <c r="I154" i="7"/>
  <c r="J154" i="7"/>
  <c r="K154" i="7"/>
  <c r="L154" i="7"/>
  <c r="D155" i="7"/>
  <c r="F155" i="7"/>
  <c r="E155" i="7"/>
  <c r="G155" i="7"/>
  <c r="L155" i="7"/>
  <c r="D156" i="7"/>
  <c r="H156" i="7"/>
  <c r="E156" i="7"/>
  <c r="G156" i="7"/>
  <c r="I156" i="7"/>
  <c r="D157" i="7"/>
  <c r="H157" i="7"/>
  <c r="E157" i="7"/>
  <c r="K157" i="7"/>
  <c r="F157" i="7"/>
  <c r="J157" i="7"/>
  <c r="D158" i="7"/>
  <c r="E158" i="7"/>
  <c r="F158" i="7"/>
  <c r="G158" i="7"/>
  <c r="H158" i="7"/>
  <c r="I158" i="7"/>
  <c r="J158" i="7"/>
  <c r="K158" i="7"/>
  <c r="D159" i="7"/>
  <c r="J159" i="7"/>
  <c r="E159" i="7"/>
  <c r="G159" i="7"/>
  <c r="H159" i="7"/>
  <c r="L159" i="7"/>
  <c r="D160" i="7"/>
  <c r="F160" i="7"/>
  <c r="E160" i="7"/>
  <c r="K160" i="7"/>
  <c r="H160" i="7"/>
  <c r="I160" i="7"/>
  <c r="J160" i="7"/>
  <c r="D161" i="7"/>
  <c r="E161" i="7"/>
  <c r="G161" i="7"/>
  <c r="F161" i="7"/>
  <c r="H161" i="7"/>
  <c r="I161" i="7"/>
  <c r="J161" i="7"/>
  <c r="K161" i="7"/>
  <c r="L161" i="7"/>
  <c r="D162" i="7"/>
  <c r="F162" i="7"/>
  <c r="E162" i="7"/>
  <c r="G162" i="7"/>
  <c r="I162" i="7"/>
  <c r="J162" i="7"/>
  <c r="K162" i="7"/>
  <c r="L162" i="7"/>
  <c r="D163" i="7"/>
  <c r="F163" i="7"/>
  <c r="E163" i="7"/>
  <c r="G163" i="7"/>
  <c r="L163" i="7"/>
  <c r="D164" i="7"/>
  <c r="H164" i="7"/>
  <c r="E164" i="7"/>
  <c r="G164" i="7"/>
  <c r="I164" i="7"/>
  <c r="D165" i="7"/>
  <c r="H165" i="7"/>
  <c r="E165" i="7"/>
  <c r="K165" i="7"/>
  <c r="F165" i="7"/>
  <c r="J165" i="7"/>
  <c r="D166" i="7"/>
  <c r="E166" i="7"/>
  <c r="F166" i="7"/>
  <c r="G166" i="7"/>
  <c r="H166" i="7"/>
  <c r="I166" i="7"/>
  <c r="J166" i="7"/>
  <c r="K166" i="7"/>
  <c r="D167" i="7"/>
  <c r="J167" i="7"/>
  <c r="E167" i="7"/>
  <c r="G167" i="7"/>
  <c r="H167" i="7"/>
  <c r="L167" i="7"/>
  <c r="D168" i="7"/>
  <c r="F168" i="7"/>
  <c r="E168" i="7"/>
  <c r="K168" i="7"/>
  <c r="H168" i="7"/>
  <c r="I168" i="7"/>
  <c r="J168" i="7"/>
  <c r="D169" i="7"/>
  <c r="E169" i="7"/>
  <c r="G169" i="7"/>
  <c r="F169" i="7"/>
  <c r="H169" i="7"/>
  <c r="I169" i="7"/>
  <c r="J169" i="7"/>
  <c r="K169" i="7"/>
  <c r="L169" i="7"/>
  <c r="D170" i="7"/>
  <c r="F170" i="7"/>
  <c r="E170" i="7"/>
  <c r="G170" i="7"/>
  <c r="I170" i="7"/>
  <c r="J170" i="7"/>
  <c r="K170" i="7"/>
  <c r="L170" i="7"/>
  <c r="D171" i="7"/>
  <c r="F171" i="7"/>
  <c r="E171" i="7"/>
  <c r="G171" i="7"/>
  <c r="L171" i="7"/>
  <c r="D172" i="7"/>
  <c r="H172" i="7"/>
  <c r="E172" i="7"/>
  <c r="G172" i="7"/>
  <c r="I172" i="7"/>
  <c r="D173" i="7"/>
  <c r="H173" i="7"/>
  <c r="E173" i="7"/>
  <c r="K173" i="7"/>
  <c r="F173" i="7"/>
  <c r="J173" i="7"/>
  <c r="D174" i="7"/>
  <c r="E174" i="7"/>
  <c r="F174" i="7"/>
  <c r="G174" i="7"/>
  <c r="H174" i="7"/>
  <c r="I174" i="7"/>
  <c r="J174" i="7"/>
  <c r="K174" i="7"/>
  <c r="D175" i="7"/>
  <c r="J175" i="7"/>
  <c r="E175" i="7"/>
  <c r="G175" i="7"/>
  <c r="H175" i="7"/>
  <c r="L175" i="7"/>
  <c r="D176" i="7"/>
  <c r="F176" i="7"/>
  <c r="E176" i="7"/>
  <c r="K176" i="7"/>
  <c r="H176" i="7"/>
  <c r="I176" i="7"/>
  <c r="J176" i="7"/>
  <c r="D177" i="7"/>
  <c r="E177" i="7"/>
  <c r="G177" i="7"/>
  <c r="F177" i="7"/>
  <c r="H177" i="7"/>
  <c r="I177" i="7"/>
  <c r="J177" i="7"/>
  <c r="K177" i="7"/>
  <c r="L177" i="7"/>
  <c r="D178" i="7"/>
  <c r="F178" i="7"/>
  <c r="E178" i="7"/>
  <c r="G178" i="7"/>
  <c r="I178" i="7"/>
  <c r="J178" i="7"/>
  <c r="K178" i="7"/>
  <c r="L178" i="7"/>
  <c r="D179" i="7"/>
  <c r="F179" i="7"/>
  <c r="E179" i="7"/>
  <c r="G179" i="7"/>
  <c r="L179" i="7"/>
  <c r="D180" i="7"/>
  <c r="H180" i="7"/>
  <c r="E180" i="7"/>
  <c r="G180" i="7"/>
  <c r="I180" i="7"/>
  <c r="D181" i="7"/>
  <c r="H181" i="7"/>
  <c r="E181" i="7"/>
  <c r="K181" i="7"/>
  <c r="F181" i="7"/>
  <c r="J181" i="7"/>
  <c r="D182" i="7"/>
  <c r="E182" i="7"/>
  <c r="F182" i="7"/>
  <c r="G182" i="7"/>
  <c r="H182" i="7"/>
  <c r="I182" i="7"/>
  <c r="J182" i="7"/>
  <c r="K182" i="7"/>
  <c r="D183" i="7"/>
  <c r="J183" i="7"/>
  <c r="E183" i="7"/>
  <c r="G183" i="7"/>
  <c r="H183" i="7"/>
  <c r="L183" i="7"/>
  <c r="D184" i="7"/>
  <c r="F184" i="7"/>
  <c r="E184" i="7"/>
  <c r="K184" i="7"/>
  <c r="H184" i="7"/>
  <c r="I184" i="7"/>
  <c r="J184" i="7"/>
  <c r="D185" i="7"/>
  <c r="E185" i="7"/>
  <c r="G185" i="7"/>
  <c r="F185" i="7"/>
  <c r="H185" i="7"/>
  <c r="I185" i="7"/>
  <c r="J185" i="7"/>
  <c r="K185" i="7"/>
  <c r="L185" i="7"/>
  <c r="D186" i="7"/>
  <c r="F186" i="7"/>
  <c r="E186" i="7"/>
  <c r="G186" i="7"/>
  <c r="I186" i="7"/>
  <c r="J186" i="7"/>
  <c r="K186" i="7"/>
  <c r="L186" i="7"/>
  <c r="D187" i="7"/>
  <c r="F187" i="7"/>
  <c r="E187" i="7"/>
  <c r="G187" i="7"/>
  <c r="L187" i="7"/>
  <c r="D188" i="7"/>
  <c r="H188" i="7"/>
  <c r="E188" i="7"/>
  <c r="G188" i="7"/>
  <c r="I188" i="7"/>
  <c r="D189" i="7"/>
  <c r="H189" i="7"/>
  <c r="E189" i="7"/>
  <c r="K189" i="7"/>
  <c r="F189" i="7"/>
  <c r="J189" i="7"/>
  <c r="D190" i="7"/>
  <c r="E190" i="7"/>
  <c r="F190" i="7"/>
  <c r="G190" i="7"/>
  <c r="H190" i="7"/>
  <c r="I190" i="7"/>
  <c r="J190" i="7"/>
  <c r="K190" i="7"/>
  <c r="D191" i="7"/>
  <c r="J191" i="7"/>
  <c r="E191" i="7"/>
  <c r="G191" i="7"/>
  <c r="H191" i="7"/>
  <c r="L191" i="7"/>
  <c r="D192" i="7"/>
  <c r="F192" i="7"/>
  <c r="E192" i="7"/>
  <c r="K192" i="7"/>
  <c r="H192" i="7"/>
  <c r="I192" i="7"/>
  <c r="J192" i="7"/>
  <c r="D193" i="7"/>
  <c r="E193" i="7"/>
  <c r="G193" i="7"/>
  <c r="F193" i="7"/>
  <c r="H193" i="7"/>
  <c r="I193" i="7"/>
  <c r="J193" i="7"/>
  <c r="K193" i="7"/>
  <c r="L193" i="7"/>
  <c r="D194" i="7"/>
  <c r="F194" i="7"/>
  <c r="E194" i="7"/>
  <c r="G194" i="7"/>
  <c r="I194" i="7"/>
  <c r="J194" i="7"/>
  <c r="K194" i="7"/>
  <c r="L194" i="7"/>
  <c r="D195" i="7"/>
  <c r="F195" i="7"/>
  <c r="E195" i="7"/>
  <c r="G195" i="7"/>
  <c r="L195" i="7"/>
  <c r="D196" i="7"/>
  <c r="H196" i="7"/>
  <c r="E196" i="7"/>
  <c r="G196" i="7"/>
  <c r="I196" i="7"/>
  <c r="D197" i="7"/>
  <c r="H197" i="7"/>
  <c r="E197" i="7"/>
  <c r="K197" i="7"/>
  <c r="F197" i="7"/>
  <c r="J197" i="7"/>
  <c r="D198" i="7"/>
  <c r="E198" i="7"/>
  <c r="F198" i="7"/>
  <c r="G198" i="7"/>
  <c r="H198" i="7"/>
  <c r="I198" i="7"/>
  <c r="J198" i="7"/>
  <c r="K198" i="7"/>
  <c r="D199" i="7"/>
  <c r="J199" i="7"/>
  <c r="E199" i="7"/>
  <c r="G199" i="7"/>
  <c r="H199" i="7"/>
  <c r="L199" i="7"/>
  <c r="D200" i="7"/>
  <c r="F200" i="7"/>
  <c r="E200" i="7"/>
  <c r="K200" i="7"/>
  <c r="H200" i="7"/>
  <c r="I200" i="7"/>
  <c r="J200" i="7"/>
  <c r="D201" i="7"/>
  <c r="E201" i="7"/>
  <c r="G201" i="7"/>
  <c r="F201" i="7"/>
  <c r="H201" i="7"/>
  <c r="I201" i="7"/>
  <c r="J201" i="7"/>
  <c r="K201" i="7"/>
  <c r="L201" i="7"/>
  <c r="D202" i="7"/>
  <c r="F202" i="7"/>
  <c r="E202" i="7"/>
  <c r="G202" i="7"/>
  <c r="I202" i="7"/>
  <c r="J202" i="7"/>
  <c r="K202" i="7"/>
  <c r="L202" i="7"/>
  <c r="D203" i="7"/>
  <c r="F203" i="7"/>
  <c r="E203" i="7"/>
  <c r="G203" i="7"/>
  <c r="L203" i="7"/>
  <c r="D204" i="7"/>
  <c r="H204" i="7"/>
  <c r="E204" i="7"/>
  <c r="G204" i="7"/>
  <c r="I204" i="7"/>
  <c r="D205" i="7"/>
  <c r="H205" i="7"/>
  <c r="E205" i="7"/>
  <c r="K205" i="7"/>
  <c r="F205" i="7"/>
  <c r="J205" i="7"/>
  <c r="D206" i="7"/>
  <c r="E206" i="7"/>
  <c r="F206" i="7"/>
  <c r="G206" i="7"/>
  <c r="H206" i="7"/>
  <c r="I206" i="7"/>
  <c r="J206" i="7"/>
  <c r="K206" i="7"/>
  <c r="D207" i="7"/>
  <c r="J207" i="7"/>
  <c r="E207" i="7"/>
  <c r="G207" i="7"/>
  <c r="H207" i="7"/>
  <c r="L207" i="7"/>
  <c r="D208" i="7"/>
  <c r="F208" i="7"/>
  <c r="E208" i="7"/>
  <c r="K208" i="7"/>
  <c r="H208" i="7"/>
  <c r="I208" i="7"/>
  <c r="J208" i="7"/>
  <c r="D209" i="7"/>
  <c r="E209" i="7"/>
  <c r="L209" i="7"/>
  <c r="F209" i="7"/>
  <c r="H209" i="7"/>
  <c r="I209" i="7"/>
  <c r="J209" i="7"/>
  <c r="K209" i="7"/>
  <c r="D210" i="7"/>
  <c r="F210" i="7"/>
  <c r="E210" i="7"/>
  <c r="G210" i="7"/>
  <c r="I210" i="7"/>
  <c r="J210" i="7"/>
  <c r="K210" i="7"/>
  <c r="L210" i="7"/>
  <c r="D211" i="7"/>
  <c r="F211" i="7"/>
  <c r="E211" i="7"/>
  <c r="G211" i="7"/>
  <c r="L211" i="7"/>
  <c r="D212" i="7"/>
  <c r="H212" i="7"/>
  <c r="E212" i="7"/>
  <c r="G212" i="7"/>
  <c r="I212" i="7"/>
  <c r="D213" i="7"/>
  <c r="H213" i="7"/>
  <c r="E213" i="7"/>
  <c r="K213" i="7"/>
  <c r="F213" i="7"/>
  <c r="J213" i="7"/>
  <c r="D214" i="7"/>
  <c r="E214" i="7"/>
  <c r="F214" i="7"/>
  <c r="G214" i="7"/>
  <c r="H214" i="7"/>
  <c r="I214" i="7"/>
  <c r="J214" i="7"/>
  <c r="K214" i="7"/>
  <c r="D215" i="7"/>
  <c r="J215" i="7"/>
  <c r="E215" i="7"/>
  <c r="G215" i="7"/>
  <c r="H215" i="7"/>
  <c r="L215" i="7"/>
  <c r="D216" i="7"/>
  <c r="F216" i="7"/>
  <c r="E216" i="7"/>
  <c r="K216" i="7"/>
  <c r="H216" i="7"/>
  <c r="I216" i="7"/>
  <c r="J216" i="7"/>
  <c r="D217" i="7"/>
  <c r="E217" i="7"/>
  <c r="L217" i="7"/>
  <c r="F217" i="7"/>
  <c r="H217" i="7"/>
  <c r="I217" i="7"/>
  <c r="J217" i="7"/>
  <c r="K217" i="7"/>
  <c r="D218" i="7"/>
  <c r="F218" i="7"/>
  <c r="E218" i="7"/>
  <c r="G218" i="7"/>
  <c r="I218" i="7"/>
  <c r="J218" i="7"/>
  <c r="K218" i="7"/>
  <c r="L218" i="7"/>
  <c r="D219" i="7"/>
  <c r="F219" i="7"/>
  <c r="E219" i="7"/>
  <c r="G219" i="7"/>
  <c r="L219" i="7"/>
  <c r="D220" i="7"/>
  <c r="H220" i="7"/>
  <c r="E220" i="7"/>
  <c r="G220" i="7"/>
  <c r="I220" i="7"/>
  <c r="D221" i="7"/>
  <c r="H221" i="7"/>
  <c r="E221" i="7"/>
  <c r="K221" i="7"/>
  <c r="F221" i="7"/>
  <c r="J221" i="7"/>
  <c r="D222" i="7"/>
  <c r="E222" i="7"/>
  <c r="F222" i="7"/>
  <c r="G222" i="7"/>
  <c r="H222" i="7"/>
  <c r="I222" i="7"/>
  <c r="J222" i="7"/>
  <c r="K222" i="7"/>
  <c r="D223" i="7"/>
  <c r="J223" i="7"/>
  <c r="E223" i="7"/>
  <c r="G223" i="7"/>
  <c r="H223" i="7"/>
  <c r="L223" i="7"/>
  <c r="D224" i="7"/>
  <c r="F224" i="7"/>
  <c r="E224" i="7"/>
  <c r="K224" i="7"/>
  <c r="H224" i="7"/>
  <c r="I224" i="7"/>
  <c r="J224" i="7"/>
  <c r="D225" i="7"/>
  <c r="E225" i="7"/>
  <c r="L225" i="7"/>
  <c r="F225" i="7"/>
  <c r="H225" i="7"/>
  <c r="I225" i="7"/>
  <c r="J225" i="7"/>
  <c r="K225" i="7"/>
  <c r="D226" i="7"/>
  <c r="F226" i="7"/>
  <c r="E226" i="7"/>
  <c r="G226" i="7"/>
  <c r="I226" i="7"/>
  <c r="J226" i="7"/>
  <c r="K226" i="7"/>
  <c r="L226" i="7"/>
  <c r="D227" i="7"/>
  <c r="F227" i="7"/>
  <c r="E227" i="7"/>
  <c r="G227" i="7"/>
  <c r="L227" i="7"/>
  <c r="D228" i="7"/>
  <c r="H228" i="7"/>
  <c r="E228" i="7"/>
  <c r="G228" i="7"/>
  <c r="I228" i="7"/>
  <c r="D229" i="7"/>
  <c r="H229" i="7"/>
  <c r="E229" i="7"/>
  <c r="K229" i="7"/>
  <c r="F229" i="7"/>
  <c r="J229" i="7"/>
  <c r="D230" i="7"/>
  <c r="E230" i="7"/>
  <c r="F230" i="7"/>
  <c r="G230" i="7"/>
  <c r="H230" i="7"/>
  <c r="I230" i="7"/>
  <c r="J230" i="7"/>
  <c r="K230" i="7"/>
  <c r="D231" i="7"/>
  <c r="J231" i="7"/>
  <c r="E231" i="7"/>
  <c r="G231" i="7"/>
  <c r="H231" i="7"/>
  <c r="L231" i="7"/>
  <c r="D232" i="7"/>
  <c r="F232" i="7"/>
  <c r="E232" i="7"/>
  <c r="K232" i="7"/>
  <c r="H232" i="7"/>
  <c r="I232" i="7"/>
  <c r="J232" i="7"/>
  <c r="D233" i="7"/>
  <c r="E233" i="7"/>
  <c r="L233" i="7"/>
  <c r="F233" i="7"/>
  <c r="H233" i="7"/>
  <c r="I233" i="7"/>
  <c r="J233" i="7"/>
  <c r="K233" i="7"/>
  <c r="D234" i="7"/>
  <c r="F234" i="7"/>
  <c r="E234" i="7"/>
  <c r="G234" i="7"/>
  <c r="I234" i="7"/>
  <c r="J234" i="7"/>
  <c r="K234" i="7"/>
  <c r="L234" i="7"/>
  <c r="D235" i="7"/>
  <c r="F235" i="7"/>
  <c r="E235" i="7"/>
  <c r="G235" i="7"/>
  <c r="L235" i="7"/>
  <c r="D236" i="7"/>
  <c r="H236" i="7"/>
  <c r="E236" i="7"/>
  <c r="G236" i="7"/>
  <c r="I236" i="7"/>
  <c r="D237" i="7"/>
  <c r="H237" i="7"/>
  <c r="E237" i="7"/>
  <c r="K237" i="7"/>
  <c r="F237" i="7"/>
  <c r="J237" i="7"/>
  <c r="D238" i="7"/>
  <c r="E238" i="7"/>
  <c r="F238" i="7"/>
  <c r="G238" i="7"/>
  <c r="H238" i="7"/>
  <c r="I238" i="7"/>
  <c r="J238" i="7"/>
  <c r="K238" i="7"/>
  <c r="D239" i="7"/>
  <c r="J239" i="7"/>
  <c r="E239" i="7"/>
  <c r="G239" i="7"/>
  <c r="H239" i="7"/>
  <c r="L239" i="7"/>
  <c r="D240" i="7"/>
  <c r="F240" i="7"/>
  <c r="E240" i="7"/>
  <c r="K240" i="7"/>
  <c r="H240" i="7"/>
  <c r="I240" i="7"/>
  <c r="J240" i="7"/>
  <c r="D241" i="7"/>
  <c r="E241" i="7"/>
  <c r="L241" i="7"/>
  <c r="F241" i="7"/>
  <c r="H241" i="7"/>
  <c r="I241" i="7"/>
  <c r="J241" i="7"/>
  <c r="K241" i="7"/>
  <c r="D242" i="7"/>
  <c r="F242" i="7"/>
  <c r="E242" i="7"/>
  <c r="G242" i="7"/>
  <c r="I242" i="7"/>
  <c r="J242" i="7"/>
  <c r="K242" i="7"/>
  <c r="L242" i="7"/>
  <c r="D243" i="7"/>
  <c r="F243" i="7"/>
  <c r="E243" i="7"/>
  <c r="G243" i="7"/>
  <c r="L243" i="7"/>
  <c r="D244" i="7"/>
  <c r="H244" i="7"/>
  <c r="E244" i="7"/>
  <c r="G244" i="7"/>
  <c r="I244" i="7"/>
  <c r="D245" i="7"/>
  <c r="H245" i="7"/>
  <c r="E245" i="7"/>
  <c r="K245" i="7"/>
  <c r="F245" i="7"/>
  <c r="J245" i="7"/>
  <c r="D246" i="7"/>
  <c r="E246" i="7"/>
  <c r="F246" i="7"/>
  <c r="G246" i="7"/>
  <c r="H246" i="7"/>
  <c r="I246" i="7"/>
  <c r="J246" i="7"/>
  <c r="K246" i="7"/>
  <c r="D247" i="7"/>
  <c r="J247" i="7"/>
  <c r="E247" i="7"/>
  <c r="G247" i="7"/>
  <c r="H247" i="7"/>
  <c r="L247" i="7"/>
  <c r="D248" i="7"/>
  <c r="F248" i="7"/>
  <c r="E248" i="7"/>
  <c r="K248" i="7"/>
  <c r="H248" i="7"/>
  <c r="I248" i="7"/>
  <c r="D249" i="7"/>
  <c r="E249" i="7"/>
  <c r="L249" i="7"/>
  <c r="F249" i="7"/>
  <c r="H249" i="7"/>
  <c r="I249" i="7"/>
  <c r="J249" i="7"/>
  <c r="D250" i="7"/>
  <c r="H250" i="7"/>
  <c r="E250" i="7"/>
  <c r="F250" i="7"/>
  <c r="G250" i="7"/>
  <c r="I250" i="7"/>
  <c r="J250" i="7"/>
  <c r="K250" i="7"/>
  <c r="L250" i="7"/>
  <c r="D251" i="7"/>
  <c r="F251" i="7"/>
  <c r="E251" i="7"/>
  <c r="G251" i="7"/>
  <c r="L251" i="7"/>
  <c r="D252" i="7"/>
  <c r="H252" i="7"/>
  <c r="E252" i="7"/>
  <c r="G252" i="7"/>
  <c r="I252" i="7"/>
  <c r="D253" i="7"/>
  <c r="H253" i="7"/>
  <c r="E253" i="7"/>
  <c r="K253" i="7"/>
  <c r="F253" i="7"/>
  <c r="J253" i="7"/>
  <c r="D254" i="7"/>
  <c r="E254" i="7"/>
  <c r="F254" i="7"/>
  <c r="G254" i="7"/>
  <c r="H254" i="7"/>
  <c r="I254" i="7"/>
  <c r="J254" i="7"/>
  <c r="K254" i="7"/>
  <c r="D255" i="7"/>
  <c r="J255" i="7"/>
  <c r="E255" i="7"/>
  <c r="G255" i="7"/>
  <c r="H255" i="7"/>
  <c r="L255" i="7"/>
  <c r="D256" i="7"/>
  <c r="F256" i="7"/>
  <c r="E256" i="7"/>
  <c r="K256" i="7"/>
  <c r="H256" i="7"/>
  <c r="I256" i="7"/>
  <c r="D257" i="7"/>
  <c r="E257" i="7"/>
  <c r="L257" i="7"/>
  <c r="F257" i="7"/>
  <c r="H257" i="7"/>
  <c r="I257" i="7"/>
  <c r="J257" i="7"/>
  <c r="D258" i="7"/>
  <c r="H258" i="7"/>
  <c r="E258" i="7"/>
  <c r="F258" i="7"/>
  <c r="G258" i="7"/>
  <c r="I258" i="7"/>
  <c r="J258" i="7"/>
  <c r="K258" i="7"/>
  <c r="L258" i="7"/>
  <c r="D259" i="7"/>
  <c r="F259" i="7"/>
  <c r="E259" i="7"/>
  <c r="G259" i="7"/>
  <c r="L259" i="7"/>
  <c r="D260" i="7"/>
  <c r="H260" i="7"/>
  <c r="E260" i="7"/>
  <c r="G260" i="7"/>
  <c r="I260" i="7"/>
  <c r="D261" i="7"/>
  <c r="H261" i="7"/>
  <c r="E261" i="7"/>
  <c r="K261" i="7"/>
  <c r="F261" i="7"/>
  <c r="J261" i="7"/>
  <c r="D262" i="7"/>
  <c r="E262" i="7"/>
  <c r="F262" i="7"/>
  <c r="G262" i="7"/>
  <c r="H262" i="7"/>
  <c r="I262" i="7"/>
  <c r="J262" i="7"/>
  <c r="K262" i="7"/>
  <c r="D263" i="7"/>
  <c r="J263" i="7"/>
  <c r="E263" i="7"/>
  <c r="G263" i="7"/>
  <c r="H263" i="7"/>
  <c r="L263" i="7"/>
  <c r="D264" i="7"/>
  <c r="F264" i="7"/>
  <c r="E264" i="7"/>
  <c r="K264" i="7"/>
  <c r="H264" i="7"/>
  <c r="I264" i="7"/>
  <c r="D265" i="7"/>
  <c r="E265" i="7"/>
  <c r="L265" i="7"/>
  <c r="F265" i="7"/>
  <c r="H265" i="7"/>
  <c r="I265" i="7"/>
  <c r="J265" i="7"/>
  <c r="D266" i="7"/>
  <c r="H266" i="7"/>
  <c r="E266" i="7"/>
  <c r="F266" i="7"/>
  <c r="G266" i="7"/>
  <c r="I266" i="7"/>
  <c r="J266" i="7"/>
  <c r="K266" i="7"/>
  <c r="L266" i="7"/>
  <c r="D267" i="7"/>
  <c r="F267" i="7"/>
  <c r="E267" i="7"/>
  <c r="G267" i="7"/>
  <c r="L267" i="7"/>
  <c r="D268" i="7"/>
  <c r="H268" i="7"/>
  <c r="E268" i="7"/>
  <c r="G268" i="7"/>
  <c r="I268" i="7"/>
  <c r="D269" i="7"/>
  <c r="H269" i="7"/>
  <c r="E269" i="7"/>
  <c r="K269" i="7"/>
  <c r="F269" i="7"/>
  <c r="J269" i="7"/>
  <c r="D270" i="7"/>
  <c r="E270" i="7"/>
  <c r="F270" i="7"/>
  <c r="G270" i="7"/>
  <c r="H270" i="7"/>
  <c r="I270" i="7"/>
  <c r="J270" i="7"/>
  <c r="K270" i="7"/>
  <c r="D271" i="7"/>
  <c r="J271" i="7"/>
  <c r="E271" i="7"/>
  <c r="G271" i="7"/>
  <c r="H271" i="7"/>
  <c r="L271" i="7"/>
  <c r="D272" i="7"/>
  <c r="F272" i="7"/>
  <c r="E272" i="7"/>
  <c r="K272" i="7"/>
  <c r="H272" i="7"/>
  <c r="I272" i="7"/>
  <c r="D273" i="7"/>
  <c r="E273" i="7"/>
  <c r="L273" i="7"/>
  <c r="F273" i="7"/>
  <c r="H273" i="7"/>
  <c r="I273" i="7"/>
  <c r="J273" i="7"/>
  <c r="D274" i="7"/>
  <c r="H274" i="7"/>
  <c r="E274" i="7"/>
  <c r="F274" i="7"/>
  <c r="G274" i="7"/>
  <c r="I274" i="7"/>
  <c r="J274" i="7"/>
  <c r="K274" i="7"/>
  <c r="L274" i="7"/>
  <c r="D275" i="7"/>
  <c r="F275" i="7"/>
  <c r="E275" i="7"/>
  <c r="G275" i="7"/>
  <c r="L275" i="7"/>
  <c r="D276" i="7"/>
  <c r="H276" i="7"/>
  <c r="E276" i="7"/>
  <c r="G276" i="7"/>
  <c r="I276" i="7"/>
  <c r="D277" i="7"/>
  <c r="H277" i="7"/>
  <c r="E277" i="7"/>
  <c r="K277" i="7"/>
  <c r="F277" i="7"/>
  <c r="J277" i="7"/>
  <c r="D278" i="7"/>
  <c r="E278" i="7"/>
  <c r="F278" i="7"/>
  <c r="G278" i="7"/>
  <c r="H278" i="7"/>
  <c r="I278" i="7"/>
  <c r="J278" i="7"/>
  <c r="K278" i="7"/>
  <c r="D279" i="7"/>
  <c r="J279" i="7"/>
  <c r="E279" i="7"/>
  <c r="G279" i="7"/>
  <c r="H279" i="7"/>
  <c r="L279" i="7"/>
  <c r="D280" i="7"/>
  <c r="F280" i="7"/>
  <c r="E280" i="7"/>
  <c r="K280" i="7"/>
  <c r="H280" i="7"/>
  <c r="I280" i="7"/>
  <c r="D281" i="7"/>
  <c r="E281" i="7"/>
  <c r="L281" i="7"/>
  <c r="F281" i="7"/>
  <c r="H281" i="7"/>
  <c r="I281" i="7"/>
  <c r="J281" i="7"/>
  <c r="D282" i="7"/>
  <c r="H282" i="7"/>
  <c r="E282" i="7"/>
  <c r="F282" i="7"/>
  <c r="G282" i="7"/>
  <c r="I282" i="7"/>
  <c r="J282" i="7"/>
  <c r="K282" i="7"/>
  <c r="L282" i="7"/>
  <c r="D283" i="7"/>
  <c r="F283" i="7"/>
  <c r="E283" i="7"/>
  <c r="G283" i="7"/>
  <c r="L283" i="7"/>
  <c r="D284" i="7"/>
  <c r="H284" i="7"/>
  <c r="E284" i="7"/>
  <c r="G284" i="7"/>
  <c r="I284" i="7"/>
  <c r="D285" i="7"/>
  <c r="H285" i="7"/>
  <c r="E285" i="7"/>
  <c r="K285" i="7"/>
  <c r="F285" i="7"/>
  <c r="J285" i="7"/>
  <c r="D286" i="7"/>
  <c r="E286" i="7"/>
  <c r="F286" i="7"/>
  <c r="G286" i="7"/>
  <c r="H286" i="7"/>
  <c r="I286" i="7"/>
  <c r="J286" i="7"/>
  <c r="K286" i="7"/>
  <c r="D287" i="7"/>
  <c r="J287" i="7"/>
  <c r="E287" i="7"/>
  <c r="G287" i="7"/>
  <c r="H287" i="7"/>
  <c r="L287" i="7"/>
  <c r="D288" i="7"/>
  <c r="F288" i="7"/>
  <c r="E288" i="7"/>
  <c r="K288" i="7"/>
  <c r="H288" i="7"/>
  <c r="I288" i="7"/>
  <c r="D289" i="7"/>
  <c r="E289" i="7"/>
  <c r="L289" i="7"/>
  <c r="F289" i="7"/>
  <c r="H289" i="7"/>
  <c r="I289" i="7"/>
  <c r="J289" i="7"/>
  <c r="D290" i="7"/>
  <c r="H290" i="7"/>
  <c r="E290" i="7"/>
  <c r="F290" i="7"/>
  <c r="G290" i="7"/>
  <c r="I290" i="7"/>
  <c r="J290" i="7"/>
  <c r="K290" i="7"/>
  <c r="L290" i="7"/>
  <c r="D291" i="7"/>
  <c r="F291" i="7"/>
  <c r="E291" i="7"/>
  <c r="G291" i="7"/>
  <c r="L291" i="7"/>
  <c r="D292" i="7"/>
  <c r="H292" i="7"/>
  <c r="E292" i="7"/>
  <c r="G292" i="7"/>
  <c r="I292" i="7"/>
  <c r="D293" i="7"/>
  <c r="H293" i="7"/>
  <c r="E293" i="7"/>
  <c r="K293" i="7"/>
  <c r="F293" i="7"/>
  <c r="J293" i="7"/>
  <c r="D294" i="7"/>
  <c r="E294" i="7"/>
  <c r="F294" i="7"/>
  <c r="G294" i="7"/>
  <c r="H294" i="7"/>
  <c r="I294" i="7"/>
  <c r="J294" i="7"/>
  <c r="K294" i="7"/>
  <c r="D295" i="7"/>
  <c r="J295" i="7"/>
  <c r="E295" i="7"/>
  <c r="G295" i="7"/>
  <c r="H295" i="7"/>
  <c r="L295" i="7"/>
  <c r="D296" i="7"/>
  <c r="F296" i="7"/>
  <c r="E296" i="7"/>
  <c r="K296" i="7"/>
  <c r="H296" i="7"/>
  <c r="I296" i="7"/>
  <c r="D297" i="7"/>
  <c r="E297" i="7"/>
  <c r="L297" i="7"/>
  <c r="F297" i="7"/>
  <c r="H297" i="7"/>
  <c r="I297" i="7"/>
  <c r="J297" i="7"/>
  <c r="D298" i="7"/>
  <c r="H298" i="7"/>
  <c r="E298" i="7"/>
  <c r="F298" i="7"/>
  <c r="G298" i="7"/>
  <c r="I298" i="7"/>
  <c r="J298" i="7"/>
  <c r="K298" i="7"/>
  <c r="L298" i="7"/>
  <c r="D299" i="7"/>
  <c r="F299" i="7"/>
  <c r="E299" i="7"/>
  <c r="G299" i="7"/>
  <c r="L299" i="7"/>
  <c r="D300" i="7"/>
  <c r="H300" i="7"/>
  <c r="E300" i="7"/>
  <c r="G300" i="7"/>
  <c r="I300" i="7"/>
  <c r="D301" i="7"/>
  <c r="H301" i="7"/>
  <c r="E301" i="7"/>
  <c r="K301" i="7"/>
  <c r="F301" i="7"/>
  <c r="J301" i="7"/>
  <c r="D302" i="7"/>
  <c r="E302" i="7"/>
  <c r="F302" i="7"/>
  <c r="G302" i="7"/>
  <c r="H302" i="7"/>
  <c r="I302" i="7"/>
  <c r="J302" i="7"/>
  <c r="K302" i="7"/>
  <c r="D303" i="7"/>
  <c r="J303" i="7"/>
  <c r="E303" i="7"/>
  <c r="G303" i="7"/>
  <c r="H303" i="7"/>
  <c r="L303" i="7"/>
  <c r="D304" i="7"/>
  <c r="F304" i="7"/>
  <c r="E304" i="7"/>
  <c r="K304" i="7"/>
  <c r="H304" i="7"/>
  <c r="I304" i="7"/>
  <c r="D305" i="7"/>
  <c r="E305" i="7"/>
  <c r="L305" i="7"/>
  <c r="F305" i="7"/>
  <c r="H305" i="7"/>
  <c r="I305" i="7"/>
  <c r="J305" i="7"/>
  <c r="D306" i="7"/>
  <c r="H306" i="7"/>
  <c r="E306" i="7"/>
  <c r="F306" i="7"/>
  <c r="G306" i="7"/>
  <c r="I306" i="7"/>
  <c r="J306" i="7"/>
  <c r="K306" i="7"/>
  <c r="L306" i="7"/>
  <c r="D307" i="7"/>
  <c r="F307" i="7"/>
  <c r="E307" i="7"/>
  <c r="G307" i="7"/>
  <c r="L307" i="7"/>
  <c r="D308" i="7"/>
  <c r="H308" i="7"/>
  <c r="E308" i="7"/>
  <c r="G308" i="7"/>
  <c r="I308" i="7"/>
  <c r="D309" i="7"/>
  <c r="H309" i="7"/>
  <c r="E309" i="7"/>
  <c r="K309" i="7"/>
  <c r="F309" i="7"/>
  <c r="J309" i="7"/>
  <c r="D310" i="7"/>
  <c r="E310" i="7"/>
  <c r="F310" i="7"/>
  <c r="G310" i="7"/>
  <c r="H310" i="7"/>
  <c r="I310" i="7"/>
  <c r="J310" i="7"/>
  <c r="K310" i="7"/>
  <c r="D311" i="7"/>
  <c r="J311" i="7"/>
  <c r="E311" i="7"/>
  <c r="G311" i="7"/>
  <c r="H311" i="7"/>
  <c r="L311" i="7"/>
  <c r="D312" i="7"/>
  <c r="F312" i="7"/>
  <c r="E312" i="7"/>
  <c r="K312" i="7"/>
  <c r="H312" i="7"/>
  <c r="I312" i="7"/>
  <c r="D313" i="7"/>
  <c r="E313" i="7"/>
  <c r="L313" i="7"/>
  <c r="F313" i="7"/>
  <c r="H313" i="7"/>
  <c r="I313" i="7"/>
  <c r="J313" i="7"/>
  <c r="D314" i="7"/>
  <c r="H314" i="7"/>
  <c r="E314" i="7"/>
  <c r="F314" i="7"/>
  <c r="G314" i="7"/>
  <c r="I314" i="7"/>
  <c r="J314" i="7"/>
  <c r="K314" i="7"/>
  <c r="L314" i="7"/>
  <c r="D315" i="7"/>
  <c r="F315" i="7"/>
  <c r="E315" i="7"/>
  <c r="G315" i="7"/>
  <c r="L315" i="7"/>
  <c r="D316" i="7"/>
  <c r="H316" i="7"/>
  <c r="E316" i="7"/>
  <c r="G316" i="7"/>
  <c r="I316" i="7"/>
  <c r="D317" i="7"/>
  <c r="H317" i="7"/>
  <c r="E317" i="7"/>
  <c r="K317" i="7"/>
  <c r="F317" i="7"/>
  <c r="J317" i="7"/>
  <c r="D318" i="7"/>
  <c r="E318" i="7"/>
  <c r="F318" i="7"/>
  <c r="G318" i="7"/>
  <c r="H318" i="7"/>
  <c r="I318" i="7"/>
  <c r="J318" i="7"/>
  <c r="K318" i="7"/>
  <c r="D319" i="7"/>
  <c r="J319" i="7"/>
  <c r="E319" i="7"/>
  <c r="G319" i="7"/>
  <c r="H319" i="7"/>
  <c r="L319" i="7"/>
  <c r="D320" i="7"/>
  <c r="F320" i="7"/>
  <c r="E320" i="7"/>
  <c r="K320" i="7"/>
  <c r="H320" i="7"/>
  <c r="I320" i="7"/>
  <c r="D321" i="7"/>
  <c r="E321" i="7"/>
  <c r="L321" i="7"/>
  <c r="F321" i="7"/>
  <c r="H321" i="7"/>
  <c r="I321" i="7"/>
  <c r="J321" i="7"/>
  <c r="D322" i="7"/>
  <c r="H322" i="7"/>
  <c r="E322" i="7"/>
  <c r="F322" i="7"/>
  <c r="G322" i="7"/>
  <c r="I322" i="7"/>
  <c r="J322" i="7"/>
  <c r="K322" i="7"/>
  <c r="L322" i="7"/>
  <c r="D323" i="7"/>
  <c r="F323" i="7"/>
  <c r="E323" i="7"/>
  <c r="G323" i="7"/>
  <c r="L323" i="7"/>
  <c r="D324" i="7"/>
  <c r="H324" i="7"/>
  <c r="E324" i="7"/>
  <c r="G324" i="7"/>
  <c r="I324" i="7"/>
  <c r="D325" i="7"/>
  <c r="H325" i="7"/>
  <c r="E325" i="7"/>
  <c r="K325" i="7"/>
  <c r="F325" i="7"/>
  <c r="J325" i="7"/>
  <c r="D326" i="7"/>
  <c r="E326" i="7"/>
  <c r="F326" i="7"/>
  <c r="G326" i="7"/>
  <c r="H326" i="7"/>
  <c r="I326" i="7"/>
  <c r="J326" i="7"/>
  <c r="K326" i="7"/>
  <c r="D327" i="7"/>
  <c r="J327" i="7"/>
  <c r="E327" i="7"/>
  <c r="G327" i="7"/>
  <c r="H327" i="7"/>
  <c r="L327" i="7"/>
  <c r="D328" i="7"/>
  <c r="F328" i="7"/>
  <c r="E328" i="7"/>
  <c r="K328" i="7"/>
  <c r="H328" i="7"/>
  <c r="I328" i="7"/>
  <c r="D329" i="7"/>
  <c r="E329" i="7"/>
  <c r="L329" i="7"/>
  <c r="F329" i="7"/>
  <c r="H329" i="7"/>
  <c r="I329" i="7"/>
  <c r="J329" i="7"/>
  <c r="D330" i="7"/>
  <c r="H330" i="7"/>
  <c r="E330" i="7"/>
  <c r="F330" i="7"/>
  <c r="G330" i="7"/>
  <c r="I330" i="7"/>
  <c r="J330" i="7"/>
  <c r="K330" i="7"/>
  <c r="L330" i="7"/>
  <c r="D331" i="7"/>
  <c r="E331" i="7"/>
  <c r="G331" i="7"/>
  <c r="L331" i="7"/>
  <c r="D332" i="7"/>
  <c r="H332" i="7"/>
  <c r="E332" i="7"/>
  <c r="I332" i="7"/>
  <c r="D333" i="7"/>
  <c r="H333" i="7"/>
  <c r="E333" i="7"/>
  <c r="K333" i="7"/>
  <c r="F333" i="7"/>
  <c r="I333" i="7"/>
  <c r="J333" i="7"/>
  <c r="D334" i="7"/>
  <c r="E334" i="7"/>
  <c r="L334" i="7"/>
  <c r="F334" i="7"/>
  <c r="G334" i="7"/>
  <c r="H334" i="7"/>
  <c r="I334" i="7"/>
  <c r="J334" i="7"/>
  <c r="K334" i="7"/>
  <c r="D335" i="7"/>
  <c r="J335" i="7"/>
  <c r="E335" i="7"/>
  <c r="G335" i="7"/>
  <c r="H335" i="7"/>
  <c r="L335" i="7"/>
  <c r="D336" i="7"/>
  <c r="F336" i="7"/>
  <c r="E336" i="7"/>
  <c r="K336" i="7"/>
  <c r="H336" i="7"/>
  <c r="I336" i="7"/>
  <c r="D337" i="7"/>
  <c r="E337" i="7"/>
  <c r="L337" i="7"/>
  <c r="F337" i="7"/>
  <c r="H337" i="7"/>
  <c r="I337" i="7"/>
  <c r="J337" i="7"/>
  <c r="D338" i="7"/>
  <c r="H338" i="7"/>
  <c r="E338" i="7"/>
  <c r="F338" i="7"/>
  <c r="G338" i="7"/>
  <c r="I338" i="7"/>
  <c r="J338" i="7"/>
  <c r="K338" i="7"/>
  <c r="L338" i="7"/>
  <c r="D339" i="7"/>
  <c r="L339" i="7"/>
  <c r="E339" i="7"/>
  <c r="G339" i="7"/>
  <c r="D340" i="7"/>
  <c r="H340" i="7"/>
  <c r="E340" i="7"/>
  <c r="I340" i="7"/>
  <c r="D341" i="7"/>
  <c r="H341" i="7"/>
  <c r="E341" i="7"/>
  <c r="K341" i="7"/>
  <c r="F341" i="7"/>
  <c r="I341" i="7"/>
  <c r="J341" i="7"/>
  <c r="D342" i="7"/>
  <c r="E342" i="7"/>
  <c r="L342" i="7"/>
  <c r="F342" i="7"/>
  <c r="G342" i="7"/>
  <c r="H342" i="7"/>
  <c r="I342" i="7"/>
  <c r="J342" i="7"/>
  <c r="K342" i="7"/>
  <c r="D343" i="7"/>
  <c r="J343" i="7"/>
  <c r="E343" i="7"/>
  <c r="G343" i="7"/>
  <c r="H343" i="7"/>
  <c r="L343" i="7"/>
  <c r="D344" i="7"/>
  <c r="F344" i="7"/>
  <c r="E344" i="7"/>
  <c r="K344" i="7"/>
  <c r="H344" i="7"/>
  <c r="I344" i="7"/>
  <c r="D345" i="7"/>
  <c r="E345" i="7"/>
  <c r="L345" i="7"/>
  <c r="F345" i="7"/>
  <c r="H345" i="7"/>
  <c r="I345" i="7"/>
  <c r="J345" i="7"/>
  <c r="D346" i="7"/>
  <c r="H346" i="7"/>
  <c r="E346" i="7"/>
  <c r="F346" i="7"/>
  <c r="G346" i="7"/>
  <c r="I346" i="7"/>
  <c r="J346" i="7"/>
  <c r="K346" i="7"/>
  <c r="L346" i="7"/>
  <c r="D347" i="7"/>
  <c r="E347" i="7"/>
  <c r="G347" i="7"/>
  <c r="L347" i="7"/>
  <c r="D348" i="7"/>
  <c r="H348" i="7"/>
  <c r="E348" i="7"/>
  <c r="I348" i="7"/>
  <c r="D349" i="7"/>
  <c r="H349" i="7"/>
  <c r="E349" i="7"/>
  <c r="K349" i="7"/>
  <c r="F349" i="7"/>
  <c r="I349" i="7"/>
  <c r="J349" i="7"/>
  <c r="D350" i="7"/>
  <c r="E350" i="7"/>
  <c r="L350" i="7"/>
  <c r="F350" i="7"/>
  <c r="G350" i="7"/>
  <c r="H350" i="7"/>
  <c r="I350" i="7"/>
  <c r="J350" i="7"/>
  <c r="K350" i="7"/>
  <c r="D351" i="7"/>
  <c r="H351" i="7"/>
  <c r="E351" i="7"/>
  <c r="G351" i="7"/>
  <c r="D352" i="7"/>
  <c r="F352" i="7"/>
  <c r="E352" i="7"/>
  <c r="H352" i="7"/>
  <c r="I352" i="7"/>
  <c r="D353" i="7"/>
  <c r="E353" i="7"/>
  <c r="L353" i="7"/>
  <c r="F353" i="7"/>
  <c r="H353" i="7"/>
  <c r="I353" i="7"/>
  <c r="J353" i="7"/>
  <c r="D354" i="7"/>
  <c r="H354" i="7"/>
  <c r="E354" i="7"/>
  <c r="F354" i="7"/>
  <c r="G354" i="7"/>
  <c r="I354" i="7"/>
  <c r="J354" i="7"/>
  <c r="K354" i="7"/>
  <c r="L354" i="7"/>
  <c r="D355" i="7"/>
  <c r="E355" i="7"/>
  <c r="G355" i="7"/>
  <c r="D356" i="7"/>
  <c r="H356" i="7"/>
  <c r="E356" i="7"/>
  <c r="I356" i="7"/>
  <c r="D357" i="7"/>
  <c r="H357" i="7"/>
  <c r="E357" i="7"/>
  <c r="K357" i="7"/>
  <c r="F357" i="7"/>
  <c r="I357" i="7"/>
  <c r="J357" i="7"/>
  <c r="D358" i="7"/>
  <c r="E358" i="7"/>
  <c r="L358" i="7"/>
  <c r="F358" i="7"/>
  <c r="G358" i="7"/>
  <c r="H358" i="7"/>
  <c r="I358" i="7"/>
  <c r="J358" i="7"/>
  <c r="K358" i="7"/>
  <c r="D359" i="7"/>
  <c r="H359" i="7"/>
  <c r="E359" i="7"/>
  <c r="G359" i="7"/>
  <c r="D360" i="7"/>
  <c r="F360" i="7"/>
  <c r="E360" i="7"/>
  <c r="H360" i="7"/>
  <c r="I360" i="7"/>
  <c r="D361" i="7"/>
  <c r="E361" i="7"/>
  <c r="L361" i="7"/>
  <c r="F361" i="7"/>
  <c r="H361" i="7"/>
  <c r="I361" i="7"/>
  <c r="J361" i="7"/>
  <c r="D362" i="7"/>
  <c r="H362" i="7"/>
  <c r="E362" i="7"/>
  <c r="F362" i="7"/>
  <c r="G362" i="7"/>
  <c r="I362" i="7"/>
  <c r="J362" i="7"/>
  <c r="K362" i="7"/>
  <c r="L362" i="7"/>
  <c r="D363" i="7"/>
  <c r="E363" i="7"/>
  <c r="G363" i="7"/>
  <c r="D364" i="7"/>
  <c r="H364" i="7"/>
  <c r="E364" i="7"/>
  <c r="I364" i="7"/>
  <c r="D365" i="7"/>
  <c r="H365" i="7"/>
  <c r="E365" i="7"/>
  <c r="K365" i="7"/>
  <c r="F365" i="7"/>
  <c r="I365" i="7"/>
  <c r="J365" i="7"/>
  <c r="D366" i="7"/>
  <c r="E366" i="7"/>
  <c r="L366" i="7"/>
  <c r="F366" i="7"/>
  <c r="G366" i="7"/>
  <c r="H366" i="7"/>
  <c r="I366" i="7"/>
  <c r="J366" i="7"/>
  <c r="K366" i="7"/>
  <c r="D367" i="7"/>
  <c r="H367" i="7"/>
  <c r="E367" i="7"/>
  <c r="G367" i="7"/>
  <c r="D368" i="7"/>
  <c r="F368" i="7"/>
  <c r="E368" i="7"/>
  <c r="H368" i="7"/>
  <c r="I368" i="7"/>
  <c r="D369" i="7"/>
  <c r="E369" i="7"/>
  <c r="L369" i="7"/>
  <c r="F369" i="7"/>
  <c r="H369" i="7"/>
  <c r="I369" i="7"/>
  <c r="J369" i="7"/>
  <c r="D370" i="7"/>
  <c r="H370" i="7"/>
  <c r="E370" i="7"/>
  <c r="F370" i="7"/>
  <c r="G370" i="7"/>
  <c r="I370" i="7"/>
  <c r="J370" i="7"/>
  <c r="K370" i="7"/>
  <c r="L370" i="7"/>
  <c r="D371" i="7"/>
  <c r="E371" i="7"/>
  <c r="G371" i="7"/>
  <c r="D372" i="7"/>
  <c r="H372" i="7"/>
  <c r="E372" i="7"/>
  <c r="I372" i="7"/>
  <c r="D373" i="7"/>
  <c r="H373" i="7"/>
  <c r="E373" i="7"/>
  <c r="K373" i="7"/>
  <c r="F373" i="7"/>
  <c r="I373" i="7"/>
  <c r="J373" i="7"/>
  <c r="D374" i="7"/>
  <c r="E374" i="7"/>
  <c r="L374" i="7"/>
  <c r="F374" i="7"/>
  <c r="G374" i="7"/>
  <c r="H374" i="7"/>
  <c r="I374" i="7"/>
  <c r="J374" i="7"/>
  <c r="K374" i="7"/>
  <c r="D375" i="7"/>
  <c r="H375" i="7"/>
  <c r="E375" i="7"/>
  <c r="G375" i="7"/>
  <c r="D376" i="7"/>
  <c r="F376" i="7"/>
  <c r="E376" i="7"/>
  <c r="H376" i="7"/>
  <c r="I376" i="7"/>
  <c r="D377" i="7"/>
  <c r="E377" i="7"/>
  <c r="L377" i="7"/>
  <c r="F377" i="7"/>
  <c r="H377" i="7"/>
  <c r="I377" i="7"/>
  <c r="J377" i="7"/>
  <c r="D378" i="7"/>
  <c r="H378" i="7"/>
  <c r="E378" i="7"/>
  <c r="F378" i="7"/>
  <c r="G378" i="7"/>
  <c r="I378" i="7"/>
  <c r="J378" i="7"/>
  <c r="K378" i="7"/>
  <c r="L378" i="7"/>
  <c r="D379" i="7"/>
  <c r="E379" i="7"/>
  <c r="G379" i="7"/>
  <c r="D380" i="7"/>
  <c r="H380" i="7"/>
  <c r="E380" i="7"/>
  <c r="I380" i="7"/>
  <c r="D381" i="7"/>
  <c r="H381" i="7"/>
  <c r="E381" i="7"/>
  <c r="K381" i="7"/>
  <c r="F381" i="7"/>
  <c r="I381" i="7"/>
  <c r="J381" i="7"/>
  <c r="D382" i="7"/>
  <c r="E382" i="7"/>
  <c r="L382" i="7"/>
  <c r="F382" i="7"/>
  <c r="G382" i="7"/>
  <c r="H382" i="7"/>
  <c r="I382" i="7"/>
  <c r="J382" i="7"/>
  <c r="K382" i="7"/>
  <c r="D383" i="7"/>
  <c r="H383" i="7"/>
  <c r="E383" i="7"/>
  <c r="G383" i="7"/>
  <c r="D384" i="7"/>
  <c r="F384" i="7"/>
  <c r="E384" i="7"/>
  <c r="H384" i="7"/>
  <c r="I384" i="7"/>
  <c r="D385" i="7"/>
  <c r="E385" i="7"/>
  <c r="L385" i="7"/>
  <c r="F385" i="7"/>
  <c r="H385" i="7"/>
  <c r="I385" i="7"/>
  <c r="J385" i="7"/>
  <c r="D386" i="7"/>
  <c r="H386" i="7"/>
  <c r="E386" i="7"/>
  <c r="F386" i="7"/>
  <c r="G386" i="7"/>
  <c r="I386" i="7"/>
  <c r="J386" i="7"/>
  <c r="K386" i="7"/>
  <c r="L386" i="7"/>
  <c r="D387" i="7"/>
  <c r="E387" i="7"/>
  <c r="G387" i="7"/>
  <c r="D388" i="7"/>
  <c r="H388" i="7"/>
  <c r="E388" i="7"/>
  <c r="I388" i="7"/>
  <c r="D389" i="7"/>
  <c r="H389" i="7"/>
  <c r="E389" i="7"/>
  <c r="K389" i="7"/>
  <c r="F389" i="7"/>
  <c r="I389" i="7"/>
  <c r="J389" i="7"/>
  <c r="D390" i="7"/>
  <c r="E390" i="7"/>
  <c r="L390" i="7"/>
  <c r="F390" i="7"/>
  <c r="G390" i="7"/>
  <c r="H390" i="7"/>
  <c r="I390" i="7"/>
  <c r="J390" i="7"/>
  <c r="K390" i="7"/>
  <c r="D391" i="7"/>
  <c r="H391" i="7"/>
  <c r="E391" i="7"/>
  <c r="G391" i="7"/>
  <c r="D392" i="7"/>
  <c r="F392" i="7"/>
  <c r="E392" i="7"/>
  <c r="H392" i="7"/>
  <c r="I392" i="7"/>
  <c r="D393" i="7"/>
  <c r="E393" i="7"/>
  <c r="L393" i="7"/>
  <c r="F393" i="7"/>
  <c r="H393" i="7"/>
  <c r="I393" i="7"/>
  <c r="J393" i="7"/>
  <c r="D394" i="7"/>
  <c r="H394" i="7"/>
  <c r="E394" i="7"/>
  <c r="F394" i="7"/>
  <c r="G394" i="7"/>
  <c r="I394" i="7"/>
  <c r="J394" i="7"/>
  <c r="K394" i="7"/>
  <c r="L394" i="7"/>
  <c r="D395" i="7"/>
  <c r="E395" i="7"/>
  <c r="G395" i="7"/>
  <c r="D396" i="7"/>
  <c r="H396" i="7"/>
  <c r="E396" i="7"/>
  <c r="I396" i="7"/>
  <c r="D397" i="7"/>
  <c r="H397" i="7"/>
  <c r="E397" i="7"/>
  <c r="K397" i="7"/>
  <c r="F397" i="7"/>
  <c r="I397" i="7"/>
  <c r="J397" i="7"/>
  <c r="D398" i="7"/>
  <c r="E398" i="7"/>
  <c r="L398" i="7"/>
  <c r="F398" i="7"/>
  <c r="G398" i="7"/>
  <c r="H398" i="7"/>
  <c r="I398" i="7"/>
  <c r="J398" i="7"/>
  <c r="K398" i="7"/>
  <c r="D399" i="7"/>
  <c r="H399" i="7"/>
  <c r="E399" i="7"/>
  <c r="G399" i="7"/>
  <c r="D400" i="7"/>
  <c r="F400" i="7"/>
  <c r="E400" i="7"/>
  <c r="H400" i="7"/>
  <c r="I400" i="7"/>
  <c r="D401" i="7"/>
  <c r="E401" i="7"/>
  <c r="L401" i="7"/>
  <c r="F401" i="7"/>
  <c r="H401" i="7"/>
  <c r="I401" i="7"/>
  <c r="J401" i="7"/>
  <c r="D402" i="7"/>
  <c r="H402" i="7"/>
  <c r="E402" i="7"/>
  <c r="F402" i="7"/>
  <c r="G402" i="7"/>
  <c r="I402" i="7"/>
  <c r="J402" i="7"/>
  <c r="K402" i="7"/>
  <c r="L402" i="7"/>
  <c r="D403" i="7"/>
  <c r="E403" i="7"/>
  <c r="G403" i="7"/>
  <c r="D404" i="7"/>
  <c r="H404" i="7"/>
  <c r="E404" i="7"/>
  <c r="I404" i="7"/>
  <c r="D405" i="7"/>
  <c r="H405" i="7"/>
  <c r="E405" i="7"/>
  <c r="K405" i="7"/>
  <c r="F405" i="7"/>
  <c r="I405" i="7"/>
  <c r="J405" i="7"/>
  <c r="D406" i="7"/>
  <c r="E406" i="7"/>
  <c r="L406" i="7"/>
  <c r="F406" i="7"/>
  <c r="G406" i="7"/>
  <c r="H406" i="7"/>
  <c r="I406" i="7"/>
  <c r="J406" i="7"/>
  <c r="K406" i="7"/>
  <c r="D407" i="7"/>
  <c r="H407" i="7"/>
  <c r="E407" i="7"/>
  <c r="G407" i="7"/>
  <c r="D408" i="7"/>
  <c r="F408" i="7"/>
  <c r="E408" i="7"/>
  <c r="H408" i="7"/>
  <c r="I408" i="7"/>
  <c r="D409" i="7"/>
  <c r="E409" i="7"/>
  <c r="L409" i="7"/>
  <c r="F409" i="7"/>
  <c r="H409" i="7"/>
  <c r="I409" i="7"/>
  <c r="J409" i="7"/>
  <c r="D410" i="7"/>
  <c r="H410" i="7"/>
  <c r="E410" i="7"/>
  <c r="F410" i="7"/>
  <c r="G410" i="7"/>
  <c r="I410" i="7"/>
  <c r="J410" i="7"/>
  <c r="K410" i="7"/>
  <c r="L410" i="7"/>
  <c r="D411" i="7"/>
  <c r="E411" i="7"/>
  <c r="G411" i="7"/>
  <c r="D412" i="7"/>
  <c r="H412" i="7"/>
  <c r="E412" i="7"/>
  <c r="I412" i="7"/>
  <c r="D413" i="7"/>
  <c r="H413" i="7"/>
  <c r="E413" i="7"/>
  <c r="K413" i="7"/>
  <c r="F413" i="7"/>
  <c r="I413" i="7"/>
  <c r="J413" i="7"/>
  <c r="D414" i="7"/>
  <c r="E414" i="7"/>
  <c r="L414" i="7"/>
  <c r="F414" i="7"/>
  <c r="G414" i="7"/>
  <c r="H414" i="7"/>
  <c r="I414" i="7"/>
  <c r="J414" i="7"/>
  <c r="K414" i="7"/>
  <c r="D415" i="7"/>
  <c r="H415" i="7"/>
  <c r="E415" i="7"/>
  <c r="G415" i="7"/>
  <c r="D416" i="7"/>
  <c r="F416" i="7"/>
  <c r="E416" i="7"/>
  <c r="H416" i="7"/>
  <c r="I416" i="7"/>
  <c r="D417" i="7"/>
  <c r="E417" i="7"/>
  <c r="L417" i="7"/>
  <c r="F417" i="7"/>
  <c r="H417" i="7"/>
  <c r="I417" i="7"/>
  <c r="J417" i="7"/>
  <c r="D418" i="7"/>
  <c r="H418" i="7"/>
  <c r="E418" i="7"/>
  <c r="F418" i="7"/>
  <c r="G418" i="7"/>
  <c r="I418" i="7"/>
  <c r="J418" i="7"/>
  <c r="K418" i="7"/>
  <c r="L418" i="7"/>
  <c r="D419" i="7"/>
  <c r="E419" i="7"/>
  <c r="G419" i="7"/>
  <c r="D420" i="7"/>
  <c r="H420" i="7"/>
  <c r="E420" i="7"/>
  <c r="I420" i="7"/>
  <c r="D421" i="7"/>
  <c r="H421" i="7"/>
  <c r="E421" i="7"/>
  <c r="K421" i="7"/>
  <c r="F421" i="7"/>
  <c r="I421" i="7"/>
  <c r="J421" i="7"/>
  <c r="D422" i="7"/>
  <c r="E422" i="7"/>
  <c r="L422" i="7"/>
  <c r="F422" i="7"/>
  <c r="G422" i="7"/>
  <c r="H422" i="7"/>
  <c r="I422" i="7"/>
  <c r="J422" i="7"/>
  <c r="K422" i="7"/>
  <c r="D423" i="7"/>
  <c r="H423" i="7"/>
  <c r="E423" i="7"/>
  <c r="G423" i="7"/>
  <c r="D424" i="7"/>
  <c r="F424" i="7"/>
  <c r="E424" i="7"/>
  <c r="H424" i="7"/>
  <c r="I424" i="7"/>
  <c r="D425" i="7"/>
  <c r="E425" i="7"/>
  <c r="L425" i="7"/>
  <c r="F425" i="7"/>
  <c r="H425" i="7"/>
  <c r="I425" i="7"/>
  <c r="J425" i="7"/>
  <c r="D426" i="7"/>
  <c r="H426" i="7"/>
  <c r="E426" i="7"/>
  <c r="F426" i="7"/>
  <c r="G426" i="7"/>
  <c r="I426" i="7"/>
  <c r="J426" i="7"/>
  <c r="K426" i="7"/>
  <c r="L426" i="7"/>
  <c r="D427" i="7"/>
  <c r="E427" i="7"/>
  <c r="G427" i="7"/>
  <c r="D428" i="7"/>
  <c r="H428" i="7"/>
  <c r="E428" i="7"/>
  <c r="I428" i="7"/>
  <c r="D429" i="7"/>
  <c r="H429" i="7"/>
  <c r="E429" i="7"/>
  <c r="K429" i="7"/>
  <c r="F429" i="7"/>
  <c r="I429" i="7"/>
  <c r="J429" i="7"/>
  <c r="D430" i="7"/>
  <c r="E430" i="7"/>
  <c r="L430" i="7"/>
  <c r="F430" i="7"/>
  <c r="G430" i="7"/>
  <c r="H430" i="7"/>
  <c r="I430" i="7"/>
  <c r="J430" i="7"/>
  <c r="K430" i="7"/>
  <c r="D431" i="7"/>
  <c r="H431" i="7"/>
  <c r="E431" i="7"/>
  <c r="G431" i="7"/>
  <c r="D432" i="7"/>
  <c r="F432" i="7"/>
  <c r="E432" i="7"/>
  <c r="H432" i="7"/>
  <c r="I432" i="7"/>
  <c r="D433" i="7"/>
  <c r="E433" i="7"/>
  <c r="L433" i="7"/>
  <c r="F433" i="7"/>
  <c r="H433" i="7"/>
  <c r="I433" i="7"/>
  <c r="J433" i="7"/>
  <c r="D434" i="7"/>
  <c r="H434" i="7"/>
  <c r="E434" i="7"/>
  <c r="F434" i="7"/>
  <c r="G434" i="7"/>
  <c r="I434" i="7"/>
  <c r="J434" i="7"/>
  <c r="K434" i="7"/>
  <c r="L434" i="7"/>
  <c r="D435" i="7"/>
  <c r="E435" i="7"/>
  <c r="G435" i="7"/>
  <c r="D436" i="7"/>
  <c r="H436" i="7"/>
  <c r="E436" i="7"/>
  <c r="I436" i="7"/>
  <c r="D437" i="7"/>
  <c r="H437" i="7"/>
  <c r="E437" i="7"/>
  <c r="K437" i="7"/>
  <c r="F437" i="7"/>
  <c r="I437" i="7"/>
  <c r="J437" i="7"/>
  <c r="D438" i="7"/>
  <c r="E438" i="7"/>
  <c r="L438" i="7"/>
  <c r="F438" i="7"/>
  <c r="G438" i="7"/>
  <c r="H438" i="7"/>
  <c r="I438" i="7"/>
  <c r="J438" i="7"/>
  <c r="K438" i="7"/>
  <c r="D439" i="7"/>
  <c r="H439" i="7"/>
  <c r="E439" i="7"/>
  <c r="G439" i="7"/>
  <c r="L439" i="7"/>
  <c r="D440" i="7"/>
  <c r="F440" i="7"/>
  <c r="E440" i="7"/>
  <c r="H440" i="7"/>
  <c r="I440" i="7"/>
  <c r="D441" i="7"/>
  <c r="E441" i="7"/>
  <c r="L441" i="7"/>
  <c r="F441" i="7"/>
  <c r="H441" i="7"/>
  <c r="I441" i="7"/>
  <c r="J441" i="7"/>
  <c r="D442" i="7"/>
  <c r="H442" i="7"/>
  <c r="E442" i="7"/>
  <c r="F442" i="7"/>
  <c r="G442" i="7"/>
  <c r="I442" i="7"/>
  <c r="J442" i="7"/>
  <c r="K442" i="7"/>
  <c r="L442" i="7"/>
  <c r="D443" i="7"/>
  <c r="E443" i="7"/>
  <c r="G443" i="7"/>
  <c r="D444" i="7"/>
  <c r="H444" i="7"/>
  <c r="E444" i="7"/>
  <c r="I444" i="7"/>
  <c r="D445" i="7"/>
  <c r="H445" i="7"/>
  <c r="E445" i="7"/>
  <c r="K445" i="7"/>
  <c r="F445" i="7"/>
  <c r="I445" i="7"/>
  <c r="J445" i="7"/>
  <c r="D446" i="7"/>
  <c r="E446" i="7"/>
  <c r="L446" i="7"/>
  <c r="F446" i="7"/>
  <c r="G446" i="7"/>
  <c r="H446" i="7"/>
  <c r="I446" i="7"/>
  <c r="J446" i="7"/>
  <c r="K446" i="7"/>
  <c r="D447" i="7"/>
  <c r="H447" i="7"/>
  <c r="E447" i="7"/>
  <c r="G447" i="7"/>
  <c r="L447" i="7"/>
  <c r="D448" i="7"/>
  <c r="F448" i="7"/>
  <c r="E448" i="7"/>
  <c r="H448" i="7"/>
  <c r="I448" i="7"/>
  <c r="D449" i="7"/>
  <c r="E449" i="7"/>
  <c r="L449" i="7"/>
  <c r="F449" i="7"/>
  <c r="H449" i="7"/>
  <c r="I449" i="7"/>
  <c r="J449" i="7"/>
  <c r="D450" i="7"/>
  <c r="H450" i="7"/>
  <c r="E450" i="7"/>
  <c r="F450" i="7"/>
  <c r="G450" i="7"/>
  <c r="I450" i="7"/>
  <c r="J450" i="7"/>
  <c r="K450" i="7"/>
  <c r="L450" i="7"/>
  <c r="D451" i="7"/>
  <c r="E451" i="7"/>
  <c r="G451" i="7"/>
  <c r="D452" i="7"/>
  <c r="H452" i="7"/>
  <c r="E452" i="7"/>
  <c r="I452" i="7"/>
  <c r="D453" i="7"/>
  <c r="H453" i="7"/>
  <c r="E453" i="7"/>
  <c r="K453" i="7"/>
  <c r="F453" i="7"/>
  <c r="I453" i="7"/>
  <c r="J453" i="7"/>
  <c r="D454" i="7"/>
  <c r="E454" i="7"/>
  <c r="L454" i="7"/>
  <c r="F454" i="7"/>
  <c r="G454" i="7"/>
  <c r="H454" i="7"/>
  <c r="I454" i="7"/>
  <c r="J454" i="7"/>
  <c r="K454" i="7"/>
  <c r="G4" i="9"/>
  <c r="G5" i="9"/>
  <c r="G6" i="9"/>
  <c r="G7" i="9"/>
  <c r="A9" i="9"/>
  <c r="C9" i="9" s="1"/>
  <c r="B10" i="9"/>
  <c r="G12" i="9"/>
  <c r="E15" i="9"/>
  <c r="I15" i="9"/>
  <c r="Q15" i="9"/>
  <c r="C16" i="9"/>
  <c r="C15" i="9"/>
  <c r="C12" i="9"/>
  <c r="D16" i="9"/>
  <c r="D15" i="9"/>
  <c r="E16" i="9"/>
  <c r="F16" i="9"/>
  <c r="F15" i="9"/>
  <c r="G16" i="9"/>
  <c r="G15" i="9"/>
  <c r="H16" i="9"/>
  <c r="H15" i="9"/>
  <c r="I16" i="9"/>
  <c r="J16" i="9"/>
  <c r="J15" i="9"/>
  <c r="K16" i="9"/>
  <c r="K15" i="9"/>
  <c r="K12" i="9"/>
  <c r="L16" i="9"/>
  <c r="L15" i="9"/>
  <c r="M16" i="9"/>
  <c r="M15" i="9"/>
  <c r="N16" i="9"/>
  <c r="N15" i="9"/>
  <c r="O16" i="9"/>
  <c r="O15" i="9"/>
  <c r="P16" i="9"/>
  <c r="P15" i="9"/>
  <c r="Q16" i="9"/>
  <c r="D21" i="9"/>
  <c r="E21" i="9"/>
  <c r="G21" i="9"/>
  <c r="D22" i="9"/>
  <c r="H22" i="9" s="1"/>
  <c r="E22" i="9"/>
  <c r="G22" i="9"/>
  <c r="D23" i="9"/>
  <c r="E23" i="9"/>
  <c r="G23" i="9"/>
  <c r="D24" i="9"/>
  <c r="I24" i="9" s="1"/>
  <c r="E24" i="9"/>
  <c r="D25" i="9"/>
  <c r="I25" i="9" s="1"/>
  <c r="E25" i="9"/>
  <c r="J25" i="9"/>
  <c r="D26" i="9"/>
  <c r="E26" i="9"/>
  <c r="G26" i="9"/>
  <c r="D27" i="9"/>
  <c r="J27" i="9" s="1"/>
  <c r="E27" i="9"/>
  <c r="G27" i="9"/>
  <c r="D28" i="9"/>
  <c r="F28" i="9" s="1"/>
  <c r="E28" i="9"/>
  <c r="D29" i="9"/>
  <c r="E29" i="9"/>
  <c r="D30" i="9"/>
  <c r="E30" i="9"/>
  <c r="G30" i="9"/>
  <c r="D31" i="9"/>
  <c r="E31" i="9"/>
  <c r="G31" i="9"/>
  <c r="D32" i="9"/>
  <c r="I32" i="9" s="1"/>
  <c r="E32" i="9"/>
  <c r="D33" i="9"/>
  <c r="I33" i="9" s="1"/>
  <c r="E33" i="9"/>
  <c r="D34" i="9"/>
  <c r="E34" i="9"/>
  <c r="G34" i="9"/>
  <c r="D35" i="9"/>
  <c r="F35" i="9" s="1"/>
  <c r="E35" i="9"/>
  <c r="G35" i="9"/>
  <c r="D36" i="9"/>
  <c r="H36" i="9" s="1"/>
  <c r="E36" i="9"/>
  <c r="D37" i="9"/>
  <c r="H37" i="9" s="1"/>
  <c r="E37" i="9"/>
  <c r="L37" i="9"/>
  <c r="F37" i="9"/>
  <c r="I37" i="9"/>
  <c r="D38" i="9"/>
  <c r="E38" i="9"/>
  <c r="G38" i="9"/>
  <c r="D39" i="9"/>
  <c r="E39" i="9"/>
  <c r="G39" i="9"/>
  <c r="K39" i="9"/>
  <c r="D40" i="9"/>
  <c r="I40" i="9" s="1"/>
  <c r="E40" i="9"/>
  <c r="D41" i="9"/>
  <c r="I41" i="9" s="1"/>
  <c r="E41" i="9"/>
  <c r="D42" i="9"/>
  <c r="H42" i="9" s="1"/>
  <c r="E42" i="9"/>
  <c r="G42" i="9"/>
  <c r="K42" i="9"/>
  <c r="D43" i="9"/>
  <c r="H43" i="9" s="1"/>
  <c r="E43" i="9"/>
  <c r="G43" i="9"/>
  <c r="D44" i="9"/>
  <c r="E44" i="9"/>
  <c r="D45" i="9"/>
  <c r="H45" i="9" s="1"/>
  <c r="E45" i="9"/>
  <c r="D46" i="9"/>
  <c r="K46" i="9" s="1"/>
  <c r="E46" i="9"/>
  <c r="G46" i="9"/>
  <c r="D47" i="9"/>
  <c r="L47" i="9" s="1"/>
  <c r="E47" i="9"/>
  <c r="G47" i="9"/>
  <c r="D48" i="9"/>
  <c r="E48" i="9"/>
  <c r="D49" i="9"/>
  <c r="K49" i="9" s="1"/>
  <c r="E49" i="9"/>
  <c r="D50" i="9"/>
  <c r="I50" i="9" s="1"/>
  <c r="E50" i="9"/>
  <c r="G50" i="9"/>
  <c r="D51" i="9"/>
  <c r="L51" i="9" s="1"/>
  <c r="E51" i="9"/>
  <c r="G51" i="9"/>
  <c r="D52" i="9"/>
  <c r="H52" i="9" s="1"/>
  <c r="E52" i="9"/>
  <c r="D53" i="9"/>
  <c r="E53" i="9"/>
  <c r="D54" i="9"/>
  <c r="I54" i="9" s="1"/>
  <c r="E54" i="9"/>
  <c r="G54" i="9"/>
  <c r="K54" i="9"/>
  <c r="D55" i="9"/>
  <c r="K55" i="9" s="1"/>
  <c r="E55" i="9"/>
  <c r="G55" i="9"/>
  <c r="D56" i="9"/>
  <c r="J56" i="9" s="1"/>
  <c r="E56" i="9"/>
  <c r="D57" i="9"/>
  <c r="E57" i="9"/>
  <c r="D58" i="9"/>
  <c r="H58" i="9" s="1"/>
  <c r="E58" i="9"/>
  <c r="G58" i="9"/>
  <c r="D59" i="9"/>
  <c r="E59" i="9"/>
  <c r="G59" i="9"/>
  <c r="D60" i="9"/>
  <c r="E60" i="9"/>
  <c r="D61" i="9"/>
  <c r="K61" i="9" s="1"/>
  <c r="E61" i="9"/>
  <c r="D62" i="9"/>
  <c r="E62" i="9"/>
  <c r="G62" i="9"/>
  <c r="D63" i="9"/>
  <c r="E63" i="9"/>
  <c r="G63" i="9"/>
  <c r="D64" i="9"/>
  <c r="E64" i="9"/>
  <c r="D65" i="9"/>
  <c r="I65" i="9" s="1"/>
  <c r="E65" i="9"/>
  <c r="D66" i="9"/>
  <c r="I66" i="9" s="1"/>
  <c r="E66" i="9"/>
  <c r="G66" i="9"/>
  <c r="D67" i="9"/>
  <c r="H67" i="9" s="1"/>
  <c r="E67" i="9"/>
  <c r="G67" i="9"/>
  <c r="D68" i="9"/>
  <c r="E68" i="9"/>
  <c r="D69" i="9"/>
  <c r="F69" i="9" s="1"/>
  <c r="E69" i="9"/>
  <c r="D70" i="9"/>
  <c r="E70" i="9"/>
  <c r="G70" i="9"/>
  <c r="D71" i="9"/>
  <c r="H71" i="9" s="1"/>
  <c r="E71" i="9"/>
  <c r="G71" i="9"/>
  <c r="D72" i="9"/>
  <c r="L72" i="9" s="1"/>
  <c r="E72" i="9"/>
  <c r="D73" i="9"/>
  <c r="H73" i="9" s="1"/>
  <c r="E73" i="9"/>
  <c r="D74" i="9"/>
  <c r="K74" i="9" s="1"/>
  <c r="E74" i="9"/>
  <c r="G74" i="9"/>
  <c r="D75" i="9"/>
  <c r="H75" i="9" s="1"/>
  <c r="E75" i="9"/>
  <c r="G75" i="9"/>
  <c r="D76" i="9"/>
  <c r="E76" i="9"/>
  <c r="D77" i="9"/>
  <c r="I77" i="9" s="1"/>
  <c r="E77" i="9"/>
  <c r="D78" i="9"/>
  <c r="E78" i="9"/>
  <c r="G78" i="9"/>
  <c r="D79" i="9"/>
  <c r="E79" i="9"/>
  <c r="G79" i="9"/>
  <c r="D80" i="9"/>
  <c r="F80" i="9" s="1"/>
  <c r="E80" i="9"/>
  <c r="D81" i="9"/>
  <c r="H81" i="9" s="1"/>
  <c r="E81" i="9"/>
  <c r="D82" i="9"/>
  <c r="E82" i="9"/>
  <c r="G82" i="9"/>
  <c r="D83" i="9"/>
  <c r="E83" i="9"/>
  <c r="G83" i="9"/>
  <c r="D84" i="9"/>
  <c r="E84" i="9"/>
  <c r="D85" i="9"/>
  <c r="E85" i="9"/>
  <c r="F85" i="9"/>
  <c r="H85" i="9"/>
  <c r="I85" i="9"/>
  <c r="J85" i="9"/>
  <c r="D86" i="9"/>
  <c r="H86" i="9"/>
  <c r="E86" i="9"/>
  <c r="F86" i="9"/>
  <c r="G86" i="9"/>
  <c r="I86" i="9"/>
  <c r="J86" i="9"/>
  <c r="K86" i="9"/>
  <c r="L86" i="9"/>
  <c r="D87" i="9"/>
  <c r="E87" i="9"/>
  <c r="G87" i="9"/>
  <c r="H87" i="9"/>
  <c r="D88" i="9"/>
  <c r="E88" i="9"/>
  <c r="K88" i="9"/>
  <c r="H88" i="9"/>
  <c r="I88" i="9"/>
  <c r="L88" i="9"/>
  <c r="D89" i="9"/>
  <c r="H89" i="9"/>
  <c r="E89" i="9"/>
  <c r="J89" i="9"/>
  <c r="D90" i="9"/>
  <c r="E90" i="9"/>
  <c r="L90" i="9"/>
  <c r="F90" i="9"/>
  <c r="G90" i="9"/>
  <c r="H90" i="9"/>
  <c r="I90" i="9"/>
  <c r="J90" i="9"/>
  <c r="K90" i="9"/>
  <c r="D91" i="9"/>
  <c r="K91" i="9"/>
  <c r="E91" i="9"/>
  <c r="F91" i="9"/>
  <c r="G91" i="9"/>
  <c r="H91" i="9"/>
  <c r="L91" i="9"/>
  <c r="D92" i="9"/>
  <c r="H92" i="9"/>
  <c r="E92" i="9"/>
  <c r="G92" i="9"/>
  <c r="I92" i="9"/>
  <c r="D93" i="9"/>
  <c r="E93" i="9"/>
  <c r="F93" i="9"/>
  <c r="H93" i="9"/>
  <c r="I93" i="9"/>
  <c r="J93" i="9"/>
  <c r="D94" i="9"/>
  <c r="H94" i="9"/>
  <c r="E94" i="9"/>
  <c r="F94" i="9"/>
  <c r="G94" i="9"/>
  <c r="I94" i="9"/>
  <c r="J94" i="9"/>
  <c r="K94" i="9"/>
  <c r="L94" i="9"/>
  <c r="D95" i="9"/>
  <c r="E95" i="9"/>
  <c r="G95" i="9"/>
  <c r="H95" i="9"/>
  <c r="J95" i="9"/>
  <c r="D96" i="9"/>
  <c r="E96" i="9"/>
  <c r="H96" i="9"/>
  <c r="I96" i="9"/>
  <c r="D97" i="9"/>
  <c r="H97" i="9"/>
  <c r="E97" i="9"/>
  <c r="D98" i="9"/>
  <c r="E98" i="9"/>
  <c r="L98" i="9"/>
  <c r="F98" i="9"/>
  <c r="G98" i="9"/>
  <c r="H98" i="9"/>
  <c r="I98" i="9"/>
  <c r="J98" i="9"/>
  <c r="K98" i="9"/>
  <c r="D99" i="9"/>
  <c r="J99" i="9"/>
  <c r="E99" i="9"/>
  <c r="F99" i="9"/>
  <c r="G99" i="9"/>
  <c r="H99" i="9"/>
  <c r="I99" i="9"/>
  <c r="K99" i="9"/>
  <c r="L99" i="9"/>
  <c r="D100" i="9"/>
  <c r="F100" i="9"/>
  <c r="E100" i="9"/>
  <c r="K100" i="9"/>
  <c r="H100" i="9"/>
  <c r="I100" i="9"/>
  <c r="J100" i="9"/>
  <c r="D101" i="9"/>
  <c r="E101" i="9"/>
  <c r="F101" i="9"/>
  <c r="H101" i="9"/>
  <c r="I101" i="9"/>
  <c r="J101" i="9"/>
  <c r="D102" i="9"/>
  <c r="H102" i="9"/>
  <c r="E102" i="9"/>
  <c r="F102" i="9"/>
  <c r="G102" i="9"/>
  <c r="J102" i="9"/>
  <c r="K102" i="9"/>
  <c r="L102" i="9"/>
  <c r="D103" i="9"/>
  <c r="E103" i="9"/>
  <c r="K103" i="9"/>
  <c r="H103" i="9"/>
  <c r="J103" i="9"/>
  <c r="D104" i="9"/>
  <c r="J104" i="9"/>
  <c r="E104" i="9"/>
  <c r="K104" i="9"/>
  <c r="F104" i="9"/>
  <c r="H104" i="9"/>
  <c r="I104" i="9"/>
  <c r="L104" i="9"/>
  <c r="D105" i="9"/>
  <c r="H105" i="9"/>
  <c r="E105" i="9"/>
  <c r="G105" i="9"/>
  <c r="I105" i="9"/>
  <c r="D106" i="9"/>
  <c r="E106" i="9"/>
  <c r="L106" i="9"/>
  <c r="F106" i="9"/>
  <c r="G106" i="9"/>
  <c r="H106" i="9"/>
  <c r="I106" i="9"/>
  <c r="J106" i="9"/>
  <c r="K106" i="9"/>
  <c r="D107" i="9"/>
  <c r="J107" i="9"/>
  <c r="E107" i="9"/>
  <c r="F107" i="9"/>
  <c r="G107" i="9"/>
  <c r="K107" i="9"/>
  <c r="L107" i="9"/>
  <c r="D108" i="9"/>
  <c r="F108" i="9"/>
  <c r="E108" i="9"/>
  <c r="G108" i="9"/>
  <c r="H108" i="9"/>
  <c r="I108" i="9"/>
  <c r="L108" i="9"/>
  <c r="D109" i="9"/>
  <c r="E109" i="9"/>
  <c r="F109" i="9"/>
  <c r="H109" i="9"/>
  <c r="I109" i="9"/>
  <c r="J109" i="9"/>
  <c r="K109" i="9"/>
  <c r="D110" i="9"/>
  <c r="H110" i="9"/>
  <c r="E110" i="9"/>
  <c r="F110" i="9"/>
  <c r="G110" i="9"/>
  <c r="I110" i="9"/>
  <c r="K110" i="9"/>
  <c r="L110" i="9"/>
  <c r="D111" i="9"/>
  <c r="I111" i="9"/>
  <c r="E111" i="9"/>
  <c r="F111" i="9"/>
  <c r="G111" i="9"/>
  <c r="K111" i="9"/>
  <c r="L111" i="9"/>
  <c r="D112" i="9"/>
  <c r="J112" i="9"/>
  <c r="E112" i="9"/>
  <c r="G112" i="9"/>
  <c r="F112" i="9"/>
  <c r="I112" i="9"/>
  <c r="D113" i="9"/>
  <c r="F113" i="9"/>
  <c r="E113" i="9"/>
  <c r="D114" i="9"/>
  <c r="E114" i="9"/>
  <c r="L114" i="9"/>
  <c r="F114" i="9"/>
  <c r="G114" i="9"/>
  <c r="H114" i="9"/>
  <c r="I114" i="9"/>
  <c r="J114" i="9"/>
  <c r="K114" i="9"/>
  <c r="D115" i="9"/>
  <c r="J115" i="9"/>
  <c r="E115" i="9"/>
  <c r="G115" i="9"/>
  <c r="H115" i="9"/>
  <c r="L115" i="9"/>
  <c r="D116" i="9"/>
  <c r="F116" i="9"/>
  <c r="E116" i="9"/>
  <c r="G116" i="9"/>
  <c r="H116" i="9"/>
  <c r="I116" i="9"/>
  <c r="K116" i="9"/>
  <c r="L116" i="9"/>
  <c r="D117" i="9"/>
  <c r="E117" i="9"/>
  <c r="G117" i="9"/>
  <c r="F117" i="9"/>
  <c r="H117" i="9"/>
  <c r="I117" i="9"/>
  <c r="J117" i="9"/>
  <c r="D118" i="9"/>
  <c r="H118" i="9"/>
  <c r="E118" i="9"/>
  <c r="K118" i="9"/>
  <c r="I118" i="9"/>
  <c r="D119" i="9"/>
  <c r="I119" i="9"/>
  <c r="E119" i="9"/>
  <c r="K119" i="9"/>
  <c r="G119" i="9"/>
  <c r="H119" i="9"/>
  <c r="L119" i="9"/>
  <c r="D120" i="9"/>
  <c r="J120" i="9"/>
  <c r="E120" i="9"/>
  <c r="F120" i="9"/>
  <c r="G120" i="9"/>
  <c r="K120" i="9"/>
  <c r="L120" i="9"/>
  <c r="D121" i="9"/>
  <c r="H121" i="9"/>
  <c r="E121" i="9"/>
  <c r="K121" i="9"/>
  <c r="F121" i="9"/>
  <c r="I121" i="9"/>
  <c r="J121" i="9"/>
  <c r="D122" i="9"/>
  <c r="E122" i="9"/>
  <c r="L122" i="9"/>
  <c r="F122" i="9"/>
  <c r="G122" i="9"/>
  <c r="H122" i="9"/>
  <c r="I122" i="9"/>
  <c r="J122" i="9"/>
  <c r="K122" i="9"/>
  <c r="D123" i="9"/>
  <c r="E123" i="9"/>
  <c r="F123" i="9"/>
  <c r="G123" i="9"/>
  <c r="H123" i="9"/>
  <c r="I123" i="9"/>
  <c r="J123" i="9"/>
  <c r="K123" i="9"/>
  <c r="L123" i="9"/>
  <c r="D124" i="9"/>
  <c r="F124" i="9"/>
  <c r="E124" i="9"/>
  <c r="K124" i="9"/>
  <c r="H124" i="9"/>
  <c r="L124" i="9"/>
  <c r="D125" i="9"/>
  <c r="J125" i="9"/>
  <c r="E125" i="9"/>
  <c r="G125" i="9"/>
  <c r="F125" i="9"/>
  <c r="H125" i="9"/>
  <c r="I125" i="9"/>
  <c r="K125" i="9"/>
  <c r="L125" i="9"/>
  <c r="D126" i="9"/>
  <c r="H126" i="9"/>
  <c r="E126" i="9"/>
  <c r="G126" i="9"/>
  <c r="F126" i="9"/>
  <c r="I126" i="9"/>
  <c r="J126" i="9"/>
  <c r="D127" i="9"/>
  <c r="I127" i="9"/>
  <c r="E127" i="9"/>
  <c r="K127" i="9"/>
  <c r="H127" i="9"/>
  <c r="D128" i="9"/>
  <c r="J128" i="9"/>
  <c r="E128" i="9"/>
  <c r="K128" i="9"/>
  <c r="G128" i="9"/>
  <c r="H128" i="9"/>
  <c r="L128" i="9"/>
  <c r="D129" i="9"/>
  <c r="H129" i="9"/>
  <c r="E129" i="9"/>
  <c r="F129" i="9"/>
  <c r="G129" i="9"/>
  <c r="J129" i="9"/>
  <c r="L129" i="9"/>
  <c r="D130" i="9"/>
  <c r="E130" i="9"/>
  <c r="L130" i="9"/>
  <c r="F130" i="9"/>
  <c r="H130" i="9"/>
  <c r="I130" i="9"/>
  <c r="J130" i="9"/>
  <c r="D131" i="9"/>
  <c r="I131" i="9"/>
  <c r="E131" i="9"/>
  <c r="F131" i="9"/>
  <c r="G131" i="9"/>
  <c r="H131" i="9"/>
  <c r="J131" i="9"/>
  <c r="K131" i="9"/>
  <c r="L131" i="9"/>
  <c r="D132" i="9"/>
  <c r="F132" i="9"/>
  <c r="E132" i="9"/>
  <c r="G132" i="9"/>
  <c r="D133" i="9"/>
  <c r="J133" i="9"/>
  <c r="E133" i="9"/>
  <c r="G133" i="9"/>
  <c r="H133" i="9"/>
  <c r="L133" i="9"/>
  <c r="D134" i="9"/>
  <c r="H134" i="9"/>
  <c r="E134" i="9"/>
  <c r="F134" i="9"/>
  <c r="G134" i="9"/>
  <c r="I134" i="9"/>
  <c r="K134" i="9"/>
  <c r="L134" i="9"/>
  <c r="D135" i="9"/>
  <c r="I135" i="9"/>
  <c r="E135" i="9"/>
  <c r="G135" i="9"/>
  <c r="F135" i="9"/>
  <c r="J135" i="9"/>
  <c r="D136" i="9"/>
  <c r="J136" i="9"/>
  <c r="E136" i="9"/>
  <c r="G136" i="9"/>
  <c r="H136" i="9"/>
  <c r="D137" i="9"/>
  <c r="F137" i="9"/>
  <c r="E137" i="9"/>
  <c r="G137" i="9"/>
  <c r="H137" i="9"/>
  <c r="L137" i="9"/>
  <c r="D138" i="9"/>
  <c r="E138" i="9"/>
  <c r="L138" i="9"/>
  <c r="F138" i="9"/>
  <c r="H138" i="9"/>
  <c r="I138" i="9"/>
  <c r="J138" i="9"/>
  <c r="D139" i="9"/>
  <c r="I139" i="9"/>
  <c r="E139" i="9"/>
  <c r="G139" i="9"/>
  <c r="K139" i="9"/>
  <c r="L139" i="9"/>
  <c r="D140" i="9"/>
  <c r="F140" i="9"/>
  <c r="E140" i="9"/>
  <c r="L140" i="9"/>
  <c r="H140" i="9"/>
  <c r="I140" i="9"/>
  <c r="J140" i="9"/>
  <c r="D141" i="9"/>
  <c r="F141" i="9"/>
  <c r="E141" i="9"/>
  <c r="G141" i="9"/>
  <c r="D142" i="9"/>
  <c r="H142" i="9"/>
  <c r="E142" i="9"/>
  <c r="K142" i="9"/>
  <c r="G142" i="9"/>
  <c r="L142" i="9"/>
  <c r="D143" i="9"/>
  <c r="I143" i="9"/>
  <c r="E143" i="9"/>
  <c r="F143" i="9"/>
  <c r="G143" i="9"/>
  <c r="H143" i="9"/>
  <c r="K143" i="9"/>
  <c r="L143" i="9"/>
  <c r="D144" i="9"/>
  <c r="J144" i="9"/>
  <c r="E144" i="9"/>
  <c r="F144" i="9"/>
  <c r="I144" i="9"/>
  <c r="D145" i="9"/>
  <c r="J145" i="9"/>
  <c r="E145" i="9"/>
  <c r="G145" i="9"/>
  <c r="H145" i="9"/>
  <c r="D146" i="9"/>
  <c r="E146" i="9"/>
  <c r="L146" i="9"/>
  <c r="F146" i="9"/>
  <c r="G146" i="9"/>
  <c r="H146" i="9"/>
  <c r="I146" i="9"/>
  <c r="J146" i="9"/>
  <c r="K146" i="9"/>
  <c r="D147" i="9"/>
  <c r="F147" i="9"/>
  <c r="E147" i="9"/>
  <c r="G147" i="9"/>
  <c r="L147" i="9"/>
  <c r="D148" i="9"/>
  <c r="F148" i="9"/>
  <c r="E148" i="9"/>
  <c r="G148" i="9"/>
  <c r="H148" i="9"/>
  <c r="K148" i="9"/>
  <c r="L148" i="9"/>
  <c r="D149" i="9"/>
  <c r="E149" i="9"/>
  <c r="G149" i="9"/>
  <c r="F149" i="9"/>
  <c r="H149" i="9"/>
  <c r="I149" i="9"/>
  <c r="J149" i="9"/>
  <c r="D150" i="9"/>
  <c r="H150" i="9"/>
  <c r="E150" i="9"/>
  <c r="G150" i="9"/>
  <c r="D151" i="9"/>
  <c r="I151" i="9"/>
  <c r="E151" i="9"/>
  <c r="K151" i="9"/>
  <c r="G151" i="9"/>
  <c r="L151" i="9"/>
  <c r="D152" i="9"/>
  <c r="J152" i="9"/>
  <c r="E152" i="9"/>
  <c r="F152" i="9"/>
  <c r="G152" i="9"/>
  <c r="H152" i="9"/>
  <c r="K152" i="9"/>
  <c r="L152" i="9"/>
  <c r="D153" i="9"/>
  <c r="H153" i="9"/>
  <c r="E153" i="9"/>
  <c r="K153" i="9"/>
  <c r="F153" i="9"/>
  <c r="I153" i="9"/>
  <c r="J153" i="9"/>
  <c r="D154" i="9"/>
  <c r="E154" i="9"/>
  <c r="L154" i="9"/>
  <c r="F154" i="9"/>
  <c r="G154" i="9"/>
  <c r="H154" i="9"/>
  <c r="I154" i="9"/>
  <c r="J154" i="9"/>
  <c r="K154" i="9"/>
  <c r="D155" i="9"/>
  <c r="E155" i="9"/>
  <c r="F155" i="9"/>
  <c r="G155" i="9"/>
  <c r="H155" i="9"/>
  <c r="I155" i="9"/>
  <c r="J155" i="9"/>
  <c r="K155" i="9"/>
  <c r="L155" i="9"/>
  <c r="D156" i="9"/>
  <c r="F156" i="9"/>
  <c r="E156" i="9"/>
  <c r="G156" i="9"/>
  <c r="H156" i="9"/>
  <c r="I156" i="9"/>
  <c r="L156" i="9"/>
  <c r="D157" i="9"/>
  <c r="I157" i="9"/>
  <c r="E157" i="9"/>
  <c r="G157" i="9"/>
  <c r="F157" i="9"/>
  <c r="H157" i="9"/>
  <c r="K157" i="9"/>
  <c r="L157" i="9"/>
  <c r="D158" i="9"/>
  <c r="H158" i="9"/>
  <c r="E158" i="9"/>
  <c r="L158" i="9"/>
  <c r="F158" i="9"/>
  <c r="I158" i="9"/>
  <c r="J158" i="9"/>
  <c r="D159" i="9"/>
  <c r="I159" i="9"/>
  <c r="E159" i="9"/>
  <c r="G159" i="9"/>
  <c r="D160" i="9"/>
  <c r="J160" i="9"/>
  <c r="E160" i="9"/>
  <c r="G160" i="9"/>
  <c r="L160" i="9"/>
  <c r="D161" i="9"/>
  <c r="I161" i="9"/>
  <c r="E161" i="9"/>
  <c r="F161" i="9"/>
  <c r="G161" i="9"/>
  <c r="H161" i="9"/>
  <c r="J161" i="9"/>
  <c r="L161" i="9"/>
  <c r="D162" i="9"/>
  <c r="E162" i="9"/>
  <c r="L162" i="9"/>
  <c r="F162" i="9"/>
  <c r="H162" i="9"/>
  <c r="I162" i="9"/>
  <c r="J162" i="9"/>
  <c r="D163" i="9"/>
  <c r="H163" i="9"/>
  <c r="E163" i="9"/>
  <c r="F163" i="9"/>
  <c r="G163" i="9"/>
  <c r="J163" i="9"/>
  <c r="K163" i="9"/>
  <c r="L163" i="9"/>
  <c r="D164" i="9"/>
  <c r="F164" i="9"/>
  <c r="E164" i="9"/>
  <c r="K164" i="9"/>
  <c r="I164" i="9"/>
  <c r="D165" i="9"/>
  <c r="F165" i="9"/>
  <c r="E165" i="9"/>
  <c r="G165" i="9"/>
  <c r="H165" i="9"/>
  <c r="I165" i="9"/>
  <c r="L165" i="9"/>
  <c r="D166" i="9"/>
  <c r="H166" i="9"/>
  <c r="E166" i="9"/>
  <c r="F166" i="9"/>
  <c r="G166" i="9"/>
  <c r="K166" i="9"/>
  <c r="L166" i="9"/>
  <c r="D167" i="9"/>
  <c r="I167" i="9"/>
  <c r="E167" i="9"/>
  <c r="L167" i="9"/>
  <c r="F167" i="9"/>
  <c r="J167" i="9"/>
  <c r="D168" i="9"/>
  <c r="J168" i="9"/>
  <c r="E168" i="9"/>
  <c r="D169" i="9"/>
  <c r="I169" i="9"/>
  <c r="E169" i="9"/>
  <c r="G169" i="9"/>
  <c r="L169" i="9"/>
  <c r="D170" i="9"/>
  <c r="E170" i="9"/>
  <c r="L170" i="9"/>
  <c r="F170" i="9"/>
  <c r="H170" i="9"/>
  <c r="I170" i="9"/>
  <c r="J170" i="9"/>
  <c r="D171" i="9"/>
  <c r="F171" i="9"/>
  <c r="E171" i="9"/>
  <c r="G171" i="9"/>
  <c r="H171" i="9"/>
  <c r="K171" i="9"/>
  <c r="L171" i="9"/>
  <c r="D172" i="9"/>
  <c r="F172" i="9"/>
  <c r="E172" i="9"/>
  <c r="H172" i="9"/>
  <c r="I172" i="9"/>
  <c r="J172" i="9"/>
  <c r="D173" i="9"/>
  <c r="J173" i="9"/>
  <c r="E173" i="9"/>
  <c r="H173" i="9"/>
  <c r="L173" i="9"/>
  <c r="D174" i="9"/>
  <c r="H174" i="9"/>
  <c r="E174" i="9"/>
  <c r="K174" i="9"/>
  <c r="F174" i="9"/>
  <c r="I174" i="9"/>
  <c r="J174" i="9"/>
  <c r="D175" i="9"/>
  <c r="I175" i="9"/>
  <c r="E175" i="9"/>
  <c r="F175" i="9"/>
  <c r="G175" i="9"/>
  <c r="H175" i="9"/>
  <c r="J175" i="9"/>
  <c r="K175" i="9"/>
  <c r="L175" i="9"/>
  <c r="D176" i="9"/>
  <c r="F176" i="9"/>
  <c r="E176" i="9"/>
  <c r="G176" i="9"/>
  <c r="H176" i="9"/>
  <c r="K176" i="9"/>
  <c r="L176" i="9"/>
  <c r="D177" i="9"/>
  <c r="F177" i="9"/>
  <c r="E177" i="9"/>
  <c r="G177" i="9"/>
  <c r="L177" i="9"/>
  <c r="D178" i="9"/>
  <c r="E178" i="9"/>
  <c r="G178" i="9"/>
  <c r="F178" i="9"/>
  <c r="H178" i="9"/>
  <c r="I178" i="9"/>
  <c r="J178" i="9"/>
  <c r="D179" i="9"/>
  <c r="H179" i="9"/>
  <c r="E179" i="9"/>
  <c r="F179" i="9"/>
  <c r="G179" i="9"/>
  <c r="J179" i="9"/>
  <c r="K179" i="9"/>
  <c r="L179" i="9"/>
  <c r="D180" i="9"/>
  <c r="I180" i="9"/>
  <c r="E180" i="9"/>
  <c r="G180" i="9"/>
  <c r="K180" i="9"/>
  <c r="L180" i="9"/>
  <c r="D181" i="9"/>
  <c r="J181" i="9"/>
  <c r="E181" i="9"/>
  <c r="H181" i="9"/>
  <c r="L181" i="9"/>
  <c r="D182" i="9"/>
  <c r="H182" i="9"/>
  <c r="E182" i="9"/>
  <c r="K182" i="9"/>
  <c r="F182" i="9"/>
  <c r="I182" i="9"/>
  <c r="J182" i="9"/>
  <c r="D183" i="9"/>
  <c r="I183" i="9"/>
  <c r="E183" i="9"/>
  <c r="F183" i="9"/>
  <c r="G183" i="9"/>
  <c r="H183" i="9"/>
  <c r="J183" i="9"/>
  <c r="K183" i="9"/>
  <c r="L183" i="9"/>
  <c r="D184" i="9"/>
  <c r="F184" i="9"/>
  <c r="E184" i="9"/>
  <c r="G184" i="9"/>
  <c r="H184" i="9"/>
  <c r="K184" i="9"/>
  <c r="L184" i="9"/>
  <c r="D185" i="9"/>
  <c r="F185" i="9"/>
  <c r="E185" i="9"/>
  <c r="G185" i="9"/>
  <c r="L185" i="9"/>
  <c r="D186" i="9"/>
  <c r="E186" i="9"/>
  <c r="G186" i="9"/>
  <c r="F186" i="9"/>
  <c r="H186" i="9"/>
  <c r="I186" i="9"/>
  <c r="J186" i="9"/>
  <c r="D187" i="9"/>
  <c r="H187" i="9"/>
  <c r="E187" i="9"/>
  <c r="F187" i="9"/>
  <c r="G187" i="9"/>
  <c r="J187" i="9"/>
  <c r="K187" i="9"/>
  <c r="L187" i="9"/>
  <c r="D188" i="9"/>
  <c r="I188" i="9"/>
  <c r="E188" i="9"/>
  <c r="G188" i="9"/>
  <c r="K188" i="9"/>
  <c r="L188" i="9"/>
  <c r="D189" i="9"/>
  <c r="J189" i="9"/>
  <c r="E189" i="9"/>
  <c r="H189" i="9"/>
  <c r="L189" i="9"/>
  <c r="D190" i="9"/>
  <c r="H190" i="9"/>
  <c r="E190" i="9"/>
  <c r="K190" i="9"/>
  <c r="F190" i="9"/>
  <c r="I190" i="9"/>
  <c r="J190" i="9"/>
  <c r="D191" i="9"/>
  <c r="I191" i="9"/>
  <c r="E191" i="9"/>
  <c r="F191" i="9"/>
  <c r="G191" i="9"/>
  <c r="H191" i="9"/>
  <c r="J191" i="9"/>
  <c r="K191" i="9"/>
  <c r="L191" i="9"/>
  <c r="D192" i="9"/>
  <c r="F192" i="9"/>
  <c r="E192" i="9"/>
  <c r="G192" i="9"/>
  <c r="H192" i="9"/>
  <c r="K192" i="9"/>
  <c r="L192" i="9"/>
  <c r="D193" i="9"/>
  <c r="F193" i="9"/>
  <c r="E193" i="9"/>
  <c r="G193" i="9"/>
  <c r="L193" i="9"/>
  <c r="D194" i="9"/>
  <c r="E194" i="9"/>
  <c r="G194" i="9"/>
  <c r="F194" i="9"/>
  <c r="H194" i="9"/>
  <c r="I194" i="9"/>
  <c r="J194" i="9"/>
  <c r="D195" i="9"/>
  <c r="H195" i="9"/>
  <c r="E195" i="9"/>
  <c r="F195" i="9"/>
  <c r="G195" i="9"/>
  <c r="J195" i="9"/>
  <c r="K195" i="9"/>
  <c r="L195" i="9"/>
  <c r="D196" i="9"/>
  <c r="I196" i="9"/>
  <c r="E196" i="9"/>
  <c r="G196" i="9"/>
  <c r="K196" i="9"/>
  <c r="L196" i="9"/>
  <c r="D197" i="9"/>
  <c r="J197" i="9"/>
  <c r="E197" i="9"/>
  <c r="H197" i="9"/>
  <c r="L197" i="9"/>
  <c r="D198" i="9"/>
  <c r="H198" i="9"/>
  <c r="E198" i="9"/>
  <c r="K198" i="9"/>
  <c r="F198" i="9"/>
  <c r="I198" i="9"/>
  <c r="J198" i="9"/>
  <c r="D199" i="9"/>
  <c r="I199" i="9"/>
  <c r="E199" i="9"/>
  <c r="F199" i="9"/>
  <c r="G199" i="9"/>
  <c r="H199" i="9"/>
  <c r="J199" i="9"/>
  <c r="K199" i="9"/>
  <c r="L199" i="9"/>
  <c r="D200" i="9"/>
  <c r="F200" i="9"/>
  <c r="E200" i="9"/>
  <c r="G200" i="9"/>
  <c r="H200" i="9"/>
  <c r="K200" i="9"/>
  <c r="L200" i="9"/>
  <c r="D201" i="9"/>
  <c r="F201" i="9"/>
  <c r="E201" i="9"/>
  <c r="G201" i="9"/>
  <c r="L201" i="9"/>
  <c r="D202" i="9"/>
  <c r="E202" i="9"/>
  <c r="G202" i="9"/>
  <c r="F202" i="9"/>
  <c r="H202" i="9"/>
  <c r="I202" i="9"/>
  <c r="J202" i="9"/>
  <c r="D203" i="9"/>
  <c r="H203" i="9"/>
  <c r="E203" i="9"/>
  <c r="F203" i="9"/>
  <c r="G203" i="9"/>
  <c r="J203" i="9"/>
  <c r="K203" i="9"/>
  <c r="L203" i="9"/>
  <c r="D204" i="9"/>
  <c r="I204" i="9"/>
  <c r="E204" i="9"/>
  <c r="G204" i="9"/>
  <c r="K204" i="9"/>
  <c r="L204" i="9"/>
  <c r="D205" i="9"/>
  <c r="J205" i="9"/>
  <c r="E205" i="9"/>
  <c r="H205" i="9"/>
  <c r="L205" i="9"/>
  <c r="D206" i="9"/>
  <c r="H206" i="9"/>
  <c r="E206" i="9"/>
  <c r="K206" i="9"/>
  <c r="F206" i="9"/>
  <c r="I206" i="9"/>
  <c r="J206" i="9"/>
  <c r="D207" i="9"/>
  <c r="I207" i="9"/>
  <c r="E207" i="9"/>
  <c r="F207" i="9"/>
  <c r="G207" i="9"/>
  <c r="H207" i="9"/>
  <c r="J207" i="9"/>
  <c r="K207" i="9"/>
  <c r="L207" i="9"/>
  <c r="D208" i="9"/>
  <c r="F208" i="9"/>
  <c r="E208" i="9"/>
  <c r="G208" i="9"/>
  <c r="H208" i="9"/>
  <c r="K208" i="9"/>
  <c r="L208" i="9"/>
  <c r="D209" i="9"/>
  <c r="F209" i="9"/>
  <c r="E209" i="9"/>
  <c r="G209" i="9"/>
  <c r="L209" i="9"/>
  <c r="D210" i="9"/>
  <c r="E210" i="9"/>
  <c r="G210" i="9"/>
  <c r="F210" i="9"/>
  <c r="H210" i="9"/>
  <c r="I210" i="9"/>
  <c r="J210" i="9"/>
  <c r="D211" i="9"/>
  <c r="H211" i="9"/>
  <c r="E211" i="9"/>
  <c r="F211" i="9"/>
  <c r="G211" i="9"/>
  <c r="J211" i="9"/>
  <c r="K211" i="9"/>
  <c r="L211" i="9"/>
  <c r="D212" i="9"/>
  <c r="I212" i="9"/>
  <c r="E212" i="9"/>
  <c r="G212" i="9"/>
  <c r="K212" i="9"/>
  <c r="L212" i="9"/>
  <c r="D213" i="9"/>
  <c r="J213" i="9"/>
  <c r="E213" i="9"/>
  <c r="H213" i="9"/>
  <c r="L213" i="9"/>
  <c r="D214" i="9"/>
  <c r="H214" i="9"/>
  <c r="E214" i="9"/>
  <c r="K214" i="9"/>
  <c r="F214" i="9"/>
  <c r="I214" i="9"/>
  <c r="J214" i="9"/>
  <c r="D215" i="9"/>
  <c r="I215" i="9"/>
  <c r="E215" i="9"/>
  <c r="F215" i="9"/>
  <c r="G215" i="9"/>
  <c r="H215" i="9"/>
  <c r="J215" i="9"/>
  <c r="K215" i="9"/>
  <c r="L215" i="9"/>
  <c r="D216" i="9"/>
  <c r="F216" i="9"/>
  <c r="E216" i="9"/>
  <c r="G216" i="9"/>
  <c r="H216" i="9"/>
  <c r="K216" i="9"/>
  <c r="L216" i="9"/>
  <c r="D217" i="9"/>
  <c r="F217" i="9"/>
  <c r="E217" i="9"/>
  <c r="G217" i="9"/>
  <c r="L217" i="9"/>
  <c r="D218" i="9"/>
  <c r="E218" i="9"/>
  <c r="G218" i="9"/>
  <c r="F218" i="9"/>
  <c r="H218" i="9"/>
  <c r="I218" i="9"/>
  <c r="J218" i="9"/>
  <c r="D219" i="9"/>
  <c r="H219" i="9"/>
  <c r="E219" i="9"/>
  <c r="F219" i="9"/>
  <c r="G219" i="9"/>
  <c r="J219" i="9"/>
  <c r="K219" i="9"/>
  <c r="L219" i="9"/>
  <c r="D220" i="9"/>
  <c r="I220" i="9"/>
  <c r="E220" i="9"/>
  <c r="G220" i="9"/>
  <c r="K220" i="9"/>
  <c r="L220" i="9"/>
  <c r="D221" i="9"/>
  <c r="J221" i="9"/>
  <c r="E221" i="9"/>
  <c r="H221" i="9"/>
  <c r="L221" i="9"/>
  <c r="D222" i="9"/>
  <c r="H222" i="9"/>
  <c r="E222" i="9"/>
  <c r="K222" i="9"/>
  <c r="F222" i="9"/>
  <c r="I222" i="9"/>
  <c r="J222" i="9"/>
  <c r="D223" i="9"/>
  <c r="I223" i="9"/>
  <c r="E223" i="9"/>
  <c r="F223" i="9"/>
  <c r="G223" i="9"/>
  <c r="H223" i="9"/>
  <c r="J223" i="9"/>
  <c r="K223" i="9"/>
  <c r="L223" i="9"/>
  <c r="D224" i="9"/>
  <c r="F224" i="9"/>
  <c r="E224" i="9"/>
  <c r="G224" i="9"/>
  <c r="H224" i="9"/>
  <c r="K224" i="9"/>
  <c r="L224" i="9"/>
  <c r="D225" i="9"/>
  <c r="F225" i="9"/>
  <c r="E225" i="9"/>
  <c r="G225" i="9"/>
  <c r="L225" i="9"/>
  <c r="D226" i="9"/>
  <c r="E226" i="9"/>
  <c r="G226" i="9"/>
  <c r="F226" i="9"/>
  <c r="H226" i="9"/>
  <c r="I226" i="9"/>
  <c r="J226" i="9"/>
  <c r="D227" i="9"/>
  <c r="H227" i="9"/>
  <c r="E227" i="9"/>
  <c r="F227" i="9"/>
  <c r="G227" i="9"/>
  <c r="J227" i="9"/>
  <c r="K227" i="9"/>
  <c r="L227" i="9"/>
  <c r="D228" i="9"/>
  <c r="I228" i="9"/>
  <c r="E228" i="9"/>
  <c r="G228" i="9"/>
  <c r="K228" i="9"/>
  <c r="L228" i="9"/>
  <c r="D229" i="9"/>
  <c r="J229" i="9"/>
  <c r="E229" i="9"/>
  <c r="H229" i="9"/>
  <c r="L229" i="9"/>
  <c r="D230" i="9"/>
  <c r="H230" i="9"/>
  <c r="E230" i="9"/>
  <c r="K230" i="9"/>
  <c r="F230" i="9"/>
  <c r="I230" i="9"/>
  <c r="J230" i="9"/>
  <c r="D231" i="9"/>
  <c r="I231" i="9"/>
  <c r="E231" i="9"/>
  <c r="F231" i="9"/>
  <c r="G231" i="9"/>
  <c r="H231" i="9"/>
  <c r="J231" i="9"/>
  <c r="K231" i="9"/>
  <c r="L231" i="9"/>
  <c r="D232" i="9"/>
  <c r="F232" i="9"/>
  <c r="E232" i="9"/>
  <c r="G232" i="9"/>
  <c r="H232" i="9"/>
  <c r="K232" i="9"/>
  <c r="L232" i="9"/>
  <c r="D233" i="9"/>
  <c r="F233" i="9"/>
  <c r="E233" i="9"/>
  <c r="G233" i="9"/>
  <c r="L233" i="9"/>
  <c r="D234" i="9"/>
  <c r="E234" i="9"/>
  <c r="G234" i="9"/>
  <c r="F234" i="9"/>
  <c r="H234" i="9"/>
  <c r="I234" i="9"/>
  <c r="J234" i="9"/>
  <c r="D235" i="9"/>
  <c r="H235" i="9"/>
  <c r="E235" i="9"/>
  <c r="F235" i="9"/>
  <c r="G235" i="9"/>
  <c r="J235" i="9"/>
  <c r="K235" i="9"/>
  <c r="L235" i="9"/>
  <c r="D236" i="9"/>
  <c r="I236" i="9"/>
  <c r="E236" i="9"/>
  <c r="G236" i="9"/>
  <c r="K236" i="9"/>
  <c r="L236" i="9"/>
  <c r="D237" i="9"/>
  <c r="J237" i="9"/>
  <c r="E237" i="9"/>
  <c r="H237" i="9"/>
  <c r="L237" i="9"/>
  <c r="D238" i="9"/>
  <c r="H238" i="9"/>
  <c r="E238" i="9"/>
  <c r="K238" i="9"/>
  <c r="F238" i="9"/>
  <c r="I238" i="9"/>
  <c r="J238" i="9"/>
  <c r="D239" i="9"/>
  <c r="I239" i="9"/>
  <c r="E239" i="9"/>
  <c r="F239" i="9"/>
  <c r="G239" i="9"/>
  <c r="H239" i="9"/>
  <c r="J239" i="9"/>
  <c r="K239" i="9"/>
  <c r="L239" i="9"/>
  <c r="D240" i="9"/>
  <c r="F240" i="9"/>
  <c r="E240" i="9"/>
  <c r="G240" i="9"/>
  <c r="H240" i="9"/>
  <c r="K240" i="9"/>
  <c r="L240" i="9"/>
  <c r="D241" i="9"/>
  <c r="F241" i="9"/>
  <c r="E241" i="9"/>
  <c r="G241" i="9"/>
  <c r="L241" i="9"/>
  <c r="D242" i="9"/>
  <c r="E242" i="9"/>
  <c r="G242" i="9"/>
  <c r="F242" i="9"/>
  <c r="H242" i="9"/>
  <c r="I242" i="9"/>
  <c r="J242" i="9"/>
  <c r="D243" i="9"/>
  <c r="H243" i="9"/>
  <c r="E243" i="9"/>
  <c r="F243" i="9"/>
  <c r="G243" i="9"/>
  <c r="J243" i="9"/>
  <c r="K243" i="9"/>
  <c r="L243" i="9"/>
  <c r="D244" i="9"/>
  <c r="I244" i="9"/>
  <c r="E244" i="9"/>
  <c r="G244" i="9"/>
  <c r="K244" i="9"/>
  <c r="L244" i="9"/>
  <c r="D245" i="9"/>
  <c r="J245" i="9"/>
  <c r="E245" i="9"/>
  <c r="H245" i="9"/>
  <c r="L245" i="9"/>
  <c r="D246" i="9"/>
  <c r="H246" i="9"/>
  <c r="E246" i="9"/>
  <c r="K246" i="9"/>
  <c r="F246" i="9"/>
  <c r="I246" i="9"/>
  <c r="J246" i="9"/>
  <c r="D247" i="9"/>
  <c r="I247" i="9"/>
  <c r="E247" i="9"/>
  <c r="F247" i="9"/>
  <c r="G247" i="9"/>
  <c r="H247" i="9"/>
  <c r="J247" i="9"/>
  <c r="K247" i="9"/>
  <c r="L247" i="9"/>
  <c r="D248" i="9"/>
  <c r="F248" i="9"/>
  <c r="E248" i="9"/>
  <c r="G248" i="9"/>
  <c r="H248" i="9"/>
  <c r="K248" i="9"/>
  <c r="L248" i="9"/>
  <c r="D249" i="9"/>
  <c r="F249" i="9"/>
  <c r="E249" i="9"/>
  <c r="G249" i="9"/>
  <c r="L249" i="9"/>
  <c r="D250" i="9"/>
  <c r="E250" i="9"/>
  <c r="G250" i="9"/>
  <c r="F250" i="9"/>
  <c r="H250" i="9"/>
  <c r="I250" i="9"/>
  <c r="J250" i="9"/>
  <c r="D251" i="9"/>
  <c r="H251" i="9"/>
  <c r="E251" i="9"/>
  <c r="F251" i="9"/>
  <c r="G251" i="9"/>
  <c r="J251" i="9"/>
  <c r="K251" i="9"/>
  <c r="L251" i="9"/>
  <c r="D252" i="9"/>
  <c r="I252" i="9"/>
  <c r="E252" i="9"/>
  <c r="G252" i="9"/>
  <c r="K252" i="9"/>
  <c r="L252" i="9"/>
  <c r="D253" i="9"/>
  <c r="J253" i="9"/>
  <c r="E253" i="9"/>
  <c r="H253" i="9"/>
  <c r="L253" i="9"/>
  <c r="D254" i="9"/>
  <c r="H254" i="9"/>
  <c r="E254" i="9"/>
  <c r="K254" i="9"/>
  <c r="F254" i="9"/>
  <c r="I254" i="9"/>
  <c r="J254" i="9"/>
  <c r="D255" i="9"/>
  <c r="I255" i="9"/>
  <c r="E255" i="9"/>
  <c r="F255" i="9"/>
  <c r="G255" i="9"/>
  <c r="H255" i="9"/>
  <c r="J255" i="9"/>
  <c r="K255" i="9"/>
  <c r="L255" i="9"/>
  <c r="D256" i="9"/>
  <c r="F256" i="9"/>
  <c r="E256" i="9"/>
  <c r="G256" i="9"/>
  <c r="H256" i="9"/>
  <c r="K256" i="9"/>
  <c r="L256" i="9"/>
  <c r="D257" i="9"/>
  <c r="F257" i="9"/>
  <c r="E257" i="9"/>
  <c r="G257" i="9"/>
  <c r="L257" i="9"/>
  <c r="D258" i="9"/>
  <c r="E258" i="9"/>
  <c r="G258" i="9"/>
  <c r="F258" i="9"/>
  <c r="H258" i="9"/>
  <c r="I258" i="9"/>
  <c r="J258" i="9"/>
  <c r="D259" i="9"/>
  <c r="H259" i="9"/>
  <c r="E259" i="9"/>
  <c r="F259" i="9"/>
  <c r="G259" i="9"/>
  <c r="J259" i="9"/>
  <c r="K259" i="9"/>
  <c r="L259" i="9"/>
  <c r="D260" i="9"/>
  <c r="I260" i="9"/>
  <c r="E260" i="9"/>
  <c r="G260" i="9"/>
  <c r="K260" i="9"/>
  <c r="L260" i="9"/>
  <c r="D261" i="9"/>
  <c r="J261" i="9"/>
  <c r="E261" i="9"/>
  <c r="H261" i="9"/>
  <c r="L261" i="9"/>
  <c r="D262" i="9"/>
  <c r="H262" i="9"/>
  <c r="E262" i="9"/>
  <c r="K262" i="9"/>
  <c r="F262" i="9"/>
  <c r="I262" i="9"/>
  <c r="J262" i="9"/>
  <c r="D263" i="9"/>
  <c r="I263" i="9"/>
  <c r="E263" i="9"/>
  <c r="F263" i="9"/>
  <c r="G263" i="9"/>
  <c r="H263" i="9"/>
  <c r="J263" i="9"/>
  <c r="K263" i="9"/>
  <c r="L263" i="9"/>
  <c r="D264" i="9"/>
  <c r="F264" i="9"/>
  <c r="E264" i="9"/>
  <c r="G264" i="9"/>
  <c r="H264" i="9"/>
  <c r="K264" i="9"/>
  <c r="L264" i="9"/>
  <c r="D265" i="9"/>
  <c r="F265" i="9"/>
  <c r="E265" i="9"/>
  <c r="G265" i="9"/>
  <c r="L265" i="9"/>
  <c r="D266" i="9"/>
  <c r="E266" i="9"/>
  <c r="G266" i="9"/>
  <c r="F266" i="9"/>
  <c r="H266" i="9"/>
  <c r="I266" i="9"/>
  <c r="J266" i="9"/>
  <c r="D267" i="9"/>
  <c r="H267" i="9"/>
  <c r="E267" i="9"/>
  <c r="F267" i="9"/>
  <c r="G267" i="9"/>
  <c r="J267" i="9"/>
  <c r="K267" i="9"/>
  <c r="L267" i="9"/>
  <c r="D268" i="9"/>
  <c r="I268" i="9"/>
  <c r="E268" i="9"/>
  <c r="G268" i="9"/>
  <c r="K268" i="9"/>
  <c r="L268" i="9"/>
  <c r="D269" i="9"/>
  <c r="J269" i="9"/>
  <c r="E269" i="9"/>
  <c r="H269" i="9"/>
  <c r="L269" i="9"/>
  <c r="D270" i="9"/>
  <c r="H270" i="9"/>
  <c r="E270" i="9"/>
  <c r="K270" i="9"/>
  <c r="F270" i="9"/>
  <c r="I270" i="9"/>
  <c r="J270" i="9"/>
  <c r="D271" i="9"/>
  <c r="I271" i="9"/>
  <c r="E271" i="9"/>
  <c r="F271" i="9"/>
  <c r="G271" i="9"/>
  <c r="H271" i="9"/>
  <c r="J271" i="9"/>
  <c r="K271" i="9"/>
  <c r="L271" i="9"/>
  <c r="D272" i="9"/>
  <c r="F272" i="9"/>
  <c r="E272" i="9"/>
  <c r="G272" i="9"/>
  <c r="H272" i="9"/>
  <c r="K272" i="9"/>
  <c r="L272" i="9"/>
  <c r="D273" i="9"/>
  <c r="F273" i="9"/>
  <c r="E273" i="9"/>
  <c r="G273" i="9"/>
  <c r="L273" i="9"/>
  <c r="D274" i="9"/>
  <c r="E274" i="9"/>
  <c r="G274" i="9"/>
  <c r="F274" i="9"/>
  <c r="H274" i="9"/>
  <c r="I274" i="9"/>
  <c r="J274" i="9"/>
  <c r="D275" i="9"/>
  <c r="H275" i="9"/>
  <c r="E275" i="9"/>
  <c r="F275" i="9"/>
  <c r="G275" i="9"/>
  <c r="J275" i="9"/>
  <c r="K275" i="9"/>
  <c r="L275" i="9"/>
  <c r="D276" i="9"/>
  <c r="I276" i="9"/>
  <c r="E276" i="9"/>
  <c r="G276" i="9"/>
  <c r="K276" i="9"/>
  <c r="L276" i="9"/>
  <c r="D277" i="9"/>
  <c r="J277" i="9"/>
  <c r="E277" i="9"/>
  <c r="H277" i="9"/>
  <c r="L277" i="9"/>
  <c r="D278" i="9"/>
  <c r="H278" i="9"/>
  <c r="E278" i="9"/>
  <c r="K278" i="9"/>
  <c r="F278" i="9"/>
  <c r="I278" i="9"/>
  <c r="J278" i="9"/>
  <c r="D279" i="9"/>
  <c r="I279" i="9"/>
  <c r="E279" i="9"/>
  <c r="F279" i="9"/>
  <c r="G279" i="9"/>
  <c r="H279" i="9"/>
  <c r="J279" i="9"/>
  <c r="K279" i="9"/>
  <c r="L279" i="9"/>
  <c r="D280" i="9"/>
  <c r="F280" i="9"/>
  <c r="E280" i="9"/>
  <c r="G280" i="9"/>
  <c r="H280" i="9"/>
  <c r="K280" i="9"/>
  <c r="L280" i="9"/>
  <c r="D281" i="9"/>
  <c r="F281" i="9"/>
  <c r="E281" i="9"/>
  <c r="G281" i="9"/>
  <c r="L281" i="9"/>
  <c r="D282" i="9"/>
  <c r="E282" i="9"/>
  <c r="G282" i="9"/>
  <c r="F282" i="9"/>
  <c r="H282" i="9"/>
  <c r="I282" i="9"/>
  <c r="J282" i="9"/>
  <c r="D283" i="9"/>
  <c r="H283" i="9"/>
  <c r="E283" i="9"/>
  <c r="F283" i="9"/>
  <c r="G283" i="9"/>
  <c r="J283" i="9"/>
  <c r="K283" i="9"/>
  <c r="L283" i="9"/>
  <c r="D284" i="9"/>
  <c r="I284" i="9"/>
  <c r="E284" i="9"/>
  <c r="G284" i="9"/>
  <c r="K284" i="9"/>
  <c r="L284" i="9"/>
  <c r="D285" i="9"/>
  <c r="J285" i="9"/>
  <c r="E285" i="9"/>
  <c r="H285" i="9"/>
  <c r="L285" i="9"/>
  <c r="D286" i="9"/>
  <c r="H286" i="9"/>
  <c r="E286" i="9"/>
  <c r="K286" i="9"/>
  <c r="F286" i="9"/>
  <c r="I286" i="9"/>
  <c r="J286" i="9"/>
  <c r="D287" i="9"/>
  <c r="I287" i="9"/>
  <c r="E287" i="9"/>
  <c r="F287" i="9"/>
  <c r="G287" i="9"/>
  <c r="H287" i="9"/>
  <c r="J287" i="9"/>
  <c r="K287" i="9"/>
  <c r="L287" i="9"/>
  <c r="D288" i="9"/>
  <c r="F288" i="9"/>
  <c r="E288" i="9"/>
  <c r="G288" i="9"/>
  <c r="H288" i="9"/>
  <c r="K288" i="9"/>
  <c r="L288" i="9"/>
  <c r="D289" i="9"/>
  <c r="F289" i="9"/>
  <c r="E289" i="9"/>
  <c r="G289" i="9"/>
  <c r="L289" i="9"/>
  <c r="D290" i="9"/>
  <c r="E290" i="9"/>
  <c r="G290" i="9"/>
  <c r="F290" i="9"/>
  <c r="H290" i="9"/>
  <c r="I290" i="9"/>
  <c r="J290" i="9"/>
  <c r="D291" i="9"/>
  <c r="H291" i="9"/>
  <c r="E291" i="9"/>
  <c r="F291" i="9"/>
  <c r="G291" i="9"/>
  <c r="J291" i="9"/>
  <c r="K291" i="9"/>
  <c r="L291" i="9"/>
  <c r="D292" i="9"/>
  <c r="I292" i="9"/>
  <c r="E292" i="9"/>
  <c r="G292" i="9"/>
  <c r="K292" i="9"/>
  <c r="L292" i="9"/>
  <c r="D293" i="9"/>
  <c r="J293" i="9"/>
  <c r="E293" i="9"/>
  <c r="H293" i="9"/>
  <c r="L293" i="9"/>
  <c r="D294" i="9"/>
  <c r="H294" i="9"/>
  <c r="E294" i="9"/>
  <c r="K294" i="9"/>
  <c r="F294" i="9"/>
  <c r="I294" i="9"/>
  <c r="J294" i="9"/>
  <c r="D295" i="9"/>
  <c r="I295" i="9"/>
  <c r="E295" i="9"/>
  <c r="F295" i="9"/>
  <c r="G295" i="9"/>
  <c r="H295" i="9"/>
  <c r="J295" i="9"/>
  <c r="K295" i="9"/>
  <c r="L295" i="9"/>
  <c r="D296" i="9"/>
  <c r="F296" i="9"/>
  <c r="E296" i="9"/>
  <c r="G296" i="9"/>
  <c r="H296" i="9"/>
  <c r="K296" i="9"/>
  <c r="L296" i="9"/>
  <c r="D297" i="9"/>
  <c r="F297" i="9"/>
  <c r="E297" i="9"/>
  <c r="G297" i="9"/>
  <c r="L297" i="9"/>
  <c r="D298" i="9"/>
  <c r="E298" i="9"/>
  <c r="G298" i="9"/>
  <c r="F298" i="9"/>
  <c r="H298" i="9"/>
  <c r="I298" i="9"/>
  <c r="J298" i="9"/>
  <c r="D299" i="9"/>
  <c r="H299" i="9"/>
  <c r="E299" i="9"/>
  <c r="F299" i="9"/>
  <c r="G299" i="9"/>
  <c r="J299" i="9"/>
  <c r="K299" i="9"/>
  <c r="L299" i="9"/>
  <c r="D300" i="9"/>
  <c r="I300" i="9"/>
  <c r="E300" i="9"/>
  <c r="G300" i="9"/>
  <c r="K300" i="9"/>
  <c r="L300" i="9"/>
  <c r="D301" i="9"/>
  <c r="J301" i="9"/>
  <c r="E301" i="9"/>
  <c r="H301" i="9"/>
  <c r="L301" i="9"/>
  <c r="D302" i="9"/>
  <c r="H302" i="9"/>
  <c r="E302" i="9"/>
  <c r="K302" i="9"/>
  <c r="F302" i="9"/>
  <c r="I302" i="9"/>
  <c r="J302" i="9"/>
  <c r="D303" i="9"/>
  <c r="I303" i="9"/>
  <c r="E303" i="9"/>
  <c r="F303" i="9"/>
  <c r="G303" i="9"/>
  <c r="H303" i="9"/>
  <c r="J303" i="9"/>
  <c r="K303" i="9"/>
  <c r="L303" i="9"/>
  <c r="D304" i="9"/>
  <c r="F304" i="9"/>
  <c r="E304" i="9"/>
  <c r="G304" i="9"/>
  <c r="H304" i="9"/>
  <c r="K304" i="9"/>
  <c r="L304" i="9"/>
  <c r="D305" i="9"/>
  <c r="F305" i="9"/>
  <c r="E305" i="9"/>
  <c r="G305" i="9"/>
  <c r="L305" i="9"/>
  <c r="D306" i="9"/>
  <c r="E306" i="9"/>
  <c r="G306" i="9"/>
  <c r="F306" i="9"/>
  <c r="H306" i="9"/>
  <c r="I306" i="9"/>
  <c r="J306" i="9"/>
  <c r="D307" i="9"/>
  <c r="H307" i="9"/>
  <c r="E307" i="9"/>
  <c r="F307" i="9"/>
  <c r="G307" i="9"/>
  <c r="J307" i="9"/>
  <c r="K307" i="9"/>
  <c r="L307" i="9"/>
  <c r="D308" i="9"/>
  <c r="I308" i="9"/>
  <c r="E308" i="9"/>
  <c r="G308" i="9"/>
  <c r="K308" i="9"/>
  <c r="L308" i="9"/>
  <c r="D309" i="9"/>
  <c r="J309" i="9"/>
  <c r="E309" i="9"/>
  <c r="H309" i="9"/>
  <c r="L309" i="9"/>
  <c r="D310" i="9"/>
  <c r="H310" i="9"/>
  <c r="E310" i="9"/>
  <c r="K310" i="9"/>
  <c r="F310" i="9"/>
  <c r="I310" i="9"/>
  <c r="J310" i="9"/>
  <c r="D311" i="9"/>
  <c r="I311" i="9"/>
  <c r="E311" i="9"/>
  <c r="F311" i="9"/>
  <c r="G311" i="9"/>
  <c r="H311" i="9"/>
  <c r="J311" i="9"/>
  <c r="K311" i="9"/>
  <c r="L311" i="9"/>
  <c r="D312" i="9"/>
  <c r="F312" i="9"/>
  <c r="E312" i="9"/>
  <c r="G312" i="9"/>
  <c r="H312" i="9"/>
  <c r="K312" i="9"/>
  <c r="L312" i="9"/>
  <c r="D313" i="9"/>
  <c r="F313" i="9"/>
  <c r="E313" i="9"/>
  <c r="G313" i="9"/>
  <c r="L313" i="9"/>
  <c r="D314" i="9"/>
  <c r="E314" i="9"/>
  <c r="G314" i="9"/>
  <c r="F314" i="9"/>
  <c r="H314" i="9"/>
  <c r="I314" i="9"/>
  <c r="J314" i="9"/>
  <c r="D315" i="9"/>
  <c r="H315" i="9"/>
  <c r="E315" i="9"/>
  <c r="F315" i="9"/>
  <c r="G315" i="9"/>
  <c r="J315" i="9"/>
  <c r="K315" i="9"/>
  <c r="L315" i="9"/>
  <c r="D316" i="9"/>
  <c r="I316" i="9"/>
  <c r="E316" i="9"/>
  <c r="G316" i="9"/>
  <c r="K316" i="9"/>
  <c r="L316" i="9"/>
  <c r="D317" i="9"/>
  <c r="J317" i="9"/>
  <c r="E317" i="9"/>
  <c r="H317" i="9"/>
  <c r="L317" i="9"/>
  <c r="D318" i="9"/>
  <c r="H318" i="9"/>
  <c r="E318" i="9"/>
  <c r="K318" i="9"/>
  <c r="F318" i="9"/>
  <c r="I318" i="9"/>
  <c r="J318" i="9"/>
  <c r="D319" i="9"/>
  <c r="I319" i="9"/>
  <c r="E319" i="9"/>
  <c r="F319" i="9"/>
  <c r="G319" i="9"/>
  <c r="H319" i="9"/>
  <c r="J319" i="9"/>
  <c r="K319" i="9"/>
  <c r="L319" i="9"/>
  <c r="D320" i="9"/>
  <c r="F320" i="9"/>
  <c r="E320" i="9"/>
  <c r="G320" i="9"/>
  <c r="H320" i="9"/>
  <c r="K320" i="9"/>
  <c r="L320" i="9"/>
  <c r="D321" i="9"/>
  <c r="F321" i="9"/>
  <c r="E321" i="9"/>
  <c r="G321" i="9"/>
  <c r="L321" i="9"/>
  <c r="D322" i="9"/>
  <c r="E322" i="9"/>
  <c r="G322" i="9"/>
  <c r="F322" i="9"/>
  <c r="H322" i="9"/>
  <c r="I322" i="9"/>
  <c r="J322" i="9"/>
  <c r="D323" i="9"/>
  <c r="H323" i="9"/>
  <c r="E323" i="9"/>
  <c r="F323" i="9"/>
  <c r="G323" i="9"/>
  <c r="J323" i="9"/>
  <c r="K323" i="9"/>
  <c r="L323" i="9"/>
  <c r="D324" i="9"/>
  <c r="I324" i="9"/>
  <c r="E324" i="9"/>
  <c r="G324" i="9"/>
  <c r="K324" i="9"/>
  <c r="L324" i="9"/>
  <c r="D325" i="9"/>
  <c r="J325" i="9"/>
  <c r="E325" i="9"/>
  <c r="H325" i="9"/>
  <c r="L325" i="9"/>
  <c r="D326" i="9"/>
  <c r="H326" i="9"/>
  <c r="E326" i="9"/>
  <c r="K326" i="9"/>
  <c r="F326" i="9"/>
  <c r="I326" i="9"/>
  <c r="J326" i="9"/>
  <c r="D327" i="9"/>
  <c r="I327" i="9"/>
  <c r="E327" i="9"/>
  <c r="F327" i="9"/>
  <c r="G327" i="9"/>
  <c r="H327" i="9"/>
  <c r="J327" i="9"/>
  <c r="K327" i="9"/>
  <c r="L327" i="9"/>
  <c r="D328" i="9"/>
  <c r="F328" i="9"/>
  <c r="E328" i="9"/>
  <c r="G328" i="9"/>
  <c r="H328" i="9"/>
  <c r="K328" i="9"/>
  <c r="L328" i="9"/>
  <c r="D329" i="9"/>
  <c r="F329" i="9"/>
  <c r="E329" i="9"/>
  <c r="G329" i="9"/>
  <c r="L329" i="9"/>
  <c r="D330" i="9"/>
  <c r="E330" i="9"/>
  <c r="G330" i="9"/>
  <c r="F330" i="9"/>
  <c r="H330" i="9"/>
  <c r="I330" i="9"/>
  <c r="J330" i="9"/>
  <c r="D331" i="9"/>
  <c r="H331" i="9"/>
  <c r="E331" i="9"/>
  <c r="F331" i="9"/>
  <c r="G331" i="9"/>
  <c r="J331" i="9"/>
  <c r="K331" i="9"/>
  <c r="L331" i="9"/>
  <c r="D332" i="9"/>
  <c r="I332" i="9"/>
  <c r="E332" i="9"/>
  <c r="G332" i="9"/>
  <c r="K332" i="9"/>
  <c r="L332" i="9"/>
  <c r="D333" i="9"/>
  <c r="J333" i="9"/>
  <c r="E333" i="9"/>
  <c r="H333" i="9"/>
  <c r="L333" i="9"/>
  <c r="D334" i="9"/>
  <c r="H334" i="9"/>
  <c r="E334" i="9"/>
  <c r="K334" i="9"/>
  <c r="F334" i="9"/>
  <c r="I334" i="9"/>
  <c r="J334" i="9"/>
  <c r="D335" i="9"/>
  <c r="I335" i="9"/>
  <c r="E335" i="9"/>
  <c r="F335" i="9"/>
  <c r="G335" i="9"/>
  <c r="H335" i="9"/>
  <c r="J335" i="9"/>
  <c r="K335" i="9"/>
  <c r="L335" i="9"/>
  <c r="D336" i="9"/>
  <c r="F336" i="9"/>
  <c r="E336" i="9"/>
  <c r="G336" i="9"/>
  <c r="H336" i="9"/>
  <c r="K336" i="9"/>
  <c r="L336" i="9"/>
  <c r="D337" i="9"/>
  <c r="F337" i="9"/>
  <c r="E337" i="9"/>
  <c r="G337" i="9"/>
  <c r="L337" i="9"/>
  <c r="D338" i="9"/>
  <c r="E338" i="9"/>
  <c r="G338" i="9"/>
  <c r="F338" i="9"/>
  <c r="H338" i="9"/>
  <c r="I338" i="9"/>
  <c r="J338" i="9"/>
  <c r="D339" i="9"/>
  <c r="H339" i="9"/>
  <c r="E339" i="9"/>
  <c r="F339" i="9"/>
  <c r="G339" i="9"/>
  <c r="J339" i="9"/>
  <c r="K339" i="9"/>
  <c r="L339" i="9"/>
  <c r="D340" i="9"/>
  <c r="I340" i="9"/>
  <c r="E340" i="9"/>
  <c r="G340" i="9"/>
  <c r="K340" i="9"/>
  <c r="L340" i="9"/>
  <c r="D341" i="9"/>
  <c r="J341" i="9"/>
  <c r="E341" i="9"/>
  <c r="H341" i="9"/>
  <c r="L341" i="9"/>
  <c r="D342" i="9"/>
  <c r="H342" i="9"/>
  <c r="E342" i="9"/>
  <c r="K342" i="9"/>
  <c r="F342" i="9"/>
  <c r="I342" i="9"/>
  <c r="J342" i="9"/>
  <c r="D343" i="9"/>
  <c r="I343" i="9"/>
  <c r="E343" i="9"/>
  <c r="F343" i="9"/>
  <c r="G343" i="9"/>
  <c r="H343" i="9"/>
  <c r="J343" i="9"/>
  <c r="K343" i="9"/>
  <c r="L343" i="9"/>
  <c r="D344" i="9"/>
  <c r="F344" i="9"/>
  <c r="E344" i="9"/>
  <c r="G344" i="9"/>
  <c r="H344" i="9"/>
  <c r="K344" i="9"/>
  <c r="L344" i="9"/>
  <c r="D345" i="9"/>
  <c r="F345" i="9"/>
  <c r="E345" i="9"/>
  <c r="G345" i="9"/>
  <c r="L345" i="9"/>
  <c r="D346" i="9"/>
  <c r="E346" i="9"/>
  <c r="G346" i="9"/>
  <c r="F346" i="9"/>
  <c r="H346" i="9"/>
  <c r="I346" i="9"/>
  <c r="J346" i="9"/>
  <c r="D347" i="9"/>
  <c r="H347" i="9"/>
  <c r="E347" i="9"/>
  <c r="F347" i="9"/>
  <c r="G347" i="9"/>
  <c r="J347" i="9"/>
  <c r="K347" i="9"/>
  <c r="L347" i="9"/>
  <c r="D348" i="9"/>
  <c r="I348" i="9"/>
  <c r="E348" i="9"/>
  <c r="G348" i="9"/>
  <c r="K348" i="9"/>
  <c r="L348" i="9"/>
  <c r="D349" i="9"/>
  <c r="J349" i="9"/>
  <c r="E349" i="9"/>
  <c r="H349" i="9"/>
  <c r="L349" i="9"/>
  <c r="D350" i="9"/>
  <c r="H350" i="9"/>
  <c r="E350" i="9"/>
  <c r="K350" i="9"/>
  <c r="F350" i="9"/>
  <c r="I350" i="9"/>
  <c r="J350" i="9"/>
  <c r="D351" i="9"/>
  <c r="I351" i="9"/>
  <c r="E351" i="9"/>
  <c r="F351" i="9"/>
  <c r="G351" i="9"/>
  <c r="H351" i="9"/>
  <c r="J351" i="9"/>
  <c r="K351" i="9"/>
  <c r="L351" i="9"/>
  <c r="D352" i="9"/>
  <c r="F352" i="9"/>
  <c r="E352" i="9"/>
  <c r="G352" i="9"/>
  <c r="H352" i="9"/>
  <c r="K352" i="9"/>
  <c r="L352" i="9"/>
  <c r="D353" i="9"/>
  <c r="F353" i="9"/>
  <c r="E353" i="9"/>
  <c r="G353" i="9"/>
  <c r="L353" i="9"/>
  <c r="D354" i="9"/>
  <c r="E354" i="9"/>
  <c r="G354" i="9"/>
  <c r="F354" i="9"/>
  <c r="H354" i="9"/>
  <c r="I354" i="9"/>
  <c r="J354" i="9"/>
  <c r="D355" i="9"/>
  <c r="H355" i="9"/>
  <c r="E355" i="9"/>
  <c r="F355" i="9"/>
  <c r="G355" i="9"/>
  <c r="J355" i="9"/>
  <c r="K355" i="9"/>
  <c r="L355" i="9"/>
  <c r="D356" i="9"/>
  <c r="I356" i="9"/>
  <c r="E356" i="9"/>
  <c r="G356" i="9"/>
  <c r="K356" i="9"/>
  <c r="L356" i="9"/>
  <c r="D357" i="9"/>
  <c r="J357" i="9"/>
  <c r="E357" i="9"/>
  <c r="H357" i="9"/>
  <c r="L357" i="9"/>
  <c r="D358" i="9"/>
  <c r="H358" i="9"/>
  <c r="E358" i="9"/>
  <c r="K358" i="9"/>
  <c r="F358" i="9"/>
  <c r="I358" i="9"/>
  <c r="J358" i="9"/>
  <c r="D359" i="9"/>
  <c r="I359" i="9"/>
  <c r="E359" i="9"/>
  <c r="F359" i="9"/>
  <c r="G359" i="9"/>
  <c r="H359" i="9"/>
  <c r="J359" i="9"/>
  <c r="K359" i="9"/>
  <c r="L359" i="9"/>
  <c r="D360" i="9"/>
  <c r="F360" i="9"/>
  <c r="E360" i="9"/>
  <c r="G360" i="9"/>
  <c r="H360" i="9"/>
  <c r="K360" i="9"/>
  <c r="L360" i="9"/>
  <c r="D361" i="9"/>
  <c r="F361" i="9"/>
  <c r="E361" i="9"/>
  <c r="G361" i="9"/>
  <c r="L361" i="9"/>
  <c r="D362" i="9"/>
  <c r="E362" i="9"/>
  <c r="G362" i="9"/>
  <c r="F362" i="9"/>
  <c r="H362" i="9"/>
  <c r="I362" i="9"/>
  <c r="J362" i="9"/>
  <c r="D363" i="9"/>
  <c r="H363" i="9"/>
  <c r="E363" i="9"/>
  <c r="F363" i="9"/>
  <c r="G363" i="9"/>
  <c r="J363" i="9"/>
  <c r="K363" i="9"/>
  <c r="L363" i="9"/>
  <c r="D364" i="9"/>
  <c r="I364" i="9"/>
  <c r="E364" i="9"/>
  <c r="G364" i="9"/>
  <c r="K364" i="9"/>
  <c r="L364" i="9"/>
  <c r="D365" i="9"/>
  <c r="J365" i="9"/>
  <c r="E365" i="9"/>
  <c r="H365" i="9"/>
  <c r="L365" i="9"/>
  <c r="D366" i="9"/>
  <c r="H366" i="9"/>
  <c r="E366" i="9"/>
  <c r="K366" i="9"/>
  <c r="F366" i="9"/>
  <c r="I366" i="9"/>
  <c r="J366" i="9"/>
  <c r="D367" i="9"/>
  <c r="I367" i="9"/>
  <c r="E367" i="9"/>
  <c r="F367" i="9"/>
  <c r="G367" i="9"/>
  <c r="H367" i="9"/>
  <c r="J367" i="9"/>
  <c r="K367" i="9"/>
  <c r="L367" i="9"/>
  <c r="D368" i="9"/>
  <c r="F368" i="9"/>
  <c r="E368" i="9"/>
  <c r="G368" i="9"/>
  <c r="H368" i="9"/>
  <c r="K368" i="9"/>
  <c r="L368" i="9"/>
  <c r="D369" i="9"/>
  <c r="F369" i="9"/>
  <c r="E369" i="9"/>
  <c r="G369" i="9"/>
  <c r="L369" i="9"/>
  <c r="D370" i="9"/>
  <c r="E370" i="9"/>
  <c r="G370" i="9"/>
  <c r="F370" i="9"/>
  <c r="H370" i="9"/>
  <c r="I370" i="9"/>
  <c r="J370" i="9"/>
  <c r="D371" i="9"/>
  <c r="H371" i="9"/>
  <c r="E371" i="9"/>
  <c r="F371" i="9"/>
  <c r="G371" i="9"/>
  <c r="J371" i="9"/>
  <c r="K371" i="9"/>
  <c r="L371" i="9"/>
  <c r="D372" i="9"/>
  <c r="I372" i="9"/>
  <c r="E372" i="9"/>
  <c r="G372" i="9"/>
  <c r="K372" i="9"/>
  <c r="L372" i="9"/>
  <c r="D373" i="9"/>
  <c r="J373" i="9"/>
  <c r="E373" i="9"/>
  <c r="H373" i="9"/>
  <c r="L373" i="9"/>
  <c r="D374" i="9"/>
  <c r="H374" i="9"/>
  <c r="E374" i="9"/>
  <c r="K374" i="9"/>
  <c r="F374" i="9"/>
  <c r="I374" i="9"/>
  <c r="J374" i="9"/>
  <c r="D375" i="9"/>
  <c r="I375" i="9"/>
  <c r="E375" i="9"/>
  <c r="F375" i="9"/>
  <c r="G375" i="9"/>
  <c r="H375" i="9"/>
  <c r="J375" i="9"/>
  <c r="K375" i="9"/>
  <c r="L375" i="9"/>
  <c r="D376" i="9"/>
  <c r="F376" i="9"/>
  <c r="E376" i="9"/>
  <c r="G376" i="9"/>
  <c r="H376" i="9"/>
  <c r="K376" i="9"/>
  <c r="L376" i="9"/>
  <c r="D377" i="9"/>
  <c r="F377" i="9"/>
  <c r="E377" i="9"/>
  <c r="G377" i="9"/>
  <c r="L377" i="9"/>
  <c r="D378" i="9"/>
  <c r="E378" i="9"/>
  <c r="G378" i="9"/>
  <c r="F378" i="9"/>
  <c r="H378" i="9"/>
  <c r="I378" i="9"/>
  <c r="J378" i="9"/>
  <c r="D379" i="9"/>
  <c r="H379" i="9"/>
  <c r="E379" i="9"/>
  <c r="F379" i="9"/>
  <c r="G379" i="9"/>
  <c r="J379" i="9"/>
  <c r="K379" i="9"/>
  <c r="L379" i="9"/>
  <c r="D380" i="9"/>
  <c r="I380" i="9"/>
  <c r="E380" i="9"/>
  <c r="G380" i="9"/>
  <c r="K380" i="9"/>
  <c r="L380" i="9"/>
  <c r="D381" i="9"/>
  <c r="J381" i="9"/>
  <c r="E381" i="9"/>
  <c r="H381" i="9"/>
  <c r="L381" i="9"/>
  <c r="D382" i="9"/>
  <c r="H382" i="9"/>
  <c r="E382" i="9"/>
  <c r="K382" i="9"/>
  <c r="F382" i="9"/>
  <c r="I382" i="9"/>
  <c r="J382" i="9"/>
  <c r="D383" i="9"/>
  <c r="I383" i="9"/>
  <c r="E383" i="9"/>
  <c r="F383" i="9"/>
  <c r="G383" i="9"/>
  <c r="H383" i="9"/>
  <c r="J383" i="9"/>
  <c r="K383" i="9"/>
  <c r="L383" i="9"/>
  <c r="D384" i="9"/>
  <c r="F384" i="9"/>
  <c r="E384" i="9"/>
  <c r="G384" i="9"/>
  <c r="H384" i="9"/>
  <c r="K384" i="9"/>
  <c r="L384" i="9"/>
  <c r="D385" i="9"/>
  <c r="F385" i="9"/>
  <c r="E385" i="9"/>
  <c r="G385" i="9"/>
  <c r="L385" i="9"/>
  <c r="D386" i="9"/>
  <c r="E386" i="9"/>
  <c r="G386" i="9"/>
  <c r="F386" i="9"/>
  <c r="H386" i="9"/>
  <c r="I386" i="9"/>
  <c r="J386" i="9"/>
  <c r="D387" i="9"/>
  <c r="H387" i="9"/>
  <c r="E387" i="9"/>
  <c r="F387" i="9"/>
  <c r="G387" i="9"/>
  <c r="J387" i="9"/>
  <c r="K387" i="9"/>
  <c r="L387" i="9"/>
  <c r="D388" i="9"/>
  <c r="I388" i="9"/>
  <c r="E388" i="9"/>
  <c r="G388" i="9"/>
  <c r="K388" i="9"/>
  <c r="L388" i="9"/>
  <c r="D389" i="9"/>
  <c r="J389" i="9"/>
  <c r="E389" i="9"/>
  <c r="H389" i="9"/>
  <c r="L389" i="9"/>
  <c r="D390" i="9"/>
  <c r="H390" i="9"/>
  <c r="E390" i="9"/>
  <c r="K390" i="9"/>
  <c r="F390" i="9"/>
  <c r="I390" i="9"/>
  <c r="J390" i="9"/>
  <c r="D391" i="9"/>
  <c r="I391" i="9"/>
  <c r="E391" i="9"/>
  <c r="F391" i="9"/>
  <c r="G391" i="9"/>
  <c r="H391" i="9"/>
  <c r="J391" i="9"/>
  <c r="K391" i="9"/>
  <c r="L391" i="9"/>
  <c r="D392" i="9"/>
  <c r="F392" i="9"/>
  <c r="E392" i="9"/>
  <c r="G392" i="9"/>
  <c r="H392" i="9"/>
  <c r="K392" i="9"/>
  <c r="L392" i="9"/>
  <c r="D393" i="9"/>
  <c r="F393" i="9"/>
  <c r="E393" i="9"/>
  <c r="G393" i="9"/>
  <c r="L393" i="9"/>
  <c r="D394" i="9"/>
  <c r="E394" i="9"/>
  <c r="G394" i="9"/>
  <c r="F394" i="9"/>
  <c r="H394" i="9"/>
  <c r="I394" i="9"/>
  <c r="J394" i="9"/>
  <c r="D395" i="9"/>
  <c r="H395" i="9"/>
  <c r="E395" i="9"/>
  <c r="F395" i="9"/>
  <c r="G395" i="9"/>
  <c r="J395" i="9"/>
  <c r="K395" i="9"/>
  <c r="L395" i="9"/>
  <c r="D396" i="9"/>
  <c r="I396" i="9"/>
  <c r="E396" i="9"/>
  <c r="G396" i="9"/>
  <c r="K396" i="9"/>
  <c r="L396" i="9"/>
  <c r="D397" i="9"/>
  <c r="J397" i="9"/>
  <c r="E397" i="9"/>
  <c r="H397" i="9"/>
  <c r="L397" i="9"/>
  <c r="D398" i="9"/>
  <c r="H398" i="9"/>
  <c r="E398" i="9"/>
  <c r="K398" i="9"/>
  <c r="F398" i="9"/>
  <c r="I398" i="9"/>
  <c r="J398" i="9"/>
  <c r="D399" i="9"/>
  <c r="I399" i="9"/>
  <c r="E399" i="9"/>
  <c r="F399" i="9"/>
  <c r="G399" i="9"/>
  <c r="H399" i="9"/>
  <c r="J399" i="9"/>
  <c r="K399" i="9"/>
  <c r="L399" i="9"/>
  <c r="D400" i="9"/>
  <c r="F400" i="9"/>
  <c r="E400" i="9"/>
  <c r="G400" i="9"/>
  <c r="H400" i="9"/>
  <c r="K400" i="9"/>
  <c r="L400" i="9"/>
  <c r="D401" i="9"/>
  <c r="F401" i="9"/>
  <c r="E401" i="9"/>
  <c r="G401" i="9"/>
  <c r="L401" i="9"/>
  <c r="D402" i="9"/>
  <c r="E402" i="9"/>
  <c r="G402" i="9"/>
  <c r="F402" i="9"/>
  <c r="H402" i="9"/>
  <c r="I402" i="9"/>
  <c r="J402" i="9"/>
  <c r="D403" i="9"/>
  <c r="H403" i="9"/>
  <c r="E403" i="9"/>
  <c r="F403" i="9"/>
  <c r="G403" i="9"/>
  <c r="J403" i="9"/>
  <c r="K403" i="9"/>
  <c r="L403" i="9"/>
  <c r="D404" i="9"/>
  <c r="I404" i="9"/>
  <c r="E404" i="9"/>
  <c r="G404" i="9"/>
  <c r="K404" i="9"/>
  <c r="L404" i="9"/>
  <c r="D405" i="9"/>
  <c r="J405" i="9"/>
  <c r="E405" i="9"/>
  <c r="H405" i="9"/>
  <c r="L405" i="9"/>
  <c r="D406" i="9"/>
  <c r="H406" i="9"/>
  <c r="E406" i="9"/>
  <c r="K406" i="9"/>
  <c r="F406" i="9"/>
  <c r="I406" i="9"/>
  <c r="J406" i="9"/>
  <c r="D407" i="9"/>
  <c r="I407" i="9"/>
  <c r="E407" i="9"/>
  <c r="F407" i="9"/>
  <c r="G407" i="9"/>
  <c r="H407" i="9"/>
  <c r="J407" i="9"/>
  <c r="K407" i="9"/>
  <c r="L407" i="9"/>
  <c r="D408" i="9"/>
  <c r="F408" i="9"/>
  <c r="E408" i="9"/>
  <c r="G408" i="9"/>
  <c r="H408" i="9"/>
  <c r="K408" i="9"/>
  <c r="L408" i="9"/>
  <c r="D409" i="9"/>
  <c r="F409" i="9"/>
  <c r="E409" i="9"/>
  <c r="G409" i="9"/>
  <c r="L409" i="9"/>
  <c r="D410" i="9"/>
  <c r="E410" i="9"/>
  <c r="G410" i="9"/>
  <c r="F410" i="9"/>
  <c r="H410" i="9"/>
  <c r="I410" i="9"/>
  <c r="J410" i="9"/>
  <c r="D411" i="9"/>
  <c r="H411" i="9"/>
  <c r="E411" i="9"/>
  <c r="F411" i="9"/>
  <c r="G411" i="9"/>
  <c r="J411" i="9"/>
  <c r="K411" i="9"/>
  <c r="L411" i="9"/>
  <c r="D412" i="9"/>
  <c r="I412" i="9"/>
  <c r="E412" i="9"/>
  <c r="G412" i="9"/>
  <c r="K412" i="9"/>
  <c r="L412" i="9"/>
  <c r="D413" i="9"/>
  <c r="J413" i="9"/>
  <c r="E413" i="9"/>
  <c r="H413" i="9"/>
  <c r="L413" i="9"/>
  <c r="D414" i="9"/>
  <c r="H414" i="9"/>
  <c r="E414" i="9"/>
  <c r="K414" i="9"/>
  <c r="F414" i="9"/>
  <c r="I414" i="9"/>
  <c r="J414" i="9"/>
  <c r="D415" i="9"/>
  <c r="I415" i="9"/>
  <c r="E415" i="9"/>
  <c r="F415" i="9"/>
  <c r="G415" i="9"/>
  <c r="H415" i="9"/>
  <c r="J415" i="9"/>
  <c r="K415" i="9"/>
  <c r="L415" i="9"/>
  <c r="D416" i="9"/>
  <c r="F416" i="9"/>
  <c r="E416" i="9"/>
  <c r="G416" i="9"/>
  <c r="H416" i="9"/>
  <c r="K416" i="9"/>
  <c r="L416" i="9"/>
  <c r="D417" i="9"/>
  <c r="F417" i="9"/>
  <c r="E417" i="9"/>
  <c r="G417" i="9"/>
  <c r="L417" i="9"/>
  <c r="D418" i="9"/>
  <c r="E418" i="9"/>
  <c r="G418" i="9"/>
  <c r="F418" i="9"/>
  <c r="H418" i="9"/>
  <c r="I418" i="9"/>
  <c r="J418" i="9"/>
  <c r="D419" i="9"/>
  <c r="H419" i="9"/>
  <c r="E419" i="9"/>
  <c r="F419" i="9"/>
  <c r="G419" i="9"/>
  <c r="J419" i="9"/>
  <c r="K419" i="9"/>
  <c r="L419" i="9"/>
  <c r="D420" i="9"/>
  <c r="I420" i="9"/>
  <c r="E420" i="9"/>
  <c r="G420" i="9"/>
  <c r="K420" i="9"/>
  <c r="L420" i="9"/>
  <c r="D421" i="9"/>
  <c r="J421" i="9"/>
  <c r="E421" i="9"/>
  <c r="H421" i="9"/>
  <c r="L421" i="9"/>
  <c r="D422" i="9"/>
  <c r="H422" i="9"/>
  <c r="E422" i="9"/>
  <c r="K422" i="9"/>
  <c r="F422" i="9"/>
  <c r="I422" i="9"/>
  <c r="J422" i="9"/>
  <c r="D423" i="9"/>
  <c r="I423" i="9"/>
  <c r="E423" i="9"/>
  <c r="F423" i="9"/>
  <c r="G423" i="9"/>
  <c r="H423" i="9"/>
  <c r="J423" i="9"/>
  <c r="K423" i="9"/>
  <c r="L423" i="9"/>
  <c r="D424" i="9"/>
  <c r="F424" i="9"/>
  <c r="E424" i="9"/>
  <c r="G424" i="9"/>
  <c r="H424" i="9"/>
  <c r="K424" i="9"/>
  <c r="L424" i="9"/>
  <c r="D425" i="9"/>
  <c r="F425" i="9"/>
  <c r="E425" i="9"/>
  <c r="G425" i="9"/>
  <c r="L425" i="9"/>
  <c r="D426" i="9"/>
  <c r="E426" i="9"/>
  <c r="G426" i="9"/>
  <c r="F426" i="9"/>
  <c r="H426" i="9"/>
  <c r="I426" i="9"/>
  <c r="J426" i="9"/>
  <c r="D427" i="9"/>
  <c r="H427" i="9"/>
  <c r="E427" i="9"/>
  <c r="F427" i="9"/>
  <c r="G427" i="9"/>
  <c r="J427" i="9"/>
  <c r="K427" i="9"/>
  <c r="L427" i="9"/>
  <c r="D428" i="9"/>
  <c r="I428" i="9"/>
  <c r="E428" i="9"/>
  <c r="G428" i="9"/>
  <c r="K428" i="9"/>
  <c r="L428" i="9"/>
  <c r="D429" i="9"/>
  <c r="J429" i="9"/>
  <c r="E429" i="9"/>
  <c r="H429" i="9"/>
  <c r="L429" i="9"/>
  <c r="D430" i="9"/>
  <c r="H430" i="9"/>
  <c r="E430" i="9"/>
  <c r="K430" i="9"/>
  <c r="F430" i="9"/>
  <c r="I430" i="9"/>
  <c r="J430" i="9"/>
  <c r="D431" i="9"/>
  <c r="I431" i="9"/>
  <c r="E431" i="9"/>
  <c r="F431" i="9"/>
  <c r="G431" i="9"/>
  <c r="H431" i="9"/>
  <c r="J431" i="9"/>
  <c r="K431" i="9"/>
  <c r="L431" i="9"/>
  <c r="D432" i="9"/>
  <c r="F432" i="9"/>
  <c r="E432" i="9"/>
  <c r="G432" i="9"/>
  <c r="H432" i="9"/>
  <c r="K432" i="9"/>
  <c r="L432" i="9"/>
  <c r="D433" i="9"/>
  <c r="F433" i="9"/>
  <c r="E433" i="9"/>
  <c r="G433" i="9"/>
  <c r="L433" i="9"/>
  <c r="D434" i="9"/>
  <c r="E434" i="9"/>
  <c r="G434" i="9"/>
  <c r="F434" i="9"/>
  <c r="H434" i="9"/>
  <c r="I434" i="9"/>
  <c r="J434" i="9"/>
  <c r="D435" i="9"/>
  <c r="H435" i="9"/>
  <c r="E435" i="9"/>
  <c r="F435" i="9"/>
  <c r="G435" i="9"/>
  <c r="J435" i="9"/>
  <c r="K435" i="9"/>
  <c r="L435" i="9"/>
  <c r="D436" i="9"/>
  <c r="I436" i="9"/>
  <c r="E436" i="9"/>
  <c r="G436" i="9"/>
  <c r="K436" i="9"/>
  <c r="L436" i="9"/>
  <c r="D437" i="9"/>
  <c r="J437" i="9"/>
  <c r="E437" i="9"/>
  <c r="H437" i="9"/>
  <c r="L437" i="9"/>
  <c r="D438" i="9"/>
  <c r="H438" i="9"/>
  <c r="E438" i="9"/>
  <c r="K438" i="9"/>
  <c r="F438" i="9"/>
  <c r="I438" i="9"/>
  <c r="J438" i="9"/>
  <c r="D439" i="9"/>
  <c r="I439" i="9"/>
  <c r="E439" i="9"/>
  <c r="F439" i="9"/>
  <c r="G439" i="9"/>
  <c r="H439" i="9"/>
  <c r="J439" i="9"/>
  <c r="K439" i="9"/>
  <c r="L439" i="9"/>
  <c r="D440" i="9"/>
  <c r="F440" i="9"/>
  <c r="E440" i="9"/>
  <c r="G440" i="9"/>
  <c r="H440" i="9"/>
  <c r="K440" i="9"/>
  <c r="L440" i="9"/>
  <c r="D441" i="9"/>
  <c r="F441" i="9"/>
  <c r="E441" i="9"/>
  <c r="G441" i="9"/>
  <c r="L441" i="9"/>
  <c r="D442" i="9"/>
  <c r="E442" i="9"/>
  <c r="G442" i="9"/>
  <c r="F442" i="9"/>
  <c r="H442" i="9"/>
  <c r="I442" i="9"/>
  <c r="J442" i="9"/>
  <c r="D443" i="9"/>
  <c r="H443" i="9"/>
  <c r="E443" i="9"/>
  <c r="F443" i="9"/>
  <c r="G443" i="9"/>
  <c r="J443" i="9"/>
  <c r="K443" i="9"/>
  <c r="L443" i="9"/>
  <c r="D444" i="9"/>
  <c r="I444" i="9"/>
  <c r="E444" i="9"/>
  <c r="G444" i="9"/>
  <c r="K444" i="9"/>
  <c r="L444" i="9"/>
  <c r="D445" i="9"/>
  <c r="J445" i="9"/>
  <c r="E445" i="9"/>
  <c r="H445" i="9"/>
  <c r="L445" i="9"/>
  <c r="D446" i="9"/>
  <c r="H446" i="9"/>
  <c r="E446" i="9"/>
  <c r="K446" i="9"/>
  <c r="F446" i="9"/>
  <c r="I446" i="9"/>
  <c r="J446" i="9"/>
  <c r="D447" i="9"/>
  <c r="I447" i="9"/>
  <c r="E447" i="9"/>
  <c r="F447" i="9"/>
  <c r="G447" i="9"/>
  <c r="H447" i="9"/>
  <c r="J447" i="9"/>
  <c r="K447" i="9"/>
  <c r="L447" i="9"/>
  <c r="D448" i="9"/>
  <c r="F448" i="9"/>
  <c r="E448" i="9"/>
  <c r="G448" i="9"/>
  <c r="H448" i="9"/>
  <c r="K448" i="9"/>
  <c r="L448" i="9"/>
  <c r="D449" i="9"/>
  <c r="F449" i="9"/>
  <c r="E449" i="9"/>
  <c r="G449" i="9"/>
  <c r="L449" i="9"/>
  <c r="D450" i="9"/>
  <c r="E450" i="9"/>
  <c r="G450" i="9"/>
  <c r="F450" i="9"/>
  <c r="H450" i="9"/>
  <c r="I450" i="9"/>
  <c r="J450" i="9"/>
  <c r="D451" i="9"/>
  <c r="H451" i="9"/>
  <c r="E451" i="9"/>
  <c r="F451" i="9"/>
  <c r="G451" i="9"/>
  <c r="J451" i="9"/>
  <c r="K451" i="9"/>
  <c r="L451" i="9"/>
  <c r="D452" i="9"/>
  <c r="I452" i="9"/>
  <c r="E452" i="9"/>
  <c r="G452" i="9"/>
  <c r="K452" i="9"/>
  <c r="L452" i="9"/>
  <c r="D453" i="9"/>
  <c r="J453" i="9"/>
  <c r="E453" i="9"/>
  <c r="H453" i="9"/>
  <c r="L453" i="9"/>
  <c r="D454" i="9"/>
  <c r="H454" i="9"/>
  <c r="E454" i="9"/>
  <c r="K454" i="9"/>
  <c r="F454" i="9"/>
  <c r="I454" i="9"/>
  <c r="J454" i="9"/>
  <c r="G4" i="11"/>
  <c r="G5" i="11"/>
  <c r="G6" i="11"/>
  <c r="G7" i="11"/>
  <c r="A9" i="11"/>
  <c r="C9" i="11" s="1"/>
  <c r="B10" i="11"/>
  <c r="C16" i="11"/>
  <c r="C15" i="11"/>
  <c r="D16" i="11"/>
  <c r="D15" i="11"/>
  <c r="E16" i="11"/>
  <c r="E15" i="11"/>
  <c r="F16" i="11"/>
  <c r="F15" i="11"/>
  <c r="G16" i="11"/>
  <c r="G15" i="11"/>
  <c r="H16" i="11"/>
  <c r="H15" i="11"/>
  <c r="I16" i="11"/>
  <c r="I15" i="11"/>
  <c r="J16" i="11"/>
  <c r="J15" i="11"/>
  <c r="K16" i="11"/>
  <c r="K15" i="11"/>
  <c r="L16" i="11"/>
  <c r="L15" i="11"/>
  <c r="M16" i="11"/>
  <c r="M15" i="11"/>
  <c r="N16" i="11"/>
  <c r="N15" i="11"/>
  <c r="O16" i="11"/>
  <c r="O15" i="11"/>
  <c r="P16" i="11"/>
  <c r="P15" i="11"/>
  <c r="Q16" i="11"/>
  <c r="Q15" i="11"/>
  <c r="D21" i="11"/>
  <c r="K21" i="11" s="1"/>
  <c r="E21" i="11"/>
  <c r="G21" i="11"/>
  <c r="D22" i="11"/>
  <c r="J22" i="11" s="1"/>
  <c r="E22" i="11"/>
  <c r="G22" i="11"/>
  <c r="D23" i="11"/>
  <c r="I23" i="11" s="1"/>
  <c r="E23" i="11"/>
  <c r="G23" i="11"/>
  <c r="D24" i="11"/>
  <c r="F24" i="11" s="1"/>
  <c r="E24" i="11"/>
  <c r="G24" i="11"/>
  <c r="D25" i="11"/>
  <c r="J25" i="11" s="1"/>
  <c r="E25" i="11"/>
  <c r="H25" i="11"/>
  <c r="D26" i="11"/>
  <c r="E26" i="11"/>
  <c r="D27" i="11"/>
  <c r="H27" i="11" s="1"/>
  <c r="E27" i="11"/>
  <c r="G27" i="11"/>
  <c r="D28" i="11"/>
  <c r="F28" i="11" s="1"/>
  <c r="E28" i="11"/>
  <c r="G28" i="11"/>
  <c r="D29" i="11"/>
  <c r="F29" i="11" s="1"/>
  <c r="E29" i="11"/>
  <c r="G29" i="11"/>
  <c r="D30" i="11"/>
  <c r="I30" i="11" s="1"/>
  <c r="E30" i="11"/>
  <c r="G30" i="11"/>
  <c r="D31" i="11"/>
  <c r="I31" i="11" s="1"/>
  <c r="E31" i="11"/>
  <c r="G31" i="11"/>
  <c r="D32" i="11"/>
  <c r="I32" i="11" s="1"/>
  <c r="E32" i="11"/>
  <c r="G32" i="11"/>
  <c r="D33" i="11"/>
  <c r="L33" i="11" s="1"/>
  <c r="E33" i="11"/>
  <c r="D34" i="11"/>
  <c r="E34" i="11"/>
  <c r="D35" i="11"/>
  <c r="J35" i="11" s="1"/>
  <c r="E35" i="11"/>
  <c r="G35" i="11"/>
  <c r="D36" i="11"/>
  <c r="E36" i="11"/>
  <c r="G36" i="11"/>
  <c r="D37" i="11"/>
  <c r="L37" i="11" s="1"/>
  <c r="E37" i="11"/>
  <c r="G37" i="11"/>
  <c r="D38" i="11"/>
  <c r="K38" i="11" s="1"/>
  <c r="E38" i="11"/>
  <c r="G38" i="11"/>
  <c r="D39" i="11"/>
  <c r="E39" i="11"/>
  <c r="G39" i="11"/>
  <c r="D40" i="11"/>
  <c r="F40" i="11" s="1"/>
  <c r="E40" i="11"/>
  <c r="G40" i="11"/>
  <c r="D41" i="11"/>
  <c r="L41" i="11" s="1"/>
  <c r="E41" i="11"/>
  <c r="D42" i="11"/>
  <c r="K42" i="11" s="1"/>
  <c r="E42" i="11"/>
  <c r="D43" i="11"/>
  <c r="J43" i="11" s="1"/>
  <c r="E43" i="11"/>
  <c r="G43" i="11"/>
  <c r="D44" i="11"/>
  <c r="E44" i="11"/>
  <c r="G44" i="11"/>
  <c r="D45" i="11"/>
  <c r="F45" i="11" s="1"/>
  <c r="E45" i="11"/>
  <c r="G45" i="11"/>
  <c r="D46" i="11"/>
  <c r="L46" i="11" s="1"/>
  <c r="E46" i="11"/>
  <c r="G46" i="11"/>
  <c r="D47" i="11"/>
  <c r="E47" i="11"/>
  <c r="G47" i="11"/>
  <c r="D48" i="11"/>
  <c r="K48" i="11" s="1"/>
  <c r="E48" i="11"/>
  <c r="G48" i="11"/>
  <c r="D49" i="11"/>
  <c r="E49" i="11"/>
  <c r="D50" i="11"/>
  <c r="H50" i="11" s="1"/>
  <c r="E50" i="11"/>
  <c r="D51" i="11"/>
  <c r="J51" i="11" s="1"/>
  <c r="E51" i="11"/>
  <c r="G51" i="11"/>
  <c r="D52" i="11"/>
  <c r="E52" i="11"/>
  <c r="G52" i="11"/>
  <c r="D53" i="11"/>
  <c r="F53" i="11" s="1"/>
  <c r="E53" i="11"/>
  <c r="G53" i="11"/>
  <c r="D54" i="11"/>
  <c r="E54" i="11"/>
  <c r="G54" i="11"/>
  <c r="D55" i="11"/>
  <c r="K55" i="11" s="1"/>
  <c r="E55" i="11"/>
  <c r="G55" i="11"/>
  <c r="D56" i="11"/>
  <c r="F56" i="11" s="1"/>
  <c r="E56" i="11"/>
  <c r="G56" i="11"/>
  <c r="D57" i="11"/>
  <c r="E57" i="11"/>
  <c r="D58" i="11"/>
  <c r="J58" i="11" s="1"/>
  <c r="E58" i="11"/>
  <c r="D59" i="11"/>
  <c r="H59" i="11" s="1"/>
  <c r="E59" i="11"/>
  <c r="G59" i="11"/>
  <c r="D60" i="11"/>
  <c r="J60" i="11" s="1"/>
  <c r="E60" i="11"/>
  <c r="G60" i="11"/>
  <c r="D61" i="11"/>
  <c r="H61" i="11" s="1"/>
  <c r="E61" i="11"/>
  <c r="G61" i="11"/>
  <c r="D62" i="11"/>
  <c r="I62" i="11" s="1"/>
  <c r="E62" i="11"/>
  <c r="G62" i="11"/>
  <c r="D63" i="11"/>
  <c r="K63" i="11" s="1"/>
  <c r="E63" i="11"/>
  <c r="G63" i="11"/>
  <c r="D64" i="11"/>
  <c r="I64" i="11" s="1"/>
  <c r="E64" i="11"/>
  <c r="G64" i="11"/>
  <c r="D65" i="11"/>
  <c r="L65" i="11" s="1"/>
  <c r="E65" i="11"/>
  <c r="D66" i="11"/>
  <c r="E66" i="11"/>
  <c r="D67" i="11"/>
  <c r="L67" i="11" s="1"/>
  <c r="E67" i="11"/>
  <c r="G67" i="11"/>
  <c r="D68" i="11"/>
  <c r="E68" i="11"/>
  <c r="G68" i="11"/>
  <c r="D69" i="11"/>
  <c r="I69" i="11" s="1"/>
  <c r="E69" i="11"/>
  <c r="G69" i="11"/>
  <c r="D70" i="11"/>
  <c r="K70" i="11" s="1"/>
  <c r="E70" i="11"/>
  <c r="G70" i="11"/>
  <c r="D71" i="11"/>
  <c r="K71" i="11" s="1"/>
  <c r="E71" i="11"/>
  <c r="G71" i="11"/>
  <c r="L71" i="11"/>
  <c r="D72" i="11"/>
  <c r="E72" i="11"/>
  <c r="G72" i="11"/>
  <c r="D73" i="11"/>
  <c r="L73" i="11" s="1"/>
  <c r="E73" i="11"/>
  <c r="D74" i="11"/>
  <c r="J74" i="11" s="1"/>
  <c r="E74" i="11"/>
  <c r="D75" i="11"/>
  <c r="J75" i="11" s="1"/>
  <c r="E75" i="11"/>
  <c r="G75" i="11"/>
  <c r="D76" i="11"/>
  <c r="K76" i="11" s="1"/>
  <c r="E76" i="11"/>
  <c r="G76" i="11"/>
  <c r="L76" i="11"/>
  <c r="D77" i="11"/>
  <c r="E77" i="11"/>
  <c r="G77" i="11"/>
  <c r="D78" i="11"/>
  <c r="H78" i="11" s="1"/>
  <c r="E78" i="11"/>
  <c r="G78" i="11"/>
  <c r="D79" i="11"/>
  <c r="J79" i="11" s="1"/>
  <c r="E79" i="11"/>
  <c r="G79" i="11"/>
  <c r="D80" i="11"/>
  <c r="K80" i="11" s="1"/>
  <c r="E80" i="11"/>
  <c r="G80" i="11"/>
  <c r="D81" i="11"/>
  <c r="J81" i="11" s="1"/>
  <c r="E81" i="11"/>
  <c r="D82" i="11"/>
  <c r="K82" i="11" s="1"/>
  <c r="E82" i="11"/>
  <c r="D83" i="11"/>
  <c r="I83" i="11" s="1"/>
  <c r="E83" i="11"/>
  <c r="G83" i="11"/>
  <c r="D84" i="11"/>
  <c r="K84" i="11" s="1"/>
  <c r="E84" i="11"/>
  <c r="G84" i="11"/>
  <c r="D85" i="11"/>
  <c r="F85" i="11"/>
  <c r="E85" i="11"/>
  <c r="G85" i="11"/>
  <c r="L85" i="11"/>
  <c r="D86" i="11"/>
  <c r="H86" i="11"/>
  <c r="E86" i="11"/>
  <c r="G86" i="11"/>
  <c r="F86" i="11"/>
  <c r="I86" i="11"/>
  <c r="J86" i="11"/>
  <c r="D87" i="11"/>
  <c r="H87" i="11"/>
  <c r="E87" i="11"/>
  <c r="F87" i="11"/>
  <c r="G87" i="11"/>
  <c r="J87" i="11"/>
  <c r="K87" i="11"/>
  <c r="L87" i="11"/>
  <c r="D88" i="11"/>
  <c r="I88" i="11"/>
  <c r="E88" i="11"/>
  <c r="G88" i="11"/>
  <c r="K88" i="11"/>
  <c r="L88" i="11"/>
  <c r="D89" i="11"/>
  <c r="J89" i="11"/>
  <c r="E89" i="11"/>
  <c r="H89" i="11"/>
  <c r="L89" i="11"/>
  <c r="D90" i="11"/>
  <c r="E90" i="11"/>
  <c r="K90" i="11"/>
  <c r="F90" i="11"/>
  <c r="H90" i="11"/>
  <c r="I90" i="11"/>
  <c r="J90" i="11"/>
  <c r="D91" i="11"/>
  <c r="I91" i="11"/>
  <c r="E91" i="11"/>
  <c r="F91" i="11"/>
  <c r="G91" i="11"/>
  <c r="H91" i="11"/>
  <c r="J91" i="11"/>
  <c r="K91" i="11"/>
  <c r="L91" i="11"/>
  <c r="D92" i="11"/>
  <c r="F92" i="11"/>
  <c r="E92" i="11"/>
  <c r="G92" i="11"/>
  <c r="H92" i="11"/>
  <c r="K92" i="11"/>
  <c r="L92" i="11"/>
  <c r="D93" i="11"/>
  <c r="F93" i="11"/>
  <c r="E93" i="11"/>
  <c r="G93" i="11"/>
  <c r="L93" i="11"/>
  <c r="D94" i="11"/>
  <c r="H94" i="11"/>
  <c r="E94" i="11"/>
  <c r="G94" i="11"/>
  <c r="F94" i="11"/>
  <c r="I94" i="11"/>
  <c r="J94" i="11"/>
  <c r="D95" i="11"/>
  <c r="H95" i="11"/>
  <c r="E95" i="11"/>
  <c r="F95" i="11"/>
  <c r="G95" i="11"/>
  <c r="J95" i="11"/>
  <c r="K95" i="11"/>
  <c r="L95" i="11"/>
  <c r="D96" i="11"/>
  <c r="I96" i="11"/>
  <c r="E96" i="11"/>
  <c r="G96" i="11"/>
  <c r="K96" i="11"/>
  <c r="L96" i="11"/>
  <c r="D97" i="11"/>
  <c r="J97" i="11"/>
  <c r="E97" i="11"/>
  <c r="H97" i="11"/>
  <c r="L97" i="11"/>
  <c r="D98" i="11"/>
  <c r="E98" i="11"/>
  <c r="K98" i="11"/>
  <c r="F98" i="11"/>
  <c r="H98" i="11"/>
  <c r="I98" i="11"/>
  <c r="J98" i="11"/>
  <c r="D99" i="11"/>
  <c r="I99" i="11"/>
  <c r="E99" i="11"/>
  <c r="F99" i="11"/>
  <c r="G99" i="11"/>
  <c r="H99" i="11"/>
  <c r="J99" i="11"/>
  <c r="K99" i="11"/>
  <c r="L99" i="11"/>
  <c r="D100" i="11"/>
  <c r="F100" i="11"/>
  <c r="E100" i="11"/>
  <c r="G100" i="11"/>
  <c r="H100" i="11"/>
  <c r="K100" i="11"/>
  <c r="L100" i="11"/>
  <c r="D101" i="11"/>
  <c r="F101" i="11"/>
  <c r="E101" i="11"/>
  <c r="G101" i="11"/>
  <c r="L101" i="11"/>
  <c r="D102" i="11"/>
  <c r="H102" i="11"/>
  <c r="E102" i="11"/>
  <c r="G102" i="11"/>
  <c r="F102" i="11"/>
  <c r="I102" i="11"/>
  <c r="J102" i="11"/>
  <c r="D103" i="11"/>
  <c r="H103" i="11"/>
  <c r="E103" i="11"/>
  <c r="F103" i="11"/>
  <c r="G103" i="11"/>
  <c r="J103" i="11"/>
  <c r="K103" i="11"/>
  <c r="L103" i="11"/>
  <c r="D104" i="11"/>
  <c r="I104" i="11"/>
  <c r="E104" i="11"/>
  <c r="G104" i="11"/>
  <c r="K104" i="11"/>
  <c r="L104" i="11"/>
  <c r="D105" i="11"/>
  <c r="J105" i="11"/>
  <c r="E105" i="11"/>
  <c r="H105" i="11"/>
  <c r="L105" i="11"/>
  <c r="D106" i="11"/>
  <c r="E106" i="11"/>
  <c r="K106" i="11"/>
  <c r="F106" i="11"/>
  <c r="H106" i="11"/>
  <c r="I106" i="11"/>
  <c r="J106" i="11"/>
  <c r="D107" i="11"/>
  <c r="I107" i="11"/>
  <c r="E107" i="11"/>
  <c r="F107" i="11"/>
  <c r="G107" i="11"/>
  <c r="H107" i="11"/>
  <c r="J107" i="11"/>
  <c r="K107" i="11"/>
  <c r="L107" i="11"/>
  <c r="D108" i="11"/>
  <c r="F108" i="11"/>
  <c r="E108" i="11"/>
  <c r="G108" i="11"/>
  <c r="H108" i="11"/>
  <c r="K108" i="11"/>
  <c r="L108" i="11"/>
  <c r="D109" i="11"/>
  <c r="F109" i="11"/>
  <c r="E109" i="11"/>
  <c r="G109" i="11"/>
  <c r="L109" i="11"/>
  <c r="D110" i="11"/>
  <c r="H110" i="11"/>
  <c r="E110" i="11"/>
  <c r="G110" i="11"/>
  <c r="F110" i="11"/>
  <c r="I110" i="11"/>
  <c r="J110" i="11"/>
  <c r="D111" i="11"/>
  <c r="H111" i="11"/>
  <c r="E111" i="11"/>
  <c r="F111" i="11"/>
  <c r="G111" i="11"/>
  <c r="J111" i="11"/>
  <c r="K111" i="11"/>
  <c r="L111" i="11"/>
  <c r="D112" i="11"/>
  <c r="I112" i="11"/>
  <c r="E112" i="11"/>
  <c r="G112" i="11"/>
  <c r="K112" i="11"/>
  <c r="L112" i="11"/>
  <c r="D113" i="11"/>
  <c r="J113" i="11"/>
  <c r="E113" i="11"/>
  <c r="H113" i="11"/>
  <c r="L113" i="11"/>
  <c r="D114" i="11"/>
  <c r="E114" i="11"/>
  <c r="K114" i="11"/>
  <c r="F114" i="11"/>
  <c r="H114" i="11"/>
  <c r="I114" i="11"/>
  <c r="J114" i="11"/>
  <c r="D115" i="11"/>
  <c r="I115" i="11"/>
  <c r="E115" i="11"/>
  <c r="F115" i="11"/>
  <c r="G115" i="11"/>
  <c r="H115" i="11"/>
  <c r="J115" i="11"/>
  <c r="K115" i="11"/>
  <c r="L115" i="11"/>
  <c r="D116" i="11"/>
  <c r="F116" i="11"/>
  <c r="E116" i="11"/>
  <c r="G116" i="11"/>
  <c r="H116" i="11"/>
  <c r="K116" i="11"/>
  <c r="L116" i="11"/>
  <c r="D117" i="11"/>
  <c r="F117" i="11"/>
  <c r="E117" i="11"/>
  <c r="G117" i="11"/>
  <c r="L117" i="11"/>
  <c r="D118" i="11"/>
  <c r="H118" i="11"/>
  <c r="E118" i="11"/>
  <c r="G118" i="11"/>
  <c r="F118" i="11"/>
  <c r="I118" i="11"/>
  <c r="J118" i="11"/>
  <c r="D119" i="11"/>
  <c r="H119" i="11"/>
  <c r="E119" i="11"/>
  <c r="F119" i="11"/>
  <c r="G119" i="11"/>
  <c r="J119" i="11"/>
  <c r="K119" i="11"/>
  <c r="L119" i="11"/>
  <c r="D120" i="11"/>
  <c r="I120" i="11"/>
  <c r="E120" i="11"/>
  <c r="G120" i="11"/>
  <c r="K120" i="11"/>
  <c r="L120" i="11"/>
  <c r="D121" i="11"/>
  <c r="J121" i="11"/>
  <c r="E121" i="11"/>
  <c r="H121" i="11"/>
  <c r="L121" i="11"/>
  <c r="D122" i="11"/>
  <c r="E122" i="11"/>
  <c r="K122" i="11"/>
  <c r="F122" i="11"/>
  <c r="H122" i="11"/>
  <c r="I122" i="11"/>
  <c r="J122" i="11"/>
  <c r="D123" i="11"/>
  <c r="I123" i="11"/>
  <c r="E123" i="11"/>
  <c r="F123" i="11"/>
  <c r="G123" i="11"/>
  <c r="H123" i="11"/>
  <c r="J123" i="11"/>
  <c r="K123" i="11"/>
  <c r="L123" i="11"/>
  <c r="D124" i="11"/>
  <c r="F124" i="11"/>
  <c r="E124" i="11"/>
  <c r="G124" i="11"/>
  <c r="H124" i="11"/>
  <c r="K124" i="11"/>
  <c r="L124" i="11"/>
  <c r="D125" i="11"/>
  <c r="F125" i="11"/>
  <c r="E125" i="11"/>
  <c r="G125" i="11"/>
  <c r="L125" i="11"/>
  <c r="D126" i="11"/>
  <c r="H126" i="11"/>
  <c r="E126" i="11"/>
  <c r="G126" i="11"/>
  <c r="F126" i="11"/>
  <c r="I126" i="11"/>
  <c r="J126" i="11"/>
  <c r="D127" i="11"/>
  <c r="H127" i="11"/>
  <c r="E127" i="11"/>
  <c r="F127" i="11"/>
  <c r="G127" i="11"/>
  <c r="J127" i="11"/>
  <c r="K127" i="11"/>
  <c r="L127" i="11"/>
  <c r="D128" i="11"/>
  <c r="I128" i="11"/>
  <c r="E128" i="11"/>
  <c r="G128" i="11"/>
  <c r="K128" i="11"/>
  <c r="L128" i="11"/>
  <c r="D129" i="11"/>
  <c r="J129" i="11"/>
  <c r="E129" i="11"/>
  <c r="H129" i="11"/>
  <c r="L129" i="11"/>
  <c r="D130" i="11"/>
  <c r="E130" i="11"/>
  <c r="K130" i="11"/>
  <c r="F130" i="11"/>
  <c r="H130" i="11"/>
  <c r="I130" i="11"/>
  <c r="J130" i="11"/>
  <c r="D131" i="11"/>
  <c r="I131" i="11"/>
  <c r="E131" i="11"/>
  <c r="F131" i="11"/>
  <c r="G131" i="11"/>
  <c r="H131" i="11"/>
  <c r="J131" i="11"/>
  <c r="K131" i="11"/>
  <c r="L131" i="11"/>
  <c r="D132" i="11"/>
  <c r="F132" i="11"/>
  <c r="E132" i="11"/>
  <c r="G132" i="11"/>
  <c r="H132" i="11"/>
  <c r="K132" i="11"/>
  <c r="L132" i="11"/>
  <c r="D133" i="11"/>
  <c r="F133" i="11"/>
  <c r="E133" i="11"/>
  <c r="G133" i="11"/>
  <c r="L133" i="11"/>
  <c r="D134" i="11"/>
  <c r="H134" i="11"/>
  <c r="E134" i="11"/>
  <c r="G134" i="11"/>
  <c r="F134" i="11"/>
  <c r="I134" i="11"/>
  <c r="J134" i="11"/>
  <c r="D135" i="11"/>
  <c r="H135" i="11"/>
  <c r="E135" i="11"/>
  <c r="F135" i="11"/>
  <c r="G135" i="11"/>
  <c r="J135" i="11"/>
  <c r="K135" i="11"/>
  <c r="L135" i="11"/>
  <c r="D136" i="11"/>
  <c r="I136" i="11"/>
  <c r="E136" i="11"/>
  <c r="G136" i="11"/>
  <c r="K136" i="11"/>
  <c r="L136" i="11"/>
  <c r="D137" i="11"/>
  <c r="J137" i="11"/>
  <c r="E137" i="11"/>
  <c r="H137" i="11"/>
  <c r="L137" i="11"/>
  <c r="D138" i="11"/>
  <c r="E138" i="11"/>
  <c r="K138" i="11"/>
  <c r="F138" i="11"/>
  <c r="H138" i="11"/>
  <c r="I138" i="11"/>
  <c r="J138" i="11"/>
  <c r="D139" i="11"/>
  <c r="I139" i="11"/>
  <c r="E139" i="11"/>
  <c r="F139" i="11"/>
  <c r="G139" i="11"/>
  <c r="H139" i="11"/>
  <c r="J139" i="11"/>
  <c r="K139" i="11"/>
  <c r="L139" i="11"/>
  <c r="D140" i="11"/>
  <c r="F140" i="11"/>
  <c r="E140" i="11"/>
  <c r="G140" i="11"/>
  <c r="H140" i="11"/>
  <c r="K140" i="11"/>
  <c r="L140" i="11"/>
  <c r="D141" i="11"/>
  <c r="F141" i="11"/>
  <c r="E141" i="11"/>
  <c r="G141" i="11"/>
  <c r="L141" i="11"/>
  <c r="D142" i="11"/>
  <c r="H142" i="11"/>
  <c r="E142" i="11"/>
  <c r="G142" i="11"/>
  <c r="F142" i="11"/>
  <c r="I142" i="11"/>
  <c r="J142" i="11"/>
  <c r="D143" i="11"/>
  <c r="H143" i="11"/>
  <c r="E143" i="11"/>
  <c r="F143" i="11"/>
  <c r="G143" i="11"/>
  <c r="J143" i="11"/>
  <c r="K143" i="11"/>
  <c r="L143" i="11"/>
  <c r="D144" i="11"/>
  <c r="I144" i="11"/>
  <c r="E144" i="11"/>
  <c r="G144" i="11"/>
  <c r="K144" i="11"/>
  <c r="L144" i="11"/>
  <c r="D145" i="11"/>
  <c r="J145" i="11"/>
  <c r="E145" i="11"/>
  <c r="H145" i="11"/>
  <c r="L145" i="11"/>
  <c r="D146" i="11"/>
  <c r="E146" i="11"/>
  <c r="K146" i="11"/>
  <c r="F146" i="11"/>
  <c r="H146" i="11"/>
  <c r="I146" i="11"/>
  <c r="J146" i="11"/>
  <c r="D147" i="11"/>
  <c r="I147" i="11"/>
  <c r="E147" i="11"/>
  <c r="F147" i="11"/>
  <c r="G147" i="11"/>
  <c r="H147" i="11"/>
  <c r="J147" i="11"/>
  <c r="K147" i="11"/>
  <c r="L147" i="11"/>
  <c r="D148" i="11"/>
  <c r="F148" i="11"/>
  <c r="E148" i="11"/>
  <c r="G148" i="11"/>
  <c r="H148" i="11"/>
  <c r="K148" i="11"/>
  <c r="L148" i="11"/>
  <c r="D149" i="11"/>
  <c r="F149" i="11"/>
  <c r="E149" i="11"/>
  <c r="G149" i="11"/>
  <c r="L149" i="11"/>
  <c r="D150" i="11"/>
  <c r="H150" i="11"/>
  <c r="E150" i="11"/>
  <c r="G150" i="11"/>
  <c r="F150" i="11"/>
  <c r="I150" i="11"/>
  <c r="J150" i="11"/>
  <c r="D151" i="11"/>
  <c r="H151" i="11"/>
  <c r="E151" i="11"/>
  <c r="F151" i="11"/>
  <c r="G151" i="11"/>
  <c r="J151" i="11"/>
  <c r="K151" i="11"/>
  <c r="L151" i="11"/>
  <c r="D152" i="11"/>
  <c r="I152" i="11"/>
  <c r="E152" i="11"/>
  <c r="G152" i="11"/>
  <c r="K152" i="11"/>
  <c r="L152" i="11"/>
  <c r="D153" i="11"/>
  <c r="J153" i="11"/>
  <c r="E153" i="11"/>
  <c r="H153" i="11"/>
  <c r="L153" i="11"/>
  <c r="D154" i="11"/>
  <c r="E154" i="11"/>
  <c r="K154" i="11"/>
  <c r="F154" i="11"/>
  <c r="H154" i="11"/>
  <c r="I154" i="11"/>
  <c r="J154" i="11"/>
  <c r="D155" i="11"/>
  <c r="I155" i="11"/>
  <c r="E155" i="11"/>
  <c r="F155" i="11"/>
  <c r="G155" i="11"/>
  <c r="H155" i="11"/>
  <c r="J155" i="11"/>
  <c r="K155" i="11"/>
  <c r="L155" i="11"/>
  <c r="D156" i="11"/>
  <c r="F156" i="11"/>
  <c r="E156" i="11"/>
  <c r="G156" i="11"/>
  <c r="H156" i="11"/>
  <c r="K156" i="11"/>
  <c r="L156" i="11"/>
  <c r="D157" i="11"/>
  <c r="F157" i="11"/>
  <c r="E157" i="11"/>
  <c r="G157" i="11"/>
  <c r="L157" i="11"/>
  <c r="D158" i="11"/>
  <c r="H158" i="11"/>
  <c r="E158" i="11"/>
  <c r="G158" i="11"/>
  <c r="F158" i="11"/>
  <c r="I158" i="11"/>
  <c r="J158" i="11"/>
  <c r="D159" i="11"/>
  <c r="H159" i="11"/>
  <c r="E159" i="11"/>
  <c r="F159" i="11"/>
  <c r="G159" i="11"/>
  <c r="J159" i="11"/>
  <c r="K159" i="11"/>
  <c r="L159" i="11"/>
  <c r="D160" i="11"/>
  <c r="I160" i="11"/>
  <c r="E160" i="11"/>
  <c r="G160" i="11"/>
  <c r="K160" i="11"/>
  <c r="L160" i="11"/>
  <c r="D161" i="11"/>
  <c r="J161" i="11"/>
  <c r="E161" i="11"/>
  <c r="H161" i="11"/>
  <c r="L161" i="11"/>
  <c r="D162" i="11"/>
  <c r="E162" i="11"/>
  <c r="K162" i="11"/>
  <c r="F162" i="11"/>
  <c r="H162" i="11"/>
  <c r="I162" i="11"/>
  <c r="J162" i="11"/>
  <c r="D163" i="11"/>
  <c r="I163" i="11"/>
  <c r="E163" i="11"/>
  <c r="F163" i="11"/>
  <c r="G163" i="11"/>
  <c r="H163" i="11"/>
  <c r="J163" i="11"/>
  <c r="K163" i="11"/>
  <c r="L163" i="11"/>
  <c r="D164" i="11"/>
  <c r="F164" i="11"/>
  <c r="E164" i="11"/>
  <c r="G164" i="11"/>
  <c r="H164" i="11"/>
  <c r="K164" i="11"/>
  <c r="L164" i="11"/>
  <c r="D165" i="11"/>
  <c r="F165" i="11"/>
  <c r="E165" i="11"/>
  <c r="G165" i="11"/>
  <c r="L165" i="11"/>
  <c r="D166" i="11"/>
  <c r="H166" i="11"/>
  <c r="E166" i="11"/>
  <c r="G166" i="11"/>
  <c r="F166" i="11"/>
  <c r="I166" i="11"/>
  <c r="J166" i="11"/>
  <c r="D167" i="11"/>
  <c r="H167" i="11"/>
  <c r="E167" i="11"/>
  <c r="F167" i="11"/>
  <c r="G167" i="11"/>
  <c r="J167" i="11"/>
  <c r="K167" i="11"/>
  <c r="L167" i="11"/>
  <c r="D168" i="11"/>
  <c r="I168" i="11"/>
  <c r="E168" i="11"/>
  <c r="G168" i="11"/>
  <c r="K168" i="11"/>
  <c r="L168" i="11"/>
  <c r="D169" i="11"/>
  <c r="J169" i="11"/>
  <c r="E169" i="11"/>
  <c r="H169" i="11"/>
  <c r="L169" i="11"/>
  <c r="D170" i="11"/>
  <c r="E170" i="11"/>
  <c r="K170" i="11"/>
  <c r="F170" i="11"/>
  <c r="H170" i="11"/>
  <c r="I170" i="11"/>
  <c r="J170" i="11"/>
  <c r="D171" i="11"/>
  <c r="I171" i="11"/>
  <c r="E171" i="11"/>
  <c r="F171" i="11"/>
  <c r="G171" i="11"/>
  <c r="H171" i="11"/>
  <c r="J171" i="11"/>
  <c r="K171" i="11"/>
  <c r="L171" i="11"/>
  <c r="D172" i="11"/>
  <c r="F172" i="11"/>
  <c r="E172" i="11"/>
  <c r="G172" i="11"/>
  <c r="H172" i="11"/>
  <c r="K172" i="11"/>
  <c r="L172" i="11"/>
  <c r="D173" i="11"/>
  <c r="F173" i="11"/>
  <c r="E173" i="11"/>
  <c r="G173" i="11"/>
  <c r="L173" i="11"/>
  <c r="D174" i="11"/>
  <c r="H174" i="11"/>
  <c r="E174" i="11"/>
  <c r="G174" i="11"/>
  <c r="F174" i="11"/>
  <c r="I174" i="11"/>
  <c r="J174" i="11"/>
  <c r="D175" i="11"/>
  <c r="H175" i="11"/>
  <c r="E175" i="11"/>
  <c r="F175" i="11"/>
  <c r="G175" i="11"/>
  <c r="J175" i="11"/>
  <c r="K175" i="11"/>
  <c r="L175" i="11"/>
  <c r="D176" i="11"/>
  <c r="I176" i="11"/>
  <c r="E176" i="11"/>
  <c r="G176" i="11"/>
  <c r="K176" i="11"/>
  <c r="L176" i="11"/>
  <c r="D177" i="11"/>
  <c r="J177" i="11"/>
  <c r="E177" i="11"/>
  <c r="H177" i="11"/>
  <c r="L177" i="11"/>
  <c r="D178" i="11"/>
  <c r="E178" i="11"/>
  <c r="K178" i="11"/>
  <c r="F178" i="11"/>
  <c r="H178" i="11"/>
  <c r="I178" i="11"/>
  <c r="J178" i="11"/>
  <c r="D179" i="11"/>
  <c r="I179" i="11"/>
  <c r="E179" i="11"/>
  <c r="F179" i="11"/>
  <c r="G179" i="11"/>
  <c r="H179" i="11"/>
  <c r="J179" i="11"/>
  <c r="K179" i="11"/>
  <c r="L179" i="11"/>
  <c r="D180" i="11"/>
  <c r="F180" i="11"/>
  <c r="E180" i="11"/>
  <c r="G180" i="11"/>
  <c r="H180" i="11"/>
  <c r="K180" i="11"/>
  <c r="L180" i="11"/>
  <c r="D181" i="11"/>
  <c r="F181" i="11"/>
  <c r="E181" i="11"/>
  <c r="G181" i="11"/>
  <c r="L181" i="11"/>
  <c r="D182" i="11"/>
  <c r="H182" i="11"/>
  <c r="E182" i="11"/>
  <c r="G182" i="11"/>
  <c r="F182" i="11"/>
  <c r="I182" i="11"/>
  <c r="J182" i="11"/>
  <c r="D183" i="11"/>
  <c r="H183" i="11"/>
  <c r="E183" i="11"/>
  <c r="F183" i="11"/>
  <c r="G183" i="11"/>
  <c r="J183" i="11"/>
  <c r="K183" i="11"/>
  <c r="L183" i="11"/>
  <c r="D184" i="11"/>
  <c r="I184" i="11"/>
  <c r="E184" i="11"/>
  <c r="G184" i="11"/>
  <c r="K184" i="11"/>
  <c r="L184" i="11"/>
  <c r="D185" i="11"/>
  <c r="J185" i="11"/>
  <c r="E185" i="11"/>
  <c r="H185" i="11"/>
  <c r="L185" i="11"/>
  <c r="D186" i="11"/>
  <c r="E186" i="11"/>
  <c r="K186" i="11"/>
  <c r="F186" i="11"/>
  <c r="H186" i="11"/>
  <c r="I186" i="11"/>
  <c r="J186" i="11"/>
  <c r="D187" i="11"/>
  <c r="I187" i="11"/>
  <c r="E187" i="11"/>
  <c r="F187" i="11"/>
  <c r="G187" i="11"/>
  <c r="H187" i="11"/>
  <c r="J187" i="11"/>
  <c r="K187" i="11"/>
  <c r="L187" i="11"/>
  <c r="D188" i="11"/>
  <c r="F188" i="11"/>
  <c r="E188" i="11"/>
  <c r="G188" i="11"/>
  <c r="H188" i="11"/>
  <c r="K188" i="11"/>
  <c r="L188" i="11"/>
  <c r="D189" i="11"/>
  <c r="F189" i="11"/>
  <c r="E189" i="11"/>
  <c r="G189" i="11"/>
  <c r="L189" i="11"/>
  <c r="D190" i="11"/>
  <c r="H190" i="11"/>
  <c r="E190" i="11"/>
  <c r="G190" i="11"/>
  <c r="F190" i="11"/>
  <c r="I190" i="11"/>
  <c r="J190" i="11"/>
  <c r="D191" i="11"/>
  <c r="H191" i="11"/>
  <c r="E191" i="11"/>
  <c r="F191" i="11"/>
  <c r="G191" i="11"/>
  <c r="J191" i="11"/>
  <c r="K191" i="11"/>
  <c r="L191" i="11"/>
  <c r="D192" i="11"/>
  <c r="I192" i="11"/>
  <c r="E192" i="11"/>
  <c r="G192" i="11"/>
  <c r="K192" i="11"/>
  <c r="L192" i="11"/>
  <c r="D193" i="11"/>
  <c r="J193" i="11"/>
  <c r="E193" i="11"/>
  <c r="H193" i="11"/>
  <c r="L193" i="11"/>
  <c r="D194" i="11"/>
  <c r="E194" i="11"/>
  <c r="K194" i="11"/>
  <c r="F194" i="11"/>
  <c r="H194" i="11"/>
  <c r="I194" i="11"/>
  <c r="J194" i="11"/>
  <c r="D195" i="11"/>
  <c r="I195" i="11"/>
  <c r="E195" i="11"/>
  <c r="F195" i="11"/>
  <c r="G195" i="11"/>
  <c r="H195" i="11"/>
  <c r="J195" i="11"/>
  <c r="K195" i="11"/>
  <c r="L195" i="11"/>
  <c r="D196" i="11"/>
  <c r="F196" i="11"/>
  <c r="E196" i="11"/>
  <c r="G196" i="11"/>
  <c r="H196" i="11"/>
  <c r="K196" i="11"/>
  <c r="L196" i="11"/>
  <c r="D197" i="11"/>
  <c r="F197" i="11"/>
  <c r="E197" i="11"/>
  <c r="G197" i="11"/>
  <c r="L197" i="11"/>
  <c r="D198" i="11"/>
  <c r="H198" i="11"/>
  <c r="E198" i="11"/>
  <c r="G198" i="11"/>
  <c r="F198" i="11"/>
  <c r="I198" i="11"/>
  <c r="J198" i="11"/>
  <c r="D199" i="11"/>
  <c r="H199" i="11"/>
  <c r="E199" i="11"/>
  <c r="F199" i="11"/>
  <c r="G199" i="11"/>
  <c r="J199" i="11"/>
  <c r="K199" i="11"/>
  <c r="L199" i="11"/>
  <c r="D200" i="11"/>
  <c r="I200" i="11"/>
  <c r="E200" i="11"/>
  <c r="G200" i="11"/>
  <c r="K200" i="11"/>
  <c r="L200" i="11"/>
  <c r="D201" i="11"/>
  <c r="J201" i="11"/>
  <c r="E201" i="11"/>
  <c r="H201" i="11"/>
  <c r="L201" i="11"/>
  <c r="D202" i="11"/>
  <c r="E202" i="11"/>
  <c r="K202" i="11"/>
  <c r="F202" i="11"/>
  <c r="H202" i="11"/>
  <c r="I202" i="11"/>
  <c r="J202" i="11"/>
  <c r="D203" i="11"/>
  <c r="I203" i="11"/>
  <c r="E203" i="11"/>
  <c r="F203" i="11"/>
  <c r="G203" i="11"/>
  <c r="H203" i="11"/>
  <c r="J203" i="11"/>
  <c r="K203" i="11"/>
  <c r="L203" i="11"/>
  <c r="D204" i="11"/>
  <c r="F204" i="11"/>
  <c r="E204" i="11"/>
  <c r="G204" i="11"/>
  <c r="H204" i="11"/>
  <c r="K204" i="11"/>
  <c r="L204" i="11"/>
  <c r="D205" i="11"/>
  <c r="F205" i="11"/>
  <c r="E205" i="11"/>
  <c r="G205" i="11"/>
  <c r="L205" i="11"/>
  <c r="D206" i="11"/>
  <c r="H206" i="11"/>
  <c r="E206" i="11"/>
  <c r="G206" i="11"/>
  <c r="F206" i="11"/>
  <c r="I206" i="11"/>
  <c r="J206" i="11"/>
  <c r="D207" i="11"/>
  <c r="H207" i="11"/>
  <c r="E207" i="11"/>
  <c r="F207" i="11"/>
  <c r="G207" i="11"/>
  <c r="J207" i="11"/>
  <c r="K207" i="11"/>
  <c r="L207" i="11"/>
  <c r="D208" i="11"/>
  <c r="I208" i="11"/>
  <c r="E208" i="11"/>
  <c r="G208" i="11"/>
  <c r="K208" i="11"/>
  <c r="L208" i="11"/>
  <c r="D209" i="11"/>
  <c r="J209" i="11"/>
  <c r="E209" i="11"/>
  <c r="H209" i="11"/>
  <c r="L209" i="11"/>
  <c r="D210" i="11"/>
  <c r="E210" i="11"/>
  <c r="K210" i="11"/>
  <c r="F210" i="11"/>
  <c r="H210" i="11"/>
  <c r="I210" i="11"/>
  <c r="J210" i="11"/>
  <c r="D211" i="11"/>
  <c r="I211" i="11"/>
  <c r="E211" i="11"/>
  <c r="F211" i="11"/>
  <c r="G211" i="11"/>
  <c r="H211" i="11"/>
  <c r="J211" i="11"/>
  <c r="K211" i="11"/>
  <c r="L211" i="11"/>
  <c r="D212" i="11"/>
  <c r="F212" i="11"/>
  <c r="E212" i="11"/>
  <c r="G212" i="11"/>
  <c r="H212" i="11"/>
  <c r="K212" i="11"/>
  <c r="L212" i="11"/>
  <c r="D213" i="11"/>
  <c r="F213" i="11"/>
  <c r="E213" i="11"/>
  <c r="G213" i="11"/>
  <c r="L213" i="11"/>
  <c r="D214" i="11"/>
  <c r="H214" i="11"/>
  <c r="E214" i="11"/>
  <c r="G214" i="11"/>
  <c r="F214" i="11"/>
  <c r="I214" i="11"/>
  <c r="J214" i="11"/>
  <c r="D215" i="11"/>
  <c r="H215" i="11"/>
  <c r="E215" i="11"/>
  <c r="F215" i="11"/>
  <c r="G215" i="11"/>
  <c r="J215" i="11"/>
  <c r="K215" i="11"/>
  <c r="L215" i="11"/>
  <c r="D216" i="11"/>
  <c r="I216" i="11"/>
  <c r="E216" i="11"/>
  <c r="G216" i="11"/>
  <c r="K216" i="11"/>
  <c r="L216" i="11"/>
  <c r="D217" i="11"/>
  <c r="J217" i="11"/>
  <c r="E217" i="11"/>
  <c r="H217" i="11"/>
  <c r="L217" i="11"/>
  <c r="D218" i="11"/>
  <c r="E218" i="11"/>
  <c r="K218" i="11"/>
  <c r="F218" i="11"/>
  <c r="H218" i="11"/>
  <c r="I218" i="11"/>
  <c r="J218" i="11"/>
  <c r="D219" i="11"/>
  <c r="I219" i="11"/>
  <c r="E219" i="11"/>
  <c r="F219" i="11"/>
  <c r="G219" i="11"/>
  <c r="H219" i="11"/>
  <c r="J219" i="11"/>
  <c r="K219" i="11"/>
  <c r="L219" i="11"/>
  <c r="D220" i="11"/>
  <c r="F220" i="11"/>
  <c r="E220" i="11"/>
  <c r="G220" i="11"/>
  <c r="H220" i="11"/>
  <c r="K220" i="11"/>
  <c r="L220" i="11"/>
  <c r="D221" i="11"/>
  <c r="F221" i="11"/>
  <c r="E221" i="11"/>
  <c r="G221" i="11"/>
  <c r="L221" i="11"/>
  <c r="D222" i="11"/>
  <c r="H222" i="11"/>
  <c r="E222" i="11"/>
  <c r="G222" i="11"/>
  <c r="F222" i="11"/>
  <c r="I222" i="11"/>
  <c r="J222" i="11"/>
  <c r="D223" i="11"/>
  <c r="H223" i="11"/>
  <c r="E223" i="11"/>
  <c r="F223" i="11"/>
  <c r="G223" i="11"/>
  <c r="J223" i="11"/>
  <c r="K223" i="11"/>
  <c r="L223" i="11"/>
  <c r="D224" i="11"/>
  <c r="I224" i="11"/>
  <c r="E224" i="11"/>
  <c r="G224" i="11"/>
  <c r="K224" i="11"/>
  <c r="L224" i="11"/>
  <c r="D225" i="11"/>
  <c r="J225" i="11"/>
  <c r="E225" i="11"/>
  <c r="H225" i="11"/>
  <c r="L225" i="11"/>
  <c r="D226" i="11"/>
  <c r="E226" i="11"/>
  <c r="K226" i="11"/>
  <c r="F226" i="11"/>
  <c r="H226" i="11"/>
  <c r="I226" i="11"/>
  <c r="J226" i="11"/>
  <c r="D227" i="11"/>
  <c r="I227" i="11"/>
  <c r="E227" i="11"/>
  <c r="F227" i="11"/>
  <c r="G227" i="11"/>
  <c r="H227" i="11"/>
  <c r="J227" i="11"/>
  <c r="K227" i="11"/>
  <c r="L227" i="11"/>
  <c r="D228" i="11"/>
  <c r="F228" i="11"/>
  <c r="E228" i="11"/>
  <c r="G228" i="11"/>
  <c r="H228" i="11"/>
  <c r="K228" i="11"/>
  <c r="L228" i="11"/>
  <c r="D229" i="11"/>
  <c r="F229" i="11"/>
  <c r="E229" i="11"/>
  <c r="G229" i="11"/>
  <c r="L229" i="11"/>
  <c r="D230" i="11"/>
  <c r="H230" i="11"/>
  <c r="E230" i="11"/>
  <c r="G230" i="11"/>
  <c r="F230" i="11"/>
  <c r="I230" i="11"/>
  <c r="J230" i="11"/>
  <c r="D231" i="11"/>
  <c r="H231" i="11"/>
  <c r="E231" i="11"/>
  <c r="F231" i="11"/>
  <c r="G231" i="11"/>
  <c r="J231" i="11"/>
  <c r="K231" i="11"/>
  <c r="L231" i="11"/>
  <c r="D232" i="11"/>
  <c r="I232" i="11"/>
  <c r="E232" i="11"/>
  <c r="G232" i="11"/>
  <c r="K232" i="11"/>
  <c r="L232" i="11"/>
  <c r="D233" i="11"/>
  <c r="J233" i="11"/>
  <c r="E233" i="11"/>
  <c r="H233" i="11"/>
  <c r="L233" i="11"/>
  <c r="D234" i="11"/>
  <c r="E234" i="11"/>
  <c r="K234" i="11"/>
  <c r="F234" i="11"/>
  <c r="H234" i="11"/>
  <c r="I234" i="11"/>
  <c r="J234" i="11"/>
  <c r="D235" i="11"/>
  <c r="I235" i="11"/>
  <c r="E235" i="11"/>
  <c r="F235" i="11"/>
  <c r="G235" i="11"/>
  <c r="H235" i="11"/>
  <c r="J235" i="11"/>
  <c r="K235" i="11"/>
  <c r="L235" i="11"/>
  <c r="D236" i="11"/>
  <c r="F236" i="11"/>
  <c r="E236" i="11"/>
  <c r="G236" i="11"/>
  <c r="H236" i="11"/>
  <c r="K236" i="11"/>
  <c r="L236" i="11"/>
  <c r="D237" i="11"/>
  <c r="F237" i="11"/>
  <c r="E237" i="11"/>
  <c r="G237" i="11"/>
  <c r="L237" i="11"/>
  <c r="D238" i="11"/>
  <c r="H238" i="11"/>
  <c r="E238" i="11"/>
  <c r="G238" i="11"/>
  <c r="F238" i="11"/>
  <c r="I238" i="11"/>
  <c r="J238" i="11"/>
  <c r="D239" i="11"/>
  <c r="H239" i="11"/>
  <c r="E239" i="11"/>
  <c r="F239" i="11"/>
  <c r="G239" i="11"/>
  <c r="J239" i="11"/>
  <c r="K239" i="11"/>
  <c r="L239" i="11"/>
  <c r="D240" i="11"/>
  <c r="I240" i="11"/>
  <c r="E240" i="11"/>
  <c r="G240" i="11"/>
  <c r="K240" i="11"/>
  <c r="L240" i="11"/>
  <c r="D241" i="11"/>
  <c r="J241" i="11"/>
  <c r="E241" i="11"/>
  <c r="H241" i="11"/>
  <c r="L241" i="11"/>
  <c r="D242" i="11"/>
  <c r="E242" i="11"/>
  <c r="K242" i="11"/>
  <c r="F242" i="11"/>
  <c r="H242" i="11"/>
  <c r="I242" i="11"/>
  <c r="J242" i="11"/>
  <c r="D243" i="11"/>
  <c r="I243" i="11"/>
  <c r="E243" i="11"/>
  <c r="F243" i="11"/>
  <c r="G243" i="11"/>
  <c r="H243" i="11"/>
  <c r="J243" i="11"/>
  <c r="K243" i="11"/>
  <c r="L243" i="11"/>
  <c r="D244" i="11"/>
  <c r="F244" i="11"/>
  <c r="E244" i="11"/>
  <c r="G244" i="11"/>
  <c r="H244" i="11"/>
  <c r="K244" i="11"/>
  <c r="L244" i="11"/>
  <c r="D245" i="11"/>
  <c r="F245" i="11"/>
  <c r="E245" i="11"/>
  <c r="G245" i="11"/>
  <c r="L245" i="11"/>
  <c r="D246" i="11"/>
  <c r="H246" i="11"/>
  <c r="E246" i="11"/>
  <c r="G246" i="11"/>
  <c r="F246" i="11"/>
  <c r="I246" i="11"/>
  <c r="J246" i="11"/>
  <c r="D247" i="11"/>
  <c r="H247" i="11"/>
  <c r="E247" i="11"/>
  <c r="F247" i="11"/>
  <c r="G247" i="11"/>
  <c r="J247" i="11"/>
  <c r="K247" i="11"/>
  <c r="L247" i="11"/>
  <c r="D248" i="11"/>
  <c r="I248" i="11"/>
  <c r="E248" i="11"/>
  <c r="G248" i="11"/>
  <c r="K248" i="11"/>
  <c r="L248" i="11"/>
  <c r="D249" i="11"/>
  <c r="J249" i="11"/>
  <c r="E249" i="11"/>
  <c r="H249" i="11"/>
  <c r="L249" i="11"/>
  <c r="D250" i="11"/>
  <c r="E250" i="11"/>
  <c r="K250" i="11"/>
  <c r="F250" i="11"/>
  <c r="H250" i="11"/>
  <c r="I250" i="11"/>
  <c r="J250" i="11"/>
  <c r="D251" i="11"/>
  <c r="I251" i="11"/>
  <c r="E251" i="11"/>
  <c r="F251" i="11"/>
  <c r="G251" i="11"/>
  <c r="H251" i="11"/>
  <c r="J251" i="11"/>
  <c r="K251" i="11"/>
  <c r="L251" i="11"/>
  <c r="D252" i="11"/>
  <c r="F252" i="11"/>
  <c r="E252" i="11"/>
  <c r="G252" i="11"/>
  <c r="H252" i="11"/>
  <c r="K252" i="11"/>
  <c r="L252" i="11"/>
  <c r="D253" i="11"/>
  <c r="F253" i="11"/>
  <c r="E253" i="11"/>
  <c r="G253" i="11"/>
  <c r="L253" i="11"/>
  <c r="D254" i="11"/>
  <c r="H254" i="11"/>
  <c r="E254" i="11"/>
  <c r="G254" i="11"/>
  <c r="F254" i="11"/>
  <c r="I254" i="11"/>
  <c r="J254" i="11"/>
  <c r="D255" i="11"/>
  <c r="H255" i="11"/>
  <c r="E255" i="11"/>
  <c r="F255" i="11"/>
  <c r="G255" i="11"/>
  <c r="J255" i="11"/>
  <c r="K255" i="11"/>
  <c r="L255" i="11"/>
  <c r="D256" i="11"/>
  <c r="I256" i="11"/>
  <c r="E256" i="11"/>
  <c r="G256" i="11"/>
  <c r="K256" i="11"/>
  <c r="L256" i="11"/>
  <c r="D257" i="11"/>
  <c r="J257" i="11"/>
  <c r="E257" i="11"/>
  <c r="H257" i="11"/>
  <c r="L257" i="11"/>
  <c r="D258" i="11"/>
  <c r="E258" i="11"/>
  <c r="K258" i="11"/>
  <c r="F258" i="11"/>
  <c r="H258" i="11"/>
  <c r="I258" i="11"/>
  <c r="J258" i="11"/>
  <c r="D259" i="11"/>
  <c r="I259" i="11"/>
  <c r="E259" i="11"/>
  <c r="F259" i="11"/>
  <c r="G259" i="11"/>
  <c r="H259" i="11"/>
  <c r="J259" i="11"/>
  <c r="K259" i="11"/>
  <c r="L259" i="11"/>
  <c r="D260" i="11"/>
  <c r="F260" i="11"/>
  <c r="E260" i="11"/>
  <c r="G260" i="11"/>
  <c r="H260" i="11"/>
  <c r="K260" i="11"/>
  <c r="L260" i="11"/>
  <c r="D261" i="11"/>
  <c r="F261" i="11"/>
  <c r="E261" i="11"/>
  <c r="G261" i="11"/>
  <c r="L261" i="11"/>
  <c r="D262" i="11"/>
  <c r="H262" i="11"/>
  <c r="E262" i="11"/>
  <c r="G262" i="11"/>
  <c r="F262" i="11"/>
  <c r="I262" i="11"/>
  <c r="J262" i="11"/>
  <c r="D263" i="11"/>
  <c r="H263" i="11"/>
  <c r="E263" i="11"/>
  <c r="F263" i="11"/>
  <c r="G263" i="11"/>
  <c r="J263" i="11"/>
  <c r="K263" i="11"/>
  <c r="L263" i="11"/>
  <c r="D264" i="11"/>
  <c r="I264" i="11"/>
  <c r="E264" i="11"/>
  <c r="G264" i="11"/>
  <c r="K264" i="11"/>
  <c r="L264" i="11"/>
  <c r="D265" i="11"/>
  <c r="J265" i="11"/>
  <c r="E265" i="11"/>
  <c r="H265" i="11"/>
  <c r="L265" i="11"/>
  <c r="D266" i="11"/>
  <c r="E266" i="11"/>
  <c r="K266" i="11"/>
  <c r="F266" i="11"/>
  <c r="H266" i="11"/>
  <c r="I266" i="11"/>
  <c r="J266" i="11"/>
  <c r="D267" i="11"/>
  <c r="I267" i="11"/>
  <c r="E267" i="11"/>
  <c r="F267" i="11"/>
  <c r="G267" i="11"/>
  <c r="H267" i="11"/>
  <c r="J267" i="11"/>
  <c r="K267" i="11"/>
  <c r="L267" i="11"/>
  <c r="D268" i="11"/>
  <c r="F268" i="11"/>
  <c r="E268" i="11"/>
  <c r="G268" i="11"/>
  <c r="H268" i="11"/>
  <c r="K268" i="11"/>
  <c r="L268" i="11"/>
  <c r="D269" i="11"/>
  <c r="F269" i="11"/>
  <c r="E269" i="11"/>
  <c r="G269" i="11"/>
  <c r="D270" i="11"/>
  <c r="H270" i="11"/>
  <c r="E270" i="11"/>
  <c r="G270" i="11"/>
  <c r="F270" i="11"/>
  <c r="I270" i="11"/>
  <c r="J270" i="11"/>
  <c r="D271" i="11"/>
  <c r="H271" i="11"/>
  <c r="E271" i="11"/>
  <c r="F271" i="11"/>
  <c r="G271" i="11"/>
  <c r="J271" i="11"/>
  <c r="K271" i="11"/>
  <c r="L271" i="11"/>
  <c r="D272" i="11"/>
  <c r="I272" i="11"/>
  <c r="E272" i="11"/>
  <c r="G272" i="11"/>
  <c r="K272" i="11"/>
  <c r="L272" i="11"/>
  <c r="D273" i="11"/>
  <c r="J273" i="11"/>
  <c r="E273" i="11"/>
  <c r="H273" i="11"/>
  <c r="L273" i="11"/>
  <c r="D274" i="11"/>
  <c r="E274" i="11"/>
  <c r="K274" i="11"/>
  <c r="F274" i="11"/>
  <c r="H274" i="11"/>
  <c r="I274" i="11"/>
  <c r="J274" i="11"/>
  <c r="D275" i="11"/>
  <c r="I275" i="11"/>
  <c r="E275" i="11"/>
  <c r="F275" i="11"/>
  <c r="G275" i="11"/>
  <c r="H275" i="11"/>
  <c r="J275" i="11"/>
  <c r="K275" i="11"/>
  <c r="L275" i="11"/>
  <c r="D276" i="11"/>
  <c r="F276" i="11"/>
  <c r="E276" i="11"/>
  <c r="G276" i="11"/>
  <c r="H276" i="11"/>
  <c r="K276" i="11"/>
  <c r="L276" i="11"/>
  <c r="D277" i="11"/>
  <c r="F277" i="11"/>
  <c r="E277" i="11"/>
  <c r="G277" i="11"/>
  <c r="D278" i="11"/>
  <c r="H278" i="11"/>
  <c r="E278" i="11"/>
  <c r="G278" i="11"/>
  <c r="F278" i="11"/>
  <c r="I278" i="11"/>
  <c r="J278" i="11"/>
  <c r="D279" i="11"/>
  <c r="H279" i="11"/>
  <c r="E279" i="11"/>
  <c r="F279" i="11"/>
  <c r="G279" i="11"/>
  <c r="J279" i="11"/>
  <c r="K279" i="11"/>
  <c r="L279" i="11"/>
  <c r="D280" i="11"/>
  <c r="I280" i="11"/>
  <c r="E280" i="11"/>
  <c r="G280" i="11"/>
  <c r="K280" i="11"/>
  <c r="L280" i="11"/>
  <c r="D281" i="11"/>
  <c r="J281" i="11"/>
  <c r="E281" i="11"/>
  <c r="H281" i="11"/>
  <c r="L281" i="11"/>
  <c r="D282" i="11"/>
  <c r="E282" i="11"/>
  <c r="K282" i="11"/>
  <c r="F282" i="11"/>
  <c r="H282" i="11"/>
  <c r="I282" i="11"/>
  <c r="J282" i="11"/>
  <c r="D283" i="11"/>
  <c r="I283" i="11"/>
  <c r="E283" i="11"/>
  <c r="F283" i="11"/>
  <c r="G283" i="11"/>
  <c r="H283" i="11"/>
  <c r="J283" i="11"/>
  <c r="K283" i="11"/>
  <c r="L283" i="11"/>
  <c r="D284" i="11"/>
  <c r="F284" i="11"/>
  <c r="E284" i="11"/>
  <c r="G284" i="11"/>
  <c r="H284" i="11"/>
  <c r="K284" i="11"/>
  <c r="L284" i="11"/>
  <c r="D285" i="11"/>
  <c r="F285" i="11"/>
  <c r="E285" i="11"/>
  <c r="G285" i="11"/>
  <c r="D286" i="11"/>
  <c r="H286" i="11"/>
  <c r="E286" i="11"/>
  <c r="G286" i="11"/>
  <c r="F286" i="11"/>
  <c r="I286" i="11"/>
  <c r="J286" i="11"/>
  <c r="D287" i="11"/>
  <c r="H287" i="11"/>
  <c r="E287" i="11"/>
  <c r="F287" i="11"/>
  <c r="G287" i="11"/>
  <c r="J287" i="11"/>
  <c r="K287" i="11"/>
  <c r="L287" i="11"/>
  <c r="D288" i="11"/>
  <c r="I288" i="11"/>
  <c r="E288" i="11"/>
  <c r="G288" i="11"/>
  <c r="K288" i="11"/>
  <c r="L288" i="11"/>
  <c r="D289" i="11"/>
  <c r="J289" i="11"/>
  <c r="E289" i="11"/>
  <c r="H289" i="11"/>
  <c r="L289" i="11"/>
  <c r="D290" i="11"/>
  <c r="E290" i="11"/>
  <c r="K290" i="11"/>
  <c r="F290" i="11"/>
  <c r="H290" i="11"/>
  <c r="I290" i="11"/>
  <c r="J290" i="11"/>
  <c r="D291" i="11"/>
  <c r="I291" i="11"/>
  <c r="E291" i="11"/>
  <c r="F291" i="11"/>
  <c r="G291" i="11"/>
  <c r="H291" i="11"/>
  <c r="J291" i="11"/>
  <c r="K291" i="11"/>
  <c r="L291" i="11"/>
  <c r="D292" i="11"/>
  <c r="F292" i="11"/>
  <c r="E292" i="11"/>
  <c r="G292" i="11"/>
  <c r="H292" i="11"/>
  <c r="K292" i="11"/>
  <c r="L292" i="11"/>
  <c r="D293" i="11"/>
  <c r="F293" i="11"/>
  <c r="E293" i="11"/>
  <c r="G293" i="11"/>
  <c r="L293" i="11"/>
  <c r="D294" i="11"/>
  <c r="H294" i="11"/>
  <c r="E294" i="11"/>
  <c r="G294" i="11"/>
  <c r="F294" i="11"/>
  <c r="I294" i="11"/>
  <c r="J294" i="11"/>
  <c r="D295" i="11"/>
  <c r="H295" i="11"/>
  <c r="E295" i="11"/>
  <c r="F295" i="11"/>
  <c r="G295" i="11"/>
  <c r="J295" i="11"/>
  <c r="K295" i="11"/>
  <c r="L295" i="11"/>
  <c r="D296" i="11"/>
  <c r="I296" i="11"/>
  <c r="E296" i="11"/>
  <c r="G296" i="11"/>
  <c r="K296" i="11"/>
  <c r="L296" i="11"/>
  <c r="D297" i="11"/>
  <c r="J297" i="11"/>
  <c r="E297" i="11"/>
  <c r="H297" i="11"/>
  <c r="L297" i="11"/>
  <c r="D298" i="11"/>
  <c r="E298" i="11"/>
  <c r="K298" i="11"/>
  <c r="F298" i="11"/>
  <c r="H298" i="11"/>
  <c r="I298" i="11"/>
  <c r="J298" i="11"/>
  <c r="D299" i="11"/>
  <c r="I299" i="11"/>
  <c r="E299" i="11"/>
  <c r="F299" i="11"/>
  <c r="G299" i="11"/>
  <c r="H299" i="11"/>
  <c r="J299" i="11"/>
  <c r="K299" i="11"/>
  <c r="L299" i="11"/>
  <c r="D300" i="11"/>
  <c r="F300" i="11"/>
  <c r="E300" i="11"/>
  <c r="G300" i="11"/>
  <c r="H300" i="11"/>
  <c r="K300" i="11"/>
  <c r="L300" i="11"/>
  <c r="D301" i="11"/>
  <c r="F301" i="11"/>
  <c r="E301" i="11"/>
  <c r="G301" i="11"/>
  <c r="D302" i="11"/>
  <c r="H302" i="11"/>
  <c r="E302" i="11"/>
  <c r="G302" i="11"/>
  <c r="F302" i="11"/>
  <c r="I302" i="11"/>
  <c r="J302" i="11"/>
  <c r="D303" i="11"/>
  <c r="H303" i="11"/>
  <c r="E303" i="11"/>
  <c r="F303" i="11"/>
  <c r="G303" i="11"/>
  <c r="J303" i="11"/>
  <c r="K303" i="11"/>
  <c r="L303" i="11"/>
  <c r="D304" i="11"/>
  <c r="I304" i="11"/>
  <c r="E304" i="11"/>
  <c r="G304" i="11"/>
  <c r="K304" i="11"/>
  <c r="L304" i="11"/>
  <c r="D305" i="11"/>
  <c r="J305" i="11"/>
  <c r="E305" i="11"/>
  <c r="H305" i="11"/>
  <c r="L305" i="11"/>
  <c r="D306" i="11"/>
  <c r="E306" i="11"/>
  <c r="K306" i="11"/>
  <c r="F306" i="11"/>
  <c r="H306" i="11"/>
  <c r="I306" i="11"/>
  <c r="J306" i="11"/>
  <c r="D307" i="11"/>
  <c r="I307" i="11"/>
  <c r="E307" i="11"/>
  <c r="F307" i="11"/>
  <c r="G307" i="11"/>
  <c r="H307" i="11"/>
  <c r="J307" i="11"/>
  <c r="K307" i="11"/>
  <c r="L307" i="11"/>
  <c r="D308" i="11"/>
  <c r="F308" i="11"/>
  <c r="E308" i="11"/>
  <c r="G308" i="11"/>
  <c r="H308" i="11"/>
  <c r="K308" i="11"/>
  <c r="L308" i="11"/>
  <c r="D309" i="11"/>
  <c r="F309" i="11"/>
  <c r="E309" i="11"/>
  <c r="G309" i="11"/>
  <c r="L309" i="11"/>
  <c r="D310" i="11"/>
  <c r="H310" i="11"/>
  <c r="E310" i="11"/>
  <c r="G310" i="11"/>
  <c r="F310" i="11"/>
  <c r="I310" i="11"/>
  <c r="J310" i="11"/>
  <c r="D311" i="11"/>
  <c r="H311" i="11"/>
  <c r="E311" i="11"/>
  <c r="F311" i="11"/>
  <c r="G311" i="11"/>
  <c r="J311" i="11"/>
  <c r="K311" i="11"/>
  <c r="L311" i="11"/>
  <c r="D312" i="11"/>
  <c r="I312" i="11"/>
  <c r="E312" i="11"/>
  <c r="G312" i="11"/>
  <c r="K312" i="11"/>
  <c r="L312" i="11"/>
  <c r="D313" i="11"/>
  <c r="J313" i="11"/>
  <c r="E313" i="11"/>
  <c r="H313" i="11"/>
  <c r="L313" i="11"/>
  <c r="D314" i="11"/>
  <c r="E314" i="11"/>
  <c r="K314" i="11"/>
  <c r="F314" i="11"/>
  <c r="H314" i="11"/>
  <c r="I314" i="11"/>
  <c r="J314" i="11"/>
  <c r="D315" i="11"/>
  <c r="I315" i="11"/>
  <c r="E315" i="11"/>
  <c r="F315" i="11"/>
  <c r="G315" i="11"/>
  <c r="H315" i="11"/>
  <c r="J315" i="11"/>
  <c r="K315" i="11"/>
  <c r="L315" i="11"/>
  <c r="D316" i="11"/>
  <c r="F316" i="11"/>
  <c r="E316" i="11"/>
  <c r="G316" i="11"/>
  <c r="H316" i="11"/>
  <c r="K316" i="11"/>
  <c r="L316" i="11"/>
  <c r="D317" i="11"/>
  <c r="E317" i="11"/>
  <c r="G317" i="11"/>
  <c r="L317" i="11"/>
  <c r="D318" i="11"/>
  <c r="H318" i="11"/>
  <c r="E318" i="11"/>
  <c r="F318" i="11"/>
  <c r="I318" i="11"/>
  <c r="J318" i="11"/>
  <c r="D319" i="11"/>
  <c r="H319" i="11"/>
  <c r="E319" i="11"/>
  <c r="F319" i="11"/>
  <c r="G319" i="11"/>
  <c r="J319" i="11"/>
  <c r="K319" i="11"/>
  <c r="L319" i="11"/>
  <c r="D320" i="11"/>
  <c r="I320" i="11"/>
  <c r="E320" i="11"/>
  <c r="G320" i="11"/>
  <c r="K320" i="11"/>
  <c r="L320" i="11"/>
  <c r="D321" i="11"/>
  <c r="J321" i="11"/>
  <c r="E321" i="11"/>
  <c r="H321" i="11"/>
  <c r="L321" i="11"/>
  <c r="D322" i="11"/>
  <c r="E322" i="11"/>
  <c r="K322" i="11"/>
  <c r="F322" i="11"/>
  <c r="H322" i="11"/>
  <c r="I322" i="11"/>
  <c r="J322" i="11"/>
  <c r="D323" i="11"/>
  <c r="I323" i="11"/>
  <c r="E323" i="11"/>
  <c r="F323" i="11"/>
  <c r="G323" i="11"/>
  <c r="H323" i="11"/>
  <c r="J323" i="11"/>
  <c r="K323" i="11"/>
  <c r="L323" i="11"/>
  <c r="D324" i="11"/>
  <c r="F324" i="11"/>
  <c r="E324" i="11"/>
  <c r="G324" i="11"/>
  <c r="H324" i="11"/>
  <c r="K324" i="11"/>
  <c r="L324" i="11"/>
  <c r="D325" i="11"/>
  <c r="E325" i="11"/>
  <c r="G325" i="11"/>
  <c r="D326" i="11"/>
  <c r="H326" i="11"/>
  <c r="E326" i="11"/>
  <c r="F326" i="11"/>
  <c r="I326" i="11"/>
  <c r="J326" i="11"/>
  <c r="D327" i="11"/>
  <c r="H327" i="11"/>
  <c r="E327" i="11"/>
  <c r="F327" i="11"/>
  <c r="G327" i="11"/>
  <c r="J327" i="11"/>
  <c r="K327" i="11"/>
  <c r="L327" i="11"/>
  <c r="D328" i="11"/>
  <c r="I328" i="11"/>
  <c r="E328" i="11"/>
  <c r="G328" i="11"/>
  <c r="K328" i="11"/>
  <c r="L328" i="11"/>
  <c r="D329" i="11"/>
  <c r="J329" i="11"/>
  <c r="E329" i="11"/>
  <c r="H329" i="11"/>
  <c r="L329" i="11"/>
  <c r="D330" i="11"/>
  <c r="E330" i="11"/>
  <c r="K330" i="11"/>
  <c r="F330" i="11"/>
  <c r="H330" i="11"/>
  <c r="I330" i="11"/>
  <c r="J330" i="11"/>
  <c r="D331" i="11"/>
  <c r="I331" i="11"/>
  <c r="E331" i="11"/>
  <c r="F331" i="11"/>
  <c r="G331" i="11"/>
  <c r="H331" i="11"/>
  <c r="J331" i="11"/>
  <c r="K331" i="11"/>
  <c r="L331" i="11"/>
  <c r="D332" i="11"/>
  <c r="F332" i="11"/>
  <c r="E332" i="11"/>
  <c r="G332" i="11"/>
  <c r="H332" i="11"/>
  <c r="K332" i="11"/>
  <c r="L332" i="11"/>
  <c r="D333" i="11"/>
  <c r="E333" i="11"/>
  <c r="G333" i="11"/>
  <c r="L333" i="11"/>
  <c r="D334" i="11"/>
  <c r="H334" i="11"/>
  <c r="E334" i="11"/>
  <c r="F334" i="11"/>
  <c r="I334" i="11"/>
  <c r="J334" i="11"/>
  <c r="D335" i="11"/>
  <c r="H335" i="11"/>
  <c r="E335" i="11"/>
  <c r="F335" i="11"/>
  <c r="G335" i="11"/>
  <c r="J335" i="11"/>
  <c r="K335" i="11"/>
  <c r="L335" i="11"/>
  <c r="D336" i="11"/>
  <c r="I336" i="11"/>
  <c r="E336" i="11"/>
  <c r="G336" i="11"/>
  <c r="K336" i="11"/>
  <c r="L336" i="11"/>
  <c r="D337" i="11"/>
  <c r="J337" i="11"/>
  <c r="E337" i="11"/>
  <c r="H337" i="11"/>
  <c r="L337" i="11"/>
  <c r="D338" i="11"/>
  <c r="E338" i="11"/>
  <c r="K338" i="11"/>
  <c r="F338" i="11"/>
  <c r="H338" i="11"/>
  <c r="I338" i="11"/>
  <c r="J338" i="11"/>
  <c r="D339" i="11"/>
  <c r="I339" i="11"/>
  <c r="E339" i="11"/>
  <c r="F339" i="11"/>
  <c r="G339" i="11"/>
  <c r="H339" i="11"/>
  <c r="J339" i="11"/>
  <c r="K339" i="11"/>
  <c r="L339" i="11"/>
  <c r="D340" i="11"/>
  <c r="F340" i="11"/>
  <c r="E340" i="11"/>
  <c r="G340" i="11"/>
  <c r="H340" i="11"/>
  <c r="K340" i="11"/>
  <c r="L340" i="11"/>
  <c r="D341" i="11"/>
  <c r="L341" i="11"/>
  <c r="E341" i="11"/>
  <c r="G341" i="11"/>
  <c r="D342" i="11"/>
  <c r="H342" i="11"/>
  <c r="E342" i="11"/>
  <c r="F342" i="11"/>
  <c r="I342" i="11"/>
  <c r="J342" i="11"/>
  <c r="D343" i="11"/>
  <c r="H343" i="11"/>
  <c r="E343" i="11"/>
  <c r="F343" i="11"/>
  <c r="G343" i="11"/>
  <c r="J343" i="11"/>
  <c r="K343" i="11"/>
  <c r="L343" i="11"/>
  <c r="D344" i="11"/>
  <c r="I344" i="11"/>
  <c r="E344" i="11"/>
  <c r="G344" i="11"/>
  <c r="K344" i="11"/>
  <c r="L344" i="11"/>
  <c r="D345" i="11"/>
  <c r="J345" i="11"/>
  <c r="E345" i="11"/>
  <c r="H345" i="11"/>
  <c r="L345" i="11"/>
  <c r="D346" i="11"/>
  <c r="E346" i="11"/>
  <c r="K346" i="11"/>
  <c r="F346" i="11"/>
  <c r="H346" i="11"/>
  <c r="I346" i="11"/>
  <c r="J346" i="11"/>
  <c r="D347" i="11"/>
  <c r="I347" i="11"/>
  <c r="E347" i="11"/>
  <c r="F347" i="11"/>
  <c r="G347" i="11"/>
  <c r="H347" i="11"/>
  <c r="J347" i="11"/>
  <c r="K347" i="11"/>
  <c r="L347" i="11"/>
  <c r="D348" i="11"/>
  <c r="F348" i="11"/>
  <c r="E348" i="11"/>
  <c r="G348" i="11"/>
  <c r="H348" i="11"/>
  <c r="K348" i="11"/>
  <c r="L348" i="11"/>
  <c r="D349" i="11"/>
  <c r="E349" i="11"/>
  <c r="G349" i="11"/>
  <c r="L349" i="11"/>
  <c r="D350" i="11"/>
  <c r="H350" i="11"/>
  <c r="E350" i="11"/>
  <c r="F350" i="11"/>
  <c r="I350" i="11"/>
  <c r="J350" i="11"/>
  <c r="D351" i="11"/>
  <c r="H351" i="11"/>
  <c r="E351" i="11"/>
  <c r="F351" i="11"/>
  <c r="G351" i="11"/>
  <c r="J351" i="11"/>
  <c r="K351" i="11"/>
  <c r="L351" i="11"/>
  <c r="D352" i="11"/>
  <c r="I352" i="11"/>
  <c r="E352" i="11"/>
  <c r="G352" i="11"/>
  <c r="K352" i="11"/>
  <c r="L352" i="11"/>
  <c r="D353" i="11"/>
  <c r="J353" i="11"/>
  <c r="E353" i="11"/>
  <c r="H353" i="11"/>
  <c r="L353" i="11"/>
  <c r="D354" i="11"/>
  <c r="E354" i="11"/>
  <c r="K354" i="11"/>
  <c r="F354" i="11"/>
  <c r="H354" i="11"/>
  <c r="I354" i="11"/>
  <c r="J354" i="11"/>
  <c r="D355" i="11"/>
  <c r="I355" i="11"/>
  <c r="E355" i="11"/>
  <c r="F355" i="11"/>
  <c r="G355" i="11"/>
  <c r="H355" i="11"/>
  <c r="J355" i="11"/>
  <c r="K355" i="11"/>
  <c r="L355" i="11"/>
  <c r="D356" i="11"/>
  <c r="F356" i="11"/>
  <c r="E356" i="11"/>
  <c r="G356" i="11"/>
  <c r="H356" i="11"/>
  <c r="K356" i="11"/>
  <c r="L356" i="11"/>
  <c r="D357" i="11"/>
  <c r="E357" i="11"/>
  <c r="G357" i="11"/>
  <c r="D358" i="11"/>
  <c r="H358" i="11"/>
  <c r="E358" i="11"/>
  <c r="F358" i="11"/>
  <c r="I358" i="11"/>
  <c r="J358" i="11"/>
  <c r="D359" i="11"/>
  <c r="H359" i="11"/>
  <c r="E359" i="11"/>
  <c r="F359" i="11"/>
  <c r="G359" i="11"/>
  <c r="J359" i="11"/>
  <c r="K359" i="11"/>
  <c r="L359" i="11"/>
  <c r="D360" i="11"/>
  <c r="I360" i="11"/>
  <c r="E360" i="11"/>
  <c r="G360" i="11"/>
  <c r="K360" i="11"/>
  <c r="L360" i="11"/>
  <c r="D361" i="11"/>
  <c r="J361" i="11"/>
  <c r="E361" i="11"/>
  <c r="H361" i="11"/>
  <c r="L361" i="11"/>
  <c r="D362" i="11"/>
  <c r="E362" i="11"/>
  <c r="K362" i="11"/>
  <c r="F362" i="11"/>
  <c r="H362" i="11"/>
  <c r="I362" i="11"/>
  <c r="J362" i="11"/>
  <c r="D363" i="11"/>
  <c r="I363" i="11"/>
  <c r="E363" i="11"/>
  <c r="F363" i="11"/>
  <c r="G363" i="11"/>
  <c r="H363" i="11"/>
  <c r="J363" i="11"/>
  <c r="K363" i="11"/>
  <c r="L363" i="11"/>
  <c r="D364" i="11"/>
  <c r="F364" i="11"/>
  <c r="E364" i="11"/>
  <c r="G364" i="11"/>
  <c r="H364" i="11"/>
  <c r="K364" i="11"/>
  <c r="L364" i="11"/>
  <c r="D365" i="11"/>
  <c r="E365" i="11"/>
  <c r="G365" i="11"/>
  <c r="L365" i="11"/>
  <c r="D366" i="11"/>
  <c r="H366" i="11"/>
  <c r="E366" i="11"/>
  <c r="F366" i="11"/>
  <c r="I366" i="11"/>
  <c r="J366" i="11"/>
  <c r="D367" i="11"/>
  <c r="H367" i="11"/>
  <c r="E367" i="11"/>
  <c r="F367" i="11"/>
  <c r="G367" i="11"/>
  <c r="J367" i="11"/>
  <c r="K367" i="11"/>
  <c r="L367" i="11"/>
  <c r="D368" i="11"/>
  <c r="I368" i="11"/>
  <c r="E368" i="11"/>
  <c r="G368" i="11"/>
  <c r="K368" i="11"/>
  <c r="L368" i="11"/>
  <c r="D369" i="11"/>
  <c r="J369" i="11"/>
  <c r="E369" i="11"/>
  <c r="H369" i="11"/>
  <c r="D370" i="11"/>
  <c r="E370" i="11"/>
  <c r="K370" i="11"/>
  <c r="F370" i="11"/>
  <c r="H370" i="11"/>
  <c r="I370" i="11"/>
  <c r="J370" i="11"/>
  <c r="D371" i="11"/>
  <c r="I371" i="11"/>
  <c r="E371" i="11"/>
  <c r="F371" i="11"/>
  <c r="G371" i="11"/>
  <c r="H371" i="11"/>
  <c r="J371" i="11"/>
  <c r="K371" i="11"/>
  <c r="L371" i="11"/>
  <c r="D372" i="11"/>
  <c r="F372" i="11"/>
  <c r="E372" i="11"/>
  <c r="G372" i="11"/>
  <c r="H372" i="11"/>
  <c r="K372" i="11"/>
  <c r="L372" i="11"/>
  <c r="D373" i="11"/>
  <c r="L373" i="11"/>
  <c r="E373" i="11"/>
  <c r="G373" i="11"/>
  <c r="D374" i="11"/>
  <c r="H374" i="11"/>
  <c r="E374" i="11"/>
  <c r="F374" i="11"/>
  <c r="I374" i="11"/>
  <c r="J374" i="11"/>
  <c r="D375" i="11"/>
  <c r="H375" i="11"/>
  <c r="E375" i="11"/>
  <c r="F375" i="11"/>
  <c r="G375" i="11"/>
  <c r="J375" i="11"/>
  <c r="K375" i="11"/>
  <c r="L375" i="11"/>
  <c r="D376" i="11"/>
  <c r="I376" i="11"/>
  <c r="E376" i="11"/>
  <c r="G376" i="11"/>
  <c r="K376" i="11"/>
  <c r="L376" i="11"/>
  <c r="D377" i="11"/>
  <c r="E377" i="11"/>
  <c r="L377" i="11"/>
  <c r="H377" i="11"/>
  <c r="D378" i="11"/>
  <c r="E378" i="11"/>
  <c r="F378" i="11"/>
  <c r="H378" i="11"/>
  <c r="I378" i="11"/>
  <c r="J378" i="11"/>
  <c r="D379" i="11"/>
  <c r="I379" i="11"/>
  <c r="E379" i="11"/>
  <c r="F379" i="11"/>
  <c r="G379" i="11"/>
  <c r="H379" i="11"/>
  <c r="J379" i="11"/>
  <c r="K379" i="11"/>
  <c r="L379" i="11"/>
  <c r="D380" i="11"/>
  <c r="F380" i="11"/>
  <c r="E380" i="11"/>
  <c r="G380" i="11"/>
  <c r="H380" i="11"/>
  <c r="K380" i="11"/>
  <c r="L380" i="11"/>
  <c r="D381" i="11"/>
  <c r="H381" i="11"/>
  <c r="E381" i="11"/>
  <c r="G381" i="11"/>
  <c r="D382" i="11"/>
  <c r="H382" i="11"/>
  <c r="E382" i="11"/>
  <c r="F382" i="11"/>
  <c r="I382" i="11"/>
  <c r="J382" i="11"/>
  <c r="D383" i="11"/>
  <c r="H383" i="11"/>
  <c r="E383" i="11"/>
  <c r="F383" i="11"/>
  <c r="G383" i="11"/>
  <c r="J383" i="11"/>
  <c r="K383" i="11"/>
  <c r="L383" i="11"/>
  <c r="D384" i="11"/>
  <c r="K384" i="11"/>
  <c r="E384" i="11"/>
  <c r="G384" i="11"/>
  <c r="L384" i="11"/>
  <c r="D385" i="11"/>
  <c r="E385" i="11"/>
  <c r="L385" i="11"/>
  <c r="H385" i="11"/>
  <c r="D386" i="11"/>
  <c r="E386" i="11"/>
  <c r="F386" i="11"/>
  <c r="H386" i="11"/>
  <c r="I386" i="11"/>
  <c r="J386" i="11"/>
  <c r="D387" i="11"/>
  <c r="I387" i="11"/>
  <c r="E387" i="11"/>
  <c r="F387" i="11"/>
  <c r="G387" i="11"/>
  <c r="H387" i="11"/>
  <c r="J387" i="11"/>
  <c r="K387" i="11"/>
  <c r="L387" i="11"/>
  <c r="D388" i="11"/>
  <c r="F388" i="11"/>
  <c r="E388" i="11"/>
  <c r="G388" i="11"/>
  <c r="H388" i="11"/>
  <c r="K388" i="11"/>
  <c r="L388" i="11"/>
  <c r="D389" i="11"/>
  <c r="H389" i="11"/>
  <c r="E389" i="11"/>
  <c r="G389" i="11"/>
  <c r="D390" i="11"/>
  <c r="H390" i="11"/>
  <c r="E390" i="11"/>
  <c r="F390" i="11"/>
  <c r="I390" i="11"/>
  <c r="J390" i="11"/>
  <c r="D391" i="11"/>
  <c r="H391" i="11"/>
  <c r="E391" i="11"/>
  <c r="F391" i="11"/>
  <c r="G391" i="11"/>
  <c r="J391" i="11"/>
  <c r="K391" i="11"/>
  <c r="L391" i="11"/>
  <c r="D392" i="11"/>
  <c r="K392" i="11"/>
  <c r="E392" i="11"/>
  <c r="G392" i="11"/>
  <c r="D393" i="11"/>
  <c r="E393" i="11"/>
  <c r="L393" i="11"/>
  <c r="H393" i="11"/>
  <c r="D394" i="11"/>
  <c r="E394" i="11"/>
  <c r="F394" i="11"/>
  <c r="H394" i="11"/>
  <c r="I394" i="11"/>
  <c r="J394" i="11"/>
  <c r="D395" i="11"/>
  <c r="I395" i="11"/>
  <c r="E395" i="11"/>
  <c r="F395" i="11"/>
  <c r="G395" i="11"/>
  <c r="H395" i="11"/>
  <c r="J395" i="11"/>
  <c r="K395" i="11"/>
  <c r="L395" i="11"/>
  <c r="D396" i="11"/>
  <c r="F396" i="11"/>
  <c r="E396" i="11"/>
  <c r="G396" i="11"/>
  <c r="H396" i="11"/>
  <c r="K396" i="11"/>
  <c r="L396" i="11"/>
  <c r="D397" i="11"/>
  <c r="H397" i="11"/>
  <c r="E397" i="11"/>
  <c r="G397" i="11"/>
  <c r="D398" i="11"/>
  <c r="H398" i="11"/>
  <c r="E398" i="11"/>
  <c r="F398" i="11"/>
  <c r="I398" i="11"/>
  <c r="J398" i="11"/>
  <c r="D399" i="11"/>
  <c r="H399" i="11"/>
  <c r="E399" i="11"/>
  <c r="F399" i="11"/>
  <c r="G399" i="11"/>
  <c r="J399" i="11"/>
  <c r="K399" i="11"/>
  <c r="L399" i="11"/>
  <c r="D400" i="11"/>
  <c r="K400" i="11"/>
  <c r="E400" i="11"/>
  <c r="G400" i="11"/>
  <c r="D401" i="11"/>
  <c r="E401" i="11"/>
  <c r="L401" i="11"/>
  <c r="H401" i="11"/>
  <c r="D402" i="11"/>
  <c r="E402" i="11"/>
  <c r="F402" i="11"/>
  <c r="H402" i="11"/>
  <c r="I402" i="11"/>
  <c r="J402" i="11"/>
  <c r="D403" i="11"/>
  <c r="I403" i="11"/>
  <c r="E403" i="11"/>
  <c r="F403" i="11"/>
  <c r="G403" i="11"/>
  <c r="H403" i="11"/>
  <c r="J403" i="11"/>
  <c r="K403" i="11"/>
  <c r="L403" i="11"/>
  <c r="D404" i="11"/>
  <c r="F404" i="11"/>
  <c r="E404" i="11"/>
  <c r="G404" i="11"/>
  <c r="H404" i="11"/>
  <c r="K404" i="11"/>
  <c r="L404" i="11"/>
  <c r="D405" i="11"/>
  <c r="H405" i="11"/>
  <c r="E405" i="11"/>
  <c r="G405" i="11"/>
  <c r="D406" i="11"/>
  <c r="H406" i="11"/>
  <c r="E406" i="11"/>
  <c r="F406" i="11"/>
  <c r="I406" i="11"/>
  <c r="J406" i="11"/>
  <c r="D407" i="11"/>
  <c r="H407" i="11"/>
  <c r="E407" i="11"/>
  <c r="F407" i="11"/>
  <c r="G407" i="11"/>
  <c r="J407" i="11"/>
  <c r="K407" i="11"/>
  <c r="L407" i="11"/>
  <c r="D408" i="11"/>
  <c r="K408" i="11"/>
  <c r="E408" i="11"/>
  <c r="G408" i="11"/>
  <c r="D409" i="11"/>
  <c r="E409" i="11"/>
  <c r="L409" i="11"/>
  <c r="H409" i="11"/>
  <c r="D410" i="11"/>
  <c r="E410" i="11"/>
  <c r="F410" i="11"/>
  <c r="H410" i="11"/>
  <c r="I410" i="11"/>
  <c r="J410" i="11"/>
  <c r="D411" i="11"/>
  <c r="I411" i="11"/>
  <c r="E411" i="11"/>
  <c r="F411" i="11"/>
  <c r="G411" i="11"/>
  <c r="H411" i="11"/>
  <c r="J411" i="11"/>
  <c r="K411" i="11"/>
  <c r="L411" i="11"/>
  <c r="D412" i="11"/>
  <c r="F412" i="11"/>
  <c r="E412" i="11"/>
  <c r="G412" i="11"/>
  <c r="H412" i="11"/>
  <c r="K412" i="11"/>
  <c r="L412" i="11"/>
  <c r="D413" i="11"/>
  <c r="H413" i="11"/>
  <c r="E413" i="11"/>
  <c r="G413" i="11"/>
  <c r="D414" i="11"/>
  <c r="H414" i="11"/>
  <c r="E414" i="11"/>
  <c r="F414" i="11"/>
  <c r="I414" i="11"/>
  <c r="J414" i="11"/>
  <c r="D415" i="11"/>
  <c r="H415" i="11"/>
  <c r="E415" i="11"/>
  <c r="F415" i="11"/>
  <c r="G415" i="11"/>
  <c r="J415" i="11"/>
  <c r="K415" i="11"/>
  <c r="L415" i="11"/>
  <c r="D416" i="11"/>
  <c r="K416" i="11"/>
  <c r="E416" i="11"/>
  <c r="G416" i="11"/>
  <c r="D417" i="11"/>
  <c r="E417" i="11"/>
  <c r="L417" i="11"/>
  <c r="H417" i="11"/>
  <c r="D418" i="11"/>
  <c r="E418" i="11"/>
  <c r="F418" i="11"/>
  <c r="H418" i="11"/>
  <c r="I418" i="11"/>
  <c r="J418" i="11"/>
  <c r="D419" i="11"/>
  <c r="I419" i="11"/>
  <c r="E419" i="11"/>
  <c r="F419" i="11"/>
  <c r="G419" i="11"/>
  <c r="H419" i="11"/>
  <c r="J419" i="11"/>
  <c r="K419" i="11"/>
  <c r="L419" i="11"/>
  <c r="D420" i="11"/>
  <c r="E420" i="11"/>
  <c r="G420" i="11"/>
  <c r="L420" i="11"/>
  <c r="D421" i="11"/>
  <c r="E421" i="11"/>
  <c r="H421" i="11"/>
  <c r="D422" i="11"/>
  <c r="H422" i="11"/>
  <c r="E422" i="11"/>
  <c r="F422" i="11"/>
  <c r="I422" i="11"/>
  <c r="J422" i="11"/>
  <c r="D423" i="11"/>
  <c r="H423" i="11"/>
  <c r="E423" i="11"/>
  <c r="F423" i="11"/>
  <c r="G423" i="11"/>
  <c r="J423" i="11"/>
  <c r="K423" i="11"/>
  <c r="L423" i="11"/>
  <c r="D424" i="11"/>
  <c r="K424" i="11"/>
  <c r="E424" i="11"/>
  <c r="G424" i="11"/>
  <c r="H424" i="11"/>
  <c r="L424" i="11"/>
  <c r="D425" i="11"/>
  <c r="E425" i="11"/>
  <c r="L425" i="11"/>
  <c r="H425" i="11"/>
  <c r="I425" i="11"/>
  <c r="D426" i="11"/>
  <c r="E426" i="11"/>
  <c r="F426" i="11"/>
  <c r="H426" i="11"/>
  <c r="I426" i="11"/>
  <c r="J426" i="11"/>
  <c r="D427" i="11"/>
  <c r="I427" i="11"/>
  <c r="E427" i="11"/>
  <c r="F427" i="11"/>
  <c r="G427" i="11"/>
  <c r="H427" i="11"/>
  <c r="J427" i="11"/>
  <c r="K427" i="11"/>
  <c r="L427" i="11"/>
  <c r="D428" i="11"/>
  <c r="E428" i="11"/>
  <c r="G428" i="11"/>
  <c r="L428" i="11"/>
  <c r="D429" i="11"/>
  <c r="E429" i="11"/>
  <c r="H429" i="11"/>
  <c r="D430" i="11"/>
  <c r="H430" i="11"/>
  <c r="E430" i="11"/>
  <c r="F430" i="11"/>
  <c r="I430" i="11"/>
  <c r="J430" i="11"/>
  <c r="D431" i="11"/>
  <c r="H431" i="11"/>
  <c r="E431" i="11"/>
  <c r="F431" i="11"/>
  <c r="G431" i="11"/>
  <c r="J431" i="11"/>
  <c r="K431" i="11"/>
  <c r="L431" i="11"/>
  <c r="D432" i="11"/>
  <c r="K432" i="11"/>
  <c r="E432" i="11"/>
  <c r="G432" i="11"/>
  <c r="H432" i="11"/>
  <c r="L432" i="11"/>
  <c r="D433" i="11"/>
  <c r="E433" i="11"/>
  <c r="L433" i="11"/>
  <c r="H433" i="11"/>
  <c r="I433" i="11"/>
  <c r="D434" i="11"/>
  <c r="E434" i="11"/>
  <c r="F434" i="11"/>
  <c r="H434" i="11"/>
  <c r="I434" i="11"/>
  <c r="J434" i="11"/>
  <c r="D435" i="11"/>
  <c r="I435" i="11"/>
  <c r="E435" i="11"/>
  <c r="F435" i="11"/>
  <c r="G435" i="11"/>
  <c r="H435" i="11"/>
  <c r="J435" i="11"/>
  <c r="K435" i="11"/>
  <c r="L435" i="11"/>
  <c r="D436" i="11"/>
  <c r="E436" i="11"/>
  <c r="G436" i="11"/>
  <c r="L436" i="11"/>
  <c r="D437" i="11"/>
  <c r="E437" i="11"/>
  <c r="H437" i="11"/>
  <c r="D438" i="11"/>
  <c r="H438" i="11"/>
  <c r="E438" i="11"/>
  <c r="F438" i="11"/>
  <c r="I438" i="11"/>
  <c r="J438" i="11"/>
  <c r="D439" i="11"/>
  <c r="H439" i="11"/>
  <c r="E439" i="11"/>
  <c r="F439" i="11"/>
  <c r="G439" i="11"/>
  <c r="J439" i="11"/>
  <c r="K439" i="11"/>
  <c r="L439" i="11"/>
  <c r="D440" i="11"/>
  <c r="K440" i="11"/>
  <c r="E440" i="11"/>
  <c r="G440" i="11"/>
  <c r="H440" i="11"/>
  <c r="L440" i="11"/>
  <c r="D441" i="11"/>
  <c r="E441" i="11"/>
  <c r="L441" i="11"/>
  <c r="H441" i="11"/>
  <c r="I441" i="11"/>
  <c r="D442" i="11"/>
  <c r="E442" i="11"/>
  <c r="F442" i="11"/>
  <c r="H442" i="11"/>
  <c r="I442" i="11"/>
  <c r="J442" i="11"/>
  <c r="D443" i="11"/>
  <c r="I443" i="11"/>
  <c r="E443" i="11"/>
  <c r="F443" i="11"/>
  <c r="G443" i="11"/>
  <c r="H443" i="11"/>
  <c r="J443" i="11"/>
  <c r="K443" i="11"/>
  <c r="L443" i="11"/>
  <c r="D444" i="11"/>
  <c r="E444" i="11"/>
  <c r="G444" i="11"/>
  <c r="L444" i="11"/>
  <c r="D445" i="11"/>
  <c r="E445" i="11"/>
  <c r="H445" i="11"/>
  <c r="D446" i="11"/>
  <c r="H446" i="11"/>
  <c r="E446" i="11"/>
  <c r="F446" i="11"/>
  <c r="I446" i="11"/>
  <c r="J446" i="11"/>
  <c r="D447" i="11"/>
  <c r="H447" i="11"/>
  <c r="E447" i="11"/>
  <c r="F447" i="11"/>
  <c r="G447" i="11"/>
  <c r="J447" i="11"/>
  <c r="K447" i="11"/>
  <c r="L447" i="11"/>
  <c r="D448" i="11"/>
  <c r="K448" i="11"/>
  <c r="E448" i="11"/>
  <c r="G448" i="11"/>
  <c r="H448" i="11"/>
  <c r="L448" i="11"/>
  <c r="D449" i="11"/>
  <c r="E449" i="11"/>
  <c r="L449" i="11"/>
  <c r="H449" i="11"/>
  <c r="I449" i="11"/>
  <c r="D450" i="11"/>
  <c r="E450" i="11"/>
  <c r="F450" i="11"/>
  <c r="H450" i="11"/>
  <c r="I450" i="11"/>
  <c r="J450" i="11"/>
  <c r="D451" i="11"/>
  <c r="I451" i="11"/>
  <c r="E451" i="11"/>
  <c r="F451" i="11"/>
  <c r="G451" i="11"/>
  <c r="H451" i="11"/>
  <c r="J451" i="11"/>
  <c r="K451" i="11"/>
  <c r="L451" i="11"/>
  <c r="D452" i="11"/>
  <c r="E452" i="11"/>
  <c r="G452" i="11"/>
  <c r="L452" i="11"/>
  <c r="D453" i="11"/>
  <c r="E453" i="11"/>
  <c r="H453" i="11"/>
  <c r="D454" i="11"/>
  <c r="H454" i="11"/>
  <c r="E454" i="11"/>
  <c r="F454" i="11"/>
  <c r="I454" i="11"/>
  <c r="J454" i="1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C7" i="23"/>
  <c r="E21" i="23"/>
  <c r="F21" i="23"/>
  <c r="O21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W129" i="19"/>
  <c r="G129" i="19"/>
  <c r="X129" i="19" s="1"/>
  <c r="W116" i="19"/>
  <c r="X116" i="19" s="1"/>
  <c r="G116" i="19"/>
  <c r="W126" i="19"/>
  <c r="W109" i="19"/>
  <c r="L137" i="16"/>
  <c r="Z137" i="15"/>
  <c r="G137" i="15"/>
  <c r="Z135" i="15"/>
  <c r="G135" i="15"/>
  <c r="Z129" i="15"/>
  <c r="G129" i="15"/>
  <c r="Z123" i="15"/>
  <c r="G123" i="15"/>
  <c r="Z121" i="15"/>
  <c r="G121" i="15"/>
  <c r="Z138" i="15"/>
  <c r="Z134" i="15"/>
  <c r="Z132" i="15"/>
  <c r="Z130" i="15"/>
  <c r="Z128" i="15"/>
  <c r="Z126" i="15"/>
  <c r="Z124" i="15"/>
  <c r="Z122" i="15"/>
  <c r="Z120" i="15"/>
  <c r="V127" i="14"/>
  <c r="G127" i="14"/>
  <c r="S127" i="14" s="1"/>
  <c r="U127" i="14" s="1"/>
  <c r="W127" i="14"/>
  <c r="X127" i="14" s="1"/>
  <c r="P127" i="14"/>
  <c r="W121" i="14"/>
  <c r="V111" i="14"/>
  <c r="V117" i="14"/>
  <c r="G117" i="14"/>
  <c r="W117" i="14"/>
  <c r="P117" i="14"/>
  <c r="S117" i="14" s="1"/>
  <c r="U117" i="14" s="1"/>
  <c r="G129" i="14"/>
  <c r="K129" i="14" s="1"/>
  <c r="V123" i="14"/>
  <c r="G123" i="14"/>
  <c r="W123" i="14"/>
  <c r="P123" i="14"/>
  <c r="S123" i="14" s="1"/>
  <c r="U123" i="14" s="1"/>
  <c r="V113" i="14"/>
  <c r="G113" i="14"/>
  <c r="W113" i="14"/>
  <c r="P113" i="14"/>
  <c r="S113" i="14"/>
  <c r="U113" i="14"/>
  <c r="V125" i="14"/>
  <c r="G125" i="14"/>
  <c r="W125" i="14"/>
  <c r="P125" i="14"/>
  <c r="S125" i="14" s="1"/>
  <c r="U125" i="14" s="1"/>
  <c r="V119" i="14"/>
  <c r="W119" i="14"/>
  <c r="G115" i="14"/>
  <c r="K115" i="14" s="1"/>
  <c r="W115" i="14"/>
  <c r="V109" i="14"/>
  <c r="G128" i="14"/>
  <c r="W126" i="14"/>
  <c r="G126" i="14"/>
  <c r="W124" i="14"/>
  <c r="G124" i="14"/>
  <c r="G122" i="14"/>
  <c r="W120" i="14"/>
  <c r="G120" i="14"/>
  <c r="W118" i="14"/>
  <c r="G116" i="14"/>
  <c r="W114" i="14"/>
  <c r="G114" i="14"/>
  <c r="G110" i="14"/>
  <c r="X110" i="14" s="1"/>
  <c r="V128" i="14"/>
  <c r="V126" i="14"/>
  <c r="V118" i="14"/>
  <c r="V114" i="14"/>
  <c r="P120" i="14"/>
  <c r="S120" i="14" s="1"/>
  <c r="U120" i="14" s="1"/>
  <c r="AT105" i="12"/>
  <c r="AS105" i="12"/>
  <c r="AR105" i="12"/>
  <c r="AQ105" i="12"/>
  <c r="AP105" i="12"/>
  <c r="AO105" i="12"/>
  <c r="AN105" i="12"/>
  <c r="AM105" i="12"/>
  <c r="AL105" i="12"/>
  <c r="AT107" i="12"/>
  <c r="AS107" i="12"/>
  <c r="AR107" i="12"/>
  <c r="AQ107" i="12"/>
  <c r="AP107" i="12"/>
  <c r="AO107" i="12"/>
  <c r="AN107" i="12"/>
  <c r="AM107" i="12"/>
  <c r="AL107" i="12"/>
  <c r="AS109" i="12"/>
  <c r="AR109" i="12"/>
  <c r="AQ109" i="12"/>
  <c r="AP109" i="12"/>
  <c r="AO109" i="12"/>
  <c r="AN109" i="12"/>
  <c r="AM109" i="12"/>
  <c r="AL109" i="12"/>
  <c r="AT109" i="12"/>
  <c r="G109" i="12"/>
  <c r="G107" i="12"/>
  <c r="G105" i="12"/>
  <c r="AT103" i="12"/>
  <c r="G103" i="12"/>
  <c r="AT101" i="12"/>
  <c r="G101" i="12"/>
  <c r="AT99" i="12"/>
  <c r="G99" i="12"/>
  <c r="AT97" i="12"/>
  <c r="AS97" i="12"/>
  <c r="AR97" i="12"/>
  <c r="AQ97" i="12"/>
  <c r="AP97" i="12"/>
  <c r="AO97" i="12"/>
  <c r="AN97" i="12"/>
  <c r="AM97" i="12"/>
  <c r="AL97" i="12"/>
  <c r="G97" i="12"/>
  <c r="AT95" i="12"/>
  <c r="G95" i="12"/>
  <c r="AT93" i="12"/>
  <c r="G93" i="12"/>
  <c r="AT91" i="12"/>
  <c r="G91" i="12"/>
  <c r="P110" i="12"/>
  <c r="AC110" i="12" s="1"/>
  <c r="P108" i="12"/>
  <c r="P106" i="12"/>
  <c r="AC106" i="12" s="1"/>
  <c r="P104" i="12"/>
  <c r="AF104" i="12" s="1"/>
  <c r="AS103" i="12"/>
  <c r="P102" i="12"/>
  <c r="AS101" i="12"/>
  <c r="P100" i="12"/>
  <c r="AS99" i="12"/>
  <c r="AR99" i="12"/>
  <c r="AQ99" i="12"/>
  <c r="AP99" i="12"/>
  <c r="AO99" i="12"/>
  <c r="AN99" i="12"/>
  <c r="AM99" i="12"/>
  <c r="AL99" i="12"/>
  <c r="P98" i="12"/>
  <c r="AC98" i="12" s="1"/>
  <c r="P96" i="12"/>
  <c r="AS95" i="12"/>
  <c r="P94" i="12"/>
  <c r="AF94" i="12" s="1"/>
  <c r="AS93" i="12"/>
  <c r="P92" i="12"/>
  <c r="AS91" i="12"/>
  <c r="P90" i="12"/>
  <c r="AR103" i="12"/>
  <c r="AR101" i="12"/>
  <c r="AR95" i="12"/>
  <c r="AR93" i="12"/>
  <c r="AR91" i="12"/>
  <c r="AQ91" i="12"/>
  <c r="AP91" i="12"/>
  <c r="AO91" i="12"/>
  <c r="AN91" i="12"/>
  <c r="AM91" i="12"/>
  <c r="AL91" i="12"/>
  <c r="AU110" i="12"/>
  <c r="AU108" i="12"/>
  <c r="AU106" i="12"/>
  <c r="AU104" i="12"/>
  <c r="AQ103" i="12"/>
  <c r="AP103" i="12"/>
  <c r="AO103" i="12"/>
  <c r="AN103" i="12"/>
  <c r="AM103" i="12"/>
  <c r="AL103" i="12"/>
  <c r="AU102" i="12"/>
  <c r="AQ101" i="12"/>
  <c r="AP101" i="12"/>
  <c r="AO101" i="12"/>
  <c r="AN101" i="12"/>
  <c r="AM101" i="12"/>
  <c r="AL101" i="12"/>
  <c r="AU100" i="12"/>
  <c r="AU98" i="12"/>
  <c r="AU96" i="12"/>
  <c r="AQ95" i="12"/>
  <c r="AP95" i="12"/>
  <c r="AO95" i="12"/>
  <c r="AN95" i="12"/>
  <c r="AM95" i="12"/>
  <c r="AL95" i="12"/>
  <c r="AU94" i="12"/>
  <c r="AQ93" i="12"/>
  <c r="AP93" i="12"/>
  <c r="AO93" i="12"/>
  <c r="AN93" i="12"/>
  <c r="AM93" i="12"/>
  <c r="AL93" i="12"/>
  <c r="AU92" i="12"/>
  <c r="AU90" i="12"/>
  <c r="G110" i="12"/>
  <c r="G108" i="12"/>
  <c r="G106" i="12"/>
  <c r="G104" i="12"/>
  <c r="G102" i="12"/>
  <c r="G100" i="12"/>
  <c r="G98" i="12"/>
  <c r="G96" i="12"/>
  <c r="G94" i="12"/>
  <c r="G92" i="12"/>
  <c r="G90" i="12"/>
  <c r="Z109" i="10"/>
  <c r="G109" i="10"/>
  <c r="AT101" i="10"/>
  <c r="AS101" i="10"/>
  <c r="AR101" i="10"/>
  <c r="AQ101" i="10"/>
  <c r="AP101" i="10"/>
  <c r="AO101" i="10"/>
  <c r="AN101" i="10"/>
  <c r="AM101" i="10"/>
  <c r="AL101" i="10"/>
  <c r="AS103" i="10"/>
  <c r="AR103" i="10"/>
  <c r="AQ103" i="10"/>
  <c r="AP103" i="10"/>
  <c r="AO103" i="10"/>
  <c r="AN103" i="10"/>
  <c r="AM103" i="10"/>
  <c r="AL103" i="10"/>
  <c r="AT103" i="10"/>
  <c r="AT107" i="10"/>
  <c r="AT105" i="10"/>
  <c r="AS105" i="10"/>
  <c r="AR105" i="10"/>
  <c r="AQ105" i="10"/>
  <c r="AP105" i="10"/>
  <c r="AO105" i="10"/>
  <c r="AN105" i="10"/>
  <c r="AM105" i="10"/>
  <c r="AL105" i="10"/>
  <c r="AS97" i="10"/>
  <c r="AR97" i="10"/>
  <c r="AQ97" i="10"/>
  <c r="AP97" i="10"/>
  <c r="AO97" i="10"/>
  <c r="AN97" i="10"/>
  <c r="AM97" i="10"/>
  <c r="AL97" i="10"/>
  <c r="AT97" i="10"/>
  <c r="AU109" i="10"/>
  <c r="AS107" i="10"/>
  <c r="AR107" i="10"/>
  <c r="AQ107" i="10"/>
  <c r="AP107" i="10"/>
  <c r="AO107" i="10"/>
  <c r="AN107" i="10"/>
  <c r="AM107" i="10"/>
  <c r="AL107" i="10"/>
  <c r="AS99" i="10"/>
  <c r="AR99" i="10"/>
  <c r="AQ99" i="10"/>
  <c r="AP99" i="10"/>
  <c r="AO99" i="10"/>
  <c r="AN99" i="10"/>
  <c r="AM99" i="10"/>
  <c r="AL99" i="10"/>
  <c r="AT99" i="10"/>
  <c r="Z90" i="10"/>
  <c r="G90" i="10"/>
  <c r="AU90" i="10"/>
  <c r="G107" i="10"/>
  <c r="G105" i="10"/>
  <c r="G103" i="10"/>
  <c r="G101" i="10"/>
  <c r="G99" i="10"/>
  <c r="G97" i="10"/>
  <c r="AT95" i="10"/>
  <c r="AS95" i="10"/>
  <c r="AR95" i="10"/>
  <c r="AQ95" i="10"/>
  <c r="AP95" i="10"/>
  <c r="AO95" i="10"/>
  <c r="AN95" i="10"/>
  <c r="AM95" i="10"/>
  <c r="AL95" i="10"/>
  <c r="G95" i="10"/>
  <c r="AT93" i="10"/>
  <c r="AS93" i="10"/>
  <c r="AR93" i="10"/>
  <c r="AQ93" i="10"/>
  <c r="AP93" i="10"/>
  <c r="AO93" i="10"/>
  <c r="AN93" i="10"/>
  <c r="AM93" i="10"/>
  <c r="AL93" i="10"/>
  <c r="G93" i="10"/>
  <c r="AT91" i="10"/>
  <c r="G91" i="10"/>
  <c r="Z107" i="10"/>
  <c r="Z105" i="10"/>
  <c r="Z103" i="10"/>
  <c r="Z101" i="10"/>
  <c r="Z99" i="10"/>
  <c r="Z97" i="10"/>
  <c r="Z95" i="10"/>
  <c r="Z93" i="10"/>
  <c r="AR91" i="10"/>
  <c r="AQ91" i="10"/>
  <c r="AP91" i="10"/>
  <c r="AO91" i="10"/>
  <c r="AN91" i="10"/>
  <c r="AM91" i="10"/>
  <c r="AL91" i="10"/>
  <c r="Z91" i="10"/>
  <c r="AU110" i="10"/>
  <c r="AU108" i="10"/>
  <c r="AU106" i="10"/>
  <c r="AU104" i="10"/>
  <c r="AU102" i="10"/>
  <c r="AU100" i="10"/>
  <c r="AU98" i="10"/>
  <c r="AU96" i="10"/>
  <c r="AU94" i="10"/>
  <c r="AU92" i="10"/>
  <c r="G110" i="10"/>
  <c r="G108" i="10"/>
  <c r="G106" i="10"/>
  <c r="G104" i="10"/>
  <c r="G102" i="10"/>
  <c r="G100" i="10"/>
  <c r="G98" i="10"/>
  <c r="G96" i="10"/>
  <c r="G94" i="10"/>
  <c r="G92" i="10"/>
  <c r="AS91" i="10"/>
  <c r="Z85" i="8"/>
  <c r="G85" i="8"/>
  <c r="AU85" i="8"/>
  <c r="AU104" i="8"/>
  <c r="AU102" i="8"/>
  <c r="AU100" i="8"/>
  <c r="AU98" i="8"/>
  <c r="AU96" i="8"/>
  <c r="AU94" i="8"/>
  <c r="AU92" i="8"/>
  <c r="AU90" i="8"/>
  <c r="AU88" i="8"/>
  <c r="AU86" i="8"/>
  <c r="G104" i="8"/>
  <c r="G102" i="8"/>
  <c r="G100" i="8"/>
  <c r="G98" i="8"/>
  <c r="G96" i="8"/>
  <c r="G94" i="8"/>
  <c r="G92" i="8"/>
  <c r="G90" i="8"/>
  <c r="G88" i="8"/>
  <c r="G86" i="8"/>
  <c r="Z104" i="8"/>
  <c r="Z102" i="8"/>
  <c r="Z100" i="8"/>
  <c r="Z98" i="8"/>
  <c r="Z96" i="8"/>
  <c r="Z94" i="8"/>
  <c r="Z92" i="8"/>
  <c r="Z90" i="8"/>
  <c r="Z88" i="8"/>
  <c r="Z86" i="8"/>
  <c r="AU105" i="8"/>
  <c r="AU103" i="8"/>
  <c r="AU101" i="8"/>
  <c r="AU99" i="8"/>
  <c r="AU97" i="8"/>
  <c r="AU95" i="8"/>
  <c r="AU93" i="8"/>
  <c r="AU91" i="8"/>
  <c r="AU89" i="8"/>
  <c r="AU87" i="8"/>
  <c r="G105" i="8"/>
  <c r="G103" i="8"/>
  <c r="G101" i="8"/>
  <c r="G99" i="8"/>
  <c r="G97" i="8"/>
  <c r="G95" i="8"/>
  <c r="G93" i="8"/>
  <c r="G91" i="8"/>
  <c r="G89" i="8"/>
  <c r="G87" i="8"/>
  <c r="AT110" i="6"/>
  <c r="AS110" i="6"/>
  <c r="AR110" i="6"/>
  <c r="AQ110" i="6"/>
  <c r="AP110" i="6"/>
  <c r="AO110" i="6"/>
  <c r="AN110" i="6"/>
  <c r="AM110" i="6"/>
  <c r="AL110" i="6"/>
  <c r="AT102" i="6"/>
  <c r="AS102" i="6"/>
  <c r="AR102" i="6"/>
  <c r="AQ102" i="6"/>
  <c r="AP102" i="6"/>
  <c r="AO102" i="6"/>
  <c r="AN102" i="6"/>
  <c r="AM102" i="6"/>
  <c r="AL102" i="6"/>
  <c r="AT112" i="6"/>
  <c r="AS112" i="6"/>
  <c r="AR112" i="6"/>
  <c r="AQ112" i="6"/>
  <c r="AP112" i="6"/>
  <c r="AO112" i="6"/>
  <c r="AN112" i="6"/>
  <c r="AM112" i="6"/>
  <c r="AL112" i="6"/>
  <c r="AT104" i="6"/>
  <c r="AS104" i="6"/>
  <c r="AR104" i="6"/>
  <c r="AQ104" i="6"/>
  <c r="AP104" i="6"/>
  <c r="AO104" i="6"/>
  <c r="AN104" i="6"/>
  <c r="AM104" i="6"/>
  <c r="AL104" i="6"/>
  <c r="AT94" i="6"/>
  <c r="AS94" i="6"/>
  <c r="AR94" i="6"/>
  <c r="AQ94" i="6"/>
  <c r="AP94" i="6"/>
  <c r="AO94" i="6"/>
  <c r="AN94" i="6"/>
  <c r="AM94" i="6"/>
  <c r="AL94" i="6"/>
  <c r="AT106" i="6"/>
  <c r="AS106" i="6"/>
  <c r="AR106" i="6"/>
  <c r="AQ106" i="6"/>
  <c r="AP106" i="6"/>
  <c r="AO106" i="6"/>
  <c r="AN106" i="6"/>
  <c r="AM106" i="6"/>
  <c r="AL106" i="6"/>
  <c r="AT108" i="6"/>
  <c r="AS108" i="6"/>
  <c r="AR108" i="6"/>
  <c r="AQ108" i="6"/>
  <c r="AP108" i="6"/>
  <c r="AO108" i="6"/>
  <c r="AN108" i="6"/>
  <c r="AM108" i="6"/>
  <c r="AL108" i="6"/>
  <c r="G112" i="6"/>
  <c r="G110" i="6"/>
  <c r="G108" i="6"/>
  <c r="G106" i="6"/>
  <c r="G104" i="6"/>
  <c r="G102" i="6"/>
  <c r="AT100" i="6"/>
  <c r="AS100" i="6"/>
  <c r="AR100" i="6"/>
  <c r="AQ100" i="6"/>
  <c r="AP100" i="6"/>
  <c r="AO100" i="6"/>
  <c r="AN100" i="6"/>
  <c r="AM100" i="6"/>
  <c r="AL100" i="6"/>
  <c r="G100" i="6"/>
  <c r="AT98" i="6"/>
  <c r="AS98" i="6"/>
  <c r="AR98" i="6"/>
  <c r="AQ98" i="6"/>
  <c r="AP98" i="6"/>
  <c r="AO98" i="6"/>
  <c r="AN98" i="6"/>
  <c r="AM98" i="6"/>
  <c r="AL98" i="6"/>
  <c r="G98" i="6"/>
  <c r="AT96" i="6"/>
  <c r="G96" i="6"/>
  <c r="G94" i="6"/>
  <c r="AS96" i="6"/>
  <c r="AR96" i="6"/>
  <c r="AQ96" i="6"/>
  <c r="AP96" i="6"/>
  <c r="AO96" i="6"/>
  <c r="AN96" i="6"/>
  <c r="AM96" i="6"/>
  <c r="AL96" i="6"/>
  <c r="Z112" i="6"/>
  <c r="Z110" i="6"/>
  <c r="Z108" i="6"/>
  <c r="Z106" i="6"/>
  <c r="Z104" i="6"/>
  <c r="Z102" i="6"/>
  <c r="Z100" i="6"/>
  <c r="Z98" i="6"/>
  <c r="Z96" i="6"/>
  <c r="Z94" i="6"/>
  <c r="AU113" i="6"/>
  <c r="AU111" i="6"/>
  <c r="AU109" i="6"/>
  <c r="AU107" i="6"/>
  <c r="AU105" i="6"/>
  <c r="AU103" i="6"/>
  <c r="AU101" i="6"/>
  <c r="AU99" i="6"/>
  <c r="AU97" i="6"/>
  <c r="AU95" i="6"/>
  <c r="AU93" i="6"/>
  <c r="G113" i="6"/>
  <c r="G111" i="6"/>
  <c r="G109" i="6"/>
  <c r="G107" i="6"/>
  <c r="G105" i="6"/>
  <c r="G103" i="6"/>
  <c r="G101" i="6"/>
  <c r="G99" i="6"/>
  <c r="G97" i="6"/>
  <c r="G95" i="6"/>
  <c r="G93" i="6"/>
  <c r="AT104" i="4"/>
  <c r="Z112" i="4"/>
  <c r="AU115" i="4"/>
  <c r="G123" i="4"/>
  <c r="G121" i="4"/>
  <c r="G119" i="4"/>
  <c r="G117" i="4"/>
  <c r="G115" i="4"/>
  <c r="G113" i="4"/>
  <c r="G111" i="4"/>
  <c r="G109" i="4"/>
  <c r="G107" i="4"/>
  <c r="G105" i="4"/>
  <c r="G103" i="4"/>
  <c r="L416" i="11"/>
  <c r="L413" i="11"/>
  <c r="L408" i="11"/>
  <c r="L405" i="11"/>
  <c r="L400" i="11"/>
  <c r="L397" i="11"/>
  <c r="L392" i="11"/>
  <c r="L389" i="11"/>
  <c r="L381" i="11"/>
  <c r="F357" i="11"/>
  <c r="H357" i="11"/>
  <c r="I357" i="11"/>
  <c r="J357" i="11"/>
  <c r="G342" i="11"/>
  <c r="K342" i="11"/>
  <c r="L342" i="11"/>
  <c r="F325" i="11"/>
  <c r="H325" i="11"/>
  <c r="I325" i="11"/>
  <c r="J325" i="11"/>
  <c r="L12" i="11"/>
  <c r="D12" i="11"/>
  <c r="G454" i="11"/>
  <c r="K454" i="11"/>
  <c r="L454" i="11"/>
  <c r="G453" i="11"/>
  <c r="K453" i="11"/>
  <c r="G446" i="11"/>
  <c r="K446" i="11"/>
  <c r="L446" i="11"/>
  <c r="G445" i="11"/>
  <c r="K445" i="11"/>
  <c r="G438" i="11"/>
  <c r="K438" i="11"/>
  <c r="L438" i="11"/>
  <c r="G437" i="11"/>
  <c r="K437" i="11"/>
  <c r="G430" i="11"/>
  <c r="K430" i="11"/>
  <c r="L430" i="11"/>
  <c r="G429" i="11"/>
  <c r="K429" i="11"/>
  <c r="G422" i="11"/>
  <c r="K422" i="11"/>
  <c r="L422" i="11"/>
  <c r="G421" i="11"/>
  <c r="K421" i="11"/>
  <c r="I413" i="11"/>
  <c r="I405" i="11"/>
  <c r="I397" i="11"/>
  <c r="I389" i="11"/>
  <c r="I381" i="11"/>
  <c r="G374" i="11"/>
  <c r="K374" i="11"/>
  <c r="L374" i="11"/>
  <c r="K12" i="11"/>
  <c r="C12" i="11"/>
  <c r="M12" i="9"/>
  <c r="F453" i="11"/>
  <c r="J453" i="11"/>
  <c r="F452" i="11"/>
  <c r="I452" i="11"/>
  <c r="J452" i="11"/>
  <c r="F445" i="11"/>
  <c r="J445" i="11"/>
  <c r="F444" i="11"/>
  <c r="I444" i="11"/>
  <c r="J444" i="11"/>
  <c r="F437" i="11"/>
  <c r="J437" i="11"/>
  <c r="F436" i="11"/>
  <c r="I436" i="11"/>
  <c r="J436" i="11"/>
  <c r="F429" i="11"/>
  <c r="J429" i="11"/>
  <c r="F428" i="11"/>
  <c r="I428" i="11"/>
  <c r="J428" i="11"/>
  <c r="F421" i="11"/>
  <c r="J421" i="11"/>
  <c r="F420" i="11"/>
  <c r="I420" i="11"/>
  <c r="J420" i="11"/>
  <c r="G366" i="11"/>
  <c r="K366" i="11"/>
  <c r="L366" i="11"/>
  <c r="F349" i="11"/>
  <c r="H349" i="11"/>
  <c r="I349" i="11"/>
  <c r="J349" i="11"/>
  <c r="G334" i="11"/>
  <c r="K334" i="11"/>
  <c r="L334" i="11"/>
  <c r="F317" i="11"/>
  <c r="H317" i="11"/>
  <c r="I317" i="11"/>
  <c r="J317" i="11"/>
  <c r="J12" i="11"/>
  <c r="L12" i="9"/>
  <c r="E22" i="23"/>
  <c r="F22" i="23"/>
  <c r="G22" i="23"/>
  <c r="E24" i="23"/>
  <c r="F24" i="23"/>
  <c r="G24" i="23"/>
  <c r="E26" i="23"/>
  <c r="F26" i="23"/>
  <c r="G26" i="23"/>
  <c r="E28" i="23"/>
  <c r="F28" i="23"/>
  <c r="G28" i="23"/>
  <c r="E30" i="23"/>
  <c r="F30" i="23"/>
  <c r="G30" i="23"/>
  <c r="E32" i="23"/>
  <c r="F32" i="23"/>
  <c r="G32" i="23"/>
  <c r="E34" i="23"/>
  <c r="F34" i="23"/>
  <c r="G34" i="23"/>
  <c r="E36" i="23"/>
  <c r="F36" i="23"/>
  <c r="G36" i="23"/>
  <c r="E38" i="23"/>
  <c r="F38" i="23"/>
  <c r="G38" i="23"/>
  <c r="E40" i="23"/>
  <c r="F40" i="23"/>
  <c r="G40" i="23"/>
  <c r="E42" i="23"/>
  <c r="F42" i="23"/>
  <c r="G42" i="23"/>
  <c r="G21" i="23"/>
  <c r="J21" i="23"/>
  <c r="E23" i="23"/>
  <c r="F23" i="23"/>
  <c r="G23" i="23"/>
  <c r="E25" i="23"/>
  <c r="F25" i="23"/>
  <c r="G25" i="23"/>
  <c r="E27" i="23"/>
  <c r="F27" i="23"/>
  <c r="G27" i="23"/>
  <c r="E29" i="23"/>
  <c r="F29" i="23"/>
  <c r="G29" i="23"/>
  <c r="E31" i="23"/>
  <c r="F31" i="23"/>
  <c r="G31" i="23"/>
  <c r="E33" i="23"/>
  <c r="F33" i="23"/>
  <c r="G33" i="23"/>
  <c r="E35" i="23"/>
  <c r="F35" i="23"/>
  <c r="G35" i="23"/>
  <c r="E37" i="23"/>
  <c r="F37" i="23"/>
  <c r="G37" i="23"/>
  <c r="E39" i="23"/>
  <c r="F39" i="23"/>
  <c r="G39" i="23"/>
  <c r="E41" i="23"/>
  <c r="F41" i="23"/>
  <c r="G41" i="23"/>
  <c r="Q12" i="11"/>
  <c r="I12" i="11"/>
  <c r="I416" i="11"/>
  <c r="J416" i="11"/>
  <c r="F416" i="11"/>
  <c r="H416" i="11"/>
  <c r="G414" i="11"/>
  <c r="K414" i="11"/>
  <c r="L414" i="11"/>
  <c r="F413" i="11"/>
  <c r="J413" i="11"/>
  <c r="I408" i="11"/>
  <c r="J408" i="11"/>
  <c r="F408" i="11"/>
  <c r="H408" i="11"/>
  <c r="G406" i="11"/>
  <c r="K406" i="11"/>
  <c r="L406" i="11"/>
  <c r="F405" i="11"/>
  <c r="J405" i="11"/>
  <c r="I400" i="11"/>
  <c r="J400" i="11"/>
  <c r="F400" i="11"/>
  <c r="H400" i="11"/>
  <c r="G398" i="11"/>
  <c r="K398" i="11"/>
  <c r="L398" i="11"/>
  <c r="F397" i="11"/>
  <c r="J397" i="11"/>
  <c r="I392" i="11"/>
  <c r="J392" i="11"/>
  <c r="F392" i="11"/>
  <c r="H392" i="11"/>
  <c r="G390" i="11"/>
  <c r="K390" i="11"/>
  <c r="L390" i="11"/>
  <c r="F389" i="11"/>
  <c r="J389" i="11"/>
  <c r="I384" i="11"/>
  <c r="J384" i="11"/>
  <c r="F384" i="11"/>
  <c r="H384" i="11"/>
  <c r="G382" i="11"/>
  <c r="K382" i="11"/>
  <c r="L382" i="11"/>
  <c r="F381" i="11"/>
  <c r="J381" i="11"/>
  <c r="G358" i="11"/>
  <c r="K358" i="11"/>
  <c r="L358" i="11"/>
  <c r="F341" i="11"/>
  <c r="H341" i="11"/>
  <c r="I341" i="11"/>
  <c r="J341" i="11"/>
  <c r="G326" i="11"/>
  <c r="K326" i="11"/>
  <c r="L326" i="11"/>
  <c r="P12" i="11"/>
  <c r="H12" i="11"/>
  <c r="K417" i="11"/>
  <c r="G417" i="11"/>
  <c r="K409" i="11"/>
  <c r="G409" i="11"/>
  <c r="K401" i="11"/>
  <c r="G401" i="11"/>
  <c r="K393" i="11"/>
  <c r="G393" i="11"/>
  <c r="K385" i="11"/>
  <c r="G385" i="11"/>
  <c r="K377" i="11"/>
  <c r="G377" i="11"/>
  <c r="F373" i="11"/>
  <c r="H373" i="11"/>
  <c r="I373" i="11"/>
  <c r="J373" i="11"/>
  <c r="O12" i="11"/>
  <c r="G12" i="11"/>
  <c r="L453" i="11"/>
  <c r="K452" i="11"/>
  <c r="K450" i="11"/>
  <c r="L450" i="11"/>
  <c r="G450" i="11"/>
  <c r="K449" i="11"/>
  <c r="G449" i="11"/>
  <c r="L445" i="11"/>
  <c r="K444" i="11"/>
  <c r="K442" i="11"/>
  <c r="L442" i="11"/>
  <c r="G442" i="11"/>
  <c r="K441" i="11"/>
  <c r="G441" i="11"/>
  <c r="L437" i="11"/>
  <c r="K436" i="11"/>
  <c r="K434" i="11"/>
  <c r="L434" i="11"/>
  <c r="G434" i="11"/>
  <c r="K433" i="11"/>
  <c r="G433" i="11"/>
  <c r="L429" i="11"/>
  <c r="K428" i="11"/>
  <c r="K426" i="11"/>
  <c r="L426" i="11"/>
  <c r="G426" i="11"/>
  <c r="K425" i="11"/>
  <c r="G425" i="11"/>
  <c r="L421" i="11"/>
  <c r="K420" i="11"/>
  <c r="K418" i="11"/>
  <c r="L418" i="11"/>
  <c r="G418" i="11"/>
  <c r="J417" i="11"/>
  <c r="F417" i="11"/>
  <c r="I417" i="11"/>
  <c r="J409" i="11"/>
  <c r="F409" i="11"/>
  <c r="I409" i="11"/>
  <c r="J401" i="11"/>
  <c r="F401" i="11"/>
  <c r="I401" i="11"/>
  <c r="J393" i="11"/>
  <c r="F393" i="11"/>
  <c r="I393" i="11"/>
  <c r="J385" i="11"/>
  <c r="F385" i="11"/>
  <c r="I385" i="11"/>
  <c r="J377" i="11"/>
  <c r="F377" i="11"/>
  <c r="I377" i="11"/>
  <c r="F365" i="11"/>
  <c r="H365" i="11"/>
  <c r="I365" i="11"/>
  <c r="J365" i="11"/>
  <c r="L357" i="11"/>
  <c r="G350" i="11"/>
  <c r="K350" i="11"/>
  <c r="L350" i="11"/>
  <c r="F333" i="11"/>
  <c r="H333" i="11"/>
  <c r="I333" i="11"/>
  <c r="J333" i="11"/>
  <c r="L325" i="11"/>
  <c r="G318" i="11"/>
  <c r="K318" i="11"/>
  <c r="L318" i="11"/>
  <c r="N12" i="11"/>
  <c r="F12" i="11"/>
  <c r="I453" i="11"/>
  <c r="H452" i="11"/>
  <c r="J449" i="11"/>
  <c r="F449" i="11"/>
  <c r="I448" i="11"/>
  <c r="J448" i="11"/>
  <c r="F448" i="11"/>
  <c r="I445" i="11"/>
  <c r="H444" i="11"/>
  <c r="J441" i="11"/>
  <c r="F441" i="11"/>
  <c r="I440" i="11"/>
  <c r="J440" i="11"/>
  <c r="F440" i="11"/>
  <c r="I437" i="11"/>
  <c r="H436" i="11"/>
  <c r="J433" i="11"/>
  <c r="F433" i="11"/>
  <c r="I432" i="11"/>
  <c r="J432" i="11"/>
  <c r="F432" i="11"/>
  <c r="I429" i="11"/>
  <c r="H428" i="11"/>
  <c r="J425" i="11"/>
  <c r="F425" i="11"/>
  <c r="I424" i="11"/>
  <c r="J424" i="11"/>
  <c r="F424" i="11"/>
  <c r="I421" i="11"/>
  <c r="H420" i="11"/>
  <c r="K410" i="11"/>
  <c r="L410" i="11"/>
  <c r="G410" i="11"/>
  <c r="K402" i="11"/>
  <c r="L402" i="11"/>
  <c r="G402" i="11"/>
  <c r="K394" i="11"/>
  <c r="L394" i="11"/>
  <c r="G394" i="11"/>
  <c r="K386" i="11"/>
  <c r="L386" i="11"/>
  <c r="G386" i="11"/>
  <c r="K378" i="11"/>
  <c r="L378" i="11"/>
  <c r="G378" i="11"/>
  <c r="M12" i="11"/>
  <c r="E12" i="11"/>
  <c r="H376" i="11"/>
  <c r="I369" i="11"/>
  <c r="H368" i="11"/>
  <c r="I361" i="11"/>
  <c r="H360" i="11"/>
  <c r="I353" i="11"/>
  <c r="H352" i="11"/>
  <c r="I345" i="11"/>
  <c r="H344" i="11"/>
  <c r="I337" i="11"/>
  <c r="H336" i="11"/>
  <c r="I329" i="11"/>
  <c r="H328" i="11"/>
  <c r="I321" i="11"/>
  <c r="H320" i="11"/>
  <c r="I313" i="11"/>
  <c r="H312" i="11"/>
  <c r="I305" i="11"/>
  <c r="H304" i="11"/>
  <c r="I297" i="11"/>
  <c r="H296" i="11"/>
  <c r="I289" i="11"/>
  <c r="H288" i="11"/>
  <c r="I281" i="11"/>
  <c r="H280" i="11"/>
  <c r="I273" i="11"/>
  <c r="H272" i="11"/>
  <c r="I265" i="11"/>
  <c r="H264" i="11"/>
  <c r="I257" i="11"/>
  <c r="H256" i="11"/>
  <c r="I249" i="11"/>
  <c r="H248" i="11"/>
  <c r="I241" i="11"/>
  <c r="H240" i="11"/>
  <c r="I233" i="11"/>
  <c r="H232" i="11"/>
  <c r="I225" i="11"/>
  <c r="H224" i="11"/>
  <c r="I217" i="11"/>
  <c r="H216" i="11"/>
  <c r="I209" i="11"/>
  <c r="H208" i="11"/>
  <c r="I201" i="11"/>
  <c r="H200" i="11"/>
  <c r="I193" i="11"/>
  <c r="H192" i="11"/>
  <c r="I185" i="11"/>
  <c r="H184" i="11"/>
  <c r="I177" i="11"/>
  <c r="H176" i="11"/>
  <c r="I169" i="11"/>
  <c r="H168" i="11"/>
  <c r="I161" i="11"/>
  <c r="H160" i="11"/>
  <c r="I153" i="11"/>
  <c r="H152" i="11"/>
  <c r="I145" i="11"/>
  <c r="H144" i="11"/>
  <c r="I137" i="11"/>
  <c r="H136" i="11"/>
  <c r="I129" i="11"/>
  <c r="H128" i="11"/>
  <c r="I121" i="11"/>
  <c r="H120" i="11"/>
  <c r="I113" i="11"/>
  <c r="H112" i="11"/>
  <c r="I105" i="11"/>
  <c r="H104" i="11"/>
  <c r="I97" i="11"/>
  <c r="H96" i="11"/>
  <c r="I89" i="11"/>
  <c r="H88" i="11"/>
  <c r="I73" i="11"/>
  <c r="H72" i="11"/>
  <c r="I65" i="11"/>
  <c r="H48" i="11"/>
  <c r="I41" i="11"/>
  <c r="H40" i="11"/>
  <c r="I33" i="11"/>
  <c r="H32" i="11"/>
  <c r="I25" i="11"/>
  <c r="I453" i="9"/>
  <c r="H452" i="9"/>
  <c r="I445" i="9"/>
  <c r="H444" i="9"/>
  <c r="I437" i="9"/>
  <c r="H436" i="9"/>
  <c r="I429" i="9"/>
  <c r="H428" i="9"/>
  <c r="I421" i="9"/>
  <c r="H420" i="9"/>
  <c r="I413" i="9"/>
  <c r="H412" i="9"/>
  <c r="I405" i="9"/>
  <c r="H404" i="9"/>
  <c r="I397" i="9"/>
  <c r="H396" i="9"/>
  <c r="I389" i="9"/>
  <c r="H388" i="9"/>
  <c r="I381" i="9"/>
  <c r="H380" i="9"/>
  <c r="I373" i="9"/>
  <c r="H372" i="9"/>
  <c r="I365" i="9"/>
  <c r="H364" i="9"/>
  <c r="I357" i="9"/>
  <c r="H356" i="9"/>
  <c r="I349" i="9"/>
  <c r="H348" i="9"/>
  <c r="I341" i="9"/>
  <c r="H340" i="9"/>
  <c r="I333" i="9"/>
  <c r="H332" i="9"/>
  <c r="I325" i="9"/>
  <c r="H324" i="9"/>
  <c r="I317" i="9"/>
  <c r="H316" i="9"/>
  <c r="I309" i="9"/>
  <c r="H308" i="9"/>
  <c r="I301" i="9"/>
  <c r="H300" i="9"/>
  <c r="I293" i="9"/>
  <c r="H292" i="9"/>
  <c r="I285" i="9"/>
  <c r="H284" i="9"/>
  <c r="I277" i="9"/>
  <c r="H276" i="9"/>
  <c r="I269" i="9"/>
  <c r="H268" i="9"/>
  <c r="I261" i="9"/>
  <c r="H260" i="9"/>
  <c r="I253" i="9"/>
  <c r="H252" i="9"/>
  <c r="I245" i="9"/>
  <c r="H244" i="9"/>
  <c r="I237" i="9"/>
  <c r="H236" i="9"/>
  <c r="I229" i="9"/>
  <c r="H228" i="9"/>
  <c r="I221" i="9"/>
  <c r="H220" i="9"/>
  <c r="I213" i="9"/>
  <c r="H212" i="9"/>
  <c r="I205" i="9"/>
  <c r="H204" i="9"/>
  <c r="I197" i="9"/>
  <c r="H196" i="9"/>
  <c r="I189" i="9"/>
  <c r="H188" i="9"/>
  <c r="I181" i="9"/>
  <c r="H180" i="9"/>
  <c r="I173" i="9"/>
  <c r="G172" i="9"/>
  <c r="H169" i="9"/>
  <c r="K167" i="9"/>
  <c r="J164" i="9"/>
  <c r="H160" i="9"/>
  <c r="K158" i="9"/>
  <c r="H151" i="9"/>
  <c r="K149" i="9"/>
  <c r="I145" i="9"/>
  <c r="I142" i="9"/>
  <c r="K140" i="9"/>
  <c r="H139" i="9"/>
  <c r="I136" i="9"/>
  <c r="I133" i="9"/>
  <c r="J127" i="9"/>
  <c r="I124" i="9"/>
  <c r="J118" i="9"/>
  <c r="I115" i="9"/>
  <c r="K113" i="9"/>
  <c r="K112" i="9"/>
  <c r="G103" i="9"/>
  <c r="L100" i="9"/>
  <c r="K97" i="9"/>
  <c r="G97" i="9"/>
  <c r="L92" i="9"/>
  <c r="L89" i="9"/>
  <c r="F87" i="9"/>
  <c r="I87" i="9"/>
  <c r="K84" i="9"/>
  <c r="K81" i="9"/>
  <c r="G81" i="9"/>
  <c r="J67" i="9"/>
  <c r="F67" i="9"/>
  <c r="I67" i="9"/>
  <c r="G61" i="9"/>
  <c r="K60" i="9"/>
  <c r="G60" i="9"/>
  <c r="L55" i="9"/>
  <c r="F451" i="7"/>
  <c r="I451" i="7"/>
  <c r="J451" i="7"/>
  <c r="K451" i="7"/>
  <c r="F443" i="7"/>
  <c r="I443" i="7"/>
  <c r="J443" i="7"/>
  <c r="K443" i="7"/>
  <c r="F435" i="7"/>
  <c r="I435" i="7"/>
  <c r="J435" i="7"/>
  <c r="K435" i="7"/>
  <c r="F427" i="7"/>
  <c r="I427" i="7"/>
  <c r="J427" i="7"/>
  <c r="K427" i="7"/>
  <c r="F419" i="7"/>
  <c r="I419" i="7"/>
  <c r="J419" i="7"/>
  <c r="K419" i="7"/>
  <c r="F411" i="7"/>
  <c r="I411" i="7"/>
  <c r="J411" i="7"/>
  <c r="K411" i="7"/>
  <c r="F403" i="7"/>
  <c r="I403" i="7"/>
  <c r="J403" i="7"/>
  <c r="K403" i="7"/>
  <c r="F395" i="7"/>
  <c r="I395" i="7"/>
  <c r="J395" i="7"/>
  <c r="K395" i="7"/>
  <c r="F387" i="7"/>
  <c r="I387" i="7"/>
  <c r="J387" i="7"/>
  <c r="K387" i="7"/>
  <c r="F379" i="7"/>
  <c r="I379" i="7"/>
  <c r="J379" i="7"/>
  <c r="K379" i="7"/>
  <c r="F371" i="7"/>
  <c r="I371" i="7"/>
  <c r="J371" i="7"/>
  <c r="K371" i="7"/>
  <c r="F363" i="7"/>
  <c r="I363" i="7"/>
  <c r="J363" i="7"/>
  <c r="K363" i="7"/>
  <c r="F355" i="7"/>
  <c r="I355" i="7"/>
  <c r="J355" i="7"/>
  <c r="K355" i="7"/>
  <c r="F331" i="7"/>
  <c r="H331" i="7"/>
  <c r="I331" i="7"/>
  <c r="J331" i="7"/>
  <c r="K331" i="7"/>
  <c r="K12" i="7"/>
  <c r="K13" i="7"/>
  <c r="C12" i="7"/>
  <c r="C13" i="7"/>
  <c r="L301" i="11"/>
  <c r="L285" i="11"/>
  <c r="L269" i="11"/>
  <c r="L101" i="9"/>
  <c r="G101" i="9"/>
  <c r="G96" i="9"/>
  <c r="F84" i="9"/>
  <c r="J84" i="9"/>
  <c r="G80" i="9"/>
  <c r="F60" i="9"/>
  <c r="J60" i="9"/>
  <c r="J59" i="9"/>
  <c r="F59" i="9"/>
  <c r="I59" i="9"/>
  <c r="G53" i="9"/>
  <c r="K52" i="9"/>
  <c r="G52" i="9"/>
  <c r="J12" i="9"/>
  <c r="Q12" i="9"/>
  <c r="G452" i="7"/>
  <c r="K452" i="7"/>
  <c r="L452" i="7"/>
  <c r="G444" i="7"/>
  <c r="K444" i="7"/>
  <c r="L444" i="7"/>
  <c r="G436" i="7"/>
  <c r="K436" i="7"/>
  <c r="L436" i="7"/>
  <c r="L431" i="7"/>
  <c r="G428" i="7"/>
  <c r="K428" i="7"/>
  <c r="L428" i="7"/>
  <c r="L423" i="7"/>
  <c r="G420" i="7"/>
  <c r="K420" i="7"/>
  <c r="L420" i="7"/>
  <c r="L415" i="7"/>
  <c r="G412" i="7"/>
  <c r="K412" i="7"/>
  <c r="L412" i="7"/>
  <c r="L407" i="7"/>
  <c r="G404" i="7"/>
  <c r="K404" i="7"/>
  <c r="L404" i="7"/>
  <c r="L399" i="7"/>
  <c r="G396" i="7"/>
  <c r="K396" i="7"/>
  <c r="L396" i="7"/>
  <c r="L391" i="7"/>
  <c r="G388" i="7"/>
  <c r="K388" i="7"/>
  <c r="L388" i="7"/>
  <c r="L383" i="7"/>
  <c r="G380" i="7"/>
  <c r="K380" i="7"/>
  <c r="L380" i="7"/>
  <c r="L375" i="7"/>
  <c r="G372" i="7"/>
  <c r="K372" i="7"/>
  <c r="L372" i="7"/>
  <c r="L367" i="7"/>
  <c r="G364" i="7"/>
  <c r="K364" i="7"/>
  <c r="L364" i="7"/>
  <c r="L359" i="7"/>
  <c r="G356" i="7"/>
  <c r="K356" i="7"/>
  <c r="L356" i="7"/>
  <c r="L351" i="7"/>
  <c r="G348" i="7"/>
  <c r="K348" i="7"/>
  <c r="L348" i="7"/>
  <c r="L277" i="11"/>
  <c r="K413" i="11"/>
  <c r="J412" i="11"/>
  <c r="K405" i="11"/>
  <c r="J404" i="11"/>
  <c r="K397" i="11"/>
  <c r="J396" i="11"/>
  <c r="K389" i="11"/>
  <c r="J388" i="11"/>
  <c r="K381" i="11"/>
  <c r="J380" i="11"/>
  <c r="F376" i="11"/>
  <c r="K373" i="11"/>
  <c r="J372" i="11"/>
  <c r="G369" i="11"/>
  <c r="F368" i="11"/>
  <c r="K365" i="11"/>
  <c r="J364" i="11"/>
  <c r="G361" i="11"/>
  <c r="F360" i="11"/>
  <c r="K357" i="11"/>
  <c r="J356" i="11"/>
  <c r="G353" i="11"/>
  <c r="F352" i="11"/>
  <c r="K349" i="11"/>
  <c r="J348" i="11"/>
  <c r="G345" i="11"/>
  <c r="F344" i="11"/>
  <c r="K341" i="11"/>
  <c r="J340" i="11"/>
  <c r="G337" i="11"/>
  <c r="F336" i="11"/>
  <c r="K333" i="11"/>
  <c r="J332" i="11"/>
  <c r="G329" i="11"/>
  <c r="F328" i="11"/>
  <c r="K325" i="11"/>
  <c r="J324" i="11"/>
  <c r="G321" i="11"/>
  <c r="F320" i="11"/>
  <c r="K317" i="11"/>
  <c r="J316" i="11"/>
  <c r="G313" i="11"/>
  <c r="F312" i="11"/>
  <c r="L310" i="11"/>
  <c r="K309" i="11"/>
  <c r="J308" i="11"/>
  <c r="G305" i="11"/>
  <c r="F304" i="11"/>
  <c r="L302" i="11"/>
  <c r="K301" i="11"/>
  <c r="J300" i="11"/>
  <c r="G297" i="11"/>
  <c r="F296" i="11"/>
  <c r="L294" i="11"/>
  <c r="K293" i="11"/>
  <c r="J292" i="11"/>
  <c r="G289" i="11"/>
  <c r="F288" i="11"/>
  <c r="L286" i="11"/>
  <c r="K285" i="11"/>
  <c r="J284" i="11"/>
  <c r="G281" i="11"/>
  <c r="F280" i="11"/>
  <c r="L278" i="11"/>
  <c r="K277" i="11"/>
  <c r="J276" i="11"/>
  <c r="G273" i="11"/>
  <c r="F272" i="11"/>
  <c r="L270" i="11"/>
  <c r="K269" i="11"/>
  <c r="J268" i="11"/>
  <c r="G265" i="11"/>
  <c r="F264" i="11"/>
  <c r="L262" i="11"/>
  <c r="K261" i="11"/>
  <c r="J260" i="11"/>
  <c r="G257" i="11"/>
  <c r="F256" i="11"/>
  <c r="L254" i="11"/>
  <c r="K253" i="11"/>
  <c r="J252" i="11"/>
  <c r="G249" i="11"/>
  <c r="F248" i="11"/>
  <c r="L246" i="11"/>
  <c r="K245" i="11"/>
  <c r="J244" i="11"/>
  <c r="G241" i="11"/>
  <c r="F240" i="11"/>
  <c r="L238" i="11"/>
  <c r="K237" i="11"/>
  <c r="J236" i="11"/>
  <c r="G233" i="11"/>
  <c r="F232" i="11"/>
  <c r="L230" i="11"/>
  <c r="K229" i="11"/>
  <c r="J228" i="11"/>
  <c r="G225" i="11"/>
  <c r="F224" i="11"/>
  <c r="L222" i="11"/>
  <c r="K221" i="11"/>
  <c r="J220" i="11"/>
  <c r="G217" i="11"/>
  <c r="F216" i="11"/>
  <c r="L214" i="11"/>
  <c r="K213" i="11"/>
  <c r="J212" i="11"/>
  <c r="G209" i="11"/>
  <c r="F208" i="11"/>
  <c r="L206" i="11"/>
  <c r="K205" i="11"/>
  <c r="J204" i="11"/>
  <c r="G201" i="11"/>
  <c r="F200" i="11"/>
  <c r="L198" i="11"/>
  <c r="K197" i="11"/>
  <c r="J196" i="11"/>
  <c r="G193" i="11"/>
  <c r="F192" i="11"/>
  <c r="L190" i="11"/>
  <c r="K189" i="11"/>
  <c r="J188" i="11"/>
  <c r="G185" i="11"/>
  <c r="F184" i="11"/>
  <c r="L182" i="11"/>
  <c r="K181" i="11"/>
  <c r="J180" i="11"/>
  <c r="G177" i="11"/>
  <c r="F176" i="11"/>
  <c r="L174" i="11"/>
  <c r="K173" i="11"/>
  <c r="J172" i="11"/>
  <c r="G169" i="11"/>
  <c r="F168" i="11"/>
  <c r="L166" i="11"/>
  <c r="K165" i="11"/>
  <c r="J164" i="11"/>
  <c r="G161" i="11"/>
  <c r="F160" i="11"/>
  <c r="L158" i="11"/>
  <c r="K157" i="11"/>
  <c r="J156" i="11"/>
  <c r="G153" i="11"/>
  <c r="F152" i="11"/>
  <c r="L150" i="11"/>
  <c r="K149" i="11"/>
  <c r="J148" i="11"/>
  <c r="G145" i="11"/>
  <c r="F144" i="11"/>
  <c r="L142" i="11"/>
  <c r="K141" i="11"/>
  <c r="J140" i="11"/>
  <c r="G137" i="11"/>
  <c r="F136" i="11"/>
  <c r="L134" i="11"/>
  <c r="K133" i="11"/>
  <c r="J132" i="11"/>
  <c r="G129" i="11"/>
  <c r="F128" i="11"/>
  <c r="L126" i="11"/>
  <c r="K125" i="11"/>
  <c r="J124" i="11"/>
  <c r="G121" i="11"/>
  <c r="F120" i="11"/>
  <c r="L118" i="11"/>
  <c r="K117" i="11"/>
  <c r="J116" i="11"/>
  <c r="G113" i="11"/>
  <c r="F112" i="11"/>
  <c r="L110" i="11"/>
  <c r="K109" i="11"/>
  <c r="J108" i="11"/>
  <c r="G105" i="11"/>
  <c r="F104" i="11"/>
  <c r="L102" i="11"/>
  <c r="K101" i="11"/>
  <c r="J100" i="11"/>
  <c r="G97" i="11"/>
  <c r="F96" i="11"/>
  <c r="L94" i="11"/>
  <c r="K93" i="11"/>
  <c r="J92" i="11"/>
  <c r="G89" i="11"/>
  <c r="F88" i="11"/>
  <c r="L86" i="11"/>
  <c r="K85" i="11"/>
  <c r="G81" i="11"/>
  <c r="L78" i="11"/>
  <c r="J76" i="11"/>
  <c r="G73" i="11"/>
  <c r="F72" i="11"/>
  <c r="G65" i="11"/>
  <c r="F64" i="11"/>
  <c r="G57" i="11"/>
  <c r="K53" i="11"/>
  <c r="G49" i="11"/>
  <c r="F48" i="11"/>
  <c r="G41" i="11"/>
  <c r="L38" i="11"/>
  <c r="K37" i="11"/>
  <c r="G33" i="11"/>
  <c r="F32" i="11"/>
  <c r="L30" i="11"/>
  <c r="G25" i="11"/>
  <c r="G453" i="9"/>
  <c r="F452" i="9"/>
  <c r="L450" i="9"/>
  <c r="K449" i="9"/>
  <c r="J448" i="9"/>
  <c r="G445" i="9"/>
  <c r="F444" i="9"/>
  <c r="L442" i="9"/>
  <c r="K441" i="9"/>
  <c r="J440" i="9"/>
  <c r="G437" i="9"/>
  <c r="F436" i="9"/>
  <c r="L434" i="9"/>
  <c r="K433" i="9"/>
  <c r="J432" i="9"/>
  <c r="G429" i="9"/>
  <c r="F428" i="9"/>
  <c r="L426" i="9"/>
  <c r="K425" i="9"/>
  <c r="J424" i="9"/>
  <c r="G421" i="9"/>
  <c r="F420" i="9"/>
  <c r="L418" i="9"/>
  <c r="K417" i="9"/>
  <c r="J416" i="9"/>
  <c r="G413" i="9"/>
  <c r="F412" i="9"/>
  <c r="L410" i="9"/>
  <c r="K409" i="9"/>
  <c r="J408" i="9"/>
  <c r="G405" i="9"/>
  <c r="F404" i="9"/>
  <c r="L402" i="9"/>
  <c r="K401" i="9"/>
  <c r="J400" i="9"/>
  <c r="G397" i="9"/>
  <c r="F396" i="9"/>
  <c r="L394" i="9"/>
  <c r="K393" i="9"/>
  <c r="J392" i="9"/>
  <c r="G389" i="9"/>
  <c r="F388" i="9"/>
  <c r="L386" i="9"/>
  <c r="K385" i="9"/>
  <c r="J384" i="9"/>
  <c r="G381" i="9"/>
  <c r="F380" i="9"/>
  <c r="L378" i="9"/>
  <c r="K377" i="9"/>
  <c r="J376" i="9"/>
  <c r="G373" i="9"/>
  <c r="F372" i="9"/>
  <c r="L370" i="9"/>
  <c r="K369" i="9"/>
  <c r="J368" i="9"/>
  <c r="G365" i="9"/>
  <c r="F364" i="9"/>
  <c r="L362" i="9"/>
  <c r="K361" i="9"/>
  <c r="J360" i="9"/>
  <c r="G357" i="9"/>
  <c r="F356" i="9"/>
  <c r="L354" i="9"/>
  <c r="K353" i="9"/>
  <c r="J352" i="9"/>
  <c r="G349" i="9"/>
  <c r="F348" i="9"/>
  <c r="L346" i="9"/>
  <c r="K345" i="9"/>
  <c r="J344" i="9"/>
  <c r="G341" i="9"/>
  <c r="F340" i="9"/>
  <c r="L338" i="9"/>
  <c r="K337" i="9"/>
  <c r="J336" i="9"/>
  <c r="G333" i="9"/>
  <c r="F332" i="9"/>
  <c r="L330" i="9"/>
  <c r="K329" i="9"/>
  <c r="J328" i="9"/>
  <c r="G325" i="9"/>
  <c r="F324" i="9"/>
  <c r="L322" i="9"/>
  <c r="K321" i="9"/>
  <c r="J320" i="9"/>
  <c r="G317" i="9"/>
  <c r="F316" i="9"/>
  <c r="L314" i="9"/>
  <c r="K313" i="9"/>
  <c r="J312" i="9"/>
  <c r="G309" i="9"/>
  <c r="F308" i="9"/>
  <c r="L306" i="9"/>
  <c r="K305" i="9"/>
  <c r="J304" i="9"/>
  <c r="G301" i="9"/>
  <c r="F300" i="9"/>
  <c r="L298" i="9"/>
  <c r="K297" i="9"/>
  <c r="J296" i="9"/>
  <c r="G293" i="9"/>
  <c r="F292" i="9"/>
  <c r="L290" i="9"/>
  <c r="K289" i="9"/>
  <c r="J288" i="9"/>
  <c r="G285" i="9"/>
  <c r="F284" i="9"/>
  <c r="L282" i="9"/>
  <c r="K281" i="9"/>
  <c r="J280" i="9"/>
  <c r="G277" i="9"/>
  <c r="F276" i="9"/>
  <c r="L274" i="9"/>
  <c r="K273" i="9"/>
  <c r="J272" i="9"/>
  <c r="G269" i="9"/>
  <c r="F268" i="9"/>
  <c r="L266" i="9"/>
  <c r="K265" i="9"/>
  <c r="J264" i="9"/>
  <c r="G261" i="9"/>
  <c r="F260" i="9"/>
  <c r="L258" i="9"/>
  <c r="K257" i="9"/>
  <c r="J256" i="9"/>
  <c r="G253" i="9"/>
  <c r="F252" i="9"/>
  <c r="L250" i="9"/>
  <c r="K249" i="9"/>
  <c r="J248" i="9"/>
  <c r="G245" i="9"/>
  <c r="F244" i="9"/>
  <c r="L242" i="9"/>
  <c r="K241" i="9"/>
  <c r="J240" i="9"/>
  <c r="G237" i="9"/>
  <c r="F236" i="9"/>
  <c r="L234" i="9"/>
  <c r="K233" i="9"/>
  <c r="J232" i="9"/>
  <c r="G229" i="9"/>
  <c r="F228" i="9"/>
  <c r="L226" i="9"/>
  <c r="K225" i="9"/>
  <c r="J224" i="9"/>
  <c r="G221" i="9"/>
  <c r="F220" i="9"/>
  <c r="L218" i="9"/>
  <c r="K217" i="9"/>
  <c r="J216" i="9"/>
  <c r="G213" i="9"/>
  <c r="F212" i="9"/>
  <c r="L210" i="9"/>
  <c r="K209" i="9"/>
  <c r="J208" i="9"/>
  <c r="G205" i="9"/>
  <c r="F204" i="9"/>
  <c r="L202" i="9"/>
  <c r="K201" i="9"/>
  <c r="J200" i="9"/>
  <c r="G197" i="9"/>
  <c r="F196" i="9"/>
  <c r="L194" i="9"/>
  <c r="K193" i="9"/>
  <c r="J192" i="9"/>
  <c r="G189" i="9"/>
  <c r="F188" i="9"/>
  <c r="L186" i="9"/>
  <c r="K185" i="9"/>
  <c r="J184" i="9"/>
  <c r="G181" i="9"/>
  <c r="F180" i="9"/>
  <c r="L178" i="9"/>
  <c r="K177" i="9"/>
  <c r="J176" i="9"/>
  <c r="G173" i="9"/>
  <c r="J171" i="9"/>
  <c r="F169" i="9"/>
  <c r="L168" i="9"/>
  <c r="H167" i="9"/>
  <c r="K165" i="9"/>
  <c r="H164" i="9"/>
  <c r="K162" i="9"/>
  <c r="F160" i="9"/>
  <c r="L159" i="9"/>
  <c r="K156" i="9"/>
  <c r="I152" i="9"/>
  <c r="F151" i="9"/>
  <c r="L150" i="9"/>
  <c r="K147" i="9"/>
  <c r="J143" i="9"/>
  <c r="F142" i="9"/>
  <c r="L141" i="9"/>
  <c r="F139" i="9"/>
  <c r="J137" i="9"/>
  <c r="J134" i="9"/>
  <c r="F133" i="9"/>
  <c r="L132" i="9"/>
  <c r="G130" i="9"/>
  <c r="K129" i="9"/>
  <c r="G127" i="9"/>
  <c r="G124" i="9"/>
  <c r="G118" i="9"/>
  <c r="J116" i="9"/>
  <c r="L113" i="9"/>
  <c r="H112" i="9"/>
  <c r="J110" i="9"/>
  <c r="L109" i="9"/>
  <c r="G109" i="9"/>
  <c r="J108" i="9"/>
  <c r="F105" i="9"/>
  <c r="F103" i="9"/>
  <c r="I103" i="9"/>
  <c r="I102" i="9"/>
  <c r="J96" i="9"/>
  <c r="F96" i="9"/>
  <c r="L93" i="9"/>
  <c r="G93" i="9"/>
  <c r="K93" i="9"/>
  <c r="I89" i="9"/>
  <c r="L87" i="9"/>
  <c r="K73" i="9"/>
  <c r="L73" i="9"/>
  <c r="G73" i="9"/>
  <c r="G72" i="9"/>
  <c r="I56" i="9"/>
  <c r="F52" i="9"/>
  <c r="J52" i="9"/>
  <c r="J51" i="9"/>
  <c r="F51" i="9"/>
  <c r="I51" i="9"/>
  <c r="G48" i="9"/>
  <c r="K48" i="9"/>
  <c r="F47" i="9"/>
  <c r="I47" i="9"/>
  <c r="J47" i="9"/>
  <c r="G40" i="9"/>
  <c r="K40" i="9"/>
  <c r="F39" i="9"/>
  <c r="I39" i="9"/>
  <c r="J39" i="9"/>
  <c r="G32" i="9"/>
  <c r="K32" i="9"/>
  <c r="G24" i="9"/>
  <c r="F23" i="9"/>
  <c r="F22" i="9"/>
  <c r="I22" i="9"/>
  <c r="J22" i="9"/>
  <c r="G340" i="7"/>
  <c r="K340" i="7"/>
  <c r="L340" i="7"/>
  <c r="I412" i="11"/>
  <c r="I404" i="11"/>
  <c r="I396" i="11"/>
  <c r="I388" i="11"/>
  <c r="I380" i="11"/>
  <c r="I372" i="11"/>
  <c r="G370" i="11"/>
  <c r="F369" i="11"/>
  <c r="I364" i="11"/>
  <c r="G362" i="11"/>
  <c r="F361" i="11"/>
  <c r="I356" i="11"/>
  <c r="G354" i="11"/>
  <c r="F353" i="11"/>
  <c r="I348" i="11"/>
  <c r="G346" i="11"/>
  <c r="F345" i="11"/>
  <c r="I340" i="11"/>
  <c r="G338" i="11"/>
  <c r="F337" i="11"/>
  <c r="I332" i="11"/>
  <c r="G330" i="11"/>
  <c r="F329" i="11"/>
  <c r="I324" i="11"/>
  <c r="G322" i="11"/>
  <c r="F321" i="11"/>
  <c r="I316" i="11"/>
  <c r="G314" i="11"/>
  <c r="F313" i="11"/>
  <c r="K310" i="11"/>
  <c r="J309" i="11"/>
  <c r="I308" i="11"/>
  <c r="G306" i="11"/>
  <c r="F305" i="11"/>
  <c r="K302" i="11"/>
  <c r="J301" i="11"/>
  <c r="I300" i="11"/>
  <c r="G298" i="11"/>
  <c r="F297" i="11"/>
  <c r="K294" i="11"/>
  <c r="J293" i="11"/>
  <c r="I292" i="11"/>
  <c r="G290" i="11"/>
  <c r="F289" i="11"/>
  <c r="K286" i="11"/>
  <c r="J285" i="11"/>
  <c r="I284" i="11"/>
  <c r="G282" i="11"/>
  <c r="F281" i="11"/>
  <c r="K278" i="11"/>
  <c r="J277" i="11"/>
  <c r="I276" i="11"/>
  <c r="G274" i="11"/>
  <c r="F273" i="11"/>
  <c r="K270" i="11"/>
  <c r="J269" i="11"/>
  <c r="I268" i="11"/>
  <c r="G266" i="11"/>
  <c r="F265" i="11"/>
  <c r="K262" i="11"/>
  <c r="J261" i="11"/>
  <c r="I260" i="11"/>
  <c r="G258" i="11"/>
  <c r="F257" i="11"/>
  <c r="K254" i="11"/>
  <c r="J253" i="11"/>
  <c r="I252" i="11"/>
  <c r="G250" i="11"/>
  <c r="F249" i="11"/>
  <c r="K246" i="11"/>
  <c r="J245" i="11"/>
  <c r="I244" i="11"/>
  <c r="G242" i="11"/>
  <c r="F241" i="11"/>
  <c r="K238" i="11"/>
  <c r="J237" i="11"/>
  <c r="I236" i="11"/>
  <c r="G234" i="11"/>
  <c r="F233" i="11"/>
  <c r="K230" i="11"/>
  <c r="J229" i="11"/>
  <c r="I228" i="11"/>
  <c r="G226" i="11"/>
  <c r="F225" i="11"/>
  <c r="K222" i="11"/>
  <c r="J221" i="11"/>
  <c r="I220" i="11"/>
  <c r="G218" i="11"/>
  <c r="F217" i="11"/>
  <c r="K214" i="11"/>
  <c r="J213" i="11"/>
  <c r="I212" i="11"/>
  <c r="G210" i="11"/>
  <c r="F209" i="11"/>
  <c r="K206" i="11"/>
  <c r="J205" i="11"/>
  <c r="I204" i="11"/>
  <c r="G202" i="11"/>
  <c r="F201" i="11"/>
  <c r="K198" i="11"/>
  <c r="J197" i="11"/>
  <c r="I196" i="11"/>
  <c r="G194" i="11"/>
  <c r="F193" i="11"/>
  <c r="K190" i="11"/>
  <c r="J189" i="11"/>
  <c r="I188" i="11"/>
  <c r="G186" i="11"/>
  <c r="F185" i="11"/>
  <c r="K182" i="11"/>
  <c r="J181" i="11"/>
  <c r="I180" i="11"/>
  <c r="G178" i="11"/>
  <c r="F177" i="11"/>
  <c r="K174" i="11"/>
  <c r="J173" i="11"/>
  <c r="I172" i="11"/>
  <c r="G170" i="11"/>
  <c r="F169" i="11"/>
  <c r="K166" i="11"/>
  <c r="J165" i="11"/>
  <c r="I164" i="11"/>
  <c r="G162" i="11"/>
  <c r="F161" i="11"/>
  <c r="K158" i="11"/>
  <c r="J157" i="11"/>
  <c r="I156" i="11"/>
  <c r="G154" i="11"/>
  <c r="F153" i="11"/>
  <c r="K150" i="11"/>
  <c r="J149" i="11"/>
  <c r="I148" i="11"/>
  <c r="G146" i="11"/>
  <c r="F145" i="11"/>
  <c r="K142" i="11"/>
  <c r="J141" i="11"/>
  <c r="I140" i="11"/>
  <c r="G138" i="11"/>
  <c r="F137" i="11"/>
  <c r="K134" i="11"/>
  <c r="J133" i="11"/>
  <c r="I132" i="11"/>
  <c r="G130" i="11"/>
  <c r="F129" i="11"/>
  <c r="K126" i="11"/>
  <c r="J125" i="11"/>
  <c r="I124" i="11"/>
  <c r="G122" i="11"/>
  <c r="F121" i="11"/>
  <c r="K118" i="11"/>
  <c r="J117" i="11"/>
  <c r="I116" i="11"/>
  <c r="G114" i="11"/>
  <c r="F113" i="11"/>
  <c r="K110" i="11"/>
  <c r="J109" i="11"/>
  <c r="I108" i="11"/>
  <c r="G106" i="11"/>
  <c r="F105" i="11"/>
  <c r="K102" i="11"/>
  <c r="J101" i="11"/>
  <c r="I100" i="11"/>
  <c r="G98" i="11"/>
  <c r="F97" i="11"/>
  <c r="K94" i="11"/>
  <c r="J93" i="11"/>
  <c r="I92" i="11"/>
  <c r="G90" i="11"/>
  <c r="F89" i="11"/>
  <c r="K86" i="11"/>
  <c r="J85" i="11"/>
  <c r="I84" i="11"/>
  <c r="G82" i="11"/>
  <c r="K78" i="11"/>
  <c r="J77" i="11"/>
  <c r="I76" i="11"/>
  <c r="G74" i="11"/>
  <c r="F73" i="11"/>
  <c r="G66" i="11"/>
  <c r="F65" i="11"/>
  <c r="G58" i="11"/>
  <c r="J53" i="11"/>
  <c r="G50" i="11"/>
  <c r="I44" i="11"/>
  <c r="G42" i="11"/>
  <c r="F41" i="11"/>
  <c r="J37" i="11"/>
  <c r="G34" i="11"/>
  <c r="F33" i="11"/>
  <c r="K30" i="11"/>
  <c r="G26" i="11"/>
  <c r="F25" i="11"/>
  <c r="G454" i="9"/>
  <c r="F453" i="9"/>
  <c r="K450" i="9"/>
  <c r="J449" i="9"/>
  <c r="I448" i="9"/>
  <c r="G446" i="9"/>
  <c r="F445" i="9"/>
  <c r="K442" i="9"/>
  <c r="J441" i="9"/>
  <c r="I440" i="9"/>
  <c r="G438" i="9"/>
  <c r="F437" i="9"/>
  <c r="K434" i="9"/>
  <c r="J433" i="9"/>
  <c r="I432" i="9"/>
  <c r="G430" i="9"/>
  <c r="F429" i="9"/>
  <c r="K426" i="9"/>
  <c r="J425" i="9"/>
  <c r="I424" i="9"/>
  <c r="G422" i="9"/>
  <c r="F421" i="9"/>
  <c r="K418" i="9"/>
  <c r="J417" i="9"/>
  <c r="I416" i="9"/>
  <c r="G414" i="9"/>
  <c r="F413" i="9"/>
  <c r="K410" i="9"/>
  <c r="J409" i="9"/>
  <c r="I408" i="9"/>
  <c r="G406" i="9"/>
  <c r="F405" i="9"/>
  <c r="K402" i="9"/>
  <c r="J401" i="9"/>
  <c r="I400" i="9"/>
  <c r="G398" i="9"/>
  <c r="F397" i="9"/>
  <c r="K394" i="9"/>
  <c r="J393" i="9"/>
  <c r="I392" i="9"/>
  <c r="G390" i="9"/>
  <c r="F389" i="9"/>
  <c r="K386" i="9"/>
  <c r="J385" i="9"/>
  <c r="I384" i="9"/>
  <c r="G382" i="9"/>
  <c r="F381" i="9"/>
  <c r="K378" i="9"/>
  <c r="J377" i="9"/>
  <c r="I376" i="9"/>
  <c r="G374" i="9"/>
  <c r="F373" i="9"/>
  <c r="K370" i="9"/>
  <c r="J369" i="9"/>
  <c r="I368" i="9"/>
  <c r="G366" i="9"/>
  <c r="F365" i="9"/>
  <c r="K362" i="9"/>
  <c r="J361" i="9"/>
  <c r="I360" i="9"/>
  <c r="G358" i="9"/>
  <c r="F357" i="9"/>
  <c r="K354" i="9"/>
  <c r="J353" i="9"/>
  <c r="I352" i="9"/>
  <c r="G350" i="9"/>
  <c r="F349" i="9"/>
  <c r="K346" i="9"/>
  <c r="J345" i="9"/>
  <c r="I344" i="9"/>
  <c r="G342" i="9"/>
  <c r="F341" i="9"/>
  <c r="K338" i="9"/>
  <c r="J337" i="9"/>
  <c r="I336" i="9"/>
  <c r="G334" i="9"/>
  <c r="F333" i="9"/>
  <c r="K330" i="9"/>
  <c r="J329" i="9"/>
  <c r="I328" i="9"/>
  <c r="G326" i="9"/>
  <c r="F325" i="9"/>
  <c r="K322" i="9"/>
  <c r="J321" i="9"/>
  <c r="I320" i="9"/>
  <c r="G318" i="9"/>
  <c r="F317" i="9"/>
  <c r="K314" i="9"/>
  <c r="J313" i="9"/>
  <c r="I312" i="9"/>
  <c r="G310" i="9"/>
  <c r="F309" i="9"/>
  <c r="K306" i="9"/>
  <c r="J305" i="9"/>
  <c r="I304" i="9"/>
  <c r="G302" i="9"/>
  <c r="F301" i="9"/>
  <c r="K298" i="9"/>
  <c r="J297" i="9"/>
  <c r="I296" i="9"/>
  <c r="G294" i="9"/>
  <c r="F293" i="9"/>
  <c r="K290" i="9"/>
  <c r="J289" i="9"/>
  <c r="I288" i="9"/>
  <c r="G286" i="9"/>
  <c r="F285" i="9"/>
  <c r="K282" i="9"/>
  <c r="J281" i="9"/>
  <c r="I280" i="9"/>
  <c r="G278" i="9"/>
  <c r="F277" i="9"/>
  <c r="K274" i="9"/>
  <c r="J273" i="9"/>
  <c r="I272" i="9"/>
  <c r="G270" i="9"/>
  <c r="F269" i="9"/>
  <c r="K266" i="9"/>
  <c r="J265" i="9"/>
  <c r="I264" i="9"/>
  <c r="G262" i="9"/>
  <c r="F261" i="9"/>
  <c r="K258" i="9"/>
  <c r="J257" i="9"/>
  <c r="I256" i="9"/>
  <c r="G254" i="9"/>
  <c r="F253" i="9"/>
  <c r="K250" i="9"/>
  <c r="J249" i="9"/>
  <c r="I248" i="9"/>
  <c r="G246" i="9"/>
  <c r="F245" i="9"/>
  <c r="K242" i="9"/>
  <c r="J241" i="9"/>
  <c r="I240" i="9"/>
  <c r="G238" i="9"/>
  <c r="F237" i="9"/>
  <c r="K234" i="9"/>
  <c r="J233" i="9"/>
  <c r="I232" i="9"/>
  <c r="G230" i="9"/>
  <c r="F229" i="9"/>
  <c r="K226" i="9"/>
  <c r="J225" i="9"/>
  <c r="I224" i="9"/>
  <c r="G222" i="9"/>
  <c r="F221" i="9"/>
  <c r="K218" i="9"/>
  <c r="J217" i="9"/>
  <c r="I216" i="9"/>
  <c r="G214" i="9"/>
  <c r="F213" i="9"/>
  <c r="K210" i="9"/>
  <c r="J209" i="9"/>
  <c r="I208" i="9"/>
  <c r="G206" i="9"/>
  <c r="F205" i="9"/>
  <c r="K202" i="9"/>
  <c r="J201" i="9"/>
  <c r="I200" i="9"/>
  <c r="G198" i="9"/>
  <c r="F197" i="9"/>
  <c r="K194" i="9"/>
  <c r="J193" i="9"/>
  <c r="I192" i="9"/>
  <c r="G190" i="9"/>
  <c r="F189" i="9"/>
  <c r="K186" i="9"/>
  <c r="J185" i="9"/>
  <c r="I184" i="9"/>
  <c r="G182" i="9"/>
  <c r="F181" i="9"/>
  <c r="K178" i="9"/>
  <c r="J177" i="9"/>
  <c r="I176" i="9"/>
  <c r="G174" i="9"/>
  <c r="F173" i="9"/>
  <c r="L172" i="9"/>
  <c r="I171" i="9"/>
  <c r="G170" i="9"/>
  <c r="K169" i="9"/>
  <c r="K168" i="9"/>
  <c r="G167" i="9"/>
  <c r="J165" i="9"/>
  <c r="G164" i="9"/>
  <c r="K159" i="9"/>
  <c r="G158" i="9"/>
  <c r="J156" i="9"/>
  <c r="L153" i="9"/>
  <c r="K150" i="9"/>
  <c r="J147" i="9"/>
  <c r="F145" i="9"/>
  <c r="L144" i="9"/>
  <c r="K141" i="9"/>
  <c r="K138" i="9"/>
  <c r="I137" i="9"/>
  <c r="F136" i="9"/>
  <c r="L135" i="9"/>
  <c r="K132" i="9"/>
  <c r="I128" i="9"/>
  <c r="F127" i="9"/>
  <c r="L126" i="9"/>
  <c r="G121" i="9"/>
  <c r="J119" i="9"/>
  <c r="F118" i="9"/>
  <c r="L117" i="9"/>
  <c r="F115" i="9"/>
  <c r="J113" i="9"/>
  <c r="K105" i="9"/>
  <c r="F89" i="9"/>
  <c r="K87" i="9"/>
  <c r="F71" i="9"/>
  <c r="I71" i="9"/>
  <c r="J71" i="9"/>
  <c r="L67" i="9"/>
  <c r="K65" i="9"/>
  <c r="G65" i="9"/>
  <c r="G64" i="9"/>
  <c r="H48" i="9"/>
  <c r="J48" i="9"/>
  <c r="F48" i="9"/>
  <c r="G44" i="9"/>
  <c r="J43" i="9"/>
  <c r="H40" i="9"/>
  <c r="J40" i="9"/>
  <c r="F40" i="9"/>
  <c r="G36" i="9"/>
  <c r="K35" i="9"/>
  <c r="H32" i="9"/>
  <c r="J32" i="9"/>
  <c r="F32" i="9"/>
  <c r="K28" i="9"/>
  <c r="L28" i="9"/>
  <c r="G28" i="9"/>
  <c r="H24" i="9"/>
  <c r="P12" i="9"/>
  <c r="H12" i="9"/>
  <c r="O12" i="9"/>
  <c r="G332" i="7"/>
  <c r="K332" i="7"/>
  <c r="L332" i="7"/>
  <c r="I309" i="11"/>
  <c r="I301" i="11"/>
  <c r="I293" i="11"/>
  <c r="I285" i="11"/>
  <c r="I277" i="11"/>
  <c r="I269" i="11"/>
  <c r="I261" i="11"/>
  <c r="I253" i="11"/>
  <c r="I245" i="11"/>
  <c r="I237" i="11"/>
  <c r="I229" i="11"/>
  <c r="I221" i="11"/>
  <c r="I213" i="11"/>
  <c r="I205" i="11"/>
  <c r="I197" i="11"/>
  <c r="I189" i="11"/>
  <c r="I181" i="11"/>
  <c r="I173" i="11"/>
  <c r="I165" i="11"/>
  <c r="I157" i="11"/>
  <c r="I149" i="11"/>
  <c r="I141" i="11"/>
  <c r="I133" i="11"/>
  <c r="I125" i="11"/>
  <c r="I117" i="11"/>
  <c r="I109" i="11"/>
  <c r="I101" i="11"/>
  <c r="I93" i="11"/>
  <c r="I85" i="11"/>
  <c r="I77" i="11"/>
  <c r="I53" i="11"/>
  <c r="I37" i="11"/>
  <c r="I29" i="11"/>
  <c r="I449" i="9"/>
  <c r="I441" i="9"/>
  <c r="I433" i="9"/>
  <c r="I425" i="9"/>
  <c r="I417" i="9"/>
  <c r="I409" i="9"/>
  <c r="I401" i="9"/>
  <c r="I393" i="9"/>
  <c r="I385" i="9"/>
  <c r="I377" i="9"/>
  <c r="I369" i="9"/>
  <c r="I361" i="9"/>
  <c r="I353" i="9"/>
  <c r="I345" i="9"/>
  <c r="I337" i="9"/>
  <c r="I329" i="9"/>
  <c r="I321" i="9"/>
  <c r="I313" i="9"/>
  <c r="I305" i="9"/>
  <c r="I297" i="9"/>
  <c r="I289" i="9"/>
  <c r="I281" i="9"/>
  <c r="I273" i="9"/>
  <c r="I265" i="9"/>
  <c r="I257" i="9"/>
  <c r="I249" i="9"/>
  <c r="I241" i="9"/>
  <c r="I233" i="9"/>
  <c r="I225" i="9"/>
  <c r="I217" i="9"/>
  <c r="I209" i="9"/>
  <c r="I201" i="9"/>
  <c r="I193" i="9"/>
  <c r="I185" i="9"/>
  <c r="I177" i="9"/>
  <c r="K172" i="9"/>
  <c r="I168" i="9"/>
  <c r="J159" i="9"/>
  <c r="J150" i="9"/>
  <c r="I147" i="9"/>
  <c r="K145" i="9"/>
  <c r="K144" i="9"/>
  <c r="J141" i="9"/>
  <c r="G140" i="9"/>
  <c r="K135" i="9"/>
  <c r="J132" i="9"/>
  <c r="K126" i="9"/>
  <c r="K117" i="9"/>
  <c r="I113" i="9"/>
  <c r="L103" i="9"/>
  <c r="K101" i="9"/>
  <c r="G100" i="9"/>
  <c r="L97" i="9"/>
  <c r="F95" i="9"/>
  <c r="I95" i="9"/>
  <c r="K92" i="9"/>
  <c r="K89" i="9"/>
  <c r="G89" i="9"/>
  <c r="J87" i="9"/>
  <c r="L84" i="9"/>
  <c r="L81" i="9"/>
  <c r="L68" i="9"/>
  <c r="K67" i="9"/>
  <c r="I63" i="9"/>
  <c r="J63" i="9"/>
  <c r="L59" i="9"/>
  <c r="K57" i="9"/>
  <c r="G57" i="9"/>
  <c r="G56" i="9"/>
  <c r="L49" i="9"/>
  <c r="G49" i="9"/>
  <c r="G41" i="9"/>
  <c r="L33" i="9"/>
  <c r="G33" i="9"/>
  <c r="K25" i="9"/>
  <c r="L25" i="9"/>
  <c r="G25" i="9"/>
  <c r="I12" i="9"/>
  <c r="L451" i="7"/>
  <c r="L443" i="7"/>
  <c r="L435" i="7"/>
  <c r="L427" i="7"/>
  <c r="L419" i="7"/>
  <c r="L411" i="7"/>
  <c r="L403" i="7"/>
  <c r="L395" i="7"/>
  <c r="L387" i="7"/>
  <c r="L379" i="7"/>
  <c r="L371" i="7"/>
  <c r="L363" i="7"/>
  <c r="L355" i="7"/>
  <c r="L369" i="11"/>
  <c r="H309" i="11"/>
  <c r="H301" i="11"/>
  <c r="H293" i="11"/>
  <c r="H285" i="11"/>
  <c r="H277" i="11"/>
  <c r="H269" i="11"/>
  <c r="H261" i="11"/>
  <c r="H253" i="11"/>
  <c r="H245" i="11"/>
  <c r="H237" i="11"/>
  <c r="H229" i="11"/>
  <c r="H221" i="11"/>
  <c r="H213" i="11"/>
  <c r="H205" i="11"/>
  <c r="H197" i="11"/>
  <c r="H189" i="11"/>
  <c r="H181" i="11"/>
  <c r="H173" i="11"/>
  <c r="H165" i="11"/>
  <c r="H157" i="11"/>
  <c r="H149" i="11"/>
  <c r="H141" i="11"/>
  <c r="H133" i="11"/>
  <c r="H125" i="11"/>
  <c r="H117" i="11"/>
  <c r="H109" i="11"/>
  <c r="H101" i="11"/>
  <c r="H93" i="11"/>
  <c r="H85" i="11"/>
  <c r="H53" i="11"/>
  <c r="H37" i="11"/>
  <c r="H449" i="9"/>
  <c r="H441" i="9"/>
  <c r="H433" i="9"/>
  <c r="H425" i="9"/>
  <c r="H417" i="9"/>
  <c r="H409" i="9"/>
  <c r="H401" i="9"/>
  <c r="H393" i="9"/>
  <c r="H385" i="9"/>
  <c r="H377" i="9"/>
  <c r="H369" i="9"/>
  <c r="H361" i="9"/>
  <c r="H353" i="9"/>
  <c r="H345" i="9"/>
  <c r="H337" i="9"/>
  <c r="H329" i="9"/>
  <c r="H321" i="9"/>
  <c r="H313" i="9"/>
  <c r="H305" i="9"/>
  <c r="H297" i="9"/>
  <c r="H289" i="9"/>
  <c r="H281" i="9"/>
  <c r="H273" i="9"/>
  <c r="H265" i="9"/>
  <c r="H257" i="9"/>
  <c r="H249" i="9"/>
  <c r="H241" i="9"/>
  <c r="H233" i="9"/>
  <c r="H225" i="9"/>
  <c r="H217" i="9"/>
  <c r="H209" i="9"/>
  <c r="H201" i="9"/>
  <c r="H193" i="9"/>
  <c r="H185" i="9"/>
  <c r="H177" i="9"/>
  <c r="H168" i="9"/>
  <c r="H159" i="9"/>
  <c r="I150" i="9"/>
  <c r="H147" i="9"/>
  <c r="I141" i="9"/>
  <c r="I132" i="9"/>
  <c r="H113" i="9"/>
  <c r="J97" i="9"/>
  <c r="L96" i="9"/>
  <c r="F92" i="9"/>
  <c r="J92" i="9"/>
  <c r="G88" i="9"/>
  <c r="I84" i="9"/>
  <c r="J81" i="9"/>
  <c r="L60" i="9"/>
  <c r="K59" i="9"/>
  <c r="F55" i="9"/>
  <c r="I55" i="9"/>
  <c r="J55" i="9"/>
  <c r="N12" i="9"/>
  <c r="F12" i="9"/>
  <c r="E12" i="9"/>
  <c r="H451" i="7"/>
  <c r="J447" i="7"/>
  <c r="K447" i="7"/>
  <c r="F447" i="7"/>
  <c r="I447" i="7"/>
  <c r="H443" i="7"/>
  <c r="J439" i="7"/>
  <c r="K439" i="7"/>
  <c r="F439" i="7"/>
  <c r="I439" i="7"/>
  <c r="H435" i="7"/>
  <c r="J431" i="7"/>
  <c r="K431" i="7"/>
  <c r="F431" i="7"/>
  <c r="I431" i="7"/>
  <c r="H427" i="7"/>
  <c r="J423" i="7"/>
  <c r="K423" i="7"/>
  <c r="F423" i="7"/>
  <c r="I423" i="7"/>
  <c r="H419" i="7"/>
  <c r="J415" i="7"/>
  <c r="K415" i="7"/>
  <c r="F415" i="7"/>
  <c r="I415" i="7"/>
  <c r="H411" i="7"/>
  <c r="J407" i="7"/>
  <c r="K407" i="7"/>
  <c r="F407" i="7"/>
  <c r="I407" i="7"/>
  <c r="H403" i="7"/>
  <c r="J399" i="7"/>
  <c r="K399" i="7"/>
  <c r="F399" i="7"/>
  <c r="I399" i="7"/>
  <c r="H395" i="7"/>
  <c r="J391" i="7"/>
  <c r="K391" i="7"/>
  <c r="F391" i="7"/>
  <c r="I391" i="7"/>
  <c r="H387" i="7"/>
  <c r="J383" i="7"/>
  <c r="K383" i="7"/>
  <c r="F383" i="7"/>
  <c r="I383" i="7"/>
  <c r="H379" i="7"/>
  <c r="J375" i="7"/>
  <c r="K375" i="7"/>
  <c r="F375" i="7"/>
  <c r="I375" i="7"/>
  <c r="H371" i="7"/>
  <c r="J367" i="7"/>
  <c r="K367" i="7"/>
  <c r="F367" i="7"/>
  <c r="I367" i="7"/>
  <c r="H363" i="7"/>
  <c r="J359" i="7"/>
  <c r="K359" i="7"/>
  <c r="F359" i="7"/>
  <c r="I359" i="7"/>
  <c r="H355" i="7"/>
  <c r="J351" i="7"/>
  <c r="K351" i="7"/>
  <c r="F351" i="7"/>
  <c r="I351" i="7"/>
  <c r="N12" i="7"/>
  <c r="N13" i="7"/>
  <c r="F12" i="7"/>
  <c r="F13" i="7"/>
  <c r="I447" i="11"/>
  <c r="I439" i="11"/>
  <c r="I431" i="11"/>
  <c r="I423" i="11"/>
  <c r="I415" i="11"/>
  <c r="I407" i="11"/>
  <c r="I399" i="11"/>
  <c r="I391" i="11"/>
  <c r="I383" i="11"/>
  <c r="J376" i="11"/>
  <c r="I375" i="11"/>
  <c r="L370" i="11"/>
  <c r="K369" i="11"/>
  <c r="J368" i="11"/>
  <c r="I367" i="11"/>
  <c r="L362" i="11"/>
  <c r="K361" i="11"/>
  <c r="J360" i="11"/>
  <c r="I359" i="11"/>
  <c r="L354" i="11"/>
  <c r="K353" i="11"/>
  <c r="J352" i="11"/>
  <c r="I351" i="11"/>
  <c r="L346" i="11"/>
  <c r="K345" i="11"/>
  <c r="J344" i="11"/>
  <c r="I343" i="11"/>
  <c r="L338" i="11"/>
  <c r="K337" i="11"/>
  <c r="J336" i="11"/>
  <c r="I335" i="11"/>
  <c r="L330" i="11"/>
  <c r="K329" i="11"/>
  <c r="J328" i="11"/>
  <c r="I327" i="11"/>
  <c r="L322" i="11"/>
  <c r="K321" i="11"/>
  <c r="J320" i="11"/>
  <c r="I319" i="11"/>
  <c r="L314" i="11"/>
  <c r="K313" i="11"/>
  <c r="J312" i="11"/>
  <c r="I311" i="11"/>
  <c r="L306" i="11"/>
  <c r="K305" i="11"/>
  <c r="J304" i="11"/>
  <c r="I303" i="11"/>
  <c r="L298" i="11"/>
  <c r="K297" i="11"/>
  <c r="J296" i="11"/>
  <c r="I295" i="11"/>
  <c r="L290" i="11"/>
  <c r="K289" i="11"/>
  <c r="J288" i="11"/>
  <c r="I287" i="11"/>
  <c r="L282" i="11"/>
  <c r="K281" i="11"/>
  <c r="J280" i="11"/>
  <c r="I279" i="11"/>
  <c r="L274" i="11"/>
  <c r="K273" i="11"/>
  <c r="J272" i="11"/>
  <c r="I271" i="11"/>
  <c r="L266" i="11"/>
  <c r="K265" i="11"/>
  <c r="J264" i="11"/>
  <c r="I263" i="11"/>
  <c r="L258" i="11"/>
  <c r="K257" i="11"/>
  <c r="J256" i="11"/>
  <c r="I255" i="11"/>
  <c r="L250" i="11"/>
  <c r="K249" i="11"/>
  <c r="J248" i="11"/>
  <c r="I247" i="11"/>
  <c r="L242" i="11"/>
  <c r="K241" i="11"/>
  <c r="J240" i="11"/>
  <c r="I239" i="11"/>
  <c r="L234" i="11"/>
  <c r="K233" i="11"/>
  <c r="J232" i="11"/>
  <c r="I231" i="11"/>
  <c r="L226" i="11"/>
  <c r="K225" i="11"/>
  <c r="J224" i="11"/>
  <c r="I223" i="11"/>
  <c r="L218" i="11"/>
  <c r="K217" i="11"/>
  <c r="J216" i="11"/>
  <c r="I215" i="11"/>
  <c r="L210" i="11"/>
  <c r="K209" i="11"/>
  <c r="J208" i="11"/>
  <c r="I207" i="11"/>
  <c r="L202" i="11"/>
  <c r="K201" i="11"/>
  <c r="J200" i="11"/>
  <c r="I199" i="11"/>
  <c r="L194" i="11"/>
  <c r="K193" i="11"/>
  <c r="J192" i="11"/>
  <c r="I191" i="11"/>
  <c r="L186" i="11"/>
  <c r="K185" i="11"/>
  <c r="J184" i="11"/>
  <c r="I183" i="11"/>
  <c r="L178" i="11"/>
  <c r="K177" i="11"/>
  <c r="J176" i="11"/>
  <c r="I175" i="11"/>
  <c r="L170" i="11"/>
  <c r="K169" i="11"/>
  <c r="J168" i="11"/>
  <c r="I167" i="11"/>
  <c r="L162" i="11"/>
  <c r="K161" i="11"/>
  <c r="J160" i="11"/>
  <c r="I159" i="11"/>
  <c r="L154" i="11"/>
  <c r="K153" i="11"/>
  <c r="J152" i="11"/>
  <c r="I151" i="11"/>
  <c r="L146" i="11"/>
  <c r="K145" i="11"/>
  <c r="J144" i="11"/>
  <c r="I143" i="11"/>
  <c r="L138" i="11"/>
  <c r="K137" i="11"/>
  <c r="J136" i="11"/>
  <c r="I135" i="11"/>
  <c r="L130" i="11"/>
  <c r="K129" i="11"/>
  <c r="J128" i="11"/>
  <c r="I127" i="11"/>
  <c r="L122" i="11"/>
  <c r="K121" i="11"/>
  <c r="J120" i="11"/>
  <c r="I119" i="11"/>
  <c r="L114" i="11"/>
  <c r="K113" i="11"/>
  <c r="J112" i="11"/>
  <c r="I111" i="11"/>
  <c r="L106" i="11"/>
  <c r="K105" i="11"/>
  <c r="J104" i="11"/>
  <c r="I103" i="11"/>
  <c r="L98" i="11"/>
  <c r="K97" i="11"/>
  <c r="J96" i="11"/>
  <c r="I95" i="11"/>
  <c r="L90" i="11"/>
  <c r="K89" i="11"/>
  <c r="J88" i="11"/>
  <c r="I87" i="11"/>
  <c r="K81" i="11"/>
  <c r="K73" i="11"/>
  <c r="I71" i="11"/>
  <c r="K65" i="11"/>
  <c r="K57" i="11"/>
  <c r="I55" i="11"/>
  <c r="L50" i="11"/>
  <c r="J48" i="11"/>
  <c r="I47" i="11"/>
  <c r="K41" i="11"/>
  <c r="K33" i="11"/>
  <c r="J32" i="11"/>
  <c r="K25" i="11"/>
  <c r="J24" i="11"/>
  <c r="I22" i="11"/>
  <c r="I21" i="11"/>
  <c r="L454" i="9"/>
  <c r="K453" i="9"/>
  <c r="J452" i="9"/>
  <c r="I451" i="9"/>
  <c r="L446" i="9"/>
  <c r="K445" i="9"/>
  <c r="J444" i="9"/>
  <c r="I443" i="9"/>
  <c r="L438" i="9"/>
  <c r="K437" i="9"/>
  <c r="J436" i="9"/>
  <c r="I435" i="9"/>
  <c r="L430" i="9"/>
  <c r="K429" i="9"/>
  <c r="J428" i="9"/>
  <c r="I427" i="9"/>
  <c r="L422" i="9"/>
  <c r="K421" i="9"/>
  <c r="J420" i="9"/>
  <c r="I419" i="9"/>
  <c r="L414" i="9"/>
  <c r="K413" i="9"/>
  <c r="J412" i="9"/>
  <c r="I411" i="9"/>
  <c r="L406" i="9"/>
  <c r="K405" i="9"/>
  <c r="J404" i="9"/>
  <c r="I403" i="9"/>
  <c r="L398" i="9"/>
  <c r="K397" i="9"/>
  <c r="J396" i="9"/>
  <c r="I395" i="9"/>
  <c r="L390" i="9"/>
  <c r="K389" i="9"/>
  <c r="J388" i="9"/>
  <c r="I387" i="9"/>
  <c r="L382" i="9"/>
  <c r="K381" i="9"/>
  <c r="J380" i="9"/>
  <c r="I379" i="9"/>
  <c r="L374" i="9"/>
  <c r="K373" i="9"/>
  <c r="J372" i="9"/>
  <c r="I371" i="9"/>
  <c r="L366" i="9"/>
  <c r="K365" i="9"/>
  <c r="J364" i="9"/>
  <c r="I363" i="9"/>
  <c r="L358" i="9"/>
  <c r="K357" i="9"/>
  <c r="J356" i="9"/>
  <c r="I355" i="9"/>
  <c r="L350" i="9"/>
  <c r="K349" i="9"/>
  <c r="J348" i="9"/>
  <c r="I347" i="9"/>
  <c r="L342" i="9"/>
  <c r="K341" i="9"/>
  <c r="J340" i="9"/>
  <c r="I339" i="9"/>
  <c r="L334" i="9"/>
  <c r="K333" i="9"/>
  <c r="J332" i="9"/>
  <c r="I331" i="9"/>
  <c r="L326" i="9"/>
  <c r="K325" i="9"/>
  <c r="J324" i="9"/>
  <c r="I323" i="9"/>
  <c r="L318" i="9"/>
  <c r="K317" i="9"/>
  <c r="J316" i="9"/>
  <c r="I315" i="9"/>
  <c r="L310" i="9"/>
  <c r="K309" i="9"/>
  <c r="J308" i="9"/>
  <c r="I307" i="9"/>
  <c r="L302" i="9"/>
  <c r="K301" i="9"/>
  <c r="J300" i="9"/>
  <c r="I299" i="9"/>
  <c r="L294" i="9"/>
  <c r="K293" i="9"/>
  <c r="J292" i="9"/>
  <c r="I291" i="9"/>
  <c r="L286" i="9"/>
  <c r="K285" i="9"/>
  <c r="J284" i="9"/>
  <c r="I283" i="9"/>
  <c r="L278" i="9"/>
  <c r="K277" i="9"/>
  <c r="J276" i="9"/>
  <c r="I275" i="9"/>
  <c r="L270" i="9"/>
  <c r="K269" i="9"/>
  <c r="J268" i="9"/>
  <c r="I267" i="9"/>
  <c r="L262" i="9"/>
  <c r="K261" i="9"/>
  <c r="J260" i="9"/>
  <c r="I259" i="9"/>
  <c r="L254" i="9"/>
  <c r="K253" i="9"/>
  <c r="J252" i="9"/>
  <c r="I251" i="9"/>
  <c r="L246" i="9"/>
  <c r="K245" i="9"/>
  <c r="J244" i="9"/>
  <c r="I243" i="9"/>
  <c r="L238" i="9"/>
  <c r="K237" i="9"/>
  <c r="J236" i="9"/>
  <c r="I235" i="9"/>
  <c r="L230" i="9"/>
  <c r="K229" i="9"/>
  <c r="J228" i="9"/>
  <c r="I227" i="9"/>
  <c r="L222" i="9"/>
  <c r="K221" i="9"/>
  <c r="J220" i="9"/>
  <c r="I219" i="9"/>
  <c r="L214" i="9"/>
  <c r="K213" i="9"/>
  <c r="J212" i="9"/>
  <c r="I211" i="9"/>
  <c r="L206" i="9"/>
  <c r="K205" i="9"/>
  <c r="J204" i="9"/>
  <c r="I203" i="9"/>
  <c r="L198" i="9"/>
  <c r="K197" i="9"/>
  <c r="J196" i="9"/>
  <c r="I195" i="9"/>
  <c r="L190" i="9"/>
  <c r="K189" i="9"/>
  <c r="J188" i="9"/>
  <c r="I187" i="9"/>
  <c r="L182" i="9"/>
  <c r="K181" i="9"/>
  <c r="J180" i="9"/>
  <c r="I179" i="9"/>
  <c r="L174" i="9"/>
  <c r="K173" i="9"/>
  <c r="J169" i="9"/>
  <c r="G168" i="9"/>
  <c r="J166" i="9"/>
  <c r="L164" i="9"/>
  <c r="I163" i="9"/>
  <c r="G162" i="9"/>
  <c r="K161" i="9"/>
  <c r="K160" i="9"/>
  <c r="J157" i="9"/>
  <c r="J148" i="9"/>
  <c r="L145" i="9"/>
  <c r="H144" i="9"/>
  <c r="H141" i="9"/>
  <c r="J139" i="9"/>
  <c r="L136" i="9"/>
  <c r="H135" i="9"/>
  <c r="K133" i="9"/>
  <c r="H132" i="9"/>
  <c r="K130" i="9"/>
  <c r="I129" i="9"/>
  <c r="F128" i="9"/>
  <c r="L127" i="9"/>
  <c r="I120" i="9"/>
  <c r="F119" i="9"/>
  <c r="L118" i="9"/>
  <c r="K115" i="9"/>
  <c r="G113" i="9"/>
  <c r="J111" i="9"/>
  <c r="K108" i="9"/>
  <c r="I107" i="9"/>
  <c r="L105" i="9"/>
  <c r="G104" i="9"/>
  <c r="I97" i="9"/>
  <c r="K96" i="9"/>
  <c r="L95" i="9"/>
  <c r="J88" i="9"/>
  <c r="F88" i="9"/>
  <c r="L85" i="9"/>
  <c r="G85" i="9"/>
  <c r="K85" i="9"/>
  <c r="H84" i="9"/>
  <c r="I81" i="9"/>
  <c r="G77" i="9"/>
  <c r="G76" i="9"/>
  <c r="L71" i="9"/>
  <c r="I60" i="9"/>
  <c r="H59" i="9"/>
  <c r="L52" i="9"/>
  <c r="K22" i="9"/>
  <c r="K448" i="7"/>
  <c r="L448" i="7"/>
  <c r="G448" i="7"/>
  <c r="K440" i="7"/>
  <c r="L440" i="7"/>
  <c r="G440" i="7"/>
  <c r="K432" i="7"/>
  <c r="L432" i="7"/>
  <c r="G432" i="7"/>
  <c r="K424" i="7"/>
  <c r="L424" i="7"/>
  <c r="G424" i="7"/>
  <c r="K416" i="7"/>
  <c r="L416" i="7"/>
  <c r="G416" i="7"/>
  <c r="K408" i="7"/>
  <c r="L408" i="7"/>
  <c r="G408" i="7"/>
  <c r="K400" i="7"/>
  <c r="L400" i="7"/>
  <c r="G400" i="7"/>
  <c r="K392" i="7"/>
  <c r="L392" i="7"/>
  <c r="G392" i="7"/>
  <c r="K384" i="7"/>
  <c r="L384" i="7"/>
  <c r="G384" i="7"/>
  <c r="K376" i="7"/>
  <c r="L376" i="7"/>
  <c r="G376" i="7"/>
  <c r="K368" i="7"/>
  <c r="L368" i="7"/>
  <c r="G368" i="7"/>
  <c r="K360" i="7"/>
  <c r="L360" i="7"/>
  <c r="G360" i="7"/>
  <c r="K352" i="7"/>
  <c r="L352" i="7"/>
  <c r="G352" i="7"/>
  <c r="F347" i="7"/>
  <c r="H347" i="7"/>
  <c r="I347" i="7"/>
  <c r="J347" i="7"/>
  <c r="K347" i="7"/>
  <c r="B15" i="7"/>
  <c r="H13" i="7"/>
  <c r="K170" i="9"/>
  <c r="F168" i="9"/>
  <c r="I166" i="9"/>
  <c r="I160" i="9"/>
  <c r="F159" i="9"/>
  <c r="G153" i="9"/>
  <c r="J151" i="9"/>
  <c r="F150" i="9"/>
  <c r="L149" i="9"/>
  <c r="I148" i="9"/>
  <c r="G144" i="9"/>
  <c r="J142" i="9"/>
  <c r="G138" i="9"/>
  <c r="K137" i="9"/>
  <c r="K136" i="9"/>
  <c r="J124" i="9"/>
  <c r="L121" i="9"/>
  <c r="H120" i="9"/>
  <c r="L112" i="9"/>
  <c r="H111" i="9"/>
  <c r="H107" i="9"/>
  <c r="J105" i="9"/>
  <c r="F97" i="9"/>
  <c r="K95" i="9"/>
  <c r="J91" i="9"/>
  <c r="I91" i="9"/>
  <c r="G84" i="9"/>
  <c r="F81" i="9"/>
  <c r="J75" i="9"/>
  <c r="F75" i="9"/>
  <c r="I75" i="9"/>
  <c r="K71" i="9"/>
  <c r="G69" i="9"/>
  <c r="G68" i="9"/>
  <c r="H60" i="9"/>
  <c r="L35" i="9"/>
  <c r="D12" i="9"/>
  <c r="F339" i="7"/>
  <c r="H339" i="7"/>
  <c r="I339" i="7"/>
  <c r="J339" i="7"/>
  <c r="K339" i="7"/>
  <c r="K45" i="9"/>
  <c r="K37" i="9"/>
  <c r="J28" i="9"/>
  <c r="G453" i="7"/>
  <c r="F452" i="7"/>
  <c r="K449" i="7"/>
  <c r="J448" i="7"/>
  <c r="G445" i="7"/>
  <c r="F444" i="7"/>
  <c r="K441" i="7"/>
  <c r="J440" i="7"/>
  <c r="G437" i="7"/>
  <c r="F436" i="7"/>
  <c r="K433" i="7"/>
  <c r="J432" i="7"/>
  <c r="G429" i="7"/>
  <c r="F428" i="7"/>
  <c r="K425" i="7"/>
  <c r="J424" i="7"/>
  <c r="G421" i="7"/>
  <c r="F420" i="7"/>
  <c r="K417" i="7"/>
  <c r="J416" i="7"/>
  <c r="G413" i="7"/>
  <c r="F412" i="7"/>
  <c r="K409" i="7"/>
  <c r="J408" i="7"/>
  <c r="G405" i="7"/>
  <c r="F404" i="7"/>
  <c r="K401" i="7"/>
  <c r="J400" i="7"/>
  <c r="G397" i="7"/>
  <c r="F396" i="7"/>
  <c r="K393" i="7"/>
  <c r="J392" i="7"/>
  <c r="G389" i="7"/>
  <c r="F388" i="7"/>
  <c r="K385" i="7"/>
  <c r="J384" i="7"/>
  <c r="G381" i="7"/>
  <c r="F380" i="7"/>
  <c r="K377" i="7"/>
  <c r="J376" i="7"/>
  <c r="G373" i="7"/>
  <c r="F372" i="7"/>
  <c r="K369" i="7"/>
  <c r="J368" i="7"/>
  <c r="G365" i="7"/>
  <c r="F364" i="7"/>
  <c r="K361" i="7"/>
  <c r="J360" i="7"/>
  <c r="G357" i="7"/>
  <c r="F356" i="7"/>
  <c r="K353" i="7"/>
  <c r="J352" i="7"/>
  <c r="G349" i="7"/>
  <c r="F348" i="7"/>
  <c r="K345" i="7"/>
  <c r="J344" i="7"/>
  <c r="I343" i="7"/>
  <c r="G341" i="7"/>
  <c r="F340" i="7"/>
  <c r="K337" i="7"/>
  <c r="J336" i="7"/>
  <c r="I335" i="7"/>
  <c r="G333" i="7"/>
  <c r="F332" i="7"/>
  <c r="K329" i="7"/>
  <c r="J328" i="7"/>
  <c r="I327" i="7"/>
  <c r="G325" i="7"/>
  <c r="F324" i="7"/>
  <c r="K321" i="7"/>
  <c r="J320" i="7"/>
  <c r="I319" i="7"/>
  <c r="G317" i="7"/>
  <c r="F316" i="7"/>
  <c r="K313" i="7"/>
  <c r="J312" i="7"/>
  <c r="I311" i="7"/>
  <c r="G309" i="7"/>
  <c r="F308" i="7"/>
  <c r="K305" i="7"/>
  <c r="J304" i="7"/>
  <c r="I303" i="7"/>
  <c r="G301" i="7"/>
  <c r="F300" i="7"/>
  <c r="K297" i="7"/>
  <c r="J296" i="7"/>
  <c r="I295" i="7"/>
  <c r="G293" i="7"/>
  <c r="F292" i="7"/>
  <c r="K289" i="7"/>
  <c r="J288" i="7"/>
  <c r="I287" i="7"/>
  <c r="G285" i="7"/>
  <c r="F284" i="7"/>
  <c r="K281" i="7"/>
  <c r="J280" i="7"/>
  <c r="I279" i="7"/>
  <c r="G277" i="7"/>
  <c r="F276" i="7"/>
  <c r="K273" i="7"/>
  <c r="J272" i="7"/>
  <c r="I271" i="7"/>
  <c r="G269" i="7"/>
  <c r="F268" i="7"/>
  <c r="K265" i="7"/>
  <c r="J264" i="7"/>
  <c r="I263" i="7"/>
  <c r="G261" i="7"/>
  <c r="F260" i="7"/>
  <c r="K257" i="7"/>
  <c r="J256" i="7"/>
  <c r="I255" i="7"/>
  <c r="G253" i="7"/>
  <c r="F252" i="7"/>
  <c r="K249" i="7"/>
  <c r="J248" i="7"/>
  <c r="I247" i="7"/>
  <c r="G245" i="7"/>
  <c r="F244" i="7"/>
  <c r="I239" i="7"/>
  <c r="G237" i="7"/>
  <c r="F236" i="7"/>
  <c r="I231" i="7"/>
  <c r="G229" i="7"/>
  <c r="F228" i="7"/>
  <c r="I223" i="7"/>
  <c r="G221" i="7"/>
  <c r="F220" i="7"/>
  <c r="I215" i="7"/>
  <c r="G213" i="7"/>
  <c r="F212" i="7"/>
  <c r="I207" i="7"/>
  <c r="G205" i="7"/>
  <c r="F204" i="7"/>
  <c r="I199" i="7"/>
  <c r="G197" i="7"/>
  <c r="F196" i="7"/>
  <c r="I191" i="7"/>
  <c r="G189" i="7"/>
  <c r="F188" i="7"/>
  <c r="I183" i="7"/>
  <c r="G181" i="7"/>
  <c r="F180" i="7"/>
  <c r="I175" i="7"/>
  <c r="G173" i="7"/>
  <c r="F172" i="7"/>
  <c r="I167" i="7"/>
  <c r="G165" i="7"/>
  <c r="F164" i="7"/>
  <c r="I159" i="7"/>
  <c r="G157" i="7"/>
  <c r="F156" i="7"/>
  <c r="I151" i="7"/>
  <c r="G149" i="7"/>
  <c r="F148" i="7"/>
  <c r="I143" i="7"/>
  <c r="G141" i="7"/>
  <c r="F140" i="7"/>
  <c r="I135" i="7"/>
  <c r="G133" i="7"/>
  <c r="F132" i="7"/>
  <c r="I127" i="7"/>
  <c r="G125" i="7"/>
  <c r="F124" i="7"/>
  <c r="I119" i="7"/>
  <c r="G117" i="7"/>
  <c r="F116" i="7"/>
  <c r="I111" i="7"/>
  <c r="G109" i="7"/>
  <c r="F108" i="7"/>
  <c r="I103" i="7"/>
  <c r="G101" i="7"/>
  <c r="F100" i="7"/>
  <c r="I95" i="7"/>
  <c r="G93" i="7"/>
  <c r="F92" i="7"/>
  <c r="I87" i="7"/>
  <c r="G85" i="7"/>
  <c r="G77" i="7"/>
  <c r="I71" i="7"/>
  <c r="G69" i="7"/>
  <c r="F68" i="7"/>
  <c r="J65" i="7"/>
  <c r="J62" i="7"/>
  <c r="F62" i="7"/>
  <c r="L58" i="7"/>
  <c r="G39" i="7"/>
  <c r="K38" i="7"/>
  <c r="G38" i="7"/>
  <c r="L31" i="7"/>
  <c r="G31" i="7"/>
  <c r="G30" i="7"/>
  <c r="G22" i="7"/>
  <c r="J12" i="7"/>
  <c r="J13" i="7"/>
  <c r="L13" i="7"/>
  <c r="F395" i="5"/>
  <c r="H395" i="5"/>
  <c r="I395" i="5"/>
  <c r="J395" i="5"/>
  <c r="K377" i="5"/>
  <c r="L377" i="5"/>
  <c r="G377" i="5"/>
  <c r="O12" i="5"/>
  <c r="G12" i="5"/>
  <c r="I49" i="7"/>
  <c r="J49" i="7"/>
  <c r="K42" i="7"/>
  <c r="J38" i="7"/>
  <c r="F38" i="7"/>
  <c r="K21" i="7"/>
  <c r="L21" i="7"/>
  <c r="G21" i="7"/>
  <c r="G12" i="7"/>
  <c r="G13" i="7"/>
  <c r="I13" i="7"/>
  <c r="G396" i="5"/>
  <c r="K396" i="5"/>
  <c r="K369" i="5"/>
  <c r="L369" i="5"/>
  <c r="G369" i="5"/>
  <c r="L324" i="7"/>
  <c r="K323" i="7"/>
  <c r="L316" i="7"/>
  <c r="K315" i="7"/>
  <c r="L308" i="7"/>
  <c r="K307" i="7"/>
  <c r="L300" i="7"/>
  <c r="K299" i="7"/>
  <c r="L292" i="7"/>
  <c r="K291" i="7"/>
  <c r="L284" i="7"/>
  <c r="K283" i="7"/>
  <c r="L276" i="7"/>
  <c r="K275" i="7"/>
  <c r="L268" i="7"/>
  <c r="K267" i="7"/>
  <c r="L260" i="7"/>
  <c r="K259" i="7"/>
  <c r="L252" i="7"/>
  <c r="K251" i="7"/>
  <c r="L244" i="7"/>
  <c r="K243" i="7"/>
  <c r="L236" i="7"/>
  <c r="K235" i="7"/>
  <c r="L228" i="7"/>
  <c r="K227" i="7"/>
  <c r="L220" i="7"/>
  <c r="K219" i="7"/>
  <c r="L212" i="7"/>
  <c r="K211" i="7"/>
  <c r="L204" i="7"/>
  <c r="K203" i="7"/>
  <c r="L196" i="7"/>
  <c r="K195" i="7"/>
  <c r="L188" i="7"/>
  <c r="K187" i="7"/>
  <c r="L180" i="7"/>
  <c r="K179" i="7"/>
  <c r="L172" i="7"/>
  <c r="K171" i="7"/>
  <c r="L164" i="7"/>
  <c r="K163" i="7"/>
  <c r="L156" i="7"/>
  <c r="K155" i="7"/>
  <c r="L148" i="7"/>
  <c r="K147" i="7"/>
  <c r="L140" i="7"/>
  <c r="K139" i="7"/>
  <c r="L132" i="7"/>
  <c r="K131" i="7"/>
  <c r="L124" i="7"/>
  <c r="K123" i="7"/>
  <c r="L116" i="7"/>
  <c r="K115" i="7"/>
  <c r="L108" i="7"/>
  <c r="K107" i="7"/>
  <c r="L100" i="7"/>
  <c r="K99" i="7"/>
  <c r="L92" i="7"/>
  <c r="K91" i="7"/>
  <c r="K83" i="7"/>
  <c r="L68" i="7"/>
  <c r="K67" i="7"/>
  <c r="G59" i="7"/>
  <c r="F396" i="5"/>
  <c r="I396" i="5"/>
  <c r="J396" i="5"/>
  <c r="L384" i="5"/>
  <c r="L372" i="5"/>
  <c r="L364" i="5"/>
  <c r="G357" i="5"/>
  <c r="K357" i="5"/>
  <c r="L357" i="5"/>
  <c r="M12" i="5"/>
  <c r="E12" i="5"/>
  <c r="L453" i="7"/>
  <c r="L445" i="7"/>
  <c r="L437" i="7"/>
  <c r="L429" i="7"/>
  <c r="L421" i="7"/>
  <c r="L413" i="7"/>
  <c r="L405" i="7"/>
  <c r="L397" i="7"/>
  <c r="L389" i="7"/>
  <c r="L381" i="7"/>
  <c r="L373" i="7"/>
  <c r="L365" i="7"/>
  <c r="L357" i="7"/>
  <c r="L349" i="7"/>
  <c r="G344" i="7"/>
  <c r="F343" i="7"/>
  <c r="L341" i="7"/>
  <c r="G336" i="7"/>
  <c r="F335" i="7"/>
  <c r="L333" i="7"/>
  <c r="G328" i="7"/>
  <c r="F327" i="7"/>
  <c r="L325" i="7"/>
  <c r="K324" i="7"/>
  <c r="J323" i="7"/>
  <c r="G320" i="7"/>
  <c r="F319" i="7"/>
  <c r="L317" i="7"/>
  <c r="K316" i="7"/>
  <c r="J315" i="7"/>
  <c r="G312" i="7"/>
  <c r="F311" i="7"/>
  <c r="L309" i="7"/>
  <c r="K308" i="7"/>
  <c r="J307" i="7"/>
  <c r="G304" i="7"/>
  <c r="F303" i="7"/>
  <c r="L301" i="7"/>
  <c r="K300" i="7"/>
  <c r="J299" i="7"/>
  <c r="G296" i="7"/>
  <c r="F295" i="7"/>
  <c r="L293" i="7"/>
  <c r="K292" i="7"/>
  <c r="J291" i="7"/>
  <c r="G288" i="7"/>
  <c r="F287" i="7"/>
  <c r="L285" i="7"/>
  <c r="K284" i="7"/>
  <c r="J283" i="7"/>
  <c r="G280" i="7"/>
  <c r="F279" i="7"/>
  <c r="L277" i="7"/>
  <c r="K276" i="7"/>
  <c r="J275" i="7"/>
  <c r="G272" i="7"/>
  <c r="F271" i="7"/>
  <c r="L269" i="7"/>
  <c r="K268" i="7"/>
  <c r="J267" i="7"/>
  <c r="G264" i="7"/>
  <c r="F263" i="7"/>
  <c r="L261" i="7"/>
  <c r="K260" i="7"/>
  <c r="J259" i="7"/>
  <c r="G256" i="7"/>
  <c r="F255" i="7"/>
  <c r="L253" i="7"/>
  <c r="K252" i="7"/>
  <c r="J251" i="7"/>
  <c r="G248" i="7"/>
  <c r="F247" i="7"/>
  <c r="L245" i="7"/>
  <c r="K244" i="7"/>
  <c r="J243" i="7"/>
  <c r="G240" i="7"/>
  <c r="F239" i="7"/>
  <c r="L237" i="7"/>
  <c r="K236" i="7"/>
  <c r="J235" i="7"/>
  <c r="G232" i="7"/>
  <c r="F231" i="7"/>
  <c r="L229" i="7"/>
  <c r="K228" i="7"/>
  <c r="J227" i="7"/>
  <c r="G224" i="7"/>
  <c r="F223" i="7"/>
  <c r="L221" i="7"/>
  <c r="K220" i="7"/>
  <c r="J219" i="7"/>
  <c r="G216" i="7"/>
  <c r="F215" i="7"/>
  <c r="L213" i="7"/>
  <c r="K212" i="7"/>
  <c r="J211" i="7"/>
  <c r="G208" i="7"/>
  <c r="F207" i="7"/>
  <c r="L205" i="7"/>
  <c r="K204" i="7"/>
  <c r="J203" i="7"/>
  <c r="G200" i="7"/>
  <c r="F199" i="7"/>
  <c r="L197" i="7"/>
  <c r="K196" i="7"/>
  <c r="J195" i="7"/>
  <c r="G192" i="7"/>
  <c r="F191" i="7"/>
  <c r="L189" i="7"/>
  <c r="K188" i="7"/>
  <c r="J187" i="7"/>
  <c r="G184" i="7"/>
  <c r="F183" i="7"/>
  <c r="L181" i="7"/>
  <c r="K180" i="7"/>
  <c r="J179" i="7"/>
  <c r="G176" i="7"/>
  <c r="F175" i="7"/>
  <c r="L173" i="7"/>
  <c r="K172" i="7"/>
  <c r="J171" i="7"/>
  <c r="G168" i="7"/>
  <c r="F167" i="7"/>
  <c r="L165" i="7"/>
  <c r="K164" i="7"/>
  <c r="J163" i="7"/>
  <c r="G160" i="7"/>
  <c r="F159" i="7"/>
  <c r="L157" i="7"/>
  <c r="K156" i="7"/>
  <c r="J155" i="7"/>
  <c r="G152" i="7"/>
  <c r="F151" i="7"/>
  <c r="L149" i="7"/>
  <c r="K148" i="7"/>
  <c r="J147" i="7"/>
  <c r="G144" i="7"/>
  <c r="F143" i="7"/>
  <c r="L141" i="7"/>
  <c r="K140" i="7"/>
  <c r="J139" i="7"/>
  <c r="G136" i="7"/>
  <c r="F135" i="7"/>
  <c r="K132" i="7"/>
  <c r="J131" i="7"/>
  <c r="G128" i="7"/>
  <c r="F127" i="7"/>
  <c r="K124" i="7"/>
  <c r="J123" i="7"/>
  <c r="G120" i="7"/>
  <c r="F119" i="7"/>
  <c r="K116" i="7"/>
  <c r="J115" i="7"/>
  <c r="G112" i="7"/>
  <c r="F111" i="7"/>
  <c r="K108" i="7"/>
  <c r="J107" i="7"/>
  <c r="G104" i="7"/>
  <c r="F103" i="7"/>
  <c r="K100" i="7"/>
  <c r="J99" i="7"/>
  <c r="G96" i="7"/>
  <c r="F95" i="7"/>
  <c r="K92" i="7"/>
  <c r="J91" i="7"/>
  <c r="G88" i="7"/>
  <c r="F87" i="7"/>
  <c r="J83" i="7"/>
  <c r="G80" i="7"/>
  <c r="G72" i="7"/>
  <c r="F71" i="7"/>
  <c r="K68" i="7"/>
  <c r="J67" i="7"/>
  <c r="F65" i="7"/>
  <c r="K55" i="7"/>
  <c r="G55" i="7"/>
  <c r="L49" i="7"/>
  <c r="E13" i="7"/>
  <c r="G436" i="5"/>
  <c r="K436" i="5"/>
  <c r="G429" i="5"/>
  <c r="K429" i="5"/>
  <c r="L429" i="5"/>
  <c r="G428" i="5"/>
  <c r="K428" i="5"/>
  <c r="G421" i="5"/>
  <c r="K421" i="5"/>
  <c r="L421" i="5"/>
  <c r="G420" i="5"/>
  <c r="K420" i="5"/>
  <c r="G413" i="5"/>
  <c r="K413" i="5"/>
  <c r="L413" i="5"/>
  <c r="G412" i="5"/>
  <c r="K412" i="5"/>
  <c r="G405" i="5"/>
  <c r="K405" i="5"/>
  <c r="L405" i="5"/>
  <c r="G404" i="5"/>
  <c r="K404" i="5"/>
  <c r="G397" i="5"/>
  <c r="K397" i="5"/>
  <c r="L397" i="5"/>
  <c r="F388" i="5"/>
  <c r="I388" i="5"/>
  <c r="J388" i="5"/>
  <c r="G349" i="5"/>
  <c r="K349" i="5"/>
  <c r="L349" i="5"/>
  <c r="G45" i="9"/>
  <c r="G37" i="9"/>
  <c r="G29" i="9"/>
  <c r="J452" i="7"/>
  <c r="G449" i="7"/>
  <c r="J444" i="7"/>
  <c r="G441" i="7"/>
  <c r="J436" i="7"/>
  <c r="G433" i="7"/>
  <c r="J428" i="7"/>
  <c r="G425" i="7"/>
  <c r="J420" i="7"/>
  <c r="G417" i="7"/>
  <c r="J412" i="7"/>
  <c r="G409" i="7"/>
  <c r="J404" i="7"/>
  <c r="G401" i="7"/>
  <c r="J396" i="7"/>
  <c r="G393" i="7"/>
  <c r="J388" i="7"/>
  <c r="G385" i="7"/>
  <c r="J380" i="7"/>
  <c r="G377" i="7"/>
  <c r="J372" i="7"/>
  <c r="G369" i="7"/>
  <c r="J364" i="7"/>
  <c r="G361" i="7"/>
  <c r="J356" i="7"/>
  <c r="G353" i="7"/>
  <c r="J348" i="7"/>
  <c r="G345" i="7"/>
  <c r="J340" i="7"/>
  <c r="G337" i="7"/>
  <c r="J332" i="7"/>
  <c r="G329" i="7"/>
  <c r="L326" i="7"/>
  <c r="J324" i="7"/>
  <c r="I323" i="7"/>
  <c r="G321" i="7"/>
  <c r="L318" i="7"/>
  <c r="J316" i="7"/>
  <c r="I315" i="7"/>
  <c r="G313" i="7"/>
  <c r="L310" i="7"/>
  <c r="J308" i="7"/>
  <c r="I307" i="7"/>
  <c r="G305" i="7"/>
  <c r="L302" i="7"/>
  <c r="J300" i="7"/>
  <c r="I299" i="7"/>
  <c r="G297" i="7"/>
  <c r="L294" i="7"/>
  <c r="J292" i="7"/>
  <c r="I291" i="7"/>
  <c r="G289" i="7"/>
  <c r="L286" i="7"/>
  <c r="J284" i="7"/>
  <c r="I283" i="7"/>
  <c r="G281" i="7"/>
  <c r="L278" i="7"/>
  <c r="J276" i="7"/>
  <c r="I275" i="7"/>
  <c r="G273" i="7"/>
  <c r="L270" i="7"/>
  <c r="J268" i="7"/>
  <c r="I267" i="7"/>
  <c r="G265" i="7"/>
  <c r="L262" i="7"/>
  <c r="J260" i="7"/>
  <c r="I259" i="7"/>
  <c r="G257" i="7"/>
  <c r="L254" i="7"/>
  <c r="J252" i="7"/>
  <c r="I251" i="7"/>
  <c r="G249" i="7"/>
  <c r="L246" i="7"/>
  <c r="J244" i="7"/>
  <c r="I243" i="7"/>
  <c r="H242" i="7"/>
  <c r="G241" i="7"/>
  <c r="L238" i="7"/>
  <c r="J236" i="7"/>
  <c r="I235" i="7"/>
  <c r="H234" i="7"/>
  <c r="G233" i="7"/>
  <c r="L230" i="7"/>
  <c r="J228" i="7"/>
  <c r="I227" i="7"/>
  <c r="H226" i="7"/>
  <c r="G225" i="7"/>
  <c r="L222" i="7"/>
  <c r="J220" i="7"/>
  <c r="I219" i="7"/>
  <c r="H218" i="7"/>
  <c r="G217" i="7"/>
  <c r="L214" i="7"/>
  <c r="J212" i="7"/>
  <c r="I211" i="7"/>
  <c r="H210" i="7"/>
  <c r="G209" i="7"/>
  <c r="L206" i="7"/>
  <c r="J204" i="7"/>
  <c r="I203" i="7"/>
  <c r="H202" i="7"/>
  <c r="L198" i="7"/>
  <c r="J196" i="7"/>
  <c r="I195" i="7"/>
  <c r="H194" i="7"/>
  <c r="L190" i="7"/>
  <c r="J188" i="7"/>
  <c r="I187" i="7"/>
  <c r="H186" i="7"/>
  <c r="L182" i="7"/>
  <c r="J180" i="7"/>
  <c r="I179" i="7"/>
  <c r="H178" i="7"/>
  <c r="L174" i="7"/>
  <c r="J172" i="7"/>
  <c r="I171" i="7"/>
  <c r="H170" i="7"/>
  <c r="L166" i="7"/>
  <c r="J164" i="7"/>
  <c r="I163" i="7"/>
  <c r="H162" i="7"/>
  <c r="L158" i="7"/>
  <c r="J156" i="7"/>
  <c r="I155" i="7"/>
  <c r="H154" i="7"/>
  <c r="L150" i="7"/>
  <c r="J148" i="7"/>
  <c r="I147" i="7"/>
  <c r="H146" i="7"/>
  <c r="L142" i="7"/>
  <c r="J140" i="7"/>
  <c r="I139" i="7"/>
  <c r="H138" i="7"/>
  <c r="L134" i="7"/>
  <c r="J132" i="7"/>
  <c r="I131" i="7"/>
  <c r="H130" i="7"/>
  <c r="L126" i="7"/>
  <c r="J124" i="7"/>
  <c r="I123" i="7"/>
  <c r="H122" i="7"/>
  <c r="L118" i="7"/>
  <c r="J116" i="7"/>
  <c r="I115" i="7"/>
  <c r="H114" i="7"/>
  <c r="L110" i="7"/>
  <c r="J108" i="7"/>
  <c r="I107" i="7"/>
  <c r="H106" i="7"/>
  <c r="L102" i="7"/>
  <c r="J100" i="7"/>
  <c r="I99" i="7"/>
  <c r="H98" i="7"/>
  <c r="L94" i="7"/>
  <c r="J92" i="7"/>
  <c r="I91" i="7"/>
  <c r="H90" i="7"/>
  <c r="L86" i="7"/>
  <c r="I83" i="7"/>
  <c r="L70" i="7"/>
  <c r="J68" i="7"/>
  <c r="I67" i="7"/>
  <c r="G63" i="7"/>
  <c r="I62" i="7"/>
  <c r="K58" i="7"/>
  <c r="G54" i="7"/>
  <c r="G51" i="7"/>
  <c r="K49" i="7"/>
  <c r="F47" i="7"/>
  <c r="I41" i="7"/>
  <c r="J41" i="7"/>
  <c r="G40" i="7"/>
  <c r="D13" i="7"/>
  <c r="F436" i="5"/>
  <c r="J436" i="5"/>
  <c r="F435" i="5"/>
  <c r="I435" i="5"/>
  <c r="J435" i="5"/>
  <c r="F428" i="5"/>
  <c r="J428" i="5"/>
  <c r="F427" i="5"/>
  <c r="I427" i="5"/>
  <c r="J427" i="5"/>
  <c r="F420" i="5"/>
  <c r="J420" i="5"/>
  <c r="F419" i="5"/>
  <c r="I419" i="5"/>
  <c r="J419" i="5"/>
  <c r="F412" i="5"/>
  <c r="J412" i="5"/>
  <c r="F411" i="5"/>
  <c r="I411" i="5"/>
  <c r="J411" i="5"/>
  <c r="F404" i="5"/>
  <c r="J404" i="5"/>
  <c r="F403" i="5"/>
  <c r="I403" i="5"/>
  <c r="J403" i="5"/>
  <c r="L395" i="5"/>
  <c r="J392" i="5"/>
  <c r="F392" i="5"/>
  <c r="I392" i="5"/>
  <c r="F380" i="5"/>
  <c r="I380" i="5"/>
  <c r="J380" i="5"/>
  <c r="H323" i="7"/>
  <c r="H315" i="7"/>
  <c r="H307" i="7"/>
  <c r="H299" i="7"/>
  <c r="H291" i="7"/>
  <c r="H283" i="7"/>
  <c r="H275" i="7"/>
  <c r="H267" i="7"/>
  <c r="H259" i="7"/>
  <c r="H251" i="7"/>
  <c r="H243" i="7"/>
  <c r="H235" i="7"/>
  <c r="H227" i="7"/>
  <c r="H219" i="7"/>
  <c r="H211" i="7"/>
  <c r="H203" i="7"/>
  <c r="H195" i="7"/>
  <c r="H187" i="7"/>
  <c r="H179" i="7"/>
  <c r="H171" i="7"/>
  <c r="H163" i="7"/>
  <c r="H155" i="7"/>
  <c r="H147" i="7"/>
  <c r="H139" i="7"/>
  <c r="H131" i="7"/>
  <c r="H123" i="7"/>
  <c r="H115" i="7"/>
  <c r="H107" i="7"/>
  <c r="H99" i="7"/>
  <c r="H91" i="7"/>
  <c r="H83" i="7"/>
  <c r="H67" i="7"/>
  <c r="F58" i="7"/>
  <c r="J58" i="7"/>
  <c r="H49" i="7"/>
  <c r="K47" i="7"/>
  <c r="G47" i="7"/>
  <c r="L42" i="7"/>
  <c r="L38" i="7"/>
  <c r="G35" i="7"/>
  <c r="K35" i="7"/>
  <c r="L35" i="7"/>
  <c r="G34" i="7"/>
  <c r="G27" i="7"/>
  <c r="K27" i="7"/>
  <c r="L27" i="7"/>
  <c r="G26" i="7"/>
  <c r="O12" i="7"/>
  <c r="O13" i="7"/>
  <c r="Q13" i="7"/>
  <c r="K433" i="5"/>
  <c r="L433" i="5"/>
  <c r="G433" i="5"/>
  <c r="K432" i="5"/>
  <c r="G432" i="5"/>
  <c r="K425" i="5"/>
  <c r="L425" i="5"/>
  <c r="G425" i="5"/>
  <c r="K424" i="5"/>
  <c r="G424" i="5"/>
  <c r="K417" i="5"/>
  <c r="L417" i="5"/>
  <c r="G417" i="5"/>
  <c r="K416" i="5"/>
  <c r="G416" i="5"/>
  <c r="K409" i="5"/>
  <c r="L409" i="5"/>
  <c r="G409" i="5"/>
  <c r="K408" i="5"/>
  <c r="G408" i="5"/>
  <c r="K401" i="5"/>
  <c r="L401" i="5"/>
  <c r="G401" i="5"/>
  <c r="K400" i="5"/>
  <c r="G400" i="5"/>
  <c r="G389" i="5"/>
  <c r="K389" i="5"/>
  <c r="L389" i="5"/>
  <c r="J384" i="5"/>
  <c r="F384" i="5"/>
  <c r="I384" i="5"/>
  <c r="F372" i="5"/>
  <c r="I372" i="5"/>
  <c r="J372" i="5"/>
  <c r="F364" i="5"/>
  <c r="I364" i="5"/>
  <c r="J364" i="5"/>
  <c r="L344" i="7"/>
  <c r="K343" i="7"/>
  <c r="L336" i="7"/>
  <c r="K335" i="7"/>
  <c r="L328" i="7"/>
  <c r="K327" i="7"/>
  <c r="I325" i="7"/>
  <c r="L320" i="7"/>
  <c r="K319" i="7"/>
  <c r="I317" i="7"/>
  <c r="L312" i="7"/>
  <c r="K311" i="7"/>
  <c r="I309" i="7"/>
  <c r="L304" i="7"/>
  <c r="K303" i="7"/>
  <c r="I301" i="7"/>
  <c r="L296" i="7"/>
  <c r="K295" i="7"/>
  <c r="I293" i="7"/>
  <c r="L288" i="7"/>
  <c r="K287" i="7"/>
  <c r="I285" i="7"/>
  <c r="L280" i="7"/>
  <c r="K279" i="7"/>
  <c r="I277" i="7"/>
  <c r="L272" i="7"/>
  <c r="K271" i="7"/>
  <c r="I269" i="7"/>
  <c r="L264" i="7"/>
  <c r="K263" i="7"/>
  <c r="I261" i="7"/>
  <c r="L256" i="7"/>
  <c r="K255" i="7"/>
  <c r="I253" i="7"/>
  <c r="L248" i="7"/>
  <c r="K247" i="7"/>
  <c r="I245" i="7"/>
  <c r="L240" i="7"/>
  <c r="K239" i="7"/>
  <c r="I237" i="7"/>
  <c r="L232" i="7"/>
  <c r="K231" i="7"/>
  <c r="I229" i="7"/>
  <c r="L224" i="7"/>
  <c r="K223" i="7"/>
  <c r="I221" i="7"/>
  <c r="L216" i="7"/>
  <c r="K215" i="7"/>
  <c r="I213" i="7"/>
  <c r="L208" i="7"/>
  <c r="K207" i="7"/>
  <c r="I205" i="7"/>
  <c r="L200" i="7"/>
  <c r="K199" i="7"/>
  <c r="I197" i="7"/>
  <c r="L192" i="7"/>
  <c r="K191" i="7"/>
  <c r="I189" i="7"/>
  <c r="L184" i="7"/>
  <c r="K183" i="7"/>
  <c r="I181" i="7"/>
  <c r="L176" i="7"/>
  <c r="K175" i="7"/>
  <c r="I173" i="7"/>
  <c r="L168" i="7"/>
  <c r="K167" i="7"/>
  <c r="I165" i="7"/>
  <c r="L160" i="7"/>
  <c r="K159" i="7"/>
  <c r="I157" i="7"/>
  <c r="L152" i="7"/>
  <c r="K151" i="7"/>
  <c r="I149" i="7"/>
  <c r="L144" i="7"/>
  <c r="K143" i="7"/>
  <c r="I141" i="7"/>
  <c r="L136" i="7"/>
  <c r="K135" i="7"/>
  <c r="I133" i="7"/>
  <c r="L128" i="7"/>
  <c r="K127" i="7"/>
  <c r="I125" i="7"/>
  <c r="L120" i="7"/>
  <c r="K119" i="7"/>
  <c r="I117" i="7"/>
  <c r="L112" i="7"/>
  <c r="K111" i="7"/>
  <c r="I109" i="7"/>
  <c r="L104" i="7"/>
  <c r="K103" i="7"/>
  <c r="I101" i="7"/>
  <c r="L96" i="7"/>
  <c r="K95" i="7"/>
  <c r="I93" i="7"/>
  <c r="L88" i="7"/>
  <c r="K87" i="7"/>
  <c r="I85" i="7"/>
  <c r="L80" i="7"/>
  <c r="K79" i="7"/>
  <c r="K71" i="7"/>
  <c r="L65" i="7"/>
  <c r="G64" i="7"/>
  <c r="G46" i="7"/>
  <c r="I38" i="7"/>
  <c r="F33" i="7"/>
  <c r="I33" i="7"/>
  <c r="J33" i="7"/>
  <c r="F26" i="7"/>
  <c r="F25" i="7"/>
  <c r="I25" i="7"/>
  <c r="J25" i="7"/>
  <c r="P13" i="7"/>
  <c r="J432" i="5"/>
  <c r="F432" i="5"/>
  <c r="I431" i="5"/>
  <c r="J431" i="5"/>
  <c r="F431" i="5"/>
  <c r="J424" i="5"/>
  <c r="F424" i="5"/>
  <c r="I423" i="5"/>
  <c r="J423" i="5"/>
  <c r="F423" i="5"/>
  <c r="J416" i="5"/>
  <c r="F416" i="5"/>
  <c r="I415" i="5"/>
  <c r="J415" i="5"/>
  <c r="F415" i="5"/>
  <c r="J408" i="5"/>
  <c r="F408" i="5"/>
  <c r="I407" i="5"/>
  <c r="J407" i="5"/>
  <c r="F407" i="5"/>
  <c r="J400" i="5"/>
  <c r="F400" i="5"/>
  <c r="I399" i="5"/>
  <c r="J399" i="5"/>
  <c r="F399" i="5"/>
  <c r="K393" i="5"/>
  <c r="L393" i="5"/>
  <c r="G393" i="5"/>
  <c r="G381" i="5"/>
  <c r="K381" i="5"/>
  <c r="L381" i="5"/>
  <c r="J376" i="5"/>
  <c r="F376" i="5"/>
  <c r="I376" i="5"/>
  <c r="F356" i="5"/>
  <c r="H356" i="5"/>
  <c r="I356" i="5"/>
  <c r="J356" i="5"/>
  <c r="Q12" i="5"/>
  <c r="I12" i="5"/>
  <c r="I57" i="7"/>
  <c r="J57" i="7"/>
  <c r="G56" i="7"/>
  <c r="L55" i="7"/>
  <c r="I53" i="7"/>
  <c r="F53" i="7"/>
  <c r="F49" i="7"/>
  <c r="J46" i="7"/>
  <c r="F46" i="7"/>
  <c r="G43" i="7"/>
  <c r="K43" i="7"/>
  <c r="L43" i="7"/>
  <c r="H38" i="7"/>
  <c r="G23" i="7"/>
  <c r="M13" i="7"/>
  <c r="L396" i="5"/>
  <c r="K385" i="5"/>
  <c r="L385" i="5"/>
  <c r="G385" i="5"/>
  <c r="G373" i="5"/>
  <c r="K373" i="5"/>
  <c r="L373" i="5"/>
  <c r="J368" i="5"/>
  <c r="F368" i="5"/>
  <c r="I368" i="5"/>
  <c r="G365" i="5"/>
  <c r="K365" i="5"/>
  <c r="L365" i="5"/>
  <c r="F348" i="5"/>
  <c r="H348" i="5"/>
  <c r="I348" i="5"/>
  <c r="J348" i="5"/>
  <c r="I360" i="5"/>
  <c r="I352" i="5"/>
  <c r="I344" i="5"/>
  <c r="I336" i="5"/>
  <c r="I328" i="5"/>
  <c r="I320" i="5"/>
  <c r="I312" i="5"/>
  <c r="I304" i="5"/>
  <c r="I296" i="5"/>
  <c r="I288" i="5"/>
  <c r="I280" i="5"/>
  <c r="I272" i="5"/>
  <c r="I264" i="5"/>
  <c r="I256" i="5"/>
  <c r="I248" i="5"/>
  <c r="I240" i="5"/>
  <c r="I232" i="5"/>
  <c r="I224" i="5"/>
  <c r="I216" i="5"/>
  <c r="I208" i="5"/>
  <c r="I200" i="5"/>
  <c r="I192" i="5"/>
  <c r="I184" i="5"/>
  <c r="I176" i="5"/>
  <c r="I168" i="5"/>
  <c r="I160" i="5"/>
  <c r="I152" i="5"/>
  <c r="I144" i="5"/>
  <c r="I136" i="5"/>
  <c r="I128" i="5"/>
  <c r="I120" i="5"/>
  <c r="I88" i="5"/>
  <c r="G51" i="5"/>
  <c r="G47" i="5"/>
  <c r="G22" i="5"/>
  <c r="I454" i="13"/>
  <c r="K451" i="13"/>
  <c r="G451" i="13"/>
  <c r="I450" i="13"/>
  <c r="L436" i="13"/>
  <c r="G436" i="13"/>
  <c r="I431" i="13"/>
  <c r="J431" i="13"/>
  <c r="H429" i="13"/>
  <c r="I429" i="13"/>
  <c r="K424" i="13"/>
  <c r="L424" i="13"/>
  <c r="G423" i="13"/>
  <c r="K423" i="13"/>
  <c r="F422" i="13"/>
  <c r="H422" i="13"/>
  <c r="I422" i="13"/>
  <c r="J422" i="13"/>
  <c r="L399" i="13"/>
  <c r="J397" i="13"/>
  <c r="L390" i="13"/>
  <c r="L372" i="13"/>
  <c r="G372" i="13"/>
  <c r="L366" i="13"/>
  <c r="F365" i="13"/>
  <c r="H365" i="13"/>
  <c r="I365" i="13"/>
  <c r="K365" i="13"/>
  <c r="G358" i="13"/>
  <c r="L358" i="13"/>
  <c r="H335" i="13"/>
  <c r="I335" i="13"/>
  <c r="J335" i="13"/>
  <c r="F335" i="13"/>
  <c r="K304" i="13"/>
  <c r="L304" i="13"/>
  <c r="G304" i="13"/>
  <c r="L12" i="13"/>
  <c r="L13" i="13"/>
  <c r="D12" i="13"/>
  <c r="D13" i="13"/>
  <c r="G59" i="5"/>
  <c r="G55" i="5"/>
  <c r="J30" i="5"/>
  <c r="F30" i="5"/>
  <c r="J12" i="5"/>
  <c r="L12" i="5"/>
  <c r="L453" i="13"/>
  <c r="L449" i="13"/>
  <c r="L428" i="13"/>
  <c r="G428" i="13"/>
  <c r="I423" i="13"/>
  <c r="J423" i="13"/>
  <c r="H421" i="13"/>
  <c r="I421" i="13"/>
  <c r="I419" i="13"/>
  <c r="K416" i="13"/>
  <c r="L416" i="13"/>
  <c r="G415" i="13"/>
  <c r="K415" i="13"/>
  <c r="F414" i="13"/>
  <c r="H414" i="13"/>
  <c r="I414" i="13"/>
  <c r="J414" i="13"/>
  <c r="H399" i="13"/>
  <c r="L382" i="13"/>
  <c r="F371" i="13"/>
  <c r="I371" i="13"/>
  <c r="H343" i="13"/>
  <c r="I343" i="13"/>
  <c r="J343" i="13"/>
  <c r="F343" i="13"/>
  <c r="K312" i="13"/>
  <c r="L312" i="13"/>
  <c r="G312" i="13"/>
  <c r="K12" i="13"/>
  <c r="K13" i="13"/>
  <c r="C12" i="13"/>
  <c r="C13" i="13"/>
  <c r="I24" i="7"/>
  <c r="I434" i="5"/>
  <c r="I426" i="5"/>
  <c r="I418" i="5"/>
  <c r="I410" i="5"/>
  <c r="I402" i="5"/>
  <c r="I394" i="5"/>
  <c r="G392" i="5"/>
  <c r="F391" i="5"/>
  <c r="K388" i="5"/>
  <c r="J387" i="5"/>
  <c r="I386" i="5"/>
  <c r="G384" i="5"/>
  <c r="F383" i="5"/>
  <c r="K380" i="5"/>
  <c r="J379" i="5"/>
  <c r="I378" i="5"/>
  <c r="G376" i="5"/>
  <c r="F375" i="5"/>
  <c r="K372" i="5"/>
  <c r="J371" i="5"/>
  <c r="I370" i="5"/>
  <c r="G368" i="5"/>
  <c r="F367" i="5"/>
  <c r="K364" i="5"/>
  <c r="J363" i="5"/>
  <c r="I362" i="5"/>
  <c r="G360" i="5"/>
  <c r="F359" i="5"/>
  <c r="K356" i="5"/>
  <c r="J355" i="5"/>
  <c r="I354" i="5"/>
  <c r="G352" i="5"/>
  <c r="F351" i="5"/>
  <c r="K348" i="5"/>
  <c r="J347" i="5"/>
  <c r="I346" i="5"/>
  <c r="G344" i="5"/>
  <c r="F343" i="5"/>
  <c r="L341" i="5"/>
  <c r="K340" i="5"/>
  <c r="J339" i="5"/>
  <c r="I338" i="5"/>
  <c r="G336" i="5"/>
  <c r="F335" i="5"/>
  <c r="L333" i="5"/>
  <c r="K332" i="5"/>
  <c r="J331" i="5"/>
  <c r="I330" i="5"/>
  <c r="G328" i="5"/>
  <c r="F327" i="5"/>
  <c r="L325" i="5"/>
  <c r="K324" i="5"/>
  <c r="J323" i="5"/>
  <c r="I322" i="5"/>
  <c r="G320" i="5"/>
  <c r="F319" i="5"/>
  <c r="L317" i="5"/>
  <c r="K316" i="5"/>
  <c r="J315" i="5"/>
  <c r="I314" i="5"/>
  <c r="G312" i="5"/>
  <c r="F311" i="5"/>
  <c r="L309" i="5"/>
  <c r="K308" i="5"/>
  <c r="J307" i="5"/>
  <c r="I306" i="5"/>
  <c r="G304" i="5"/>
  <c r="F303" i="5"/>
  <c r="L301" i="5"/>
  <c r="K300" i="5"/>
  <c r="J299" i="5"/>
  <c r="I298" i="5"/>
  <c r="G296" i="5"/>
  <c r="F295" i="5"/>
  <c r="L293" i="5"/>
  <c r="K292" i="5"/>
  <c r="J291" i="5"/>
  <c r="I290" i="5"/>
  <c r="G288" i="5"/>
  <c r="F287" i="5"/>
  <c r="L285" i="5"/>
  <c r="K284" i="5"/>
  <c r="J283" i="5"/>
  <c r="I282" i="5"/>
  <c r="G280" i="5"/>
  <c r="F279" i="5"/>
  <c r="L277" i="5"/>
  <c r="K276" i="5"/>
  <c r="J275" i="5"/>
  <c r="I274" i="5"/>
  <c r="G272" i="5"/>
  <c r="F271" i="5"/>
  <c r="L269" i="5"/>
  <c r="K268" i="5"/>
  <c r="J267" i="5"/>
  <c r="I266" i="5"/>
  <c r="G264" i="5"/>
  <c r="F263" i="5"/>
  <c r="L261" i="5"/>
  <c r="K260" i="5"/>
  <c r="J259" i="5"/>
  <c r="I258" i="5"/>
  <c r="G256" i="5"/>
  <c r="F255" i="5"/>
  <c r="L253" i="5"/>
  <c r="K252" i="5"/>
  <c r="J251" i="5"/>
  <c r="I250" i="5"/>
  <c r="G248" i="5"/>
  <c r="F247" i="5"/>
  <c r="L245" i="5"/>
  <c r="K244" i="5"/>
  <c r="J243" i="5"/>
  <c r="I242" i="5"/>
  <c r="G240" i="5"/>
  <c r="F239" i="5"/>
  <c r="L237" i="5"/>
  <c r="K236" i="5"/>
  <c r="J235" i="5"/>
  <c r="I234" i="5"/>
  <c r="G232" i="5"/>
  <c r="F231" i="5"/>
  <c r="L229" i="5"/>
  <c r="K228" i="5"/>
  <c r="J227" i="5"/>
  <c r="I226" i="5"/>
  <c r="G224" i="5"/>
  <c r="F223" i="5"/>
  <c r="L221" i="5"/>
  <c r="K220" i="5"/>
  <c r="J219" i="5"/>
  <c r="I218" i="5"/>
  <c r="G216" i="5"/>
  <c r="F215" i="5"/>
  <c r="L213" i="5"/>
  <c r="K212" i="5"/>
  <c r="J211" i="5"/>
  <c r="I210" i="5"/>
  <c r="G208" i="5"/>
  <c r="F207" i="5"/>
  <c r="L205" i="5"/>
  <c r="K204" i="5"/>
  <c r="J203" i="5"/>
  <c r="I202" i="5"/>
  <c r="G200" i="5"/>
  <c r="F199" i="5"/>
  <c r="L197" i="5"/>
  <c r="K196" i="5"/>
  <c r="J195" i="5"/>
  <c r="I194" i="5"/>
  <c r="G192" i="5"/>
  <c r="F191" i="5"/>
  <c r="L189" i="5"/>
  <c r="K188" i="5"/>
  <c r="J187" i="5"/>
  <c r="I186" i="5"/>
  <c r="G184" i="5"/>
  <c r="F183" i="5"/>
  <c r="L181" i="5"/>
  <c r="K180" i="5"/>
  <c r="J179" i="5"/>
  <c r="I178" i="5"/>
  <c r="G176" i="5"/>
  <c r="F175" i="5"/>
  <c r="L173" i="5"/>
  <c r="K172" i="5"/>
  <c r="J171" i="5"/>
  <c r="I170" i="5"/>
  <c r="G168" i="5"/>
  <c r="F167" i="5"/>
  <c r="L165" i="5"/>
  <c r="K164" i="5"/>
  <c r="J163" i="5"/>
  <c r="I162" i="5"/>
  <c r="G160" i="5"/>
  <c r="F159" i="5"/>
  <c r="L157" i="5"/>
  <c r="K156" i="5"/>
  <c r="J155" i="5"/>
  <c r="I154" i="5"/>
  <c r="G152" i="5"/>
  <c r="F151" i="5"/>
  <c r="L149" i="5"/>
  <c r="K148" i="5"/>
  <c r="J147" i="5"/>
  <c r="I146" i="5"/>
  <c r="G144" i="5"/>
  <c r="F143" i="5"/>
  <c r="L141" i="5"/>
  <c r="K140" i="5"/>
  <c r="J139" i="5"/>
  <c r="I138" i="5"/>
  <c r="G136" i="5"/>
  <c r="F135" i="5"/>
  <c r="L133" i="5"/>
  <c r="K132" i="5"/>
  <c r="J131" i="5"/>
  <c r="I130" i="5"/>
  <c r="G128" i="5"/>
  <c r="F127" i="5"/>
  <c r="L125" i="5"/>
  <c r="K124" i="5"/>
  <c r="J123" i="5"/>
  <c r="I122" i="5"/>
  <c r="G120" i="5"/>
  <c r="F119" i="5"/>
  <c r="L117" i="5"/>
  <c r="K116" i="5"/>
  <c r="J115" i="5"/>
  <c r="I114" i="5"/>
  <c r="G112" i="5"/>
  <c r="F111" i="5"/>
  <c r="L109" i="5"/>
  <c r="K108" i="5"/>
  <c r="J107" i="5"/>
  <c r="I106" i="5"/>
  <c r="G104" i="5"/>
  <c r="F103" i="5"/>
  <c r="L101" i="5"/>
  <c r="K100" i="5"/>
  <c r="J99" i="5"/>
  <c r="I98" i="5"/>
  <c r="G96" i="5"/>
  <c r="F95" i="5"/>
  <c r="L93" i="5"/>
  <c r="K92" i="5"/>
  <c r="J91" i="5"/>
  <c r="I90" i="5"/>
  <c r="G88" i="5"/>
  <c r="F87" i="5"/>
  <c r="L85" i="5"/>
  <c r="K84" i="5"/>
  <c r="J83" i="5"/>
  <c r="I82" i="5"/>
  <c r="G80" i="5"/>
  <c r="F79" i="5"/>
  <c r="L77" i="5"/>
  <c r="K76" i="5"/>
  <c r="J75" i="5"/>
  <c r="I74" i="5"/>
  <c r="G72" i="5"/>
  <c r="F71" i="5"/>
  <c r="L69" i="5"/>
  <c r="K68" i="5"/>
  <c r="J67" i="5"/>
  <c r="I66" i="5"/>
  <c r="G64" i="5"/>
  <c r="L61" i="5"/>
  <c r="L57" i="5"/>
  <c r="L53" i="5"/>
  <c r="G52" i="5"/>
  <c r="K49" i="5"/>
  <c r="G48" i="5"/>
  <c r="J35" i="5"/>
  <c r="I31" i="5"/>
  <c r="H21" i="5"/>
  <c r="K12" i="5"/>
  <c r="K453" i="13"/>
  <c r="G452" i="13"/>
  <c r="K449" i="13"/>
  <c r="J445" i="13"/>
  <c r="J441" i="13"/>
  <c r="J439" i="13"/>
  <c r="L438" i="13"/>
  <c r="K437" i="13"/>
  <c r="L429" i="13"/>
  <c r="L420" i="13"/>
  <c r="G420" i="13"/>
  <c r="H419" i="13"/>
  <c r="I415" i="13"/>
  <c r="J415" i="13"/>
  <c r="H413" i="13"/>
  <c r="I413" i="13"/>
  <c r="I411" i="13"/>
  <c r="K408" i="13"/>
  <c r="L408" i="13"/>
  <c r="G407" i="13"/>
  <c r="K407" i="13"/>
  <c r="F406" i="13"/>
  <c r="H406" i="13"/>
  <c r="I406" i="13"/>
  <c r="J406" i="13"/>
  <c r="J403" i="13"/>
  <c r="L395" i="13"/>
  <c r="H391" i="13"/>
  <c r="K382" i="13"/>
  <c r="L374" i="13"/>
  <c r="K373" i="13"/>
  <c r="L359" i="13"/>
  <c r="H351" i="13"/>
  <c r="I351" i="13"/>
  <c r="J351" i="13"/>
  <c r="F351" i="13"/>
  <c r="K320" i="13"/>
  <c r="L320" i="13"/>
  <c r="G320" i="13"/>
  <c r="J12" i="13"/>
  <c r="J13" i="13"/>
  <c r="I387" i="5"/>
  <c r="I379" i="5"/>
  <c r="I371" i="5"/>
  <c r="I363" i="5"/>
  <c r="G361" i="5"/>
  <c r="F360" i="5"/>
  <c r="I355" i="5"/>
  <c r="G353" i="5"/>
  <c r="F352" i="5"/>
  <c r="I347" i="5"/>
  <c r="G345" i="5"/>
  <c r="F344" i="5"/>
  <c r="K341" i="5"/>
  <c r="J340" i="5"/>
  <c r="I339" i="5"/>
  <c r="G337" i="5"/>
  <c r="F336" i="5"/>
  <c r="K333" i="5"/>
  <c r="J332" i="5"/>
  <c r="I331" i="5"/>
  <c r="G329" i="5"/>
  <c r="F328" i="5"/>
  <c r="K325" i="5"/>
  <c r="J324" i="5"/>
  <c r="I323" i="5"/>
  <c r="G321" i="5"/>
  <c r="F320" i="5"/>
  <c r="K317" i="5"/>
  <c r="J316" i="5"/>
  <c r="I315" i="5"/>
  <c r="G313" i="5"/>
  <c r="F312" i="5"/>
  <c r="K309" i="5"/>
  <c r="J308" i="5"/>
  <c r="I307" i="5"/>
  <c r="G305" i="5"/>
  <c r="F304" i="5"/>
  <c r="K301" i="5"/>
  <c r="J300" i="5"/>
  <c r="I299" i="5"/>
  <c r="G297" i="5"/>
  <c r="F296" i="5"/>
  <c r="K293" i="5"/>
  <c r="J292" i="5"/>
  <c r="I291" i="5"/>
  <c r="G289" i="5"/>
  <c r="F288" i="5"/>
  <c r="K285" i="5"/>
  <c r="J284" i="5"/>
  <c r="I283" i="5"/>
  <c r="G281" i="5"/>
  <c r="F280" i="5"/>
  <c r="K277" i="5"/>
  <c r="J276" i="5"/>
  <c r="I275" i="5"/>
  <c r="G273" i="5"/>
  <c r="F272" i="5"/>
  <c r="K269" i="5"/>
  <c r="J268" i="5"/>
  <c r="I267" i="5"/>
  <c r="G265" i="5"/>
  <c r="F264" i="5"/>
  <c r="K261" i="5"/>
  <c r="J260" i="5"/>
  <c r="I259" i="5"/>
  <c r="G257" i="5"/>
  <c r="F256" i="5"/>
  <c r="K253" i="5"/>
  <c r="J252" i="5"/>
  <c r="I251" i="5"/>
  <c r="G249" i="5"/>
  <c r="F248" i="5"/>
  <c r="K245" i="5"/>
  <c r="J244" i="5"/>
  <c r="I243" i="5"/>
  <c r="G241" i="5"/>
  <c r="F240" i="5"/>
  <c r="K237" i="5"/>
  <c r="J236" i="5"/>
  <c r="I235" i="5"/>
  <c r="G233" i="5"/>
  <c r="F232" i="5"/>
  <c r="K229" i="5"/>
  <c r="J228" i="5"/>
  <c r="I227" i="5"/>
  <c r="G225" i="5"/>
  <c r="F224" i="5"/>
  <c r="K221" i="5"/>
  <c r="J220" i="5"/>
  <c r="I219" i="5"/>
  <c r="G217" i="5"/>
  <c r="F216" i="5"/>
  <c r="K213" i="5"/>
  <c r="J212" i="5"/>
  <c r="I211" i="5"/>
  <c r="G209" i="5"/>
  <c r="F208" i="5"/>
  <c r="K205" i="5"/>
  <c r="J204" i="5"/>
  <c r="I203" i="5"/>
  <c r="G201" i="5"/>
  <c r="F200" i="5"/>
  <c r="K197" i="5"/>
  <c r="J196" i="5"/>
  <c r="I195" i="5"/>
  <c r="G193" i="5"/>
  <c r="F192" i="5"/>
  <c r="K189" i="5"/>
  <c r="J188" i="5"/>
  <c r="I187" i="5"/>
  <c r="G185" i="5"/>
  <c r="F184" i="5"/>
  <c r="K181" i="5"/>
  <c r="J180" i="5"/>
  <c r="I179" i="5"/>
  <c r="G177" i="5"/>
  <c r="F176" i="5"/>
  <c r="K173" i="5"/>
  <c r="J172" i="5"/>
  <c r="I171" i="5"/>
  <c r="G169" i="5"/>
  <c r="F168" i="5"/>
  <c r="K165" i="5"/>
  <c r="J164" i="5"/>
  <c r="I163" i="5"/>
  <c r="G161" i="5"/>
  <c r="F160" i="5"/>
  <c r="K157" i="5"/>
  <c r="J156" i="5"/>
  <c r="I155" i="5"/>
  <c r="G153" i="5"/>
  <c r="F152" i="5"/>
  <c r="K149" i="5"/>
  <c r="J148" i="5"/>
  <c r="I147" i="5"/>
  <c r="G145" i="5"/>
  <c r="F144" i="5"/>
  <c r="K141" i="5"/>
  <c r="J140" i="5"/>
  <c r="I139" i="5"/>
  <c r="G137" i="5"/>
  <c r="F136" i="5"/>
  <c r="K133" i="5"/>
  <c r="J132" i="5"/>
  <c r="I131" i="5"/>
  <c r="G129" i="5"/>
  <c r="F128" i="5"/>
  <c r="K125" i="5"/>
  <c r="J124" i="5"/>
  <c r="I123" i="5"/>
  <c r="G121" i="5"/>
  <c r="F120" i="5"/>
  <c r="K117" i="5"/>
  <c r="J116" i="5"/>
  <c r="I115" i="5"/>
  <c r="G113" i="5"/>
  <c r="F112" i="5"/>
  <c r="K109" i="5"/>
  <c r="J108" i="5"/>
  <c r="I107" i="5"/>
  <c r="G105" i="5"/>
  <c r="F104" i="5"/>
  <c r="K101" i="5"/>
  <c r="J100" i="5"/>
  <c r="I99" i="5"/>
  <c r="G97" i="5"/>
  <c r="F96" i="5"/>
  <c r="K93" i="5"/>
  <c r="J92" i="5"/>
  <c r="I91" i="5"/>
  <c r="G89" i="5"/>
  <c r="F88" i="5"/>
  <c r="K85" i="5"/>
  <c r="J84" i="5"/>
  <c r="I83" i="5"/>
  <c r="G81" i="5"/>
  <c r="F80" i="5"/>
  <c r="K77" i="5"/>
  <c r="J76" i="5"/>
  <c r="I75" i="5"/>
  <c r="G73" i="5"/>
  <c r="F72" i="5"/>
  <c r="K69" i="5"/>
  <c r="J68" i="5"/>
  <c r="I67" i="5"/>
  <c r="G65" i="5"/>
  <c r="K61" i="5"/>
  <c r="G60" i="5"/>
  <c r="K57" i="5"/>
  <c r="G56" i="5"/>
  <c r="K53" i="5"/>
  <c r="L51" i="5"/>
  <c r="J38" i="5"/>
  <c r="F38" i="5"/>
  <c r="L30" i="5"/>
  <c r="F29" i="5"/>
  <c r="K28" i="5"/>
  <c r="F25" i="5"/>
  <c r="K24" i="5"/>
  <c r="L22" i="5"/>
  <c r="J453" i="13"/>
  <c r="L451" i="13"/>
  <c r="J449" i="13"/>
  <c r="J447" i="13"/>
  <c r="F446" i="13"/>
  <c r="J446" i="13"/>
  <c r="H445" i="13"/>
  <c r="J443" i="13"/>
  <c r="J442" i="13"/>
  <c r="F442" i="13"/>
  <c r="H441" i="13"/>
  <c r="H439" i="13"/>
  <c r="K436" i="13"/>
  <c r="K429" i="13"/>
  <c r="L421" i="13"/>
  <c r="K419" i="13"/>
  <c r="L412" i="13"/>
  <c r="G412" i="13"/>
  <c r="H411" i="13"/>
  <c r="I407" i="13"/>
  <c r="J407" i="13"/>
  <c r="H405" i="13"/>
  <c r="I405" i="13"/>
  <c r="I403" i="13"/>
  <c r="K400" i="13"/>
  <c r="L400" i="13"/>
  <c r="G399" i="13"/>
  <c r="K399" i="13"/>
  <c r="F398" i="13"/>
  <c r="H398" i="13"/>
  <c r="I398" i="13"/>
  <c r="J398" i="13"/>
  <c r="J395" i="13"/>
  <c r="L387" i="13"/>
  <c r="K372" i="13"/>
  <c r="K368" i="13"/>
  <c r="L368" i="13"/>
  <c r="I367" i="13"/>
  <c r="J367" i="13"/>
  <c r="K328" i="13"/>
  <c r="L328" i="13"/>
  <c r="G328" i="13"/>
  <c r="Q12" i="13"/>
  <c r="Q13" i="13"/>
  <c r="I12" i="13"/>
  <c r="I13" i="13"/>
  <c r="H387" i="5"/>
  <c r="H379" i="5"/>
  <c r="H371" i="5"/>
  <c r="H363" i="5"/>
  <c r="H355" i="5"/>
  <c r="H347" i="5"/>
  <c r="I340" i="5"/>
  <c r="H339" i="5"/>
  <c r="I332" i="5"/>
  <c r="H331" i="5"/>
  <c r="I324" i="5"/>
  <c r="H323" i="5"/>
  <c r="I316" i="5"/>
  <c r="H315" i="5"/>
  <c r="I308" i="5"/>
  <c r="H307" i="5"/>
  <c r="I300" i="5"/>
  <c r="H299" i="5"/>
  <c r="I292" i="5"/>
  <c r="H291" i="5"/>
  <c r="I284" i="5"/>
  <c r="H283" i="5"/>
  <c r="I276" i="5"/>
  <c r="H275" i="5"/>
  <c r="I268" i="5"/>
  <c r="H267" i="5"/>
  <c r="I260" i="5"/>
  <c r="H259" i="5"/>
  <c r="I252" i="5"/>
  <c r="H251" i="5"/>
  <c r="I244" i="5"/>
  <c r="H243" i="5"/>
  <c r="I236" i="5"/>
  <c r="H235" i="5"/>
  <c r="I228" i="5"/>
  <c r="H227" i="5"/>
  <c r="I220" i="5"/>
  <c r="H219" i="5"/>
  <c r="I212" i="5"/>
  <c r="H211" i="5"/>
  <c r="I204" i="5"/>
  <c r="H203" i="5"/>
  <c r="I196" i="5"/>
  <c r="H195" i="5"/>
  <c r="I188" i="5"/>
  <c r="H187" i="5"/>
  <c r="I180" i="5"/>
  <c r="H179" i="5"/>
  <c r="I172" i="5"/>
  <c r="H171" i="5"/>
  <c r="I164" i="5"/>
  <c r="H163" i="5"/>
  <c r="I156" i="5"/>
  <c r="H155" i="5"/>
  <c r="I148" i="5"/>
  <c r="H147" i="5"/>
  <c r="I140" i="5"/>
  <c r="H139" i="5"/>
  <c r="I132" i="5"/>
  <c r="H131" i="5"/>
  <c r="I124" i="5"/>
  <c r="H123" i="5"/>
  <c r="I116" i="5"/>
  <c r="H115" i="5"/>
  <c r="I108" i="5"/>
  <c r="H107" i="5"/>
  <c r="I100" i="5"/>
  <c r="H99" i="5"/>
  <c r="I92" i="5"/>
  <c r="H91" i="5"/>
  <c r="I84" i="5"/>
  <c r="H83" i="5"/>
  <c r="I76" i="5"/>
  <c r="H75" i="5"/>
  <c r="I68" i="5"/>
  <c r="H67" i="5"/>
  <c r="J57" i="5"/>
  <c r="L55" i="5"/>
  <c r="J53" i="5"/>
  <c r="J51" i="5"/>
  <c r="F50" i="5"/>
  <c r="J50" i="5"/>
  <c r="J46" i="5"/>
  <c r="F46" i="5"/>
  <c r="H45" i="5"/>
  <c r="K30" i="5"/>
  <c r="K26" i="5"/>
  <c r="G23" i="5"/>
  <c r="K21" i="5"/>
  <c r="G21" i="5"/>
  <c r="F12" i="5"/>
  <c r="F454" i="13"/>
  <c r="J454" i="13"/>
  <c r="J450" i="13"/>
  <c r="F450" i="13"/>
  <c r="L404" i="13"/>
  <c r="G404" i="13"/>
  <c r="I399" i="13"/>
  <c r="J399" i="13"/>
  <c r="H397" i="13"/>
  <c r="I397" i="13"/>
  <c r="K392" i="13"/>
  <c r="L392" i="13"/>
  <c r="G391" i="13"/>
  <c r="K391" i="13"/>
  <c r="F390" i="13"/>
  <c r="H390" i="13"/>
  <c r="I390" i="13"/>
  <c r="J390" i="13"/>
  <c r="K336" i="13"/>
  <c r="L336" i="13"/>
  <c r="G336" i="13"/>
  <c r="H303" i="13"/>
  <c r="I303" i="13"/>
  <c r="J303" i="13"/>
  <c r="F303" i="13"/>
  <c r="P12" i="13"/>
  <c r="P13" i="13"/>
  <c r="H12" i="13"/>
  <c r="H13" i="13"/>
  <c r="H340" i="5"/>
  <c r="H332" i="5"/>
  <c r="H324" i="5"/>
  <c r="H316" i="5"/>
  <c r="H308" i="5"/>
  <c r="H300" i="5"/>
  <c r="H292" i="5"/>
  <c r="H284" i="5"/>
  <c r="H276" i="5"/>
  <c r="H268" i="5"/>
  <c r="H260" i="5"/>
  <c r="H252" i="5"/>
  <c r="H244" i="5"/>
  <c r="H236" i="5"/>
  <c r="H228" i="5"/>
  <c r="H220" i="5"/>
  <c r="H212" i="5"/>
  <c r="H204" i="5"/>
  <c r="H196" i="5"/>
  <c r="H188" i="5"/>
  <c r="H180" i="5"/>
  <c r="H172" i="5"/>
  <c r="H164" i="5"/>
  <c r="H156" i="5"/>
  <c r="H148" i="5"/>
  <c r="H140" i="5"/>
  <c r="H132" i="5"/>
  <c r="H124" i="5"/>
  <c r="H116" i="5"/>
  <c r="H108" i="5"/>
  <c r="H100" i="5"/>
  <c r="H92" i="5"/>
  <c r="H84" i="5"/>
  <c r="H76" i="5"/>
  <c r="H68" i="5"/>
  <c r="F58" i="5"/>
  <c r="J58" i="5"/>
  <c r="H57" i="5"/>
  <c r="H53" i="5"/>
  <c r="K31" i="5"/>
  <c r="G31" i="5"/>
  <c r="I30" i="5"/>
  <c r="G27" i="5"/>
  <c r="I26" i="5"/>
  <c r="I451" i="13"/>
  <c r="H447" i="13"/>
  <c r="H443" i="13"/>
  <c r="G439" i="13"/>
  <c r="K439" i="13"/>
  <c r="H431" i="13"/>
  <c r="L423" i="13"/>
  <c r="K422" i="13"/>
  <c r="J421" i="13"/>
  <c r="L414" i="13"/>
  <c r="L396" i="13"/>
  <c r="G396" i="13"/>
  <c r="I391" i="13"/>
  <c r="J391" i="13"/>
  <c r="H389" i="13"/>
  <c r="I389" i="13"/>
  <c r="I387" i="13"/>
  <c r="K384" i="13"/>
  <c r="L384" i="13"/>
  <c r="G383" i="13"/>
  <c r="K383" i="13"/>
  <c r="F382" i="13"/>
  <c r="H382" i="13"/>
  <c r="I382" i="13"/>
  <c r="J382" i="13"/>
  <c r="L371" i="13"/>
  <c r="J365" i="13"/>
  <c r="H359" i="13"/>
  <c r="I359" i="13"/>
  <c r="J359" i="13"/>
  <c r="K344" i="13"/>
  <c r="L344" i="13"/>
  <c r="G344" i="13"/>
  <c r="H311" i="13"/>
  <c r="I311" i="13"/>
  <c r="J311" i="13"/>
  <c r="F311" i="13"/>
  <c r="O12" i="13"/>
  <c r="O13" i="13"/>
  <c r="G12" i="13"/>
  <c r="G13" i="13"/>
  <c r="K392" i="5"/>
  <c r="J391" i="5"/>
  <c r="K384" i="5"/>
  <c r="J383" i="5"/>
  <c r="K376" i="5"/>
  <c r="J375" i="5"/>
  <c r="K368" i="5"/>
  <c r="J367" i="5"/>
  <c r="L361" i="5"/>
  <c r="K360" i="5"/>
  <c r="J359" i="5"/>
  <c r="L353" i="5"/>
  <c r="K352" i="5"/>
  <c r="J351" i="5"/>
  <c r="L345" i="5"/>
  <c r="K344" i="5"/>
  <c r="J343" i="5"/>
  <c r="L337" i="5"/>
  <c r="K336" i="5"/>
  <c r="J335" i="5"/>
  <c r="L329" i="5"/>
  <c r="K328" i="5"/>
  <c r="J327" i="5"/>
  <c r="L321" i="5"/>
  <c r="K320" i="5"/>
  <c r="J319" i="5"/>
  <c r="L313" i="5"/>
  <c r="K312" i="5"/>
  <c r="J311" i="5"/>
  <c r="L305" i="5"/>
  <c r="K304" i="5"/>
  <c r="J303" i="5"/>
  <c r="L297" i="5"/>
  <c r="K296" i="5"/>
  <c r="J295" i="5"/>
  <c r="L289" i="5"/>
  <c r="K288" i="5"/>
  <c r="J287" i="5"/>
  <c r="L281" i="5"/>
  <c r="K280" i="5"/>
  <c r="J279" i="5"/>
  <c r="L273" i="5"/>
  <c r="K272" i="5"/>
  <c r="J271" i="5"/>
  <c r="L265" i="5"/>
  <c r="K264" i="5"/>
  <c r="J263" i="5"/>
  <c r="L257" i="5"/>
  <c r="K256" i="5"/>
  <c r="J255" i="5"/>
  <c r="L249" i="5"/>
  <c r="K248" i="5"/>
  <c r="J247" i="5"/>
  <c r="L241" i="5"/>
  <c r="K240" i="5"/>
  <c r="J239" i="5"/>
  <c r="L233" i="5"/>
  <c r="K232" i="5"/>
  <c r="J231" i="5"/>
  <c r="L225" i="5"/>
  <c r="K224" i="5"/>
  <c r="J223" i="5"/>
  <c r="L217" i="5"/>
  <c r="K216" i="5"/>
  <c r="J215" i="5"/>
  <c r="L209" i="5"/>
  <c r="K208" i="5"/>
  <c r="J207" i="5"/>
  <c r="L201" i="5"/>
  <c r="K200" i="5"/>
  <c r="J199" i="5"/>
  <c r="L193" i="5"/>
  <c r="K192" i="5"/>
  <c r="J191" i="5"/>
  <c r="L185" i="5"/>
  <c r="K184" i="5"/>
  <c r="J183" i="5"/>
  <c r="L177" i="5"/>
  <c r="K176" i="5"/>
  <c r="J175" i="5"/>
  <c r="L169" i="5"/>
  <c r="K168" i="5"/>
  <c r="J167" i="5"/>
  <c r="L161" i="5"/>
  <c r="K160" i="5"/>
  <c r="J159" i="5"/>
  <c r="L153" i="5"/>
  <c r="K152" i="5"/>
  <c r="J151" i="5"/>
  <c r="L145" i="5"/>
  <c r="K144" i="5"/>
  <c r="J143" i="5"/>
  <c r="L137" i="5"/>
  <c r="K136" i="5"/>
  <c r="J135" i="5"/>
  <c r="L129" i="5"/>
  <c r="K128" i="5"/>
  <c r="J127" i="5"/>
  <c r="L121" i="5"/>
  <c r="K120" i="5"/>
  <c r="J119" i="5"/>
  <c r="L113" i="5"/>
  <c r="K112" i="5"/>
  <c r="J111" i="5"/>
  <c r="L105" i="5"/>
  <c r="K104" i="5"/>
  <c r="J103" i="5"/>
  <c r="L97" i="5"/>
  <c r="K96" i="5"/>
  <c r="J95" i="5"/>
  <c r="L89" i="5"/>
  <c r="K88" i="5"/>
  <c r="J87" i="5"/>
  <c r="L81" i="5"/>
  <c r="K80" i="5"/>
  <c r="J79" i="5"/>
  <c r="L73" i="5"/>
  <c r="K72" i="5"/>
  <c r="J71" i="5"/>
  <c r="K64" i="5"/>
  <c r="H51" i="5"/>
  <c r="L50" i="5"/>
  <c r="L46" i="5"/>
  <c r="G35" i="5"/>
  <c r="K35" i="5"/>
  <c r="H30" i="5"/>
  <c r="L29" i="5"/>
  <c r="L25" i="5"/>
  <c r="G24" i="5"/>
  <c r="N12" i="5"/>
  <c r="L454" i="13"/>
  <c r="F453" i="13"/>
  <c r="K452" i="13"/>
  <c r="H451" i="13"/>
  <c r="L450" i="13"/>
  <c r="F449" i="13"/>
  <c r="F438" i="13"/>
  <c r="H438" i="13"/>
  <c r="I438" i="13"/>
  <c r="J438" i="13"/>
  <c r="F431" i="13"/>
  <c r="F429" i="13"/>
  <c r="G424" i="13"/>
  <c r="H423" i="13"/>
  <c r="L415" i="13"/>
  <c r="K414" i="13"/>
  <c r="L406" i="13"/>
  <c r="L397" i="13"/>
  <c r="L388" i="13"/>
  <c r="G388" i="13"/>
  <c r="H387" i="13"/>
  <c r="I383" i="13"/>
  <c r="J383" i="13"/>
  <c r="H381" i="13"/>
  <c r="I381" i="13"/>
  <c r="I379" i="13"/>
  <c r="K376" i="13"/>
  <c r="L376" i="13"/>
  <c r="G375" i="13"/>
  <c r="K375" i="13"/>
  <c r="F374" i="13"/>
  <c r="H374" i="13"/>
  <c r="I374" i="13"/>
  <c r="J374" i="13"/>
  <c r="J371" i="13"/>
  <c r="K366" i="13"/>
  <c r="K352" i="13"/>
  <c r="L352" i="13"/>
  <c r="L335" i="13"/>
  <c r="H319" i="13"/>
  <c r="I319" i="13"/>
  <c r="J319" i="13"/>
  <c r="F319" i="13"/>
  <c r="N12" i="13"/>
  <c r="N13" i="13"/>
  <c r="F12" i="13"/>
  <c r="F13" i="13"/>
  <c r="L58" i="5"/>
  <c r="F57" i="5"/>
  <c r="F53" i="5"/>
  <c r="K50" i="5"/>
  <c r="K46" i="5"/>
  <c r="G43" i="5"/>
  <c r="G39" i="5"/>
  <c r="G32" i="5"/>
  <c r="G30" i="5"/>
  <c r="K29" i="5"/>
  <c r="G28" i="5"/>
  <c r="G26" i="5"/>
  <c r="K25" i="5"/>
  <c r="L21" i="5"/>
  <c r="K454" i="13"/>
  <c r="K450" i="13"/>
  <c r="G447" i="13"/>
  <c r="K447" i="13"/>
  <c r="K443" i="13"/>
  <c r="G443" i="13"/>
  <c r="H437" i="13"/>
  <c r="I437" i="13"/>
  <c r="K432" i="13"/>
  <c r="L432" i="13"/>
  <c r="G431" i="13"/>
  <c r="K431" i="13"/>
  <c r="F430" i="13"/>
  <c r="H430" i="13"/>
  <c r="I430" i="13"/>
  <c r="J430" i="13"/>
  <c r="F423" i="13"/>
  <c r="F421" i="13"/>
  <c r="L419" i="13"/>
  <c r="G416" i="13"/>
  <c r="G414" i="13"/>
  <c r="K406" i="13"/>
  <c r="K404" i="13"/>
  <c r="K397" i="13"/>
  <c r="L389" i="13"/>
  <c r="K387" i="13"/>
  <c r="L380" i="13"/>
  <c r="G380" i="13"/>
  <c r="H379" i="13"/>
  <c r="I375" i="13"/>
  <c r="J375" i="13"/>
  <c r="H373" i="13"/>
  <c r="I373" i="13"/>
  <c r="H371" i="13"/>
  <c r="G366" i="13"/>
  <c r="K360" i="13"/>
  <c r="L360" i="13"/>
  <c r="K358" i="13"/>
  <c r="F357" i="13"/>
  <c r="H357" i="13"/>
  <c r="I357" i="13"/>
  <c r="K357" i="13"/>
  <c r="L343" i="13"/>
  <c r="H327" i="13"/>
  <c r="I327" i="13"/>
  <c r="J327" i="13"/>
  <c r="F327" i="13"/>
  <c r="M12" i="13"/>
  <c r="M13" i="13"/>
  <c r="E12" i="13"/>
  <c r="E13" i="13"/>
  <c r="G296" i="13"/>
  <c r="F295" i="13"/>
  <c r="G288" i="13"/>
  <c r="F287" i="13"/>
  <c r="G280" i="13"/>
  <c r="F279" i="13"/>
  <c r="G272" i="13"/>
  <c r="F271" i="13"/>
  <c r="G264" i="13"/>
  <c r="F263" i="13"/>
  <c r="G256" i="13"/>
  <c r="F255" i="13"/>
  <c r="G248" i="13"/>
  <c r="F247" i="13"/>
  <c r="G240" i="13"/>
  <c r="F239" i="13"/>
  <c r="G232" i="13"/>
  <c r="F231" i="13"/>
  <c r="G224" i="13"/>
  <c r="F223" i="13"/>
  <c r="G216" i="13"/>
  <c r="F215" i="13"/>
  <c r="G208" i="13"/>
  <c r="F207" i="13"/>
  <c r="G200" i="13"/>
  <c r="F199" i="13"/>
  <c r="G192" i="13"/>
  <c r="F191" i="13"/>
  <c r="G184" i="13"/>
  <c r="F183" i="13"/>
  <c r="G176" i="13"/>
  <c r="F175" i="13"/>
  <c r="G168" i="13"/>
  <c r="F167" i="13"/>
  <c r="G160" i="13"/>
  <c r="F159" i="13"/>
  <c r="G152" i="13"/>
  <c r="F151" i="13"/>
  <c r="G144" i="13"/>
  <c r="F143" i="13"/>
  <c r="G136" i="13"/>
  <c r="F135" i="13"/>
  <c r="G128" i="13"/>
  <c r="F127" i="13"/>
  <c r="G120" i="13"/>
  <c r="F119" i="13"/>
  <c r="G112" i="13"/>
  <c r="F111" i="13"/>
  <c r="G104" i="13"/>
  <c r="F103" i="13"/>
  <c r="G96" i="13"/>
  <c r="F95" i="13"/>
  <c r="G88" i="13"/>
  <c r="F87" i="13"/>
  <c r="G80" i="13"/>
  <c r="F79" i="13"/>
  <c r="G72" i="13"/>
  <c r="F71" i="13"/>
  <c r="G64" i="13"/>
  <c r="F63" i="13"/>
  <c r="G56" i="13"/>
  <c r="F55" i="13"/>
  <c r="G48" i="13"/>
  <c r="G40" i="13"/>
  <c r="F39" i="13"/>
  <c r="G32" i="13"/>
  <c r="G24" i="13"/>
  <c r="F22" i="13"/>
  <c r="F21" i="13"/>
  <c r="F454" i="2"/>
  <c r="G448" i="2"/>
  <c r="F443" i="2"/>
  <c r="J443" i="2"/>
  <c r="J439" i="2"/>
  <c r="F439" i="2"/>
  <c r="F426" i="2"/>
  <c r="F422" i="2"/>
  <c r="F420" i="2"/>
  <c r="G412" i="2"/>
  <c r="K412" i="2"/>
  <c r="K408" i="2"/>
  <c r="G408" i="2"/>
  <c r="F379" i="2"/>
  <c r="J379" i="2"/>
  <c r="J375" i="2"/>
  <c r="F375" i="2"/>
  <c r="I366" i="2"/>
  <c r="F366" i="2"/>
  <c r="F363" i="2"/>
  <c r="J363" i="2"/>
  <c r="G359" i="2"/>
  <c r="G356" i="2"/>
  <c r="K356" i="2"/>
  <c r="L356" i="2"/>
  <c r="L350" i="2"/>
  <c r="G345" i="2"/>
  <c r="F331" i="2"/>
  <c r="J331" i="2"/>
  <c r="K320" i="2"/>
  <c r="L320" i="2"/>
  <c r="G320" i="2"/>
  <c r="K303" i="2"/>
  <c r="L303" i="2"/>
  <c r="G303" i="2"/>
  <c r="K263" i="2"/>
  <c r="L263" i="2"/>
  <c r="G263" i="2"/>
  <c r="L12" i="2"/>
  <c r="L13" i="2"/>
  <c r="D12" i="2"/>
  <c r="D13" i="2"/>
  <c r="I363" i="13"/>
  <c r="I355" i="13"/>
  <c r="L350" i="13"/>
  <c r="K349" i="13"/>
  <c r="I347" i="13"/>
  <c r="L342" i="13"/>
  <c r="K341" i="13"/>
  <c r="I339" i="13"/>
  <c r="L334" i="13"/>
  <c r="K333" i="13"/>
  <c r="I331" i="13"/>
  <c r="L326" i="13"/>
  <c r="K325" i="13"/>
  <c r="I323" i="13"/>
  <c r="L318" i="13"/>
  <c r="K317" i="13"/>
  <c r="I315" i="13"/>
  <c r="L310" i="13"/>
  <c r="K309" i="13"/>
  <c r="I307" i="13"/>
  <c r="L302" i="13"/>
  <c r="K301" i="13"/>
  <c r="I299" i="13"/>
  <c r="L294" i="13"/>
  <c r="K293" i="13"/>
  <c r="I291" i="13"/>
  <c r="L286" i="13"/>
  <c r="K285" i="13"/>
  <c r="I283" i="13"/>
  <c r="L278" i="13"/>
  <c r="K277" i="13"/>
  <c r="I275" i="13"/>
  <c r="L270" i="13"/>
  <c r="K269" i="13"/>
  <c r="I267" i="13"/>
  <c r="L262" i="13"/>
  <c r="K261" i="13"/>
  <c r="I259" i="13"/>
  <c r="L254" i="13"/>
  <c r="K253" i="13"/>
  <c r="I251" i="13"/>
  <c r="L246" i="13"/>
  <c r="K245" i="13"/>
  <c r="I243" i="13"/>
  <c r="L238" i="13"/>
  <c r="K237" i="13"/>
  <c r="I235" i="13"/>
  <c r="L230" i="13"/>
  <c r="K229" i="13"/>
  <c r="I227" i="13"/>
  <c r="L222" i="13"/>
  <c r="K221" i="13"/>
  <c r="I219" i="13"/>
  <c r="L214" i="13"/>
  <c r="K213" i="13"/>
  <c r="I211" i="13"/>
  <c r="L206" i="13"/>
  <c r="K205" i="13"/>
  <c r="I203" i="13"/>
  <c r="L198" i="13"/>
  <c r="K197" i="13"/>
  <c r="I195" i="13"/>
  <c r="L190" i="13"/>
  <c r="K189" i="13"/>
  <c r="I187" i="13"/>
  <c r="L182" i="13"/>
  <c r="K181" i="13"/>
  <c r="I179" i="13"/>
  <c r="L174" i="13"/>
  <c r="K173" i="13"/>
  <c r="I171" i="13"/>
  <c r="L166" i="13"/>
  <c r="K165" i="13"/>
  <c r="I163" i="13"/>
  <c r="L158" i="13"/>
  <c r="K157" i="13"/>
  <c r="I155" i="13"/>
  <c r="L150" i="13"/>
  <c r="K149" i="13"/>
  <c r="I147" i="13"/>
  <c r="L142" i="13"/>
  <c r="K141" i="13"/>
  <c r="I139" i="13"/>
  <c r="L134" i="13"/>
  <c r="K133" i="13"/>
  <c r="I131" i="13"/>
  <c r="L126" i="13"/>
  <c r="K125" i="13"/>
  <c r="I123" i="13"/>
  <c r="L118" i="13"/>
  <c r="K117" i="13"/>
  <c r="I115" i="13"/>
  <c r="L110" i="13"/>
  <c r="K109" i="13"/>
  <c r="I107" i="13"/>
  <c r="L102" i="13"/>
  <c r="K101" i="13"/>
  <c r="I99" i="13"/>
  <c r="L94" i="13"/>
  <c r="K93" i="13"/>
  <c r="I91" i="13"/>
  <c r="L86" i="13"/>
  <c r="K85" i="13"/>
  <c r="I83" i="13"/>
  <c r="K77" i="13"/>
  <c r="L70" i="13"/>
  <c r="I67" i="13"/>
  <c r="L62" i="13"/>
  <c r="I59" i="13"/>
  <c r="I51" i="13"/>
  <c r="I43" i="13"/>
  <c r="K37" i="13"/>
  <c r="I35" i="13"/>
  <c r="L30" i="13"/>
  <c r="K29" i="13"/>
  <c r="K453" i="2"/>
  <c r="H452" i="2"/>
  <c r="L447" i="2"/>
  <c r="H436" i="2"/>
  <c r="L435" i="2"/>
  <c r="H432" i="2"/>
  <c r="L431" i="2"/>
  <c r="K429" i="2"/>
  <c r="K427" i="2"/>
  <c r="K423" i="2"/>
  <c r="G420" i="2"/>
  <c r="K420" i="2"/>
  <c r="K416" i="2"/>
  <c r="G416" i="2"/>
  <c r="L410" i="2"/>
  <c r="L406" i="2"/>
  <c r="L396" i="2"/>
  <c r="J394" i="2"/>
  <c r="L392" i="2"/>
  <c r="J390" i="2"/>
  <c r="J388" i="2"/>
  <c r="F387" i="2"/>
  <c r="J387" i="2"/>
  <c r="J384" i="2"/>
  <c r="J383" i="2"/>
  <c r="F383" i="2"/>
  <c r="L367" i="2"/>
  <c r="J359" i="2"/>
  <c r="F359" i="2"/>
  <c r="K350" i="2"/>
  <c r="L347" i="2"/>
  <c r="G343" i="2"/>
  <c r="K311" i="2"/>
  <c r="L311" i="2"/>
  <c r="G311" i="2"/>
  <c r="I294" i="2"/>
  <c r="J294" i="2"/>
  <c r="K294" i="2"/>
  <c r="F294" i="2"/>
  <c r="H294" i="2"/>
  <c r="K255" i="2"/>
  <c r="L255" i="2"/>
  <c r="G255" i="2"/>
  <c r="K12" i="2"/>
  <c r="K13" i="2"/>
  <c r="C12" i="2"/>
  <c r="C13" i="2"/>
  <c r="G428" i="2"/>
  <c r="K428" i="2"/>
  <c r="K424" i="2"/>
  <c r="G424" i="2"/>
  <c r="F395" i="2"/>
  <c r="J395" i="2"/>
  <c r="J391" i="2"/>
  <c r="F391" i="2"/>
  <c r="L379" i="2"/>
  <c r="G372" i="2"/>
  <c r="K372" i="2"/>
  <c r="L372" i="2"/>
  <c r="L366" i="2"/>
  <c r="I362" i="2"/>
  <c r="J362" i="2"/>
  <c r="K355" i="2"/>
  <c r="K352" i="2"/>
  <c r="G352" i="2"/>
  <c r="L345" i="2"/>
  <c r="K345" i="2"/>
  <c r="K344" i="2"/>
  <c r="G344" i="2"/>
  <c r="J343" i="2"/>
  <c r="F343" i="2"/>
  <c r="I343" i="2"/>
  <c r="I342" i="2"/>
  <c r="F342" i="2"/>
  <c r="H342" i="2"/>
  <c r="G335" i="2"/>
  <c r="L315" i="2"/>
  <c r="I286" i="2"/>
  <c r="J286" i="2"/>
  <c r="K286" i="2"/>
  <c r="F286" i="2"/>
  <c r="H286" i="2"/>
  <c r="J12" i="2"/>
  <c r="J13" i="2"/>
  <c r="G435" i="13"/>
  <c r="F434" i="13"/>
  <c r="G427" i="13"/>
  <c r="F426" i="13"/>
  <c r="G419" i="13"/>
  <c r="F418" i="13"/>
  <c r="G411" i="13"/>
  <c r="F410" i="13"/>
  <c r="G403" i="13"/>
  <c r="F402" i="13"/>
  <c r="G395" i="13"/>
  <c r="F394" i="13"/>
  <c r="G387" i="13"/>
  <c r="F386" i="13"/>
  <c r="G379" i="13"/>
  <c r="F378" i="13"/>
  <c r="G371" i="13"/>
  <c r="F370" i="13"/>
  <c r="K367" i="13"/>
  <c r="J366" i="13"/>
  <c r="G363" i="13"/>
  <c r="F362" i="13"/>
  <c r="K359" i="13"/>
  <c r="J358" i="13"/>
  <c r="G355" i="13"/>
  <c r="F354" i="13"/>
  <c r="K351" i="13"/>
  <c r="J350" i="13"/>
  <c r="I349" i="13"/>
  <c r="G347" i="13"/>
  <c r="F346" i="13"/>
  <c r="K343" i="13"/>
  <c r="J342" i="13"/>
  <c r="I341" i="13"/>
  <c r="G339" i="13"/>
  <c r="F338" i="13"/>
  <c r="K335" i="13"/>
  <c r="J334" i="13"/>
  <c r="I333" i="13"/>
  <c r="G331" i="13"/>
  <c r="F330" i="13"/>
  <c r="K327" i="13"/>
  <c r="J326" i="13"/>
  <c r="I325" i="13"/>
  <c r="G323" i="13"/>
  <c r="F322" i="13"/>
  <c r="K319" i="13"/>
  <c r="J318" i="13"/>
  <c r="I317" i="13"/>
  <c r="G315" i="13"/>
  <c r="F314" i="13"/>
  <c r="K311" i="13"/>
  <c r="J310" i="13"/>
  <c r="I309" i="13"/>
  <c r="G307" i="13"/>
  <c r="F306" i="13"/>
  <c r="K303" i="13"/>
  <c r="J302" i="13"/>
  <c r="I301" i="13"/>
  <c r="G299" i="13"/>
  <c r="F298" i="13"/>
  <c r="L296" i="13"/>
  <c r="K295" i="13"/>
  <c r="J294" i="13"/>
  <c r="I293" i="13"/>
  <c r="G291" i="13"/>
  <c r="F290" i="13"/>
  <c r="L288" i="13"/>
  <c r="K287" i="13"/>
  <c r="J286" i="13"/>
  <c r="I285" i="13"/>
  <c r="G283" i="13"/>
  <c r="F282" i="13"/>
  <c r="L280" i="13"/>
  <c r="K279" i="13"/>
  <c r="J278" i="13"/>
  <c r="I277" i="13"/>
  <c r="G275" i="13"/>
  <c r="F274" i="13"/>
  <c r="L272" i="13"/>
  <c r="K271" i="13"/>
  <c r="J270" i="13"/>
  <c r="I269" i="13"/>
  <c r="G267" i="13"/>
  <c r="F266" i="13"/>
  <c r="L264" i="13"/>
  <c r="K263" i="13"/>
  <c r="J262" i="13"/>
  <c r="I261" i="13"/>
  <c r="G259" i="13"/>
  <c r="F258" i="13"/>
  <c r="L256" i="13"/>
  <c r="K255" i="13"/>
  <c r="J254" i="13"/>
  <c r="I253" i="13"/>
  <c r="G251" i="13"/>
  <c r="F250" i="13"/>
  <c r="L248" i="13"/>
  <c r="K247" i="13"/>
  <c r="J246" i="13"/>
  <c r="I245" i="13"/>
  <c r="G243" i="13"/>
  <c r="F242" i="13"/>
  <c r="L240" i="13"/>
  <c r="K239" i="13"/>
  <c r="J238" i="13"/>
  <c r="I237" i="13"/>
  <c r="G235" i="13"/>
  <c r="F234" i="13"/>
  <c r="L232" i="13"/>
  <c r="K231" i="13"/>
  <c r="J230" i="13"/>
  <c r="I229" i="13"/>
  <c r="G227" i="13"/>
  <c r="F226" i="13"/>
  <c r="L224" i="13"/>
  <c r="K223" i="13"/>
  <c r="J222" i="13"/>
  <c r="I221" i="13"/>
  <c r="G219" i="13"/>
  <c r="F218" i="13"/>
  <c r="L216" i="13"/>
  <c r="K215" i="13"/>
  <c r="J214" i="13"/>
  <c r="I213" i="13"/>
  <c r="G211" i="13"/>
  <c r="F210" i="13"/>
  <c r="L208" i="13"/>
  <c r="K207" i="13"/>
  <c r="J206" i="13"/>
  <c r="I205" i="13"/>
  <c r="G203" i="13"/>
  <c r="F202" i="13"/>
  <c r="L200" i="13"/>
  <c r="K199" i="13"/>
  <c r="J198" i="13"/>
  <c r="I197" i="13"/>
  <c r="G195" i="13"/>
  <c r="F194" i="13"/>
  <c r="L192" i="13"/>
  <c r="K191" i="13"/>
  <c r="J190" i="13"/>
  <c r="I189" i="13"/>
  <c r="G187" i="13"/>
  <c r="F186" i="13"/>
  <c r="L184" i="13"/>
  <c r="K183" i="13"/>
  <c r="J182" i="13"/>
  <c r="I181" i="13"/>
  <c r="G179" i="13"/>
  <c r="F178" i="13"/>
  <c r="L176" i="13"/>
  <c r="K175" i="13"/>
  <c r="J174" i="13"/>
  <c r="I173" i="13"/>
  <c r="G171" i="13"/>
  <c r="F170" i="13"/>
  <c r="L168" i="13"/>
  <c r="K167" i="13"/>
  <c r="J166" i="13"/>
  <c r="I165" i="13"/>
  <c r="G163" i="13"/>
  <c r="F162" i="13"/>
  <c r="L160" i="13"/>
  <c r="K159" i="13"/>
  <c r="J158" i="13"/>
  <c r="I157" i="13"/>
  <c r="G155" i="13"/>
  <c r="F154" i="13"/>
  <c r="L152" i="13"/>
  <c r="K151" i="13"/>
  <c r="J150" i="13"/>
  <c r="I149" i="13"/>
  <c r="G147" i="13"/>
  <c r="F146" i="13"/>
  <c r="L144" i="13"/>
  <c r="K143" i="13"/>
  <c r="J142" i="13"/>
  <c r="I141" i="13"/>
  <c r="G139" i="13"/>
  <c r="F138" i="13"/>
  <c r="L136" i="13"/>
  <c r="K135" i="13"/>
  <c r="J134" i="13"/>
  <c r="I133" i="13"/>
  <c r="G131" i="13"/>
  <c r="F130" i="13"/>
  <c r="L128" i="13"/>
  <c r="K127" i="13"/>
  <c r="J126" i="13"/>
  <c r="I125" i="13"/>
  <c r="G123" i="13"/>
  <c r="F122" i="13"/>
  <c r="L120" i="13"/>
  <c r="K119" i="13"/>
  <c r="J118" i="13"/>
  <c r="I117" i="13"/>
  <c r="G115" i="13"/>
  <c r="F114" i="13"/>
  <c r="L112" i="13"/>
  <c r="K111" i="13"/>
  <c r="J110" i="13"/>
  <c r="I109" i="13"/>
  <c r="G107" i="13"/>
  <c r="F106" i="13"/>
  <c r="L104" i="13"/>
  <c r="K103" i="13"/>
  <c r="J102" i="13"/>
  <c r="I101" i="13"/>
  <c r="G99" i="13"/>
  <c r="F98" i="13"/>
  <c r="L96" i="13"/>
  <c r="K95" i="13"/>
  <c r="J94" i="13"/>
  <c r="I93" i="13"/>
  <c r="G91" i="13"/>
  <c r="F90" i="13"/>
  <c r="L88" i="13"/>
  <c r="K87" i="13"/>
  <c r="J86" i="13"/>
  <c r="I85" i="13"/>
  <c r="G83" i="13"/>
  <c r="F82" i="13"/>
  <c r="L80" i="13"/>
  <c r="K79" i="13"/>
  <c r="G75" i="13"/>
  <c r="F74" i="13"/>
  <c r="K71" i="13"/>
  <c r="J70" i="13"/>
  <c r="G67" i="13"/>
  <c r="L64" i="13"/>
  <c r="K63" i="13"/>
  <c r="J62" i="13"/>
  <c r="G59" i="13"/>
  <c r="F58" i="13"/>
  <c r="K55" i="13"/>
  <c r="G51" i="13"/>
  <c r="F50" i="13"/>
  <c r="K47" i="13"/>
  <c r="G43" i="13"/>
  <c r="K39" i="13"/>
  <c r="I37" i="13"/>
  <c r="G35" i="13"/>
  <c r="J30" i="13"/>
  <c r="I29" i="13"/>
  <c r="G27" i="13"/>
  <c r="F26" i="13"/>
  <c r="L24" i="13"/>
  <c r="K22" i="13"/>
  <c r="K21" i="13"/>
  <c r="L454" i="2"/>
  <c r="K451" i="2"/>
  <c r="I447" i="2"/>
  <c r="F446" i="2"/>
  <c r="K445" i="2"/>
  <c r="K443" i="2"/>
  <c r="K439" i="2"/>
  <c r="G436" i="2"/>
  <c r="K436" i="2"/>
  <c r="K432" i="2"/>
  <c r="G432" i="2"/>
  <c r="L426" i="2"/>
  <c r="L422" i="2"/>
  <c r="G421" i="2"/>
  <c r="K418" i="2"/>
  <c r="G417" i="2"/>
  <c r="K414" i="2"/>
  <c r="L412" i="2"/>
  <c r="J410" i="2"/>
  <c r="L408" i="2"/>
  <c r="J406" i="2"/>
  <c r="J404" i="2"/>
  <c r="F403" i="2"/>
  <c r="J403" i="2"/>
  <c r="J400" i="2"/>
  <c r="J399" i="2"/>
  <c r="F399" i="2"/>
  <c r="H388" i="2"/>
  <c r="L387" i="2"/>
  <c r="F386" i="2"/>
  <c r="K385" i="2"/>
  <c r="H384" i="2"/>
  <c r="L383" i="2"/>
  <c r="F382" i="2"/>
  <c r="K381" i="2"/>
  <c r="K379" i="2"/>
  <c r="K375" i="2"/>
  <c r="F368" i="2"/>
  <c r="I367" i="2"/>
  <c r="K366" i="2"/>
  <c r="L363" i="2"/>
  <c r="G361" i="2"/>
  <c r="L360" i="2"/>
  <c r="I358" i="2"/>
  <c r="F358" i="2"/>
  <c r="F355" i="2"/>
  <c r="J355" i="2"/>
  <c r="G351" i="2"/>
  <c r="G348" i="2"/>
  <c r="K348" i="2"/>
  <c r="L348" i="2"/>
  <c r="H344" i="2"/>
  <c r="J344" i="2"/>
  <c r="L337" i="2"/>
  <c r="K337" i="2"/>
  <c r="K336" i="2"/>
  <c r="G336" i="2"/>
  <c r="J335" i="2"/>
  <c r="F335" i="2"/>
  <c r="I335" i="2"/>
  <c r="I334" i="2"/>
  <c r="F334" i="2"/>
  <c r="H334" i="2"/>
  <c r="L331" i="2"/>
  <c r="G327" i="2"/>
  <c r="I278" i="2"/>
  <c r="J278" i="2"/>
  <c r="K278" i="2"/>
  <c r="F278" i="2"/>
  <c r="H278" i="2"/>
  <c r="Q12" i="2"/>
  <c r="Q13" i="2"/>
  <c r="I12" i="2"/>
  <c r="I13" i="2"/>
  <c r="I366" i="13"/>
  <c r="G364" i="13"/>
  <c r="I358" i="13"/>
  <c r="G356" i="13"/>
  <c r="I350" i="13"/>
  <c r="H349" i="13"/>
  <c r="G348" i="13"/>
  <c r="I342" i="13"/>
  <c r="H341" i="13"/>
  <c r="G340" i="13"/>
  <c r="I334" i="13"/>
  <c r="H333" i="13"/>
  <c r="G332" i="13"/>
  <c r="I326" i="13"/>
  <c r="H325" i="13"/>
  <c r="G324" i="13"/>
  <c r="I318" i="13"/>
  <c r="H317" i="13"/>
  <c r="G316" i="13"/>
  <c r="I310" i="13"/>
  <c r="H309" i="13"/>
  <c r="G308" i="13"/>
  <c r="I302" i="13"/>
  <c r="H301" i="13"/>
  <c r="G300" i="13"/>
  <c r="K296" i="13"/>
  <c r="J295" i="13"/>
  <c r="I294" i="13"/>
  <c r="H293" i="13"/>
  <c r="G292" i="13"/>
  <c r="K288" i="13"/>
  <c r="J287" i="13"/>
  <c r="I286" i="13"/>
  <c r="H285" i="13"/>
  <c r="G284" i="13"/>
  <c r="K280" i="13"/>
  <c r="J279" i="13"/>
  <c r="I278" i="13"/>
  <c r="H277" i="13"/>
  <c r="G276" i="13"/>
  <c r="K272" i="13"/>
  <c r="J271" i="13"/>
  <c r="I270" i="13"/>
  <c r="H269" i="13"/>
  <c r="G268" i="13"/>
  <c r="K264" i="13"/>
  <c r="J263" i="13"/>
  <c r="I262" i="13"/>
  <c r="H261" i="13"/>
  <c r="G260" i="13"/>
  <c r="K256" i="13"/>
  <c r="J255" i="13"/>
  <c r="I254" i="13"/>
  <c r="H253" i="13"/>
  <c r="G252" i="13"/>
  <c r="K248" i="13"/>
  <c r="J247" i="13"/>
  <c r="I246" i="13"/>
  <c r="H245" i="13"/>
  <c r="G244" i="13"/>
  <c r="K240" i="13"/>
  <c r="J239" i="13"/>
  <c r="I238" i="13"/>
  <c r="H237" i="13"/>
  <c r="G236" i="13"/>
  <c r="K232" i="13"/>
  <c r="J231" i="13"/>
  <c r="I230" i="13"/>
  <c r="H229" i="13"/>
  <c r="G228" i="13"/>
  <c r="K224" i="13"/>
  <c r="J223" i="13"/>
  <c r="I222" i="13"/>
  <c r="H221" i="13"/>
  <c r="G220" i="13"/>
  <c r="K216" i="13"/>
  <c r="J215" i="13"/>
  <c r="I214" i="13"/>
  <c r="H213" i="13"/>
  <c r="G212" i="13"/>
  <c r="K208" i="13"/>
  <c r="J207" i="13"/>
  <c r="I206" i="13"/>
  <c r="H205" i="13"/>
  <c r="G204" i="13"/>
  <c r="K200" i="13"/>
  <c r="J199" i="13"/>
  <c r="I198" i="13"/>
  <c r="H197" i="13"/>
  <c r="G196" i="13"/>
  <c r="K192" i="13"/>
  <c r="J191" i="13"/>
  <c r="I190" i="13"/>
  <c r="H189" i="13"/>
  <c r="G188" i="13"/>
  <c r="K184" i="13"/>
  <c r="J183" i="13"/>
  <c r="I182" i="13"/>
  <c r="H181" i="13"/>
  <c r="G180" i="13"/>
  <c r="K176" i="13"/>
  <c r="J175" i="13"/>
  <c r="I174" i="13"/>
  <c r="H173" i="13"/>
  <c r="G172" i="13"/>
  <c r="K168" i="13"/>
  <c r="J167" i="13"/>
  <c r="I166" i="13"/>
  <c r="H165" i="13"/>
  <c r="G164" i="13"/>
  <c r="K160" i="13"/>
  <c r="J159" i="13"/>
  <c r="I158" i="13"/>
  <c r="H157" i="13"/>
  <c r="G156" i="13"/>
  <c r="K152" i="13"/>
  <c r="J151" i="13"/>
  <c r="I150" i="13"/>
  <c r="H149" i="13"/>
  <c r="G148" i="13"/>
  <c r="K144" i="13"/>
  <c r="J143" i="13"/>
  <c r="I142" i="13"/>
  <c r="H141" i="13"/>
  <c r="G140" i="13"/>
  <c r="K136" i="13"/>
  <c r="J135" i="13"/>
  <c r="I134" i="13"/>
  <c r="H133" i="13"/>
  <c r="G132" i="13"/>
  <c r="K128" i="13"/>
  <c r="J127" i="13"/>
  <c r="I126" i="13"/>
  <c r="H125" i="13"/>
  <c r="G124" i="13"/>
  <c r="K120" i="13"/>
  <c r="J119" i="13"/>
  <c r="I118" i="13"/>
  <c r="H117" i="13"/>
  <c r="G116" i="13"/>
  <c r="K112" i="13"/>
  <c r="J111" i="13"/>
  <c r="I110" i="13"/>
  <c r="H109" i="13"/>
  <c r="G108" i="13"/>
  <c r="K104" i="13"/>
  <c r="J103" i="13"/>
  <c r="I102" i="13"/>
  <c r="H101" i="13"/>
  <c r="G100" i="13"/>
  <c r="K96" i="13"/>
  <c r="J95" i="13"/>
  <c r="I94" i="13"/>
  <c r="H93" i="13"/>
  <c r="G92" i="13"/>
  <c r="K88" i="13"/>
  <c r="J87" i="13"/>
  <c r="I86" i="13"/>
  <c r="H85" i="13"/>
  <c r="G84" i="13"/>
  <c r="J79" i="13"/>
  <c r="G76" i="13"/>
  <c r="J71" i="13"/>
  <c r="I70" i="13"/>
  <c r="G68" i="13"/>
  <c r="K64" i="13"/>
  <c r="J63" i="13"/>
  <c r="I62" i="13"/>
  <c r="G60" i="13"/>
  <c r="J55" i="13"/>
  <c r="G52" i="13"/>
  <c r="G44" i="13"/>
  <c r="J39" i="13"/>
  <c r="H37" i="13"/>
  <c r="G36" i="13"/>
  <c r="I30" i="13"/>
  <c r="H29" i="13"/>
  <c r="G28" i="13"/>
  <c r="K24" i="13"/>
  <c r="J22" i="13"/>
  <c r="J21" i="13"/>
  <c r="K454" i="2"/>
  <c r="L448" i="2"/>
  <c r="H447" i="2"/>
  <c r="G444" i="2"/>
  <c r="K444" i="2"/>
  <c r="I443" i="2"/>
  <c r="K440" i="2"/>
  <c r="G440" i="2"/>
  <c r="I439" i="2"/>
  <c r="G429" i="2"/>
  <c r="K426" i="2"/>
  <c r="G425" i="2"/>
  <c r="K422" i="2"/>
  <c r="L420" i="2"/>
  <c r="L416" i="2"/>
  <c r="F411" i="2"/>
  <c r="J411" i="2"/>
  <c r="H410" i="2"/>
  <c r="J407" i="2"/>
  <c r="F407" i="2"/>
  <c r="H406" i="2"/>
  <c r="I404" i="2"/>
  <c r="I400" i="2"/>
  <c r="L395" i="2"/>
  <c r="F394" i="2"/>
  <c r="K393" i="2"/>
  <c r="L391" i="2"/>
  <c r="F390" i="2"/>
  <c r="K387" i="2"/>
  <c r="K383" i="2"/>
  <c r="G380" i="2"/>
  <c r="K380" i="2"/>
  <c r="I379" i="2"/>
  <c r="K376" i="2"/>
  <c r="G376" i="2"/>
  <c r="I375" i="2"/>
  <c r="K371" i="2"/>
  <c r="K369" i="2"/>
  <c r="K368" i="2"/>
  <c r="G368" i="2"/>
  <c r="J366" i="2"/>
  <c r="I363" i="2"/>
  <c r="L362" i="2"/>
  <c r="J360" i="2"/>
  <c r="L359" i="2"/>
  <c r="J351" i="2"/>
  <c r="F351" i="2"/>
  <c r="H336" i="2"/>
  <c r="J336" i="2"/>
  <c r="I331" i="2"/>
  <c r="L329" i="2"/>
  <c r="K329" i="2"/>
  <c r="K328" i="2"/>
  <c r="G328" i="2"/>
  <c r="J327" i="2"/>
  <c r="F327" i="2"/>
  <c r="I327" i="2"/>
  <c r="I326" i="2"/>
  <c r="F326" i="2"/>
  <c r="H326" i="2"/>
  <c r="F299" i="2"/>
  <c r="H299" i="2"/>
  <c r="J299" i="2"/>
  <c r="K295" i="2"/>
  <c r="L295" i="2"/>
  <c r="G295" i="2"/>
  <c r="I270" i="2"/>
  <c r="J270" i="2"/>
  <c r="K270" i="2"/>
  <c r="F270" i="2"/>
  <c r="H270" i="2"/>
  <c r="P12" i="2"/>
  <c r="P13" i="2"/>
  <c r="H12" i="2"/>
  <c r="H13" i="2"/>
  <c r="L434" i="13"/>
  <c r="K433" i="13"/>
  <c r="L426" i="13"/>
  <c r="K425" i="13"/>
  <c r="L418" i="13"/>
  <c r="K417" i="13"/>
  <c r="L410" i="13"/>
  <c r="K409" i="13"/>
  <c r="L402" i="13"/>
  <c r="K401" i="13"/>
  <c r="L394" i="13"/>
  <c r="K393" i="13"/>
  <c r="L386" i="13"/>
  <c r="K385" i="13"/>
  <c r="L378" i="13"/>
  <c r="K377" i="13"/>
  <c r="L370" i="13"/>
  <c r="K369" i="13"/>
  <c r="H366" i="13"/>
  <c r="L362" i="13"/>
  <c r="K361" i="13"/>
  <c r="H358" i="13"/>
  <c r="L354" i="13"/>
  <c r="K353" i="13"/>
  <c r="H350" i="13"/>
  <c r="L346" i="13"/>
  <c r="K345" i="13"/>
  <c r="H342" i="13"/>
  <c r="L338" i="13"/>
  <c r="K337" i="13"/>
  <c r="H334" i="13"/>
  <c r="L330" i="13"/>
  <c r="K329" i="13"/>
  <c r="H326" i="13"/>
  <c r="L322" i="13"/>
  <c r="K321" i="13"/>
  <c r="H318" i="13"/>
  <c r="L314" i="13"/>
  <c r="K313" i="13"/>
  <c r="H310" i="13"/>
  <c r="L306" i="13"/>
  <c r="K305" i="13"/>
  <c r="H302" i="13"/>
  <c r="L298" i="13"/>
  <c r="K297" i="13"/>
  <c r="I295" i="13"/>
  <c r="H294" i="13"/>
  <c r="L290" i="13"/>
  <c r="K289" i="13"/>
  <c r="I287" i="13"/>
  <c r="H286" i="13"/>
  <c r="L282" i="13"/>
  <c r="K281" i="13"/>
  <c r="I279" i="13"/>
  <c r="H278" i="13"/>
  <c r="L274" i="13"/>
  <c r="K273" i="13"/>
  <c r="I271" i="13"/>
  <c r="H270" i="13"/>
  <c r="L266" i="13"/>
  <c r="K265" i="13"/>
  <c r="I263" i="13"/>
  <c r="H262" i="13"/>
  <c r="L258" i="13"/>
  <c r="K257" i="13"/>
  <c r="I255" i="13"/>
  <c r="H254" i="13"/>
  <c r="L250" i="13"/>
  <c r="K249" i="13"/>
  <c r="I247" i="13"/>
  <c r="H246" i="13"/>
  <c r="L242" i="13"/>
  <c r="K241" i="13"/>
  <c r="I239" i="13"/>
  <c r="H238" i="13"/>
  <c r="L234" i="13"/>
  <c r="K233" i="13"/>
  <c r="I231" i="13"/>
  <c r="H230" i="13"/>
  <c r="L226" i="13"/>
  <c r="K225" i="13"/>
  <c r="I223" i="13"/>
  <c r="H222" i="13"/>
  <c r="L218" i="13"/>
  <c r="K217" i="13"/>
  <c r="I215" i="13"/>
  <c r="H214" i="13"/>
  <c r="L210" i="13"/>
  <c r="K209" i="13"/>
  <c r="I207" i="13"/>
  <c r="H206" i="13"/>
  <c r="L202" i="13"/>
  <c r="K201" i="13"/>
  <c r="I199" i="13"/>
  <c r="H198" i="13"/>
  <c r="L194" i="13"/>
  <c r="K193" i="13"/>
  <c r="I191" i="13"/>
  <c r="H190" i="13"/>
  <c r="L186" i="13"/>
  <c r="K185" i="13"/>
  <c r="I183" i="13"/>
  <c r="H182" i="13"/>
  <c r="L178" i="13"/>
  <c r="K177" i="13"/>
  <c r="I175" i="13"/>
  <c r="H174" i="13"/>
  <c r="L170" i="13"/>
  <c r="K169" i="13"/>
  <c r="I167" i="13"/>
  <c r="H166" i="13"/>
  <c r="L162" i="13"/>
  <c r="K161" i="13"/>
  <c r="I159" i="13"/>
  <c r="H158" i="13"/>
  <c r="L154" i="13"/>
  <c r="K153" i="13"/>
  <c r="I151" i="13"/>
  <c r="H150" i="13"/>
  <c r="L146" i="13"/>
  <c r="K145" i="13"/>
  <c r="I143" i="13"/>
  <c r="H142" i="13"/>
  <c r="L138" i="13"/>
  <c r="K137" i="13"/>
  <c r="I135" i="13"/>
  <c r="H134" i="13"/>
  <c r="L130" i="13"/>
  <c r="K129" i="13"/>
  <c r="I127" i="13"/>
  <c r="H126" i="13"/>
  <c r="L122" i="13"/>
  <c r="K121" i="13"/>
  <c r="I119" i="13"/>
  <c r="H118" i="13"/>
  <c r="L114" i="13"/>
  <c r="K113" i="13"/>
  <c r="I111" i="13"/>
  <c r="H110" i="13"/>
  <c r="L106" i="13"/>
  <c r="K105" i="13"/>
  <c r="I103" i="13"/>
  <c r="H102" i="13"/>
  <c r="L98" i="13"/>
  <c r="K97" i="13"/>
  <c r="I95" i="13"/>
  <c r="H94" i="13"/>
  <c r="L90" i="13"/>
  <c r="K89" i="13"/>
  <c r="I87" i="13"/>
  <c r="H86" i="13"/>
  <c r="L82" i="13"/>
  <c r="I79" i="13"/>
  <c r="L74" i="13"/>
  <c r="I71" i="13"/>
  <c r="H70" i="13"/>
  <c r="I63" i="13"/>
  <c r="H62" i="13"/>
  <c r="I55" i="13"/>
  <c r="L50" i="13"/>
  <c r="K49" i="13"/>
  <c r="K41" i="13"/>
  <c r="I39" i="13"/>
  <c r="K33" i="13"/>
  <c r="H30" i="13"/>
  <c r="L26" i="13"/>
  <c r="K25" i="13"/>
  <c r="I22" i="13"/>
  <c r="I21" i="13"/>
  <c r="J454" i="2"/>
  <c r="L452" i="2"/>
  <c r="I451" i="2"/>
  <c r="H443" i="2"/>
  <c r="L442" i="2"/>
  <c r="H439" i="2"/>
  <c r="L438" i="2"/>
  <c r="L428" i="2"/>
  <c r="J426" i="2"/>
  <c r="L424" i="2"/>
  <c r="J422" i="2"/>
  <c r="J420" i="2"/>
  <c r="F419" i="2"/>
  <c r="J419" i="2"/>
  <c r="H418" i="2"/>
  <c r="J416" i="2"/>
  <c r="J415" i="2"/>
  <c r="F415" i="2"/>
  <c r="H414" i="2"/>
  <c r="I412" i="2"/>
  <c r="I408" i="2"/>
  <c r="H404" i="2"/>
  <c r="L403" i="2"/>
  <c r="H400" i="2"/>
  <c r="L399" i="2"/>
  <c r="K397" i="2"/>
  <c r="K395" i="2"/>
  <c r="K391" i="2"/>
  <c r="G388" i="2"/>
  <c r="K388" i="2"/>
  <c r="I387" i="2"/>
  <c r="K384" i="2"/>
  <c r="G384" i="2"/>
  <c r="I383" i="2"/>
  <c r="H379" i="2"/>
  <c r="L378" i="2"/>
  <c r="H375" i="2"/>
  <c r="L374" i="2"/>
  <c r="F371" i="2"/>
  <c r="J371" i="2"/>
  <c r="G367" i="2"/>
  <c r="H366" i="2"/>
  <c r="G364" i="2"/>
  <c r="K364" i="2"/>
  <c r="L364" i="2"/>
  <c r="H363" i="2"/>
  <c r="K362" i="2"/>
  <c r="I360" i="2"/>
  <c r="K359" i="2"/>
  <c r="I354" i="2"/>
  <c r="J354" i="2"/>
  <c r="K347" i="2"/>
  <c r="L342" i="2"/>
  <c r="G340" i="2"/>
  <c r="K340" i="2"/>
  <c r="L340" i="2"/>
  <c r="H331" i="2"/>
  <c r="H328" i="2"/>
  <c r="J328" i="2"/>
  <c r="I318" i="2"/>
  <c r="J318" i="2"/>
  <c r="F318" i="2"/>
  <c r="H318" i="2"/>
  <c r="F307" i="2"/>
  <c r="H307" i="2"/>
  <c r="J307" i="2"/>
  <c r="G300" i="2"/>
  <c r="K300" i="2"/>
  <c r="L300" i="2"/>
  <c r="K287" i="2"/>
  <c r="L287" i="2"/>
  <c r="G287" i="2"/>
  <c r="I262" i="2"/>
  <c r="J262" i="2"/>
  <c r="K262" i="2"/>
  <c r="F262" i="2"/>
  <c r="H262" i="2"/>
  <c r="O12" i="2"/>
  <c r="O13" i="2"/>
  <c r="G12" i="2"/>
  <c r="G13" i="2"/>
  <c r="H454" i="2"/>
  <c r="F447" i="2"/>
  <c r="G445" i="2"/>
  <c r="G441" i="2"/>
  <c r="F427" i="2"/>
  <c r="J427" i="2"/>
  <c r="H426" i="2"/>
  <c r="J423" i="2"/>
  <c r="F423" i="2"/>
  <c r="H422" i="2"/>
  <c r="I420" i="2"/>
  <c r="I416" i="2"/>
  <c r="F410" i="2"/>
  <c r="F406" i="2"/>
  <c r="K403" i="2"/>
  <c r="K399" i="2"/>
  <c r="G396" i="2"/>
  <c r="K396" i="2"/>
  <c r="I395" i="2"/>
  <c r="K392" i="2"/>
  <c r="G392" i="2"/>
  <c r="I391" i="2"/>
  <c r="G381" i="2"/>
  <c r="G377" i="2"/>
  <c r="J367" i="2"/>
  <c r="F367" i="2"/>
  <c r="H362" i="2"/>
  <c r="F360" i="2"/>
  <c r="L355" i="2"/>
  <c r="L352" i="2"/>
  <c r="I350" i="2"/>
  <c r="F350" i="2"/>
  <c r="F347" i="2"/>
  <c r="J347" i="2"/>
  <c r="L343" i="2"/>
  <c r="K342" i="2"/>
  <c r="G332" i="2"/>
  <c r="K332" i="2"/>
  <c r="L332" i="2"/>
  <c r="G324" i="2"/>
  <c r="K324" i="2"/>
  <c r="L324" i="2"/>
  <c r="K319" i="2"/>
  <c r="G319" i="2"/>
  <c r="G316" i="2"/>
  <c r="K316" i="2"/>
  <c r="L316" i="2"/>
  <c r="F315" i="2"/>
  <c r="H315" i="2"/>
  <c r="J315" i="2"/>
  <c r="G308" i="2"/>
  <c r="K308" i="2"/>
  <c r="L308" i="2"/>
  <c r="I302" i="2"/>
  <c r="J302" i="2"/>
  <c r="K302" i="2"/>
  <c r="F302" i="2"/>
  <c r="H302" i="2"/>
  <c r="K279" i="2"/>
  <c r="L279" i="2"/>
  <c r="G279" i="2"/>
  <c r="I254" i="2"/>
  <c r="J254" i="2"/>
  <c r="K254" i="2"/>
  <c r="F254" i="2"/>
  <c r="H254" i="2"/>
  <c r="N12" i="2"/>
  <c r="N13" i="2"/>
  <c r="F12" i="2"/>
  <c r="F13" i="2"/>
  <c r="L444" i="2"/>
  <c r="J442" i="2"/>
  <c r="L440" i="2"/>
  <c r="J438" i="2"/>
  <c r="F435" i="2"/>
  <c r="J435" i="2"/>
  <c r="H434" i="2"/>
  <c r="J431" i="2"/>
  <c r="F431" i="2"/>
  <c r="H430" i="2"/>
  <c r="L419" i="2"/>
  <c r="F418" i="2"/>
  <c r="K417" i="2"/>
  <c r="L415" i="2"/>
  <c r="F414" i="2"/>
  <c r="K413" i="2"/>
  <c r="K411" i="2"/>
  <c r="K407" i="2"/>
  <c r="G404" i="2"/>
  <c r="K404" i="2"/>
  <c r="I403" i="2"/>
  <c r="K400" i="2"/>
  <c r="G400" i="2"/>
  <c r="I399" i="2"/>
  <c r="H395" i="2"/>
  <c r="L394" i="2"/>
  <c r="H391" i="2"/>
  <c r="L390" i="2"/>
  <c r="G389" i="2"/>
  <c r="G387" i="2"/>
  <c r="K386" i="2"/>
  <c r="G385" i="2"/>
  <c r="G383" i="2"/>
  <c r="K382" i="2"/>
  <c r="L380" i="2"/>
  <c r="J378" i="2"/>
  <c r="L376" i="2"/>
  <c r="J374" i="2"/>
  <c r="I370" i="2"/>
  <c r="J370" i="2"/>
  <c r="K363" i="2"/>
  <c r="K361" i="2"/>
  <c r="K360" i="2"/>
  <c r="G360" i="2"/>
  <c r="H359" i="2"/>
  <c r="J358" i="2"/>
  <c r="I355" i="2"/>
  <c r="L354" i="2"/>
  <c r="J352" i="2"/>
  <c r="L351" i="2"/>
  <c r="L344" i="2"/>
  <c r="K343" i="2"/>
  <c r="J342" i="2"/>
  <c r="F339" i="2"/>
  <c r="J339" i="2"/>
  <c r="L335" i="2"/>
  <c r="K334" i="2"/>
  <c r="L326" i="2"/>
  <c r="F323" i="2"/>
  <c r="J323" i="2"/>
  <c r="J319" i="2"/>
  <c r="F319" i="2"/>
  <c r="I319" i="2"/>
  <c r="I310" i="2"/>
  <c r="J310" i="2"/>
  <c r="K310" i="2"/>
  <c r="F310" i="2"/>
  <c r="H310" i="2"/>
  <c r="L286" i="2"/>
  <c r="K271" i="2"/>
  <c r="L271" i="2"/>
  <c r="G271" i="2"/>
  <c r="M12" i="2"/>
  <c r="M13" i="2"/>
  <c r="E12" i="2"/>
  <c r="E13" i="2"/>
  <c r="K321" i="2"/>
  <c r="J320" i="2"/>
  <c r="K313" i="2"/>
  <c r="J312" i="2"/>
  <c r="I311" i="2"/>
  <c r="K305" i="2"/>
  <c r="J304" i="2"/>
  <c r="I303" i="2"/>
  <c r="K297" i="2"/>
  <c r="J296" i="2"/>
  <c r="I295" i="2"/>
  <c r="K289" i="2"/>
  <c r="J288" i="2"/>
  <c r="I287" i="2"/>
  <c r="K281" i="2"/>
  <c r="J280" i="2"/>
  <c r="I279" i="2"/>
  <c r="K273" i="2"/>
  <c r="J272" i="2"/>
  <c r="I271" i="2"/>
  <c r="K265" i="2"/>
  <c r="J264" i="2"/>
  <c r="I263" i="2"/>
  <c r="K257" i="2"/>
  <c r="J256" i="2"/>
  <c r="I255" i="2"/>
  <c r="K249" i="2"/>
  <c r="J248" i="2"/>
  <c r="I247" i="2"/>
  <c r="H246" i="2"/>
  <c r="K241" i="2"/>
  <c r="J240" i="2"/>
  <c r="I239" i="2"/>
  <c r="H238" i="2"/>
  <c r="K233" i="2"/>
  <c r="J232" i="2"/>
  <c r="I231" i="2"/>
  <c r="H230" i="2"/>
  <c r="K225" i="2"/>
  <c r="J224" i="2"/>
  <c r="I223" i="2"/>
  <c r="H222" i="2"/>
  <c r="K217" i="2"/>
  <c r="J216" i="2"/>
  <c r="I215" i="2"/>
  <c r="H214" i="2"/>
  <c r="K209" i="2"/>
  <c r="J208" i="2"/>
  <c r="I207" i="2"/>
  <c r="H206" i="2"/>
  <c r="K201" i="2"/>
  <c r="J200" i="2"/>
  <c r="I199" i="2"/>
  <c r="H198" i="2"/>
  <c r="K193" i="2"/>
  <c r="J192" i="2"/>
  <c r="I191" i="2"/>
  <c r="H190" i="2"/>
  <c r="K185" i="2"/>
  <c r="J184" i="2"/>
  <c r="I183" i="2"/>
  <c r="H182" i="2"/>
  <c r="K177" i="2"/>
  <c r="J176" i="2"/>
  <c r="I175" i="2"/>
  <c r="H174" i="2"/>
  <c r="K169" i="2"/>
  <c r="J168" i="2"/>
  <c r="I167" i="2"/>
  <c r="H166" i="2"/>
  <c r="K161" i="2"/>
  <c r="J160" i="2"/>
  <c r="I159" i="2"/>
  <c r="H158" i="2"/>
  <c r="K153" i="2"/>
  <c r="J152" i="2"/>
  <c r="I151" i="2"/>
  <c r="H150" i="2"/>
  <c r="K145" i="2"/>
  <c r="J144" i="2"/>
  <c r="I143" i="2"/>
  <c r="H142" i="2"/>
  <c r="K137" i="2"/>
  <c r="J136" i="2"/>
  <c r="I135" i="2"/>
  <c r="H134" i="2"/>
  <c r="K129" i="2"/>
  <c r="J128" i="2"/>
  <c r="I127" i="2"/>
  <c r="H126" i="2"/>
  <c r="K121" i="2"/>
  <c r="J120" i="2"/>
  <c r="I119" i="2"/>
  <c r="H118" i="2"/>
  <c r="K113" i="2"/>
  <c r="J112" i="2"/>
  <c r="I111" i="2"/>
  <c r="H110" i="2"/>
  <c r="K105" i="2"/>
  <c r="J104" i="2"/>
  <c r="I103" i="2"/>
  <c r="H102" i="2"/>
  <c r="K97" i="2"/>
  <c r="J96" i="2"/>
  <c r="I95" i="2"/>
  <c r="H94" i="2"/>
  <c r="K89" i="2"/>
  <c r="J88" i="2"/>
  <c r="I87" i="2"/>
  <c r="H86" i="2"/>
  <c r="K81" i="2"/>
  <c r="J80" i="2"/>
  <c r="I79" i="2"/>
  <c r="H78" i="2"/>
  <c r="K73" i="2"/>
  <c r="J72" i="2"/>
  <c r="I71" i="2"/>
  <c r="H70" i="2"/>
  <c r="K65" i="2"/>
  <c r="J64" i="2"/>
  <c r="I63" i="2"/>
  <c r="H62" i="2"/>
  <c r="K57" i="2"/>
  <c r="J56" i="2"/>
  <c r="I55" i="2"/>
  <c r="H54" i="2"/>
  <c r="K49" i="2"/>
  <c r="J48" i="2"/>
  <c r="I47" i="2"/>
  <c r="H46" i="2"/>
  <c r="K41" i="2"/>
  <c r="J40" i="2"/>
  <c r="I39" i="2"/>
  <c r="H38" i="2"/>
  <c r="K33" i="2"/>
  <c r="J32" i="2"/>
  <c r="I31" i="2"/>
  <c r="H30" i="2"/>
  <c r="K25" i="2"/>
  <c r="J24" i="2"/>
  <c r="I23" i="2"/>
  <c r="I22" i="2"/>
  <c r="I21" i="2"/>
  <c r="K1204" i="20"/>
  <c r="J1203" i="20"/>
  <c r="I1202" i="20"/>
  <c r="H1201" i="20"/>
  <c r="L1199" i="20"/>
  <c r="I1198" i="20"/>
  <c r="K1196" i="20"/>
  <c r="K1192" i="20"/>
  <c r="G1189" i="20"/>
  <c r="K1189" i="20"/>
  <c r="I1188" i="20"/>
  <c r="K1185" i="20"/>
  <c r="G1185" i="20"/>
  <c r="I1184" i="20"/>
  <c r="K1171" i="20"/>
  <c r="K1167" i="20"/>
  <c r="L1165" i="20"/>
  <c r="J1163" i="20"/>
  <c r="L1161" i="20"/>
  <c r="J1159" i="20"/>
  <c r="J1157" i="20"/>
  <c r="F1156" i="20"/>
  <c r="J1156" i="20"/>
  <c r="H1155" i="20"/>
  <c r="J1153" i="20"/>
  <c r="J1152" i="20"/>
  <c r="F1152" i="20"/>
  <c r="H1151" i="20"/>
  <c r="I1149" i="20"/>
  <c r="I1145" i="20"/>
  <c r="L1140" i="20"/>
  <c r="L1136" i="20"/>
  <c r="K1134" i="20"/>
  <c r="K1132" i="20"/>
  <c r="K1128" i="20"/>
  <c r="G1125" i="20"/>
  <c r="K1125" i="20"/>
  <c r="I1124" i="20"/>
  <c r="K1121" i="20"/>
  <c r="G1121" i="20"/>
  <c r="I1120" i="20"/>
  <c r="I1109" i="20"/>
  <c r="J1109" i="20"/>
  <c r="H1107" i="20"/>
  <c r="I1107" i="20"/>
  <c r="K1102" i="20"/>
  <c r="L1102" i="20"/>
  <c r="G1101" i="20"/>
  <c r="K1101" i="20"/>
  <c r="F1100" i="20"/>
  <c r="H1100" i="20"/>
  <c r="I1100" i="20"/>
  <c r="J1100" i="20"/>
  <c r="G1093" i="20"/>
  <c r="K1093" i="20"/>
  <c r="H191" i="2"/>
  <c r="H183" i="2"/>
  <c r="H175" i="2"/>
  <c r="I168" i="2"/>
  <c r="H167" i="2"/>
  <c r="I160" i="2"/>
  <c r="H159" i="2"/>
  <c r="I152" i="2"/>
  <c r="H151" i="2"/>
  <c r="I144" i="2"/>
  <c r="H143" i="2"/>
  <c r="I136" i="2"/>
  <c r="H135" i="2"/>
  <c r="I128" i="2"/>
  <c r="H127" i="2"/>
  <c r="I120" i="2"/>
  <c r="H119" i="2"/>
  <c r="I112" i="2"/>
  <c r="H111" i="2"/>
  <c r="I104" i="2"/>
  <c r="H103" i="2"/>
  <c r="I96" i="2"/>
  <c r="H95" i="2"/>
  <c r="I88" i="2"/>
  <c r="H87" i="2"/>
  <c r="L83" i="2"/>
  <c r="K82" i="2"/>
  <c r="I80" i="2"/>
  <c r="H79" i="2"/>
  <c r="L75" i="2"/>
  <c r="K74" i="2"/>
  <c r="I72" i="2"/>
  <c r="H71" i="2"/>
  <c r="L67" i="2"/>
  <c r="K66" i="2"/>
  <c r="I64" i="2"/>
  <c r="H63" i="2"/>
  <c r="L59" i="2"/>
  <c r="K58" i="2"/>
  <c r="I56" i="2"/>
  <c r="H55" i="2"/>
  <c r="L51" i="2"/>
  <c r="K50" i="2"/>
  <c r="I48" i="2"/>
  <c r="H47" i="2"/>
  <c r="L43" i="2"/>
  <c r="K42" i="2"/>
  <c r="I40" i="2"/>
  <c r="H39" i="2"/>
  <c r="L35" i="2"/>
  <c r="K34" i="2"/>
  <c r="I32" i="2"/>
  <c r="H31" i="2"/>
  <c r="L27" i="2"/>
  <c r="K26" i="2"/>
  <c r="I24" i="2"/>
  <c r="H23" i="2"/>
  <c r="H22" i="2"/>
  <c r="H21" i="2"/>
  <c r="K1205" i="20"/>
  <c r="I1203" i="20"/>
  <c r="H1202" i="20"/>
  <c r="K1199" i="20"/>
  <c r="I1196" i="20"/>
  <c r="K1193" i="20"/>
  <c r="G1193" i="20"/>
  <c r="I1192" i="20"/>
  <c r="L1187" i="20"/>
  <c r="L1183" i="20"/>
  <c r="J1171" i="20"/>
  <c r="J1167" i="20"/>
  <c r="J1165" i="20"/>
  <c r="F1164" i="20"/>
  <c r="J1164" i="20"/>
  <c r="H1163" i="20"/>
  <c r="J1161" i="20"/>
  <c r="J1160" i="20"/>
  <c r="F1160" i="20"/>
  <c r="H1159" i="20"/>
  <c r="I1157" i="20"/>
  <c r="I1153" i="20"/>
  <c r="H1149" i="20"/>
  <c r="L1148" i="20"/>
  <c r="H1145" i="20"/>
  <c r="L1144" i="20"/>
  <c r="K1142" i="20"/>
  <c r="G1133" i="20"/>
  <c r="K1133" i="20"/>
  <c r="I1132" i="20"/>
  <c r="K1129" i="20"/>
  <c r="G1129" i="20"/>
  <c r="I1128" i="20"/>
  <c r="L1123" i="20"/>
  <c r="L1119" i="20"/>
  <c r="L1106" i="20"/>
  <c r="G1106" i="20"/>
  <c r="I1101" i="20"/>
  <c r="J1101" i="20"/>
  <c r="L1098" i="20"/>
  <c r="G1098" i="20"/>
  <c r="K1098" i="20"/>
  <c r="F1097" i="20"/>
  <c r="J1097" i="20"/>
  <c r="I1093" i="20"/>
  <c r="J1093" i="20"/>
  <c r="F1093" i="20"/>
  <c r="I1085" i="20"/>
  <c r="J1085" i="20"/>
  <c r="F1085" i="20"/>
  <c r="I1077" i="20"/>
  <c r="J1077" i="20"/>
  <c r="F1077" i="20"/>
  <c r="I1069" i="20"/>
  <c r="J1069" i="20"/>
  <c r="F1069" i="20"/>
  <c r="I1061" i="20"/>
  <c r="J1061" i="20"/>
  <c r="F1061" i="20"/>
  <c r="K1054" i="20"/>
  <c r="L1054" i="20"/>
  <c r="G1054" i="20"/>
  <c r="J346" i="2"/>
  <c r="K339" i="2"/>
  <c r="J338" i="2"/>
  <c r="K331" i="2"/>
  <c r="J330" i="2"/>
  <c r="K323" i="2"/>
  <c r="J322" i="2"/>
  <c r="K315" i="2"/>
  <c r="J314" i="2"/>
  <c r="K307" i="2"/>
  <c r="J306" i="2"/>
  <c r="K299" i="2"/>
  <c r="J298" i="2"/>
  <c r="L292" i="2"/>
  <c r="K291" i="2"/>
  <c r="J290" i="2"/>
  <c r="L284" i="2"/>
  <c r="K283" i="2"/>
  <c r="J282" i="2"/>
  <c r="L276" i="2"/>
  <c r="K275" i="2"/>
  <c r="J274" i="2"/>
  <c r="L268" i="2"/>
  <c r="K267" i="2"/>
  <c r="J266" i="2"/>
  <c r="L260" i="2"/>
  <c r="K259" i="2"/>
  <c r="J258" i="2"/>
  <c r="L252" i="2"/>
  <c r="K251" i="2"/>
  <c r="J250" i="2"/>
  <c r="G247" i="2"/>
  <c r="F246" i="2"/>
  <c r="L244" i="2"/>
  <c r="K243" i="2"/>
  <c r="J242" i="2"/>
  <c r="G239" i="2"/>
  <c r="F238" i="2"/>
  <c r="L236" i="2"/>
  <c r="K235" i="2"/>
  <c r="J234" i="2"/>
  <c r="G231" i="2"/>
  <c r="F230" i="2"/>
  <c r="L228" i="2"/>
  <c r="K227" i="2"/>
  <c r="J226" i="2"/>
  <c r="G223" i="2"/>
  <c r="F222" i="2"/>
  <c r="L220" i="2"/>
  <c r="K219" i="2"/>
  <c r="J218" i="2"/>
  <c r="G215" i="2"/>
  <c r="F214" i="2"/>
  <c r="L212" i="2"/>
  <c r="K211" i="2"/>
  <c r="J210" i="2"/>
  <c r="G207" i="2"/>
  <c r="F206" i="2"/>
  <c r="L204" i="2"/>
  <c r="K203" i="2"/>
  <c r="J202" i="2"/>
  <c r="G199" i="2"/>
  <c r="F198" i="2"/>
  <c r="L196" i="2"/>
  <c r="K195" i="2"/>
  <c r="J194" i="2"/>
  <c r="G191" i="2"/>
  <c r="F190" i="2"/>
  <c r="L188" i="2"/>
  <c r="K187" i="2"/>
  <c r="J186" i="2"/>
  <c r="G183" i="2"/>
  <c r="F182" i="2"/>
  <c r="L180" i="2"/>
  <c r="K179" i="2"/>
  <c r="J178" i="2"/>
  <c r="G175" i="2"/>
  <c r="F174" i="2"/>
  <c r="L172" i="2"/>
  <c r="K171" i="2"/>
  <c r="J170" i="2"/>
  <c r="G167" i="2"/>
  <c r="F166" i="2"/>
  <c r="L164" i="2"/>
  <c r="K163" i="2"/>
  <c r="J162" i="2"/>
  <c r="G159" i="2"/>
  <c r="F158" i="2"/>
  <c r="L156" i="2"/>
  <c r="K155" i="2"/>
  <c r="J154" i="2"/>
  <c r="G151" i="2"/>
  <c r="F150" i="2"/>
  <c r="L148" i="2"/>
  <c r="K147" i="2"/>
  <c r="J146" i="2"/>
  <c r="G143" i="2"/>
  <c r="F142" i="2"/>
  <c r="L140" i="2"/>
  <c r="K139" i="2"/>
  <c r="J138" i="2"/>
  <c r="G135" i="2"/>
  <c r="F134" i="2"/>
  <c r="L132" i="2"/>
  <c r="K131" i="2"/>
  <c r="J130" i="2"/>
  <c r="G127" i="2"/>
  <c r="F126" i="2"/>
  <c r="L124" i="2"/>
  <c r="K123" i="2"/>
  <c r="J122" i="2"/>
  <c r="G119" i="2"/>
  <c r="F118" i="2"/>
  <c r="L116" i="2"/>
  <c r="K115" i="2"/>
  <c r="J114" i="2"/>
  <c r="G111" i="2"/>
  <c r="F110" i="2"/>
  <c r="L108" i="2"/>
  <c r="K107" i="2"/>
  <c r="J106" i="2"/>
  <c r="G103" i="2"/>
  <c r="F102" i="2"/>
  <c r="L100" i="2"/>
  <c r="K99" i="2"/>
  <c r="J98" i="2"/>
  <c r="G95" i="2"/>
  <c r="F94" i="2"/>
  <c r="L92" i="2"/>
  <c r="K91" i="2"/>
  <c r="J90" i="2"/>
  <c r="G87" i="2"/>
  <c r="F86" i="2"/>
  <c r="L84" i="2"/>
  <c r="K83" i="2"/>
  <c r="J82" i="2"/>
  <c r="G79" i="2"/>
  <c r="F78" i="2"/>
  <c r="L76" i="2"/>
  <c r="K75" i="2"/>
  <c r="J74" i="2"/>
  <c r="G71" i="2"/>
  <c r="F70" i="2"/>
  <c r="L68" i="2"/>
  <c r="K67" i="2"/>
  <c r="J66" i="2"/>
  <c r="G63" i="2"/>
  <c r="F62" i="2"/>
  <c r="L60" i="2"/>
  <c r="K59" i="2"/>
  <c r="J58" i="2"/>
  <c r="G55" i="2"/>
  <c r="F54" i="2"/>
  <c r="L52" i="2"/>
  <c r="K51" i="2"/>
  <c r="J50" i="2"/>
  <c r="G47" i="2"/>
  <c r="F46" i="2"/>
  <c r="L44" i="2"/>
  <c r="K43" i="2"/>
  <c r="J42" i="2"/>
  <c r="G39" i="2"/>
  <c r="F38" i="2"/>
  <c r="L36" i="2"/>
  <c r="K35" i="2"/>
  <c r="J34" i="2"/>
  <c r="G31" i="2"/>
  <c r="F30" i="2"/>
  <c r="L28" i="2"/>
  <c r="K27" i="2"/>
  <c r="J26" i="2"/>
  <c r="G23" i="2"/>
  <c r="G22" i="2"/>
  <c r="G21" i="2"/>
  <c r="J1205" i="20"/>
  <c r="G1202" i="20"/>
  <c r="F1201" i="20"/>
  <c r="F1198" i="20"/>
  <c r="L1197" i="20"/>
  <c r="L1195" i="20"/>
  <c r="L1191" i="20"/>
  <c r="G1190" i="20"/>
  <c r="K1187" i="20"/>
  <c r="G1186" i="20"/>
  <c r="K1183" i="20"/>
  <c r="L1181" i="20"/>
  <c r="L1177" i="20"/>
  <c r="F1172" i="20"/>
  <c r="J1172" i="20"/>
  <c r="H1171" i="20"/>
  <c r="J1168" i="20"/>
  <c r="F1168" i="20"/>
  <c r="H1167" i="20"/>
  <c r="I1165" i="20"/>
  <c r="I1161" i="20"/>
  <c r="H1157" i="20"/>
  <c r="L1156" i="20"/>
  <c r="F1155" i="20"/>
  <c r="K1154" i="20"/>
  <c r="H1153" i="20"/>
  <c r="L1152" i="20"/>
  <c r="F1151" i="20"/>
  <c r="F1149" i="20"/>
  <c r="F1145" i="20"/>
  <c r="G1141" i="20"/>
  <c r="K1141" i="20"/>
  <c r="I1140" i="20"/>
  <c r="K1137" i="20"/>
  <c r="G1137" i="20"/>
  <c r="I1136" i="20"/>
  <c r="L1131" i="20"/>
  <c r="L1127" i="20"/>
  <c r="G1126" i="20"/>
  <c r="K1123" i="20"/>
  <c r="G1122" i="20"/>
  <c r="K1119" i="20"/>
  <c r="J1117" i="20"/>
  <c r="L1116" i="20"/>
  <c r="L1112" i="20"/>
  <c r="L1107" i="20"/>
  <c r="K1094" i="20"/>
  <c r="L1094" i="20"/>
  <c r="G1094" i="20"/>
  <c r="L1089" i="20"/>
  <c r="L1081" i="20"/>
  <c r="L1073" i="20"/>
  <c r="L1065" i="20"/>
  <c r="K1046" i="20"/>
  <c r="L1046" i="20"/>
  <c r="G1046" i="20"/>
  <c r="G312" i="2"/>
  <c r="F311" i="2"/>
  <c r="G304" i="2"/>
  <c r="F303" i="2"/>
  <c r="G296" i="2"/>
  <c r="F295" i="2"/>
  <c r="K292" i="2"/>
  <c r="J291" i="2"/>
  <c r="G288" i="2"/>
  <c r="F287" i="2"/>
  <c r="K284" i="2"/>
  <c r="J283" i="2"/>
  <c r="G280" i="2"/>
  <c r="F279" i="2"/>
  <c r="K276" i="2"/>
  <c r="J275" i="2"/>
  <c r="G272" i="2"/>
  <c r="F271" i="2"/>
  <c r="K268" i="2"/>
  <c r="J267" i="2"/>
  <c r="G264" i="2"/>
  <c r="F263" i="2"/>
  <c r="K260" i="2"/>
  <c r="J259" i="2"/>
  <c r="G256" i="2"/>
  <c r="F255" i="2"/>
  <c r="K252" i="2"/>
  <c r="J251" i="2"/>
  <c r="G248" i="2"/>
  <c r="F247" i="2"/>
  <c r="K244" i="2"/>
  <c r="J243" i="2"/>
  <c r="G240" i="2"/>
  <c r="F239" i="2"/>
  <c r="K236" i="2"/>
  <c r="J235" i="2"/>
  <c r="G232" i="2"/>
  <c r="F231" i="2"/>
  <c r="K228" i="2"/>
  <c r="J227" i="2"/>
  <c r="G224" i="2"/>
  <c r="F223" i="2"/>
  <c r="K220" i="2"/>
  <c r="J219" i="2"/>
  <c r="G216" i="2"/>
  <c r="F215" i="2"/>
  <c r="K212" i="2"/>
  <c r="J211" i="2"/>
  <c r="G208" i="2"/>
  <c r="F207" i="2"/>
  <c r="K204" i="2"/>
  <c r="J203" i="2"/>
  <c r="G200" i="2"/>
  <c r="F199" i="2"/>
  <c r="K196" i="2"/>
  <c r="J195" i="2"/>
  <c r="G192" i="2"/>
  <c r="F191" i="2"/>
  <c r="K188" i="2"/>
  <c r="J187" i="2"/>
  <c r="G184" i="2"/>
  <c r="F183" i="2"/>
  <c r="K180" i="2"/>
  <c r="J179" i="2"/>
  <c r="G176" i="2"/>
  <c r="F175" i="2"/>
  <c r="K172" i="2"/>
  <c r="J171" i="2"/>
  <c r="G168" i="2"/>
  <c r="F167" i="2"/>
  <c r="K164" i="2"/>
  <c r="J163" i="2"/>
  <c r="G160" i="2"/>
  <c r="F159" i="2"/>
  <c r="K156" i="2"/>
  <c r="J155" i="2"/>
  <c r="G152" i="2"/>
  <c r="F151" i="2"/>
  <c r="K148" i="2"/>
  <c r="J147" i="2"/>
  <c r="G144" i="2"/>
  <c r="F143" i="2"/>
  <c r="K140" i="2"/>
  <c r="J139" i="2"/>
  <c r="G136" i="2"/>
  <c r="F135" i="2"/>
  <c r="K132" i="2"/>
  <c r="J131" i="2"/>
  <c r="G128" i="2"/>
  <c r="F127" i="2"/>
  <c r="K124" i="2"/>
  <c r="J123" i="2"/>
  <c r="G120" i="2"/>
  <c r="F119" i="2"/>
  <c r="K116" i="2"/>
  <c r="J115" i="2"/>
  <c r="G112" i="2"/>
  <c r="F111" i="2"/>
  <c r="K108" i="2"/>
  <c r="J107" i="2"/>
  <c r="G104" i="2"/>
  <c r="F103" i="2"/>
  <c r="K100" i="2"/>
  <c r="J99" i="2"/>
  <c r="G96" i="2"/>
  <c r="F95" i="2"/>
  <c r="K92" i="2"/>
  <c r="J91" i="2"/>
  <c r="G88" i="2"/>
  <c r="F87" i="2"/>
  <c r="K84" i="2"/>
  <c r="J83" i="2"/>
  <c r="G80" i="2"/>
  <c r="F79" i="2"/>
  <c r="K76" i="2"/>
  <c r="J75" i="2"/>
  <c r="G72" i="2"/>
  <c r="F71" i="2"/>
  <c r="K68" i="2"/>
  <c r="J67" i="2"/>
  <c r="G64" i="2"/>
  <c r="F63" i="2"/>
  <c r="K60" i="2"/>
  <c r="J59" i="2"/>
  <c r="G56" i="2"/>
  <c r="F55" i="2"/>
  <c r="K52" i="2"/>
  <c r="J51" i="2"/>
  <c r="G48" i="2"/>
  <c r="F47" i="2"/>
  <c r="K44" i="2"/>
  <c r="J43" i="2"/>
  <c r="G40" i="2"/>
  <c r="F39" i="2"/>
  <c r="K36" i="2"/>
  <c r="J35" i="2"/>
  <c r="G32" i="2"/>
  <c r="F31" i="2"/>
  <c r="K28" i="2"/>
  <c r="J27" i="2"/>
  <c r="G24" i="2"/>
  <c r="F23" i="2"/>
  <c r="F22" i="2"/>
  <c r="F21" i="2"/>
  <c r="G1203" i="20"/>
  <c r="F1202" i="20"/>
  <c r="L1200" i="20"/>
  <c r="K1197" i="20"/>
  <c r="G1196" i="20"/>
  <c r="K1195" i="20"/>
  <c r="G1194" i="20"/>
  <c r="K1191" i="20"/>
  <c r="L1189" i="20"/>
  <c r="J1187" i="20"/>
  <c r="L1185" i="20"/>
  <c r="J1183" i="20"/>
  <c r="F1180" i="20"/>
  <c r="J1180" i="20"/>
  <c r="J1176" i="20"/>
  <c r="F1176" i="20"/>
  <c r="L1164" i="20"/>
  <c r="F1163" i="20"/>
  <c r="K1162" i="20"/>
  <c r="L1160" i="20"/>
  <c r="F1159" i="20"/>
  <c r="K1158" i="20"/>
  <c r="K1156" i="20"/>
  <c r="K1152" i="20"/>
  <c r="G1149" i="20"/>
  <c r="K1149" i="20"/>
  <c r="K1145" i="20"/>
  <c r="G1145" i="20"/>
  <c r="L1139" i="20"/>
  <c r="L1135" i="20"/>
  <c r="G1134" i="20"/>
  <c r="K1131" i="20"/>
  <c r="G1130" i="20"/>
  <c r="K1127" i="20"/>
  <c r="L1125" i="20"/>
  <c r="J1123" i="20"/>
  <c r="L1121" i="20"/>
  <c r="J1119" i="20"/>
  <c r="H1117" i="20"/>
  <c r="L1115" i="20"/>
  <c r="G1114" i="20"/>
  <c r="L1113" i="20"/>
  <c r="K1107" i="20"/>
  <c r="K1086" i="20"/>
  <c r="L1086" i="20"/>
  <c r="G1086" i="20"/>
  <c r="K1078" i="20"/>
  <c r="L1078" i="20"/>
  <c r="G1078" i="20"/>
  <c r="K1070" i="20"/>
  <c r="L1070" i="20"/>
  <c r="G1070" i="20"/>
  <c r="K1062" i="20"/>
  <c r="L1062" i="20"/>
  <c r="G1062" i="20"/>
  <c r="F1188" i="20"/>
  <c r="J1188" i="20"/>
  <c r="J1184" i="20"/>
  <c r="F1184" i="20"/>
  <c r="G1157" i="20"/>
  <c r="K1157" i="20"/>
  <c r="K1153" i="20"/>
  <c r="G1153" i="20"/>
  <c r="F1124" i="20"/>
  <c r="J1124" i="20"/>
  <c r="J1120" i="20"/>
  <c r="F1120" i="20"/>
  <c r="H291" i="2"/>
  <c r="H283" i="2"/>
  <c r="H275" i="2"/>
  <c r="H267" i="2"/>
  <c r="H259" i="2"/>
  <c r="H251" i="2"/>
  <c r="L247" i="2"/>
  <c r="K246" i="2"/>
  <c r="H243" i="2"/>
  <c r="L239" i="2"/>
  <c r="K238" i="2"/>
  <c r="H235" i="2"/>
  <c r="L231" i="2"/>
  <c r="K230" i="2"/>
  <c r="H227" i="2"/>
  <c r="L223" i="2"/>
  <c r="K222" i="2"/>
  <c r="H219" i="2"/>
  <c r="L215" i="2"/>
  <c r="K214" i="2"/>
  <c r="H211" i="2"/>
  <c r="L207" i="2"/>
  <c r="K206" i="2"/>
  <c r="H203" i="2"/>
  <c r="L199" i="2"/>
  <c r="K198" i="2"/>
  <c r="H195" i="2"/>
  <c r="L191" i="2"/>
  <c r="K190" i="2"/>
  <c r="L183" i="2"/>
  <c r="K182" i="2"/>
  <c r="L175" i="2"/>
  <c r="K174" i="2"/>
  <c r="L167" i="2"/>
  <c r="K166" i="2"/>
  <c r="L159" i="2"/>
  <c r="K158" i="2"/>
  <c r="L151" i="2"/>
  <c r="K150" i="2"/>
  <c r="L143" i="2"/>
  <c r="K142" i="2"/>
  <c r="L135" i="2"/>
  <c r="K134" i="2"/>
  <c r="L127" i="2"/>
  <c r="K126" i="2"/>
  <c r="L119" i="2"/>
  <c r="K118" i="2"/>
  <c r="L111" i="2"/>
  <c r="K110" i="2"/>
  <c r="L103" i="2"/>
  <c r="K102" i="2"/>
  <c r="L95" i="2"/>
  <c r="K94" i="2"/>
  <c r="L87" i="2"/>
  <c r="K86" i="2"/>
  <c r="L79" i="2"/>
  <c r="K78" i="2"/>
  <c r="L71" i="2"/>
  <c r="K70" i="2"/>
  <c r="L63" i="2"/>
  <c r="K62" i="2"/>
  <c r="L55" i="2"/>
  <c r="K54" i="2"/>
  <c r="L47" i="2"/>
  <c r="K46" i="2"/>
  <c r="L39" i="2"/>
  <c r="K38" i="2"/>
  <c r="L31" i="2"/>
  <c r="K30" i="2"/>
  <c r="L23" i="2"/>
  <c r="L22" i="2"/>
  <c r="L21" i="2"/>
  <c r="L1202" i="20"/>
  <c r="K1201" i="20"/>
  <c r="L1198" i="20"/>
  <c r="F1196" i="20"/>
  <c r="J1196" i="20"/>
  <c r="J1192" i="20"/>
  <c r="F1192" i="20"/>
  <c r="G1165" i="20"/>
  <c r="K1165" i="20"/>
  <c r="K1161" i="20"/>
  <c r="G1161" i="20"/>
  <c r="L1155" i="20"/>
  <c r="L1151" i="20"/>
  <c r="F1132" i="20"/>
  <c r="J1132" i="20"/>
  <c r="J1128" i="20"/>
  <c r="F1128" i="20"/>
  <c r="G1117" i="20"/>
  <c r="K1117" i="20"/>
  <c r="F1089" i="20"/>
  <c r="I1089" i="20"/>
  <c r="J1089" i="20"/>
  <c r="F1081" i="20"/>
  <c r="I1081" i="20"/>
  <c r="J1081" i="20"/>
  <c r="F1073" i="20"/>
  <c r="I1073" i="20"/>
  <c r="J1073" i="20"/>
  <c r="F1065" i="20"/>
  <c r="I1065" i="20"/>
  <c r="J1065" i="20"/>
  <c r="H1053" i="20"/>
  <c r="I1053" i="20"/>
  <c r="J1053" i="20"/>
  <c r="F1053" i="20"/>
  <c r="L312" i="2"/>
  <c r="L304" i="2"/>
  <c r="L296" i="2"/>
  <c r="L288" i="2"/>
  <c r="L280" i="2"/>
  <c r="L272" i="2"/>
  <c r="L264" i="2"/>
  <c r="L256" i="2"/>
  <c r="L248" i="2"/>
  <c r="K247" i="2"/>
  <c r="J246" i="2"/>
  <c r="L240" i="2"/>
  <c r="K239" i="2"/>
  <c r="J238" i="2"/>
  <c r="L232" i="2"/>
  <c r="K231" i="2"/>
  <c r="J230" i="2"/>
  <c r="L224" i="2"/>
  <c r="K223" i="2"/>
  <c r="J222" i="2"/>
  <c r="L216" i="2"/>
  <c r="K215" i="2"/>
  <c r="J214" i="2"/>
  <c r="L208" i="2"/>
  <c r="K207" i="2"/>
  <c r="J206" i="2"/>
  <c r="L200" i="2"/>
  <c r="K199" i="2"/>
  <c r="J198" i="2"/>
  <c r="L192" i="2"/>
  <c r="K191" i="2"/>
  <c r="J190" i="2"/>
  <c r="L184" i="2"/>
  <c r="K183" i="2"/>
  <c r="J182" i="2"/>
  <c r="L176" i="2"/>
  <c r="K175" i="2"/>
  <c r="J174" i="2"/>
  <c r="L168" i="2"/>
  <c r="K167" i="2"/>
  <c r="J166" i="2"/>
  <c r="L160" i="2"/>
  <c r="K159" i="2"/>
  <c r="J158" i="2"/>
  <c r="L152" i="2"/>
  <c r="K151" i="2"/>
  <c r="J150" i="2"/>
  <c r="L144" i="2"/>
  <c r="K143" i="2"/>
  <c r="J142" i="2"/>
  <c r="L136" i="2"/>
  <c r="K135" i="2"/>
  <c r="J134" i="2"/>
  <c r="L128" i="2"/>
  <c r="K127" i="2"/>
  <c r="J126" i="2"/>
  <c r="L120" i="2"/>
  <c r="K119" i="2"/>
  <c r="J118" i="2"/>
  <c r="L112" i="2"/>
  <c r="K111" i="2"/>
  <c r="J110" i="2"/>
  <c r="L104" i="2"/>
  <c r="K103" i="2"/>
  <c r="J102" i="2"/>
  <c r="L96" i="2"/>
  <c r="K95" i="2"/>
  <c r="J94" i="2"/>
  <c r="L88" i="2"/>
  <c r="K87" i="2"/>
  <c r="J86" i="2"/>
  <c r="L80" i="2"/>
  <c r="K79" i="2"/>
  <c r="J78" i="2"/>
  <c r="L72" i="2"/>
  <c r="K71" i="2"/>
  <c r="J70" i="2"/>
  <c r="L64" i="2"/>
  <c r="K63" i="2"/>
  <c r="J62" i="2"/>
  <c r="L56" i="2"/>
  <c r="K55" i="2"/>
  <c r="J54" i="2"/>
  <c r="L48" i="2"/>
  <c r="K47" i="2"/>
  <c r="J46" i="2"/>
  <c r="L40" i="2"/>
  <c r="K39" i="2"/>
  <c r="J38" i="2"/>
  <c r="L32" i="2"/>
  <c r="K31" i="2"/>
  <c r="J30" i="2"/>
  <c r="L24" i="2"/>
  <c r="K23" i="2"/>
  <c r="K22" i="2"/>
  <c r="K21" i="2"/>
  <c r="L1203" i="20"/>
  <c r="K1202" i="20"/>
  <c r="J1201" i="20"/>
  <c r="K1198" i="20"/>
  <c r="L1188" i="20"/>
  <c r="K1186" i="20"/>
  <c r="L1184" i="20"/>
  <c r="G1173" i="20"/>
  <c r="K1173" i="20"/>
  <c r="K1169" i="20"/>
  <c r="G1169" i="20"/>
  <c r="L1163" i="20"/>
  <c r="L1159" i="20"/>
  <c r="K1155" i="20"/>
  <c r="K1151" i="20"/>
  <c r="L1149" i="20"/>
  <c r="L1145" i="20"/>
  <c r="F1140" i="20"/>
  <c r="J1140" i="20"/>
  <c r="J1136" i="20"/>
  <c r="F1136" i="20"/>
  <c r="L1124" i="20"/>
  <c r="F1123" i="20"/>
  <c r="K1122" i="20"/>
  <c r="L1120" i="20"/>
  <c r="F1109" i="20"/>
  <c r="F1107" i="20"/>
  <c r="G1102" i="20"/>
  <c r="L1093" i="20"/>
  <c r="J1198" i="20"/>
  <c r="F1195" i="20"/>
  <c r="K1194" i="20"/>
  <c r="L1192" i="20"/>
  <c r="F1191" i="20"/>
  <c r="K1190" i="20"/>
  <c r="K1188" i="20"/>
  <c r="K1184" i="20"/>
  <c r="G1181" i="20"/>
  <c r="K1181" i="20"/>
  <c r="I1180" i="20"/>
  <c r="K1177" i="20"/>
  <c r="G1177" i="20"/>
  <c r="I1176" i="20"/>
  <c r="H1172" i="20"/>
  <c r="L1171" i="20"/>
  <c r="H1168" i="20"/>
  <c r="L1167" i="20"/>
  <c r="G1166" i="20"/>
  <c r="G1164" i="20"/>
  <c r="K1163" i="20"/>
  <c r="G1162" i="20"/>
  <c r="G1160" i="20"/>
  <c r="K1159" i="20"/>
  <c r="L1157" i="20"/>
  <c r="J1155" i="20"/>
  <c r="L1153" i="20"/>
  <c r="J1151" i="20"/>
  <c r="F1148" i="20"/>
  <c r="J1148" i="20"/>
  <c r="H1147" i="20"/>
  <c r="J1144" i="20"/>
  <c r="F1144" i="20"/>
  <c r="H1143" i="20"/>
  <c r="L1132" i="20"/>
  <c r="F1131" i="20"/>
  <c r="K1130" i="20"/>
  <c r="L1128" i="20"/>
  <c r="F1127" i="20"/>
  <c r="K1126" i="20"/>
  <c r="K1124" i="20"/>
  <c r="K1120" i="20"/>
  <c r="F1116" i="20"/>
  <c r="H1116" i="20"/>
  <c r="J1116" i="20"/>
  <c r="K1114" i="20"/>
  <c r="K1110" i="20"/>
  <c r="L1110" i="20"/>
  <c r="G1109" i="20"/>
  <c r="K1109" i="20"/>
  <c r="F1108" i="20"/>
  <c r="H1108" i="20"/>
  <c r="I1108" i="20"/>
  <c r="J1108" i="20"/>
  <c r="F1101" i="20"/>
  <c r="H1097" i="20"/>
  <c r="H1093" i="20"/>
  <c r="L1090" i="20"/>
  <c r="G1090" i="20"/>
  <c r="K1090" i="20"/>
  <c r="H1085" i="20"/>
  <c r="L1082" i="20"/>
  <c r="G1082" i="20"/>
  <c r="K1082" i="20"/>
  <c r="H1077" i="20"/>
  <c r="L1074" i="20"/>
  <c r="G1074" i="20"/>
  <c r="K1074" i="20"/>
  <c r="H1069" i="20"/>
  <c r="L1066" i="20"/>
  <c r="G1066" i="20"/>
  <c r="K1066" i="20"/>
  <c r="H1061" i="20"/>
  <c r="L1058" i="20"/>
  <c r="G1058" i="20"/>
  <c r="K1058" i="20"/>
  <c r="J1057" i="20"/>
  <c r="K1050" i="20"/>
  <c r="J1049" i="20"/>
  <c r="F1045" i="20"/>
  <c r="K1042" i="20"/>
  <c r="J1041" i="20"/>
  <c r="G1038" i="20"/>
  <c r="F1037" i="20"/>
  <c r="K1034" i="20"/>
  <c r="J1033" i="20"/>
  <c r="G1030" i="20"/>
  <c r="F1029" i="20"/>
  <c r="K1026" i="20"/>
  <c r="J1025" i="20"/>
  <c r="G1022" i="20"/>
  <c r="F1021" i="20"/>
  <c r="K1018" i="20"/>
  <c r="J1017" i="20"/>
  <c r="G1014" i="20"/>
  <c r="F1013" i="20"/>
  <c r="K1010" i="20"/>
  <c r="J1009" i="20"/>
  <c r="G1006" i="20"/>
  <c r="F1005" i="20"/>
  <c r="K1002" i="20"/>
  <c r="J1001" i="20"/>
  <c r="G998" i="20"/>
  <c r="F997" i="20"/>
  <c r="K994" i="20"/>
  <c r="J993" i="20"/>
  <c r="G990" i="20"/>
  <c r="F989" i="20"/>
  <c r="K986" i="20"/>
  <c r="J985" i="20"/>
  <c r="G982" i="20"/>
  <c r="F981" i="20"/>
  <c r="K978" i="20"/>
  <c r="J977" i="20"/>
  <c r="G974" i="20"/>
  <c r="F973" i="20"/>
  <c r="K970" i="20"/>
  <c r="J969" i="20"/>
  <c r="G966" i="20"/>
  <c r="F965" i="20"/>
  <c r="K962" i="20"/>
  <c r="J961" i="20"/>
  <c r="G958" i="20"/>
  <c r="F957" i="20"/>
  <c r="K954" i="20"/>
  <c r="J953" i="20"/>
  <c r="G950" i="20"/>
  <c r="F949" i="20"/>
  <c r="K946" i="20"/>
  <c r="J945" i="20"/>
  <c r="G942" i="20"/>
  <c r="F941" i="20"/>
  <c r="K938" i="20"/>
  <c r="J937" i="20"/>
  <c r="G934" i="20"/>
  <c r="F933" i="20"/>
  <c r="K930" i="20"/>
  <c r="J929" i="20"/>
  <c r="G926" i="20"/>
  <c r="F925" i="20"/>
  <c r="K922" i="20"/>
  <c r="J921" i="20"/>
  <c r="G918" i="20"/>
  <c r="F917" i="20"/>
  <c r="K914" i="20"/>
  <c r="J913" i="20"/>
  <c r="G910" i="20"/>
  <c r="F909" i="20"/>
  <c r="K906" i="20"/>
  <c r="J905" i="20"/>
  <c r="G902" i="20"/>
  <c r="F901" i="20"/>
  <c r="K898" i="20"/>
  <c r="J897" i="20"/>
  <c r="G894" i="20"/>
  <c r="F893" i="20"/>
  <c r="K890" i="20"/>
  <c r="J889" i="20"/>
  <c r="G886" i="20"/>
  <c r="F885" i="20"/>
  <c r="K882" i="20"/>
  <c r="J881" i="20"/>
  <c r="G878" i="20"/>
  <c r="F877" i="20"/>
  <c r="K874" i="20"/>
  <c r="J873" i="20"/>
  <c r="G870" i="20"/>
  <c r="F869" i="20"/>
  <c r="K866" i="20"/>
  <c r="J865" i="20"/>
  <c r="G862" i="20"/>
  <c r="F861" i="20"/>
  <c r="K858" i="20"/>
  <c r="J857" i="20"/>
  <c r="G854" i="20"/>
  <c r="F853" i="20"/>
  <c r="K850" i="20"/>
  <c r="J849" i="20"/>
  <c r="G846" i="20"/>
  <c r="F845" i="20"/>
  <c r="K842" i="20"/>
  <c r="J841" i="20"/>
  <c r="G838" i="20"/>
  <c r="F837" i="20"/>
  <c r="K834" i="20"/>
  <c r="J833" i="20"/>
  <c r="G832" i="20"/>
  <c r="L827" i="20"/>
  <c r="F822" i="20"/>
  <c r="J822" i="20"/>
  <c r="J818" i="20"/>
  <c r="F818" i="20"/>
  <c r="L806" i="20"/>
  <c r="F805" i="20"/>
  <c r="K804" i="20"/>
  <c r="L802" i="20"/>
  <c r="F801" i="20"/>
  <c r="F799" i="20"/>
  <c r="F795" i="20"/>
  <c r="G791" i="20"/>
  <c r="K791" i="20"/>
  <c r="K787" i="20"/>
  <c r="G787" i="20"/>
  <c r="G776" i="20"/>
  <c r="K773" i="20"/>
  <c r="G772" i="20"/>
  <c r="K769" i="20"/>
  <c r="L767" i="20"/>
  <c r="L763" i="20"/>
  <c r="F758" i="20"/>
  <c r="J758" i="20"/>
  <c r="K756" i="20"/>
  <c r="F755" i="20"/>
  <c r="L746" i="20"/>
  <c r="L736" i="20"/>
  <c r="H703" i="20"/>
  <c r="I703" i="20"/>
  <c r="J703" i="20"/>
  <c r="F703" i="20"/>
  <c r="I1057" i="20"/>
  <c r="I1049" i="20"/>
  <c r="I1041" i="20"/>
  <c r="I1033" i="20"/>
  <c r="I1025" i="20"/>
  <c r="I1017" i="20"/>
  <c r="L1012" i="20"/>
  <c r="I1009" i="20"/>
  <c r="L1004" i="20"/>
  <c r="K1003" i="20"/>
  <c r="I1001" i="20"/>
  <c r="L996" i="20"/>
  <c r="K995" i="20"/>
  <c r="I993" i="20"/>
  <c r="L988" i="20"/>
  <c r="K987" i="20"/>
  <c r="I985" i="20"/>
  <c r="L980" i="20"/>
  <c r="K979" i="20"/>
  <c r="I977" i="20"/>
  <c r="L972" i="20"/>
  <c r="K971" i="20"/>
  <c r="I969" i="20"/>
  <c r="L964" i="20"/>
  <c r="K963" i="20"/>
  <c r="I961" i="20"/>
  <c r="L956" i="20"/>
  <c r="K955" i="20"/>
  <c r="I953" i="20"/>
  <c r="L948" i="20"/>
  <c r="K947" i="20"/>
  <c r="I945" i="20"/>
  <c r="L940" i="20"/>
  <c r="K939" i="20"/>
  <c r="I937" i="20"/>
  <c r="L932" i="20"/>
  <c r="K931" i="20"/>
  <c r="I929" i="20"/>
  <c r="L924" i="20"/>
  <c r="K923" i="20"/>
  <c r="I921" i="20"/>
  <c r="L916" i="20"/>
  <c r="K915" i="20"/>
  <c r="I913" i="20"/>
  <c r="L908" i="20"/>
  <c r="K907" i="20"/>
  <c r="I905" i="20"/>
  <c r="L900" i="20"/>
  <c r="K899" i="20"/>
  <c r="I897" i="20"/>
  <c r="L892" i="20"/>
  <c r="K891" i="20"/>
  <c r="I889" i="20"/>
  <c r="L884" i="20"/>
  <c r="K883" i="20"/>
  <c r="I881" i="20"/>
  <c r="L876" i="20"/>
  <c r="K875" i="20"/>
  <c r="I873" i="20"/>
  <c r="L868" i="20"/>
  <c r="K867" i="20"/>
  <c r="I865" i="20"/>
  <c r="L860" i="20"/>
  <c r="K859" i="20"/>
  <c r="I857" i="20"/>
  <c r="L852" i="20"/>
  <c r="K851" i="20"/>
  <c r="I849" i="20"/>
  <c r="L844" i="20"/>
  <c r="K843" i="20"/>
  <c r="I841" i="20"/>
  <c r="L836" i="20"/>
  <c r="K835" i="20"/>
  <c r="I833" i="20"/>
  <c r="L831" i="20"/>
  <c r="J827" i="20"/>
  <c r="J826" i="20"/>
  <c r="F826" i="20"/>
  <c r="H815" i="20"/>
  <c r="L814" i="20"/>
  <c r="H811" i="20"/>
  <c r="L810" i="20"/>
  <c r="K808" i="20"/>
  <c r="K806" i="20"/>
  <c r="K802" i="20"/>
  <c r="G799" i="20"/>
  <c r="K799" i="20"/>
  <c r="K795" i="20"/>
  <c r="G795" i="20"/>
  <c r="L789" i="20"/>
  <c r="L785" i="20"/>
  <c r="L775" i="20"/>
  <c r="J773" i="20"/>
  <c r="L771" i="20"/>
  <c r="J769" i="20"/>
  <c r="J767" i="20"/>
  <c r="F766" i="20"/>
  <c r="J766" i="20"/>
  <c r="J763" i="20"/>
  <c r="J762" i="20"/>
  <c r="F762" i="20"/>
  <c r="K755" i="20"/>
  <c r="L752" i="20"/>
  <c r="H751" i="20"/>
  <c r="K750" i="20"/>
  <c r="L749" i="20"/>
  <c r="K744" i="20"/>
  <c r="H735" i="20"/>
  <c r="I735" i="20"/>
  <c r="H695" i="20"/>
  <c r="I695" i="20"/>
  <c r="J695" i="20"/>
  <c r="F695" i="20"/>
  <c r="G807" i="20"/>
  <c r="K807" i="20"/>
  <c r="K803" i="20"/>
  <c r="G803" i="20"/>
  <c r="F774" i="20"/>
  <c r="J774" i="20"/>
  <c r="H773" i="20"/>
  <c r="J770" i="20"/>
  <c r="F770" i="20"/>
  <c r="H769" i="20"/>
  <c r="I767" i="20"/>
  <c r="I763" i="20"/>
  <c r="K730" i="20"/>
  <c r="L730" i="20"/>
  <c r="H727" i="20"/>
  <c r="I727" i="20"/>
  <c r="J727" i="20"/>
  <c r="L717" i="20"/>
  <c r="H687" i="20"/>
  <c r="I687" i="20"/>
  <c r="J687" i="20"/>
  <c r="F687" i="20"/>
  <c r="G1113" i="20"/>
  <c r="F1112" i="20"/>
  <c r="G1105" i="20"/>
  <c r="F1104" i="20"/>
  <c r="I1099" i="20"/>
  <c r="G1097" i="20"/>
  <c r="F1096" i="20"/>
  <c r="J1092" i="20"/>
  <c r="I1091" i="20"/>
  <c r="G1089" i="20"/>
  <c r="F1088" i="20"/>
  <c r="K1085" i="20"/>
  <c r="J1084" i="20"/>
  <c r="I1083" i="20"/>
  <c r="G1081" i="20"/>
  <c r="F1080" i="20"/>
  <c r="K1077" i="20"/>
  <c r="J1076" i="20"/>
  <c r="I1075" i="20"/>
  <c r="G1073" i="20"/>
  <c r="F1072" i="20"/>
  <c r="K1069" i="20"/>
  <c r="J1068" i="20"/>
  <c r="I1067" i="20"/>
  <c r="G1065" i="20"/>
  <c r="F1064" i="20"/>
  <c r="K1061" i="20"/>
  <c r="J1060" i="20"/>
  <c r="I1059" i="20"/>
  <c r="G1057" i="20"/>
  <c r="F1056" i="20"/>
  <c r="K1053" i="20"/>
  <c r="J1052" i="20"/>
  <c r="I1051" i="20"/>
  <c r="G1049" i="20"/>
  <c r="F1048" i="20"/>
  <c r="K1045" i="20"/>
  <c r="J1044" i="20"/>
  <c r="I1043" i="20"/>
  <c r="G1041" i="20"/>
  <c r="F1040" i="20"/>
  <c r="L1038" i="20"/>
  <c r="K1037" i="20"/>
  <c r="J1036" i="20"/>
  <c r="I1035" i="20"/>
  <c r="G1033" i="20"/>
  <c r="F1032" i="20"/>
  <c r="L1030" i="20"/>
  <c r="K1029" i="20"/>
  <c r="J1028" i="20"/>
  <c r="I1027" i="20"/>
  <c r="G1025" i="20"/>
  <c r="F1024" i="20"/>
  <c r="L1022" i="20"/>
  <c r="K1021" i="20"/>
  <c r="J1020" i="20"/>
  <c r="I1019" i="20"/>
  <c r="G1017" i="20"/>
  <c r="F1016" i="20"/>
  <c r="L1014" i="20"/>
  <c r="K1013" i="20"/>
  <c r="J1012" i="20"/>
  <c r="I1011" i="20"/>
  <c r="G1009" i="20"/>
  <c r="F1008" i="20"/>
  <c r="L1006" i="20"/>
  <c r="K1005" i="20"/>
  <c r="J1004" i="20"/>
  <c r="I1003" i="20"/>
  <c r="G1001" i="20"/>
  <c r="F1000" i="20"/>
  <c r="L998" i="20"/>
  <c r="K997" i="20"/>
  <c r="J996" i="20"/>
  <c r="I995" i="20"/>
  <c r="G993" i="20"/>
  <c r="F992" i="20"/>
  <c r="L990" i="20"/>
  <c r="K989" i="20"/>
  <c r="J988" i="20"/>
  <c r="I987" i="20"/>
  <c r="G985" i="20"/>
  <c r="F984" i="20"/>
  <c r="L982" i="20"/>
  <c r="K981" i="20"/>
  <c r="J980" i="20"/>
  <c r="I979" i="20"/>
  <c r="G977" i="20"/>
  <c r="F976" i="20"/>
  <c r="L974" i="20"/>
  <c r="K973" i="20"/>
  <c r="J972" i="20"/>
  <c r="I971" i="20"/>
  <c r="G969" i="20"/>
  <c r="F968" i="20"/>
  <c r="L966" i="20"/>
  <c r="K965" i="20"/>
  <c r="J964" i="20"/>
  <c r="I963" i="20"/>
  <c r="G961" i="20"/>
  <c r="F960" i="20"/>
  <c r="L958" i="20"/>
  <c r="K957" i="20"/>
  <c r="J956" i="20"/>
  <c r="I955" i="20"/>
  <c r="G953" i="20"/>
  <c r="F952" i="20"/>
  <c r="L950" i="20"/>
  <c r="K949" i="20"/>
  <c r="J948" i="20"/>
  <c r="I947" i="20"/>
  <c r="G945" i="20"/>
  <c r="F944" i="20"/>
  <c r="L942" i="20"/>
  <c r="K941" i="20"/>
  <c r="J940" i="20"/>
  <c r="I939" i="20"/>
  <c r="G937" i="20"/>
  <c r="F936" i="20"/>
  <c r="L934" i="20"/>
  <c r="K933" i="20"/>
  <c r="J932" i="20"/>
  <c r="I931" i="20"/>
  <c r="G929" i="20"/>
  <c r="F928" i="20"/>
  <c r="L926" i="20"/>
  <c r="K925" i="20"/>
  <c r="J924" i="20"/>
  <c r="I923" i="20"/>
  <c r="G921" i="20"/>
  <c r="F920" i="20"/>
  <c r="L918" i="20"/>
  <c r="K917" i="20"/>
  <c r="J916" i="20"/>
  <c r="I915" i="20"/>
  <c r="G913" i="20"/>
  <c r="F912" i="20"/>
  <c r="L910" i="20"/>
  <c r="K909" i="20"/>
  <c r="J908" i="20"/>
  <c r="I907" i="20"/>
  <c r="G905" i="20"/>
  <c r="F904" i="20"/>
  <c r="L902" i="20"/>
  <c r="K901" i="20"/>
  <c r="J900" i="20"/>
  <c r="I899" i="20"/>
  <c r="G897" i="20"/>
  <c r="F896" i="20"/>
  <c r="L894" i="20"/>
  <c r="K893" i="20"/>
  <c r="J892" i="20"/>
  <c r="I891" i="20"/>
  <c r="G889" i="20"/>
  <c r="F888" i="20"/>
  <c r="L886" i="20"/>
  <c r="K885" i="20"/>
  <c r="J884" i="20"/>
  <c r="I883" i="20"/>
  <c r="G881" i="20"/>
  <c r="F880" i="20"/>
  <c r="L878" i="20"/>
  <c r="K877" i="20"/>
  <c r="J876" i="20"/>
  <c r="I875" i="20"/>
  <c r="G873" i="20"/>
  <c r="F872" i="20"/>
  <c r="L870" i="20"/>
  <c r="K869" i="20"/>
  <c r="J868" i="20"/>
  <c r="I867" i="20"/>
  <c r="G865" i="20"/>
  <c r="F864" i="20"/>
  <c r="L862" i="20"/>
  <c r="K861" i="20"/>
  <c r="J860" i="20"/>
  <c r="I859" i="20"/>
  <c r="G857" i="20"/>
  <c r="F856" i="20"/>
  <c r="L854" i="20"/>
  <c r="K853" i="20"/>
  <c r="J852" i="20"/>
  <c r="I851" i="20"/>
  <c r="G849" i="20"/>
  <c r="F848" i="20"/>
  <c r="L846" i="20"/>
  <c r="K845" i="20"/>
  <c r="J844" i="20"/>
  <c r="I843" i="20"/>
  <c r="G841" i="20"/>
  <c r="F840" i="20"/>
  <c r="L838" i="20"/>
  <c r="K837" i="20"/>
  <c r="J836" i="20"/>
  <c r="I835" i="20"/>
  <c r="G833" i="20"/>
  <c r="J831" i="20"/>
  <c r="G830" i="20"/>
  <c r="H827" i="20"/>
  <c r="L826" i="20"/>
  <c r="F825" i="20"/>
  <c r="K824" i="20"/>
  <c r="G815" i="20"/>
  <c r="K815" i="20"/>
  <c r="K811" i="20"/>
  <c r="G811" i="20"/>
  <c r="L805" i="20"/>
  <c r="L801" i="20"/>
  <c r="G800" i="20"/>
  <c r="K797" i="20"/>
  <c r="G796" i="20"/>
  <c r="K793" i="20"/>
  <c r="L791" i="20"/>
  <c r="J789" i="20"/>
  <c r="L787" i="20"/>
  <c r="J785" i="20"/>
  <c r="J783" i="20"/>
  <c r="F782" i="20"/>
  <c r="J782" i="20"/>
  <c r="H781" i="20"/>
  <c r="J779" i="20"/>
  <c r="J778" i="20"/>
  <c r="F778" i="20"/>
  <c r="H777" i="20"/>
  <c r="H767" i="20"/>
  <c r="L766" i="20"/>
  <c r="F765" i="20"/>
  <c r="K764" i="20"/>
  <c r="H763" i="20"/>
  <c r="L762" i="20"/>
  <c r="F761" i="20"/>
  <c r="K760" i="20"/>
  <c r="L754" i="20"/>
  <c r="G751" i="20"/>
  <c r="K751" i="20"/>
  <c r="J749" i="20"/>
  <c r="K736" i="20"/>
  <c r="I729" i="20"/>
  <c r="J729" i="20"/>
  <c r="K729" i="20"/>
  <c r="L728" i="20"/>
  <c r="H719" i="20"/>
  <c r="I719" i="20"/>
  <c r="J719" i="20"/>
  <c r="K712" i="20"/>
  <c r="L712" i="20"/>
  <c r="G712" i="20"/>
  <c r="H679" i="20"/>
  <c r="I679" i="20"/>
  <c r="J679" i="20"/>
  <c r="F679" i="20"/>
  <c r="I1092" i="20"/>
  <c r="I1084" i="20"/>
  <c r="I1076" i="20"/>
  <c r="I1068" i="20"/>
  <c r="I1060" i="20"/>
  <c r="I1052" i="20"/>
  <c r="G1050" i="20"/>
  <c r="J1045" i="20"/>
  <c r="I1044" i="20"/>
  <c r="G1042" i="20"/>
  <c r="K1038" i="20"/>
  <c r="J1037" i="20"/>
  <c r="I1036" i="20"/>
  <c r="G1034" i="20"/>
  <c r="K1030" i="20"/>
  <c r="J1029" i="20"/>
  <c r="I1028" i="20"/>
  <c r="G1026" i="20"/>
  <c r="K1022" i="20"/>
  <c r="J1021" i="20"/>
  <c r="I1020" i="20"/>
  <c r="G1018" i="20"/>
  <c r="K1014" i="20"/>
  <c r="J1013" i="20"/>
  <c r="I1012" i="20"/>
  <c r="G1010" i="20"/>
  <c r="K1006" i="20"/>
  <c r="J1005" i="20"/>
  <c r="G1002" i="20"/>
  <c r="K998" i="20"/>
  <c r="J997" i="20"/>
  <c r="G994" i="20"/>
  <c r="K990" i="20"/>
  <c r="J989" i="20"/>
  <c r="G986" i="20"/>
  <c r="K982" i="20"/>
  <c r="J981" i="20"/>
  <c r="G978" i="20"/>
  <c r="K974" i="20"/>
  <c r="J973" i="20"/>
  <c r="G970" i="20"/>
  <c r="K966" i="20"/>
  <c r="J965" i="20"/>
  <c r="G962" i="20"/>
  <c r="K958" i="20"/>
  <c r="J957" i="20"/>
  <c r="G954" i="20"/>
  <c r="K950" i="20"/>
  <c r="J949" i="20"/>
  <c r="G946" i="20"/>
  <c r="K942" i="20"/>
  <c r="J941" i="20"/>
  <c r="G938" i="20"/>
  <c r="K934" i="20"/>
  <c r="J933" i="20"/>
  <c r="G930" i="20"/>
  <c r="K926" i="20"/>
  <c r="J925" i="20"/>
  <c r="G922" i="20"/>
  <c r="K918" i="20"/>
  <c r="J917" i="20"/>
  <c r="G914" i="20"/>
  <c r="K910" i="20"/>
  <c r="J909" i="20"/>
  <c r="G906" i="20"/>
  <c r="K902" i="20"/>
  <c r="J901" i="20"/>
  <c r="G898" i="20"/>
  <c r="K894" i="20"/>
  <c r="J893" i="20"/>
  <c r="G890" i="20"/>
  <c r="K886" i="20"/>
  <c r="J885" i="20"/>
  <c r="G882" i="20"/>
  <c r="K878" i="20"/>
  <c r="J877" i="20"/>
  <c r="G874" i="20"/>
  <c r="K870" i="20"/>
  <c r="J869" i="20"/>
  <c r="G866" i="20"/>
  <c r="K862" i="20"/>
  <c r="J861" i="20"/>
  <c r="G858" i="20"/>
  <c r="K854" i="20"/>
  <c r="J853" i="20"/>
  <c r="G850" i="20"/>
  <c r="K846" i="20"/>
  <c r="J845" i="20"/>
  <c r="G842" i="20"/>
  <c r="K838" i="20"/>
  <c r="J837" i="20"/>
  <c r="G834" i="20"/>
  <c r="L832" i="20"/>
  <c r="I831" i="20"/>
  <c r="K826" i="20"/>
  <c r="G823" i="20"/>
  <c r="K823" i="20"/>
  <c r="I822" i="20"/>
  <c r="K819" i="20"/>
  <c r="G819" i="20"/>
  <c r="I818" i="20"/>
  <c r="G808" i="20"/>
  <c r="K805" i="20"/>
  <c r="G804" i="20"/>
  <c r="K801" i="20"/>
  <c r="L799" i="20"/>
  <c r="L795" i="20"/>
  <c r="F790" i="20"/>
  <c r="J790" i="20"/>
  <c r="H789" i="20"/>
  <c r="J786" i="20"/>
  <c r="F786" i="20"/>
  <c r="H785" i="20"/>
  <c r="I783" i="20"/>
  <c r="I779" i="20"/>
  <c r="L774" i="20"/>
  <c r="F773" i="20"/>
  <c r="K772" i="20"/>
  <c r="L770" i="20"/>
  <c r="F769" i="20"/>
  <c r="K766" i="20"/>
  <c r="K762" i="20"/>
  <c r="G759" i="20"/>
  <c r="K759" i="20"/>
  <c r="G756" i="20"/>
  <c r="L755" i="20"/>
  <c r="H749" i="20"/>
  <c r="K746" i="20"/>
  <c r="I745" i="20"/>
  <c r="K745" i="20"/>
  <c r="K704" i="20"/>
  <c r="L704" i="20"/>
  <c r="G704" i="20"/>
  <c r="K1111" i="20"/>
  <c r="L1104" i="20"/>
  <c r="K1103" i="20"/>
  <c r="L1096" i="20"/>
  <c r="K1095" i="20"/>
  <c r="H1092" i="20"/>
  <c r="L1088" i="20"/>
  <c r="K1087" i="20"/>
  <c r="H1084" i="20"/>
  <c r="L1080" i="20"/>
  <c r="K1079" i="20"/>
  <c r="H1076" i="20"/>
  <c r="L1072" i="20"/>
  <c r="K1071" i="20"/>
  <c r="H1068" i="20"/>
  <c r="L1064" i="20"/>
  <c r="K1063" i="20"/>
  <c r="H1060" i="20"/>
  <c r="L1056" i="20"/>
  <c r="K1055" i="20"/>
  <c r="H1052" i="20"/>
  <c r="L1048" i="20"/>
  <c r="K1047" i="20"/>
  <c r="I1045" i="20"/>
  <c r="H1044" i="20"/>
  <c r="L1040" i="20"/>
  <c r="K1039" i="20"/>
  <c r="I1037" i="20"/>
  <c r="H1036" i="20"/>
  <c r="L1032" i="20"/>
  <c r="K1031" i="20"/>
  <c r="I1029" i="20"/>
  <c r="H1028" i="20"/>
  <c r="L1024" i="20"/>
  <c r="K1023" i="20"/>
  <c r="I1021" i="20"/>
  <c r="H1020" i="20"/>
  <c r="L1016" i="20"/>
  <c r="K1015" i="20"/>
  <c r="I1013" i="20"/>
  <c r="H1012" i="20"/>
  <c r="L1008" i="20"/>
  <c r="K1007" i="20"/>
  <c r="I1005" i="20"/>
  <c r="H1004" i="20"/>
  <c r="L1000" i="20"/>
  <c r="K999" i="20"/>
  <c r="I997" i="20"/>
  <c r="H996" i="20"/>
  <c r="L992" i="20"/>
  <c r="K991" i="20"/>
  <c r="I989" i="20"/>
  <c r="H988" i="20"/>
  <c r="L984" i="20"/>
  <c r="K983" i="20"/>
  <c r="I981" i="20"/>
  <c r="H980" i="20"/>
  <c r="L976" i="20"/>
  <c r="K975" i="20"/>
  <c r="I973" i="20"/>
  <c r="H972" i="20"/>
  <c r="L968" i="20"/>
  <c r="K967" i="20"/>
  <c r="I965" i="20"/>
  <c r="H964" i="20"/>
  <c r="L960" i="20"/>
  <c r="K959" i="20"/>
  <c r="I957" i="20"/>
  <c r="H956" i="20"/>
  <c r="L952" i="20"/>
  <c r="K951" i="20"/>
  <c r="I949" i="20"/>
  <c r="H948" i="20"/>
  <c r="L944" i="20"/>
  <c r="K943" i="20"/>
  <c r="I941" i="20"/>
  <c r="H940" i="20"/>
  <c r="L936" i="20"/>
  <c r="K935" i="20"/>
  <c r="I933" i="20"/>
  <c r="H932" i="20"/>
  <c r="L928" i="20"/>
  <c r="K927" i="20"/>
  <c r="I925" i="20"/>
  <c r="H924" i="20"/>
  <c r="L920" i="20"/>
  <c r="K919" i="20"/>
  <c r="I917" i="20"/>
  <c r="H916" i="20"/>
  <c r="L912" i="20"/>
  <c r="K911" i="20"/>
  <c r="I909" i="20"/>
  <c r="H908" i="20"/>
  <c r="L904" i="20"/>
  <c r="K903" i="20"/>
  <c r="I901" i="20"/>
  <c r="H900" i="20"/>
  <c r="L896" i="20"/>
  <c r="K895" i="20"/>
  <c r="I893" i="20"/>
  <c r="H892" i="20"/>
  <c r="L888" i="20"/>
  <c r="K887" i="20"/>
  <c r="I885" i="20"/>
  <c r="H884" i="20"/>
  <c r="L880" i="20"/>
  <c r="K879" i="20"/>
  <c r="I877" i="20"/>
  <c r="H876" i="20"/>
  <c r="L872" i="20"/>
  <c r="K871" i="20"/>
  <c r="I869" i="20"/>
  <c r="H868" i="20"/>
  <c r="L864" i="20"/>
  <c r="K863" i="20"/>
  <c r="I861" i="20"/>
  <c r="H860" i="20"/>
  <c r="L856" i="20"/>
  <c r="K855" i="20"/>
  <c r="I853" i="20"/>
  <c r="H852" i="20"/>
  <c r="L848" i="20"/>
  <c r="K847" i="20"/>
  <c r="I845" i="20"/>
  <c r="H844" i="20"/>
  <c r="L840" i="20"/>
  <c r="K839" i="20"/>
  <c r="I837" i="20"/>
  <c r="H836" i="20"/>
  <c r="K832" i="20"/>
  <c r="K827" i="20"/>
  <c r="G827" i="20"/>
  <c r="I826" i="20"/>
  <c r="H822" i="20"/>
  <c r="L821" i="20"/>
  <c r="H818" i="20"/>
  <c r="L817" i="20"/>
  <c r="L807" i="20"/>
  <c r="J805" i="20"/>
  <c r="L803" i="20"/>
  <c r="J801" i="20"/>
  <c r="J799" i="20"/>
  <c r="F798" i="20"/>
  <c r="J798" i="20"/>
  <c r="H797" i="20"/>
  <c r="J795" i="20"/>
  <c r="J794" i="20"/>
  <c r="F794" i="20"/>
  <c r="H793" i="20"/>
  <c r="I791" i="20"/>
  <c r="I787" i="20"/>
  <c r="L782" i="20"/>
  <c r="L778" i="20"/>
  <c r="K776" i="20"/>
  <c r="K774" i="20"/>
  <c r="K770" i="20"/>
  <c r="G767" i="20"/>
  <c r="K767" i="20"/>
  <c r="I766" i="20"/>
  <c r="K763" i="20"/>
  <c r="G763" i="20"/>
  <c r="I762" i="20"/>
  <c r="H758" i="20"/>
  <c r="J755" i="20"/>
  <c r="F750" i="20"/>
  <c r="H750" i="20"/>
  <c r="J750" i="20"/>
  <c r="G742" i="20"/>
  <c r="K738" i="20"/>
  <c r="L738" i="20"/>
  <c r="L735" i="20"/>
  <c r="F725" i="20"/>
  <c r="H725" i="20"/>
  <c r="I725" i="20"/>
  <c r="K725" i="20"/>
  <c r="K720" i="20"/>
  <c r="L720" i="20"/>
  <c r="K696" i="20"/>
  <c r="L696" i="20"/>
  <c r="G696" i="20"/>
  <c r="F806" i="20"/>
  <c r="J806" i="20"/>
  <c r="H805" i="20"/>
  <c r="J802" i="20"/>
  <c r="F802" i="20"/>
  <c r="H801" i="20"/>
  <c r="I799" i="20"/>
  <c r="I795" i="20"/>
  <c r="K782" i="20"/>
  <c r="K778" i="20"/>
  <c r="G775" i="20"/>
  <c r="K775" i="20"/>
  <c r="K771" i="20"/>
  <c r="G771" i="20"/>
  <c r="I755" i="20"/>
  <c r="L744" i="20"/>
  <c r="G743" i="20"/>
  <c r="K743" i="20"/>
  <c r="F742" i="20"/>
  <c r="H742" i="20"/>
  <c r="J742" i="20"/>
  <c r="G734" i="20"/>
  <c r="L734" i="20"/>
  <c r="G726" i="20"/>
  <c r="L726" i="20"/>
  <c r="F717" i="20"/>
  <c r="H717" i="20"/>
  <c r="I717" i="20"/>
  <c r="K717" i="20"/>
  <c r="L703" i="20"/>
  <c r="K688" i="20"/>
  <c r="L688" i="20"/>
  <c r="G688" i="20"/>
  <c r="G826" i="20"/>
  <c r="K825" i="20"/>
  <c r="L823" i="20"/>
  <c r="J821" i="20"/>
  <c r="L819" i="20"/>
  <c r="J817" i="20"/>
  <c r="F814" i="20"/>
  <c r="J814" i="20"/>
  <c r="J810" i="20"/>
  <c r="F810" i="20"/>
  <c r="L798" i="20"/>
  <c r="F797" i="20"/>
  <c r="K796" i="20"/>
  <c r="L794" i="20"/>
  <c r="F793" i="20"/>
  <c r="K792" i="20"/>
  <c r="K790" i="20"/>
  <c r="K786" i="20"/>
  <c r="G783" i="20"/>
  <c r="K783" i="20"/>
  <c r="K779" i="20"/>
  <c r="G779" i="20"/>
  <c r="H774" i="20"/>
  <c r="L773" i="20"/>
  <c r="H770" i="20"/>
  <c r="L769" i="20"/>
  <c r="G768" i="20"/>
  <c r="G766" i="20"/>
  <c r="K765" i="20"/>
  <c r="G764" i="20"/>
  <c r="G762" i="20"/>
  <c r="K761" i="20"/>
  <c r="L759" i="20"/>
  <c r="I753" i="20"/>
  <c r="K753" i="20"/>
  <c r="G752" i="20"/>
  <c r="L751" i="20"/>
  <c r="G746" i="20"/>
  <c r="J745" i="20"/>
  <c r="H743" i="20"/>
  <c r="I743" i="20"/>
  <c r="F741" i="20"/>
  <c r="I741" i="20"/>
  <c r="I737" i="20"/>
  <c r="J737" i="20"/>
  <c r="K737" i="20"/>
  <c r="F735" i="20"/>
  <c r="F733" i="20"/>
  <c r="I733" i="20"/>
  <c r="K733" i="20"/>
  <c r="L727" i="20"/>
  <c r="G718" i="20"/>
  <c r="L718" i="20"/>
  <c r="H711" i="20"/>
  <c r="I711" i="20"/>
  <c r="J711" i="20"/>
  <c r="F711" i="20"/>
  <c r="L695" i="20"/>
  <c r="K680" i="20"/>
  <c r="L680" i="20"/>
  <c r="G680" i="20"/>
  <c r="G672" i="20"/>
  <c r="F671" i="20"/>
  <c r="G664" i="20"/>
  <c r="F663" i="20"/>
  <c r="G656" i="20"/>
  <c r="F655" i="20"/>
  <c r="G648" i="20"/>
  <c r="F647" i="20"/>
  <c r="G640" i="20"/>
  <c r="F639" i="20"/>
  <c r="G632" i="20"/>
  <c r="F631" i="20"/>
  <c r="G624" i="20"/>
  <c r="F623" i="20"/>
  <c r="G616" i="20"/>
  <c r="F615" i="20"/>
  <c r="G608" i="20"/>
  <c r="F607" i="20"/>
  <c r="G600" i="20"/>
  <c r="F599" i="20"/>
  <c r="G592" i="20"/>
  <c r="F591" i="20"/>
  <c r="G584" i="20"/>
  <c r="F583" i="20"/>
  <c r="G576" i="20"/>
  <c r="F575" i="20"/>
  <c r="G568" i="20"/>
  <c r="F567" i="20"/>
  <c r="G560" i="20"/>
  <c r="F559" i="20"/>
  <c r="G552" i="20"/>
  <c r="F551" i="20"/>
  <c r="G544" i="20"/>
  <c r="F543" i="20"/>
  <c r="G536" i="20"/>
  <c r="F535" i="20"/>
  <c r="G528" i="20"/>
  <c r="F527" i="20"/>
  <c r="G520" i="20"/>
  <c r="F519" i="20"/>
  <c r="G512" i="20"/>
  <c r="F511" i="20"/>
  <c r="G504" i="20"/>
  <c r="F503" i="20"/>
  <c r="G496" i="20"/>
  <c r="F495" i="20"/>
  <c r="G488" i="20"/>
  <c r="F487" i="20"/>
  <c r="G480" i="20"/>
  <c r="F467" i="20"/>
  <c r="K459" i="20"/>
  <c r="L459" i="20"/>
  <c r="I457" i="20"/>
  <c r="J457" i="20"/>
  <c r="G456" i="20"/>
  <c r="K450" i="20"/>
  <c r="F446" i="20"/>
  <c r="J446" i="20"/>
  <c r="K443" i="20"/>
  <c r="L443" i="20"/>
  <c r="G443" i="20"/>
  <c r="G439" i="20"/>
  <c r="K439" i="20"/>
  <c r="G424" i="20"/>
  <c r="F421" i="20"/>
  <c r="I421" i="20"/>
  <c r="K418" i="20"/>
  <c r="F414" i="20"/>
  <c r="J414" i="20"/>
  <c r="J410" i="20"/>
  <c r="F410" i="20"/>
  <c r="F382" i="20"/>
  <c r="I382" i="20"/>
  <c r="J382" i="20"/>
  <c r="G375" i="20"/>
  <c r="K375" i="20"/>
  <c r="F367" i="20"/>
  <c r="H367" i="20"/>
  <c r="J367" i="20"/>
  <c r="G351" i="20"/>
  <c r="K351" i="20"/>
  <c r="L710" i="20"/>
  <c r="K709" i="20"/>
  <c r="L702" i="20"/>
  <c r="K701" i="20"/>
  <c r="L694" i="20"/>
  <c r="K693" i="20"/>
  <c r="L686" i="20"/>
  <c r="K685" i="20"/>
  <c r="L678" i="20"/>
  <c r="K677" i="20"/>
  <c r="L670" i="20"/>
  <c r="K669" i="20"/>
  <c r="L662" i="20"/>
  <c r="K661" i="20"/>
  <c r="L654" i="20"/>
  <c r="K653" i="20"/>
  <c r="L646" i="20"/>
  <c r="K645" i="20"/>
  <c r="L638" i="20"/>
  <c r="K637" i="20"/>
  <c r="L630" i="20"/>
  <c r="K629" i="20"/>
  <c r="L622" i="20"/>
  <c r="K621" i="20"/>
  <c r="L614" i="20"/>
  <c r="K613" i="20"/>
  <c r="L606" i="20"/>
  <c r="K605" i="20"/>
  <c r="L598" i="20"/>
  <c r="K597" i="20"/>
  <c r="L590" i="20"/>
  <c r="K589" i="20"/>
  <c r="L582" i="20"/>
  <c r="K581" i="20"/>
  <c r="L574" i="20"/>
  <c r="K573" i="20"/>
  <c r="L566" i="20"/>
  <c r="K565" i="20"/>
  <c r="L558" i="20"/>
  <c r="K557" i="20"/>
  <c r="L550" i="20"/>
  <c r="K549" i="20"/>
  <c r="L542" i="20"/>
  <c r="K541" i="20"/>
  <c r="L534" i="20"/>
  <c r="K533" i="20"/>
  <c r="L526" i="20"/>
  <c r="K525" i="20"/>
  <c r="L518" i="20"/>
  <c r="K517" i="20"/>
  <c r="L510" i="20"/>
  <c r="K509" i="20"/>
  <c r="L502" i="20"/>
  <c r="K501" i="20"/>
  <c r="L494" i="20"/>
  <c r="K493" i="20"/>
  <c r="L486" i="20"/>
  <c r="K485" i="20"/>
  <c r="L479" i="20"/>
  <c r="J472" i="20"/>
  <c r="L470" i="20"/>
  <c r="I469" i="20"/>
  <c r="K467" i="20"/>
  <c r="J464" i="20"/>
  <c r="K455" i="20"/>
  <c r="J450" i="20"/>
  <c r="F450" i="20"/>
  <c r="G438" i="20"/>
  <c r="K429" i="20"/>
  <c r="I425" i="20"/>
  <c r="J425" i="20"/>
  <c r="J423" i="20"/>
  <c r="J418" i="20"/>
  <c r="F418" i="20"/>
  <c r="G406" i="20"/>
  <c r="F390" i="20"/>
  <c r="I390" i="20"/>
  <c r="J390" i="20"/>
  <c r="G383" i="20"/>
  <c r="K383" i="20"/>
  <c r="F375" i="20"/>
  <c r="H375" i="20"/>
  <c r="J375" i="20"/>
  <c r="G368" i="20"/>
  <c r="K368" i="20"/>
  <c r="L368" i="20"/>
  <c r="G359" i="20"/>
  <c r="K359" i="20"/>
  <c r="F351" i="20"/>
  <c r="H351" i="20"/>
  <c r="I351" i="20"/>
  <c r="J351" i="20"/>
  <c r="I465" i="20"/>
  <c r="J465" i="20"/>
  <c r="F445" i="20"/>
  <c r="I445" i="20"/>
  <c r="K442" i="20"/>
  <c r="F438" i="20"/>
  <c r="J438" i="20"/>
  <c r="K435" i="20"/>
  <c r="L435" i="20"/>
  <c r="G435" i="20"/>
  <c r="G431" i="20"/>
  <c r="K431" i="20"/>
  <c r="F413" i="20"/>
  <c r="I413" i="20"/>
  <c r="K408" i="20"/>
  <c r="L408" i="20"/>
  <c r="G407" i="20"/>
  <c r="K407" i="20"/>
  <c r="F406" i="20"/>
  <c r="I406" i="20"/>
  <c r="J406" i="20"/>
  <c r="F405" i="20"/>
  <c r="H405" i="20"/>
  <c r="I405" i="20"/>
  <c r="F398" i="20"/>
  <c r="I398" i="20"/>
  <c r="J398" i="20"/>
  <c r="G391" i="20"/>
  <c r="K391" i="20"/>
  <c r="F383" i="20"/>
  <c r="H383" i="20"/>
  <c r="J383" i="20"/>
  <c r="G376" i="20"/>
  <c r="K376" i="20"/>
  <c r="L376" i="20"/>
  <c r="K371" i="20"/>
  <c r="L371" i="20"/>
  <c r="G371" i="20"/>
  <c r="I370" i="20"/>
  <c r="J370" i="20"/>
  <c r="F370" i="20"/>
  <c r="F359" i="20"/>
  <c r="H359" i="20"/>
  <c r="I359" i="20"/>
  <c r="J359" i="20"/>
  <c r="N12" i="20"/>
  <c r="F12" i="20"/>
  <c r="G755" i="20"/>
  <c r="F754" i="20"/>
  <c r="G747" i="20"/>
  <c r="F746" i="20"/>
  <c r="G739" i="20"/>
  <c r="F738" i="20"/>
  <c r="K735" i="20"/>
  <c r="J734" i="20"/>
  <c r="G731" i="20"/>
  <c r="F730" i="20"/>
  <c r="K727" i="20"/>
  <c r="J726" i="20"/>
  <c r="G723" i="20"/>
  <c r="F722" i="20"/>
  <c r="K719" i="20"/>
  <c r="J718" i="20"/>
  <c r="G715" i="20"/>
  <c r="F714" i="20"/>
  <c r="K711" i="20"/>
  <c r="J710" i="20"/>
  <c r="I709" i="20"/>
  <c r="G707" i="20"/>
  <c r="F706" i="20"/>
  <c r="K703" i="20"/>
  <c r="J702" i="20"/>
  <c r="I701" i="20"/>
  <c r="G699" i="20"/>
  <c r="F698" i="20"/>
  <c r="K695" i="20"/>
  <c r="J694" i="20"/>
  <c r="I693" i="20"/>
  <c r="G691" i="20"/>
  <c r="F690" i="20"/>
  <c r="K687" i="20"/>
  <c r="J686" i="20"/>
  <c r="I685" i="20"/>
  <c r="G683" i="20"/>
  <c r="F682" i="20"/>
  <c r="K679" i="20"/>
  <c r="J678" i="20"/>
  <c r="I677" i="20"/>
  <c r="G675" i="20"/>
  <c r="F674" i="20"/>
  <c r="L672" i="20"/>
  <c r="K671" i="20"/>
  <c r="J670" i="20"/>
  <c r="I669" i="20"/>
  <c r="G667" i="20"/>
  <c r="F666" i="20"/>
  <c r="L664" i="20"/>
  <c r="K663" i="20"/>
  <c r="J662" i="20"/>
  <c r="I661" i="20"/>
  <c r="G659" i="20"/>
  <c r="F658" i="20"/>
  <c r="L656" i="20"/>
  <c r="K655" i="20"/>
  <c r="J654" i="20"/>
  <c r="I653" i="20"/>
  <c r="G651" i="20"/>
  <c r="F650" i="20"/>
  <c r="L648" i="20"/>
  <c r="K647" i="20"/>
  <c r="J646" i="20"/>
  <c r="I645" i="20"/>
  <c r="G643" i="20"/>
  <c r="F642" i="20"/>
  <c r="L640" i="20"/>
  <c r="K639" i="20"/>
  <c r="J638" i="20"/>
  <c r="I637" i="20"/>
  <c r="G635" i="20"/>
  <c r="F634" i="20"/>
  <c r="L632" i="20"/>
  <c r="K631" i="20"/>
  <c r="J630" i="20"/>
  <c r="I629" i="20"/>
  <c r="G627" i="20"/>
  <c r="F626" i="20"/>
  <c r="L624" i="20"/>
  <c r="K623" i="20"/>
  <c r="J622" i="20"/>
  <c r="I621" i="20"/>
  <c r="G619" i="20"/>
  <c r="F618" i="20"/>
  <c r="L616" i="20"/>
  <c r="K615" i="20"/>
  <c r="J614" i="20"/>
  <c r="I613" i="20"/>
  <c r="G611" i="20"/>
  <c r="F610" i="20"/>
  <c r="L608" i="20"/>
  <c r="K607" i="20"/>
  <c r="J606" i="20"/>
  <c r="I605" i="20"/>
  <c r="G603" i="20"/>
  <c r="F602" i="20"/>
  <c r="L600" i="20"/>
  <c r="K599" i="20"/>
  <c r="J598" i="20"/>
  <c r="I597" i="20"/>
  <c r="G595" i="20"/>
  <c r="F594" i="20"/>
  <c r="L592" i="20"/>
  <c r="K591" i="20"/>
  <c r="J590" i="20"/>
  <c r="I589" i="20"/>
  <c r="G587" i="20"/>
  <c r="F586" i="20"/>
  <c r="L584" i="20"/>
  <c r="K583" i="20"/>
  <c r="J582" i="20"/>
  <c r="I581" i="20"/>
  <c r="G579" i="20"/>
  <c r="F578" i="20"/>
  <c r="L576" i="20"/>
  <c r="K575" i="20"/>
  <c r="J574" i="20"/>
  <c r="I573" i="20"/>
  <c r="G571" i="20"/>
  <c r="F570" i="20"/>
  <c r="L568" i="20"/>
  <c r="K567" i="20"/>
  <c r="J566" i="20"/>
  <c r="I565" i="20"/>
  <c r="G563" i="20"/>
  <c r="F562" i="20"/>
  <c r="L560" i="20"/>
  <c r="K559" i="20"/>
  <c r="J558" i="20"/>
  <c r="I557" i="20"/>
  <c r="G555" i="20"/>
  <c r="F554" i="20"/>
  <c r="L552" i="20"/>
  <c r="K551" i="20"/>
  <c r="J550" i="20"/>
  <c r="I549" i="20"/>
  <c r="G547" i="20"/>
  <c r="F546" i="20"/>
  <c r="L544" i="20"/>
  <c r="K543" i="20"/>
  <c r="J542" i="20"/>
  <c r="I541" i="20"/>
  <c r="G539" i="20"/>
  <c r="F538" i="20"/>
  <c r="L536" i="20"/>
  <c r="K535" i="20"/>
  <c r="J534" i="20"/>
  <c r="I533" i="20"/>
  <c r="G531" i="20"/>
  <c r="F530" i="20"/>
  <c r="L528" i="20"/>
  <c r="K527" i="20"/>
  <c r="J526" i="20"/>
  <c r="I525" i="20"/>
  <c r="G523" i="20"/>
  <c r="F522" i="20"/>
  <c r="L520" i="20"/>
  <c r="K519" i="20"/>
  <c r="J518" i="20"/>
  <c r="I517" i="20"/>
  <c r="G515" i="20"/>
  <c r="F514" i="20"/>
  <c r="L512" i="20"/>
  <c r="K511" i="20"/>
  <c r="J510" i="20"/>
  <c r="I509" i="20"/>
  <c r="G507" i="20"/>
  <c r="F506" i="20"/>
  <c r="L504" i="20"/>
  <c r="K503" i="20"/>
  <c r="J502" i="20"/>
  <c r="I501" i="20"/>
  <c r="G499" i="20"/>
  <c r="F498" i="20"/>
  <c r="L496" i="20"/>
  <c r="K495" i="20"/>
  <c r="J494" i="20"/>
  <c r="I493" i="20"/>
  <c r="G491" i="20"/>
  <c r="F490" i="20"/>
  <c r="L488" i="20"/>
  <c r="K487" i="20"/>
  <c r="J486" i="20"/>
  <c r="I485" i="20"/>
  <c r="G483" i="20"/>
  <c r="F482" i="20"/>
  <c r="L480" i="20"/>
  <c r="J479" i="20"/>
  <c r="G478" i="20"/>
  <c r="K473" i="20"/>
  <c r="G472" i="20"/>
  <c r="J470" i="20"/>
  <c r="L467" i="20"/>
  <c r="H466" i="20"/>
  <c r="K463" i="20"/>
  <c r="F458" i="20"/>
  <c r="K457" i="20"/>
  <c r="H456" i="20"/>
  <c r="I456" i="20"/>
  <c r="I455" i="20"/>
  <c r="L454" i="20"/>
  <c r="I449" i="20"/>
  <c r="J449" i="20"/>
  <c r="J447" i="20"/>
  <c r="J442" i="20"/>
  <c r="F442" i="20"/>
  <c r="G430" i="20"/>
  <c r="L425" i="20"/>
  <c r="F423" i="20"/>
  <c r="K421" i="20"/>
  <c r="I417" i="20"/>
  <c r="J417" i="20"/>
  <c r="J415" i="20"/>
  <c r="L414" i="20"/>
  <c r="L410" i="20"/>
  <c r="H407" i="20"/>
  <c r="J407" i="20"/>
  <c r="G399" i="20"/>
  <c r="K399" i="20"/>
  <c r="F391" i="20"/>
  <c r="H391" i="20"/>
  <c r="J391" i="20"/>
  <c r="G384" i="20"/>
  <c r="K384" i="20"/>
  <c r="L384" i="20"/>
  <c r="K379" i="20"/>
  <c r="L379" i="20"/>
  <c r="G379" i="20"/>
  <c r="I378" i="20"/>
  <c r="J378" i="20"/>
  <c r="F378" i="20"/>
  <c r="H709" i="20"/>
  <c r="H701" i="20"/>
  <c r="H693" i="20"/>
  <c r="H685" i="20"/>
  <c r="H677" i="20"/>
  <c r="K672" i="20"/>
  <c r="J671" i="20"/>
  <c r="H669" i="20"/>
  <c r="K664" i="20"/>
  <c r="J663" i="20"/>
  <c r="H661" i="20"/>
  <c r="K656" i="20"/>
  <c r="J655" i="20"/>
  <c r="H653" i="20"/>
  <c r="K648" i="20"/>
  <c r="J647" i="20"/>
  <c r="H645" i="20"/>
  <c r="K640" i="20"/>
  <c r="J639" i="20"/>
  <c r="H637" i="20"/>
  <c r="K632" i="20"/>
  <c r="J631" i="20"/>
  <c r="H629" i="20"/>
  <c r="K624" i="20"/>
  <c r="J623" i="20"/>
  <c r="H621" i="20"/>
  <c r="K616" i="20"/>
  <c r="J615" i="20"/>
  <c r="H613" i="20"/>
  <c r="K608" i="20"/>
  <c r="J607" i="20"/>
  <c r="H605" i="20"/>
  <c r="K600" i="20"/>
  <c r="J599" i="20"/>
  <c r="H597" i="20"/>
  <c r="K592" i="20"/>
  <c r="J591" i="20"/>
  <c r="H589" i="20"/>
  <c r="K584" i="20"/>
  <c r="J583" i="20"/>
  <c r="H581" i="20"/>
  <c r="K576" i="20"/>
  <c r="J575" i="20"/>
  <c r="H573" i="20"/>
  <c r="K568" i="20"/>
  <c r="J567" i="20"/>
  <c r="H565" i="20"/>
  <c r="K560" i="20"/>
  <c r="J559" i="20"/>
  <c r="H557" i="20"/>
  <c r="K552" i="20"/>
  <c r="J551" i="20"/>
  <c r="H549" i="20"/>
  <c r="K544" i="20"/>
  <c r="J543" i="20"/>
  <c r="H541" i="20"/>
  <c r="K536" i="20"/>
  <c r="J535" i="20"/>
  <c r="H533" i="20"/>
  <c r="K528" i="20"/>
  <c r="J527" i="20"/>
  <c r="H525" i="20"/>
  <c r="K520" i="20"/>
  <c r="J519" i="20"/>
  <c r="H517" i="20"/>
  <c r="K512" i="20"/>
  <c r="J511" i="20"/>
  <c r="H509" i="20"/>
  <c r="K504" i="20"/>
  <c r="J503" i="20"/>
  <c r="H501" i="20"/>
  <c r="K496" i="20"/>
  <c r="J495" i="20"/>
  <c r="H493" i="20"/>
  <c r="K488" i="20"/>
  <c r="J487" i="20"/>
  <c r="H485" i="20"/>
  <c r="K480" i="20"/>
  <c r="I479" i="20"/>
  <c r="L471" i="20"/>
  <c r="I470" i="20"/>
  <c r="J467" i="20"/>
  <c r="L465" i="20"/>
  <c r="J463" i="20"/>
  <c r="K458" i="20"/>
  <c r="H457" i="20"/>
  <c r="K454" i="20"/>
  <c r="L450" i="20"/>
  <c r="K446" i="20"/>
  <c r="L445" i="20"/>
  <c r="L439" i="20"/>
  <c r="F437" i="20"/>
  <c r="I437" i="20"/>
  <c r="K434" i="20"/>
  <c r="K432" i="20"/>
  <c r="F430" i="20"/>
  <c r="J430" i="20"/>
  <c r="K427" i="20"/>
  <c r="L427" i="20"/>
  <c r="G427" i="20"/>
  <c r="G423" i="20"/>
  <c r="K423" i="20"/>
  <c r="J421" i="20"/>
  <c r="L418" i="20"/>
  <c r="K414" i="20"/>
  <c r="L413" i="20"/>
  <c r="I410" i="20"/>
  <c r="F399" i="20"/>
  <c r="H399" i="20"/>
  <c r="J399" i="20"/>
  <c r="G392" i="20"/>
  <c r="K392" i="20"/>
  <c r="L392" i="20"/>
  <c r="K387" i="20"/>
  <c r="L387" i="20"/>
  <c r="G387" i="20"/>
  <c r="I386" i="20"/>
  <c r="J386" i="20"/>
  <c r="F386" i="20"/>
  <c r="L382" i="20"/>
  <c r="G352" i="20"/>
  <c r="K352" i="20"/>
  <c r="L352" i="20"/>
  <c r="H734" i="20"/>
  <c r="H726" i="20"/>
  <c r="L722" i="20"/>
  <c r="K721" i="20"/>
  <c r="H718" i="20"/>
  <c r="L714" i="20"/>
  <c r="K713" i="20"/>
  <c r="H710" i="20"/>
  <c r="L706" i="20"/>
  <c r="K705" i="20"/>
  <c r="H702" i="20"/>
  <c r="L698" i="20"/>
  <c r="K697" i="20"/>
  <c r="H694" i="20"/>
  <c r="L690" i="20"/>
  <c r="K689" i="20"/>
  <c r="H686" i="20"/>
  <c r="L682" i="20"/>
  <c r="K681" i="20"/>
  <c r="H678" i="20"/>
  <c r="L674" i="20"/>
  <c r="K673" i="20"/>
  <c r="I671" i="20"/>
  <c r="H670" i="20"/>
  <c r="L666" i="20"/>
  <c r="K665" i="20"/>
  <c r="I663" i="20"/>
  <c r="H662" i="20"/>
  <c r="L658" i="20"/>
  <c r="K657" i="20"/>
  <c r="I655" i="20"/>
  <c r="H654" i="20"/>
  <c r="L650" i="20"/>
  <c r="K649" i="20"/>
  <c r="I647" i="20"/>
  <c r="H646" i="20"/>
  <c r="L642" i="20"/>
  <c r="K641" i="20"/>
  <c r="I639" i="20"/>
  <c r="H638" i="20"/>
  <c r="L634" i="20"/>
  <c r="K633" i="20"/>
  <c r="I631" i="20"/>
  <c r="H630" i="20"/>
  <c r="L626" i="20"/>
  <c r="K625" i="20"/>
  <c r="I623" i="20"/>
  <c r="H622" i="20"/>
  <c r="L618" i="20"/>
  <c r="K617" i="20"/>
  <c r="I615" i="20"/>
  <c r="H614" i="20"/>
  <c r="L610" i="20"/>
  <c r="K609" i="20"/>
  <c r="I607" i="20"/>
  <c r="H606" i="20"/>
  <c r="L602" i="20"/>
  <c r="K601" i="20"/>
  <c r="I599" i="20"/>
  <c r="H598" i="20"/>
  <c r="L594" i="20"/>
  <c r="K593" i="20"/>
  <c r="I591" i="20"/>
  <c r="H590" i="20"/>
  <c r="L586" i="20"/>
  <c r="K585" i="20"/>
  <c r="I583" i="20"/>
  <c r="H582" i="20"/>
  <c r="L578" i="20"/>
  <c r="K577" i="20"/>
  <c r="I575" i="20"/>
  <c r="H574" i="20"/>
  <c r="L570" i="20"/>
  <c r="K569" i="20"/>
  <c r="I567" i="20"/>
  <c r="H566" i="20"/>
  <c r="L562" i="20"/>
  <c r="K561" i="20"/>
  <c r="I559" i="20"/>
  <c r="H558" i="20"/>
  <c r="L554" i="20"/>
  <c r="K553" i="20"/>
  <c r="I551" i="20"/>
  <c r="H550" i="20"/>
  <c r="L546" i="20"/>
  <c r="K545" i="20"/>
  <c r="I543" i="20"/>
  <c r="H542" i="20"/>
  <c r="L538" i="20"/>
  <c r="K537" i="20"/>
  <c r="I535" i="20"/>
  <c r="H534" i="20"/>
  <c r="L530" i="20"/>
  <c r="K529" i="20"/>
  <c r="I527" i="20"/>
  <c r="H526" i="20"/>
  <c r="L522" i="20"/>
  <c r="K521" i="20"/>
  <c r="I519" i="20"/>
  <c r="H518" i="20"/>
  <c r="L514" i="20"/>
  <c r="K513" i="20"/>
  <c r="I511" i="20"/>
  <c r="H510" i="20"/>
  <c r="L506" i="20"/>
  <c r="K505" i="20"/>
  <c r="I503" i="20"/>
  <c r="H502" i="20"/>
  <c r="L498" i="20"/>
  <c r="K497" i="20"/>
  <c r="I495" i="20"/>
  <c r="H494" i="20"/>
  <c r="L490" i="20"/>
  <c r="K489" i="20"/>
  <c r="I487" i="20"/>
  <c r="H486" i="20"/>
  <c r="L482" i="20"/>
  <c r="K481" i="20"/>
  <c r="H479" i="20"/>
  <c r="L474" i="20"/>
  <c r="H473" i="20"/>
  <c r="K471" i="20"/>
  <c r="H470" i="20"/>
  <c r="I467" i="20"/>
  <c r="K465" i="20"/>
  <c r="H464" i="20"/>
  <c r="I464" i="20"/>
  <c r="I463" i="20"/>
  <c r="L462" i="20"/>
  <c r="L456" i="20"/>
  <c r="J454" i="20"/>
  <c r="I450" i="20"/>
  <c r="I446" i="20"/>
  <c r="K445" i="20"/>
  <c r="I441" i="20"/>
  <c r="J441" i="20"/>
  <c r="J439" i="20"/>
  <c r="L438" i="20"/>
  <c r="J434" i="20"/>
  <c r="F434" i="20"/>
  <c r="G422" i="20"/>
  <c r="H421" i="20"/>
  <c r="I414" i="20"/>
  <c r="K413" i="20"/>
  <c r="H410" i="20"/>
  <c r="L405" i="20"/>
  <c r="G400" i="20"/>
  <c r="K400" i="20"/>
  <c r="L400" i="20"/>
  <c r="K395" i="20"/>
  <c r="L395" i="20"/>
  <c r="G395" i="20"/>
  <c r="I394" i="20"/>
  <c r="J394" i="20"/>
  <c r="F394" i="20"/>
  <c r="L390" i="20"/>
  <c r="K382" i="20"/>
  <c r="L367" i="20"/>
  <c r="G360" i="20"/>
  <c r="K360" i="20"/>
  <c r="L360" i="20"/>
  <c r="F350" i="20"/>
  <c r="H350" i="20"/>
  <c r="I350" i="20"/>
  <c r="J350" i="20"/>
  <c r="K722" i="20"/>
  <c r="J721" i="20"/>
  <c r="K714" i="20"/>
  <c r="J713" i="20"/>
  <c r="K706" i="20"/>
  <c r="J705" i="20"/>
  <c r="K698" i="20"/>
  <c r="J697" i="20"/>
  <c r="K690" i="20"/>
  <c r="J689" i="20"/>
  <c r="K682" i="20"/>
  <c r="J681" i="20"/>
  <c r="K674" i="20"/>
  <c r="J673" i="20"/>
  <c r="K666" i="20"/>
  <c r="J665" i="20"/>
  <c r="K658" i="20"/>
  <c r="J657" i="20"/>
  <c r="K650" i="20"/>
  <c r="J649" i="20"/>
  <c r="K642" i="20"/>
  <c r="J641" i="20"/>
  <c r="K634" i="20"/>
  <c r="J633" i="20"/>
  <c r="K626" i="20"/>
  <c r="J625" i="20"/>
  <c r="K618" i="20"/>
  <c r="J617" i="20"/>
  <c r="K610" i="20"/>
  <c r="J609" i="20"/>
  <c r="K602" i="20"/>
  <c r="J601" i="20"/>
  <c r="K594" i="20"/>
  <c r="J593" i="20"/>
  <c r="K586" i="20"/>
  <c r="J585" i="20"/>
  <c r="K578" i="20"/>
  <c r="J577" i="20"/>
  <c r="K570" i="20"/>
  <c r="J569" i="20"/>
  <c r="K562" i="20"/>
  <c r="J561" i="20"/>
  <c r="K554" i="20"/>
  <c r="J553" i="20"/>
  <c r="K546" i="20"/>
  <c r="J545" i="20"/>
  <c r="K538" i="20"/>
  <c r="J537" i="20"/>
  <c r="K530" i="20"/>
  <c r="J529" i="20"/>
  <c r="K522" i="20"/>
  <c r="J521" i="20"/>
  <c r="K514" i="20"/>
  <c r="J513" i="20"/>
  <c r="K506" i="20"/>
  <c r="J505" i="20"/>
  <c r="K498" i="20"/>
  <c r="J497" i="20"/>
  <c r="K490" i="20"/>
  <c r="J489" i="20"/>
  <c r="K482" i="20"/>
  <c r="J481" i="20"/>
  <c r="L478" i="20"/>
  <c r="G476" i="20"/>
  <c r="K474" i="20"/>
  <c r="H465" i="20"/>
  <c r="F463" i="20"/>
  <c r="K462" i="20"/>
  <c r="G459" i="20"/>
  <c r="F457" i="20"/>
  <c r="K451" i="20"/>
  <c r="L451" i="20"/>
  <c r="G447" i="20"/>
  <c r="K447" i="20"/>
  <c r="H446" i="20"/>
  <c r="J445" i="20"/>
  <c r="L442" i="20"/>
  <c r="K438" i="20"/>
  <c r="L437" i="20"/>
  <c r="G432" i="20"/>
  <c r="L431" i="20"/>
  <c r="F429" i="20"/>
  <c r="I429" i="20"/>
  <c r="K426" i="20"/>
  <c r="K424" i="20"/>
  <c r="F422" i="20"/>
  <c r="J422" i="20"/>
  <c r="K419" i="20"/>
  <c r="L419" i="20"/>
  <c r="G419" i="20"/>
  <c r="G415" i="20"/>
  <c r="K415" i="20"/>
  <c r="H414" i="20"/>
  <c r="J413" i="20"/>
  <c r="K411" i="20"/>
  <c r="L411" i="20"/>
  <c r="G411" i="20"/>
  <c r="L406" i="20"/>
  <c r="K405" i="20"/>
  <c r="K403" i="20"/>
  <c r="L403" i="20"/>
  <c r="G403" i="20"/>
  <c r="I402" i="20"/>
  <c r="J402" i="20"/>
  <c r="F402" i="20"/>
  <c r="L398" i="20"/>
  <c r="H382" i="20"/>
  <c r="L375" i="20"/>
  <c r="L370" i="20"/>
  <c r="I367" i="20"/>
  <c r="F366" i="20"/>
  <c r="I366" i="20"/>
  <c r="J366" i="20"/>
  <c r="F358" i="20"/>
  <c r="H358" i="20"/>
  <c r="I358" i="20"/>
  <c r="J358" i="20"/>
  <c r="I474" i="20"/>
  <c r="F473" i="20"/>
  <c r="G467" i="20"/>
  <c r="G465" i="20"/>
  <c r="J462" i="20"/>
  <c r="L458" i="20"/>
  <c r="J456" i="20"/>
  <c r="H454" i="20"/>
  <c r="K453" i="20"/>
  <c r="G450" i="20"/>
  <c r="G446" i="20"/>
  <c r="H445" i="20"/>
  <c r="I442" i="20"/>
  <c r="L441" i="20"/>
  <c r="F439" i="20"/>
  <c r="I438" i="20"/>
  <c r="K437" i="20"/>
  <c r="I433" i="20"/>
  <c r="J433" i="20"/>
  <c r="J431" i="20"/>
  <c r="L430" i="20"/>
  <c r="J426" i="20"/>
  <c r="F426" i="20"/>
  <c r="F425" i="20"/>
  <c r="G418" i="20"/>
  <c r="G414" i="20"/>
  <c r="H413" i="20"/>
  <c r="L407" i="20"/>
  <c r="K406" i="20"/>
  <c r="J405" i="20"/>
  <c r="K398" i="20"/>
  <c r="H390" i="20"/>
  <c r="L383" i="20"/>
  <c r="I375" i="20"/>
  <c r="F374" i="20"/>
  <c r="I374" i="20"/>
  <c r="J374" i="20"/>
  <c r="H370" i="20"/>
  <c r="G367" i="20"/>
  <c r="K367" i="20"/>
  <c r="L351" i="20"/>
  <c r="I397" i="20"/>
  <c r="I389" i="20"/>
  <c r="I381" i="20"/>
  <c r="I373" i="20"/>
  <c r="I365" i="20"/>
  <c r="G363" i="20"/>
  <c r="F362" i="20"/>
  <c r="I357" i="20"/>
  <c r="G355" i="20"/>
  <c r="F354" i="20"/>
  <c r="I349" i="20"/>
  <c r="G347" i="20"/>
  <c r="F346" i="20"/>
  <c r="L344" i="20"/>
  <c r="K343" i="20"/>
  <c r="J342" i="20"/>
  <c r="I341" i="20"/>
  <c r="G339" i="20"/>
  <c r="F338" i="20"/>
  <c r="L336" i="20"/>
  <c r="K335" i="20"/>
  <c r="J334" i="20"/>
  <c r="I333" i="20"/>
  <c r="G331" i="20"/>
  <c r="F330" i="20"/>
  <c r="L328" i="20"/>
  <c r="K327" i="20"/>
  <c r="J326" i="20"/>
  <c r="I325" i="20"/>
  <c r="G323" i="20"/>
  <c r="F322" i="20"/>
  <c r="L320" i="20"/>
  <c r="K319" i="20"/>
  <c r="J318" i="20"/>
  <c r="I317" i="20"/>
  <c r="G315" i="20"/>
  <c r="F314" i="20"/>
  <c r="L312" i="20"/>
  <c r="K311" i="20"/>
  <c r="J310" i="20"/>
  <c r="I309" i="20"/>
  <c r="G307" i="20"/>
  <c r="F306" i="20"/>
  <c r="L304" i="20"/>
  <c r="K303" i="20"/>
  <c r="J302" i="20"/>
  <c r="I301" i="20"/>
  <c r="G299" i="20"/>
  <c r="F298" i="20"/>
  <c r="L296" i="20"/>
  <c r="K295" i="20"/>
  <c r="J294" i="20"/>
  <c r="I293" i="20"/>
  <c r="G291" i="20"/>
  <c r="F290" i="20"/>
  <c r="L288" i="20"/>
  <c r="K287" i="20"/>
  <c r="J286" i="20"/>
  <c r="I285" i="20"/>
  <c r="G283" i="20"/>
  <c r="F282" i="20"/>
  <c r="L280" i="20"/>
  <c r="K279" i="20"/>
  <c r="J278" i="20"/>
  <c r="I277" i="20"/>
  <c r="G275" i="20"/>
  <c r="F274" i="20"/>
  <c r="L272" i="20"/>
  <c r="K271" i="20"/>
  <c r="J270" i="20"/>
  <c r="I269" i="20"/>
  <c r="G267" i="20"/>
  <c r="F266" i="20"/>
  <c r="L264" i="20"/>
  <c r="K263" i="20"/>
  <c r="J262" i="20"/>
  <c r="I261" i="20"/>
  <c r="G259" i="20"/>
  <c r="F258" i="20"/>
  <c r="L256" i="20"/>
  <c r="K255" i="20"/>
  <c r="J254" i="20"/>
  <c r="I253" i="20"/>
  <c r="G251" i="20"/>
  <c r="F250" i="20"/>
  <c r="L248" i="20"/>
  <c r="K247" i="20"/>
  <c r="J246" i="20"/>
  <c r="I245" i="20"/>
  <c r="G243" i="20"/>
  <c r="F242" i="20"/>
  <c r="L240" i="20"/>
  <c r="K239" i="20"/>
  <c r="J238" i="20"/>
  <c r="I237" i="20"/>
  <c r="G235" i="20"/>
  <c r="F234" i="20"/>
  <c r="L232" i="20"/>
  <c r="K231" i="20"/>
  <c r="J230" i="20"/>
  <c r="I229" i="20"/>
  <c r="G227" i="20"/>
  <c r="F226" i="20"/>
  <c r="L224" i="20"/>
  <c r="K223" i="20"/>
  <c r="J222" i="20"/>
  <c r="I221" i="20"/>
  <c r="G219" i="20"/>
  <c r="F218" i="20"/>
  <c r="L216" i="20"/>
  <c r="K215" i="20"/>
  <c r="J214" i="20"/>
  <c r="I213" i="20"/>
  <c r="G211" i="20"/>
  <c r="F210" i="20"/>
  <c r="L208" i="20"/>
  <c r="K207" i="20"/>
  <c r="J206" i="20"/>
  <c r="I205" i="20"/>
  <c r="G203" i="20"/>
  <c r="F202" i="20"/>
  <c r="L200" i="20"/>
  <c r="K199" i="20"/>
  <c r="J198" i="20"/>
  <c r="I197" i="20"/>
  <c r="G195" i="20"/>
  <c r="F194" i="20"/>
  <c r="L192" i="20"/>
  <c r="K191" i="20"/>
  <c r="J190" i="20"/>
  <c r="I189" i="20"/>
  <c r="G187" i="20"/>
  <c r="F186" i="20"/>
  <c r="L184" i="20"/>
  <c r="K183" i="20"/>
  <c r="J182" i="20"/>
  <c r="I181" i="20"/>
  <c r="G179" i="20"/>
  <c r="F178" i="20"/>
  <c r="L176" i="20"/>
  <c r="K175" i="20"/>
  <c r="J174" i="20"/>
  <c r="I173" i="20"/>
  <c r="G171" i="20"/>
  <c r="F170" i="20"/>
  <c r="L168" i="20"/>
  <c r="K167" i="20"/>
  <c r="J166" i="20"/>
  <c r="I165" i="20"/>
  <c r="G163" i="20"/>
  <c r="F162" i="20"/>
  <c r="L160" i="20"/>
  <c r="K159" i="20"/>
  <c r="J158" i="20"/>
  <c r="I157" i="20"/>
  <c r="G155" i="20"/>
  <c r="F154" i="20"/>
  <c r="L152" i="20"/>
  <c r="K151" i="20"/>
  <c r="J150" i="20"/>
  <c r="I149" i="20"/>
  <c r="G147" i="20"/>
  <c r="F146" i="20"/>
  <c r="L144" i="20"/>
  <c r="K143" i="20"/>
  <c r="J142" i="20"/>
  <c r="I141" i="20"/>
  <c r="G139" i="20"/>
  <c r="F138" i="20"/>
  <c r="L136" i="20"/>
  <c r="K135" i="20"/>
  <c r="J134" i="20"/>
  <c r="I133" i="20"/>
  <c r="G131" i="20"/>
  <c r="F130" i="20"/>
  <c r="L128" i="20"/>
  <c r="K127" i="20"/>
  <c r="J126" i="20"/>
  <c r="I125" i="20"/>
  <c r="G123" i="20"/>
  <c r="F122" i="20"/>
  <c r="L120" i="20"/>
  <c r="K119" i="20"/>
  <c r="J118" i="20"/>
  <c r="I117" i="20"/>
  <c r="G115" i="20"/>
  <c r="L112" i="20"/>
  <c r="K111" i="20"/>
  <c r="J110" i="20"/>
  <c r="L104" i="20"/>
  <c r="K103" i="20"/>
  <c r="J102" i="20"/>
  <c r="L96" i="20"/>
  <c r="K95" i="20"/>
  <c r="J94" i="20"/>
  <c r="K90" i="20"/>
  <c r="L84" i="20"/>
  <c r="F81" i="20"/>
  <c r="H81" i="20"/>
  <c r="L79" i="20"/>
  <c r="I64" i="20"/>
  <c r="K64" i="20"/>
  <c r="G34" i="20"/>
  <c r="L34" i="20"/>
  <c r="G26" i="20"/>
  <c r="L26" i="20"/>
  <c r="G25" i="20"/>
  <c r="K25" i="20"/>
  <c r="L25" i="20"/>
  <c r="Q12" i="20"/>
  <c r="I12" i="20"/>
  <c r="AE95" i="3"/>
  <c r="G95" i="3"/>
  <c r="G56" i="3"/>
  <c r="AE56" i="3"/>
  <c r="H397" i="20"/>
  <c r="H389" i="20"/>
  <c r="H381" i="20"/>
  <c r="H373" i="20"/>
  <c r="H365" i="20"/>
  <c r="H357" i="20"/>
  <c r="H349" i="20"/>
  <c r="K344" i="20"/>
  <c r="J343" i="20"/>
  <c r="I342" i="20"/>
  <c r="H341" i="20"/>
  <c r="K336" i="20"/>
  <c r="J335" i="20"/>
  <c r="I334" i="20"/>
  <c r="H333" i="20"/>
  <c r="K328" i="20"/>
  <c r="J327" i="20"/>
  <c r="I326" i="20"/>
  <c r="H325" i="20"/>
  <c r="K320" i="20"/>
  <c r="J319" i="20"/>
  <c r="I318" i="20"/>
  <c r="H317" i="20"/>
  <c r="K312" i="20"/>
  <c r="J311" i="20"/>
  <c r="I310" i="20"/>
  <c r="H309" i="20"/>
  <c r="K304" i="20"/>
  <c r="J303" i="20"/>
  <c r="I302" i="20"/>
  <c r="H301" i="20"/>
  <c r="K296" i="20"/>
  <c r="J295" i="20"/>
  <c r="I294" i="20"/>
  <c r="H293" i="20"/>
  <c r="K288" i="20"/>
  <c r="J287" i="20"/>
  <c r="I286" i="20"/>
  <c r="H285" i="20"/>
  <c r="K280" i="20"/>
  <c r="J279" i="20"/>
  <c r="I278" i="20"/>
  <c r="H277" i="20"/>
  <c r="K272" i="20"/>
  <c r="J271" i="20"/>
  <c r="I270" i="20"/>
  <c r="H269" i="20"/>
  <c r="K264" i="20"/>
  <c r="J263" i="20"/>
  <c r="I262" i="20"/>
  <c r="H261" i="20"/>
  <c r="K256" i="20"/>
  <c r="J255" i="20"/>
  <c r="I254" i="20"/>
  <c r="H253" i="20"/>
  <c r="K248" i="20"/>
  <c r="J247" i="20"/>
  <c r="I246" i="20"/>
  <c r="H245" i="20"/>
  <c r="K240" i="20"/>
  <c r="J239" i="20"/>
  <c r="I238" i="20"/>
  <c r="H237" i="20"/>
  <c r="K232" i="20"/>
  <c r="J231" i="20"/>
  <c r="I230" i="20"/>
  <c r="H229" i="20"/>
  <c r="K224" i="20"/>
  <c r="J223" i="20"/>
  <c r="I222" i="20"/>
  <c r="H221" i="20"/>
  <c r="K216" i="20"/>
  <c r="J215" i="20"/>
  <c r="I214" i="20"/>
  <c r="H213" i="20"/>
  <c r="K208" i="20"/>
  <c r="J207" i="20"/>
  <c r="I206" i="20"/>
  <c r="H205" i="20"/>
  <c r="K200" i="20"/>
  <c r="J199" i="20"/>
  <c r="I198" i="20"/>
  <c r="H197" i="20"/>
  <c r="L193" i="20"/>
  <c r="K192" i="20"/>
  <c r="J191" i="20"/>
  <c r="I190" i="20"/>
  <c r="H189" i="20"/>
  <c r="L185" i="20"/>
  <c r="K184" i="20"/>
  <c r="J183" i="20"/>
  <c r="I182" i="20"/>
  <c r="H181" i="20"/>
  <c r="L177" i="20"/>
  <c r="K176" i="20"/>
  <c r="J175" i="20"/>
  <c r="I174" i="20"/>
  <c r="H173" i="20"/>
  <c r="L169" i="20"/>
  <c r="K168" i="20"/>
  <c r="J167" i="20"/>
  <c r="I166" i="20"/>
  <c r="H165" i="20"/>
  <c r="L161" i="20"/>
  <c r="K160" i="20"/>
  <c r="J159" i="20"/>
  <c r="I158" i="20"/>
  <c r="H157" i="20"/>
  <c r="L153" i="20"/>
  <c r="K152" i="20"/>
  <c r="J151" i="20"/>
  <c r="I150" i="20"/>
  <c r="H149" i="20"/>
  <c r="L145" i="20"/>
  <c r="K144" i="20"/>
  <c r="J143" i="20"/>
  <c r="I142" i="20"/>
  <c r="H141" i="20"/>
  <c r="L137" i="20"/>
  <c r="K136" i="20"/>
  <c r="J135" i="20"/>
  <c r="I134" i="20"/>
  <c r="H133" i="20"/>
  <c r="L129" i="20"/>
  <c r="K128" i="20"/>
  <c r="J127" i="20"/>
  <c r="I126" i="20"/>
  <c r="H125" i="20"/>
  <c r="L121" i="20"/>
  <c r="K120" i="20"/>
  <c r="J119" i="20"/>
  <c r="I118" i="20"/>
  <c r="H117" i="20"/>
  <c r="L113" i="20"/>
  <c r="K112" i="20"/>
  <c r="J111" i="20"/>
  <c r="I110" i="20"/>
  <c r="H109" i="20"/>
  <c r="L105" i="20"/>
  <c r="K104" i="20"/>
  <c r="J103" i="20"/>
  <c r="I102" i="20"/>
  <c r="H101" i="20"/>
  <c r="L97" i="20"/>
  <c r="K96" i="20"/>
  <c r="J95" i="20"/>
  <c r="I94" i="20"/>
  <c r="H93" i="20"/>
  <c r="J90" i="20"/>
  <c r="G89" i="20"/>
  <c r="H86" i="20"/>
  <c r="K84" i="20"/>
  <c r="J82" i="20"/>
  <c r="H80" i="20"/>
  <c r="K77" i="20"/>
  <c r="K74" i="20"/>
  <c r="I74" i="20"/>
  <c r="L73" i="20"/>
  <c r="J66" i="20"/>
  <c r="K65" i="20"/>
  <c r="H62" i="20"/>
  <c r="K61" i="20"/>
  <c r="K57" i="20"/>
  <c r="L56" i="20"/>
  <c r="G33" i="20"/>
  <c r="L33" i="20"/>
  <c r="K104" i="3"/>
  <c r="AK104" i="3"/>
  <c r="G101" i="3"/>
  <c r="AE101" i="3"/>
  <c r="K49" i="3"/>
  <c r="AK49" i="3"/>
  <c r="I343" i="20"/>
  <c r="H342" i="20"/>
  <c r="I335" i="20"/>
  <c r="H334" i="20"/>
  <c r="I327" i="20"/>
  <c r="H326" i="20"/>
  <c r="I319" i="20"/>
  <c r="H318" i="20"/>
  <c r="I311" i="20"/>
  <c r="H310" i="20"/>
  <c r="I303" i="20"/>
  <c r="H302" i="20"/>
  <c r="I295" i="20"/>
  <c r="H294" i="20"/>
  <c r="I287" i="20"/>
  <c r="H286" i="20"/>
  <c r="I279" i="20"/>
  <c r="H278" i="20"/>
  <c r="I271" i="20"/>
  <c r="H270" i="20"/>
  <c r="I263" i="20"/>
  <c r="H262" i="20"/>
  <c r="I255" i="20"/>
  <c r="H254" i="20"/>
  <c r="I247" i="20"/>
  <c r="H246" i="20"/>
  <c r="I239" i="20"/>
  <c r="H238" i="20"/>
  <c r="I231" i="20"/>
  <c r="H230" i="20"/>
  <c r="I223" i="20"/>
  <c r="H222" i="20"/>
  <c r="I215" i="20"/>
  <c r="H214" i="20"/>
  <c r="I207" i="20"/>
  <c r="H206" i="20"/>
  <c r="I199" i="20"/>
  <c r="H198" i="20"/>
  <c r="I191" i="20"/>
  <c r="H190" i="20"/>
  <c r="I183" i="20"/>
  <c r="H182" i="20"/>
  <c r="I175" i="20"/>
  <c r="H174" i="20"/>
  <c r="I167" i="20"/>
  <c r="H166" i="20"/>
  <c r="I159" i="20"/>
  <c r="H158" i="20"/>
  <c r="I151" i="20"/>
  <c r="H150" i="20"/>
  <c r="I143" i="20"/>
  <c r="H142" i="20"/>
  <c r="I135" i="20"/>
  <c r="H134" i="20"/>
  <c r="I127" i="20"/>
  <c r="H126" i="20"/>
  <c r="I119" i="20"/>
  <c r="H118" i="20"/>
  <c r="K113" i="20"/>
  <c r="J112" i="20"/>
  <c r="I111" i="20"/>
  <c r="H110" i="20"/>
  <c r="K105" i="20"/>
  <c r="J104" i="20"/>
  <c r="I103" i="20"/>
  <c r="H102" i="20"/>
  <c r="K97" i="20"/>
  <c r="J96" i="20"/>
  <c r="I95" i="20"/>
  <c r="H94" i="20"/>
  <c r="L91" i="20"/>
  <c r="I90" i="20"/>
  <c r="J84" i="20"/>
  <c r="H83" i="20"/>
  <c r="J83" i="20"/>
  <c r="H82" i="20"/>
  <c r="L81" i="20"/>
  <c r="K79" i="20"/>
  <c r="L69" i="20"/>
  <c r="H66" i="20"/>
  <c r="L64" i="20"/>
  <c r="L63" i="20"/>
  <c r="L58" i="20"/>
  <c r="J56" i="20"/>
  <c r="L54" i="20"/>
  <c r="F46" i="20"/>
  <c r="H46" i="20"/>
  <c r="I46" i="20"/>
  <c r="G32" i="20"/>
  <c r="L32" i="20"/>
  <c r="O12" i="20"/>
  <c r="G12" i="20"/>
  <c r="G107" i="3"/>
  <c r="AE107" i="3"/>
  <c r="K94" i="3"/>
  <c r="AK94" i="3"/>
  <c r="I448" i="20"/>
  <c r="I440" i="20"/>
  <c r="I432" i="20"/>
  <c r="I424" i="20"/>
  <c r="I416" i="20"/>
  <c r="K410" i="20"/>
  <c r="J409" i="20"/>
  <c r="I408" i="20"/>
  <c r="K402" i="20"/>
  <c r="J401" i="20"/>
  <c r="I400" i="20"/>
  <c r="K394" i="20"/>
  <c r="J393" i="20"/>
  <c r="I392" i="20"/>
  <c r="K386" i="20"/>
  <c r="J385" i="20"/>
  <c r="I384" i="20"/>
  <c r="K378" i="20"/>
  <c r="J377" i="20"/>
  <c r="I376" i="20"/>
  <c r="K370" i="20"/>
  <c r="J369" i="20"/>
  <c r="I368" i="20"/>
  <c r="L363" i="20"/>
  <c r="K362" i="20"/>
  <c r="J361" i="20"/>
  <c r="I360" i="20"/>
  <c r="L355" i="20"/>
  <c r="K354" i="20"/>
  <c r="J353" i="20"/>
  <c r="I352" i="20"/>
  <c r="L347" i="20"/>
  <c r="K346" i="20"/>
  <c r="J345" i="20"/>
  <c r="I344" i="20"/>
  <c r="H343" i="20"/>
  <c r="L339" i="20"/>
  <c r="K338" i="20"/>
  <c r="J337" i="20"/>
  <c r="I336" i="20"/>
  <c r="H335" i="20"/>
  <c r="L331" i="20"/>
  <c r="K330" i="20"/>
  <c r="J329" i="20"/>
  <c r="I328" i="20"/>
  <c r="H327" i="20"/>
  <c r="L323" i="20"/>
  <c r="K322" i="20"/>
  <c r="J321" i="20"/>
  <c r="I320" i="20"/>
  <c r="H319" i="20"/>
  <c r="L315" i="20"/>
  <c r="K314" i="20"/>
  <c r="J313" i="20"/>
  <c r="I312" i="20"/>
  <c r="H311" i="20"/>
  <c r="L307" i="20"/>
  <c r="K306" i="20"/>
  <c r="J305" i="20"/>
  <c r="I304" i="20"/>
  <c r="H303" i="20"/>
  <c r="L299" i="20"/>
  <c r="K298" i="20"/>
  <c r="J297" i="20"/>
  <c r="I296" i="20"/>
  <c r="H295" i="20"/>
  <c r="L291" i="20"/>
  <c r="K290" i="20"/>
  <c r="J289" i="20"/>
  <c r="I288" i="20"/>
  <c r="H287" i="20"/>
  <c r="L283" i="20"/>
  <c r="K282" i="20"/>
  <c r="J281" i="20"/>
  <c r="I280" i="20"/>
  <c r="H279" i="20"/>
  <c r="L275" i="20"/>
  <c r="K274" i="20"/>
  <c r="J273" i="20"/>
  <c r="I272" i="20"/>
  <c r="H271" i="20"/>
  <c r="L267" i="20"/>
  <c r="K266" i="20"/>
  <c r="J265" i="20"/>
  <c r="I264" i="20"/>
  <c r="H263" i="20"/>
  <c r="L259" i="20"/>
  <c r="K258" i="20"/>
  <c r="J257" i="20"/>
  <c r="I256" i="20"/>
  <c r="H255" i="20"/>
  <c r="L251" i="20"/>
  <c r="K250" i="20"/>
  <c r="J249" i="20"/>
  <c r="I248" i="20"/>
  <c r="H247" i="20"/>
  <c r="L243" i="20"/>
  <c r="K242" i="20"/>
  <c r="J241" i="20"/>
  <c r="I240" i="20"/>
  <c r="H239" i="20"/>
  <c r="L235" i="20"/>
  <c r="K234" i="20"/>
  <c r="J233" i="20"/>
  <c r="I232" i="20"/>
  <c r="H231" i="20"/>
  <c r="L227" i="20"/>
  <c r="K226" i="20"/>
  <c r="J225" i="20"/>
  <c r="I224" i="20"/>
  <c r="H223" i="20"/>
  <c r="L219" i="20"/>
  <c r="K218" i="20"/>
  <c r="J217" i="20"/>
  <c r="I216" i="20"/>
  <c r="H215" i="20"/>
  <c r="L211" i="20"/>
  <c r="K210" i="20"/>
  <c r="J209" i="20"/>
  <c r="I208" i="20"/>
  <c r="H207" i="20"/>
  <c r="L203" i="20"/>
  <c r="K202" i="20"/>
  <c r="J201" i="20"/>
  <c r="I200" i="20"/>
  <c r="H199" i="20"/>
  <c r="L195" i="20"/>
  <c r="K194" i="20"/>
  <c r="J193" i="20"/>
  <c r="I192" i="20"/>
  <c r="H191" i="20"/>
  <c r="L187" i="20"/>
  <c r="K186" i="20"/>
  <c r="J185" i="20"/>
  <c r="I184" i="20"/>
  <c r="H183" i="20"/>
  <c r="L179" i="20"/>
  <c r="K178" i="20"/>
  <c r="J177" i="20"/>
  <c r="I176" i="20"/>
  <c r="H175" i="20"/>
  <c r="L171" i="20"/>
  <c r="K170" i="20"/>
  <c r="J169" i="20"/>
  <c r="I168" i="20"/>
  <c r="H167" i="20"/>
  <c r="L163" i="20"/>
  <c r="K162" i="20"/>
  <c r="J161" i="20"/>
  <c r="I160" i="20"/>
  <c r="H159" i="20"/>
  <c r="L155" i="20"/>
  <c r="K154" i="20"/>
  <c r="J153" i="20"/>
  <c r="I152" i="20"/>
  <c r="H151" i="20"/>
  <c r="L147" i="20"/>
  <c r="K146" i="20"/>
  <c r="J145" i="20"/>
  <c r="I144" i="20"/>
  <c r="H143" i="20"/>
  <c r="L139" i="20"/>
  <c r="K138" i="20"/>
  <c r="J137" i="20"/>
  <c r="I136" i="20"/>
  <c r="H135" i="20"/>
  <c r="L131" i="20"/>
  <c r="K130" i="20"/>
  <c r="J129" i="20"/>
  <c r="I128" i="20"/>
  <c r="H127" i="20"/>
  <c r="L123" i="20"/>
  <c r="K122" i="20"/>
  <c r="J121" i="20"/>
  <c r="I120" i="20"/>
  <c r="H119" i="20"/>
  <c r="L115" i="20"/>
  <c r="K114" i="20"/>
  <c r="J113" i="20"/>
  <c r="I112" i="20"/>
  <c r="H111" i="20"/>
  <c r="L107" i="20"/>
  <c r="K106" i="20"/>
  <c r="J105" i="20"/>
  <c r="I104" i="20"/>
  <c r="H103" i="20"/>
  <c r="L99" i="20"/>
  <c r="K98" i="20"/>
  <c r="J97" i="20"/>
  <c r="I96" i="20"/>
  <c r="H95" i="20"/>
  <c r="K91" i="20"/>
  <c r="H90" i="20"/>
  <c r="J88" i="20"/>
  <c r="L85" i="20"/>
  <c r="H84" i="20"/>
  <c r="F82" i="20"/>
  <c r="K81" i="20"/>
  <c r="L76" i="20"/>
  <c r="L67" i="20"/>
  <c r="J64" i="20"/>
  <c r="F62" i="20"/>
  <c r="L60" i="20"/>
  <c r="H58" i="20"/>
  <c r="J54" i="20"/>
  <c r="G47" i="20"/>
  <c r="L47" i="20"/>
  <c r="G39" i="20"/>
  <c r="L39" i="20"/>
  <c r="G31" i="20"/>
  <c r="L31" i="20"/>
  <c r="AE97" i="3"/>
  <c r="G97" i="3"/>
  <c r="K91" i="3"/>
  <c r="AK91" i="3"/>
  <c r="K87" i="3"/>
  <c r="AK87" i="3"/>
  <c r="K83" i="3"/>
  <c r="AK83" i="3"/>
  <c r="K79" i="3"/>
  <c r="AK79" i="3"/>
  <c r="J75" i="3"/>
  <c r="AK75" i="3"/>
  <c r="K71" i="3"/>
  <c r="AK71" i="3"/>
  <c r="K67" i="3"/>
  <c r="AK67" i="3"/>
  <c r="AE63" i="3"/>
  <c r="G63" i="3"/>
  <c r="K53" i="3"/>
  <c r="AK53" i="3"/>
  <c r="I46" i="3"/>
  <c r="AK46" i="3"/>
  <c r="K363" i="20"/>
  <c r="J362" i="20"/>
  <c r="K355" i="20"/>
  <c r="J354" i="20"/>
  <c r="K347" i="20"/>
  <c r="J346" i="20"/>
  <c r="K339" i="20"/>
  <c r="J338" i="20"/>
  <c r="K331" i="20"/>
  <c r="J330" i="20"/>
  <c r="K323" i="20"/>
  <c r="J322" i="20"/>
  <c r="K315" i="20"/>
  <c r="J314" i="20"/>
  <c r="K307" i="20"/>
  <c r="J306" i="20"/>
  <c r="K299" i="20"/>
  <c r="J298" i="20"/>
  <c r="K291" i="20"/>
  <c r="J290" i="20"/>
  <c r="K283" i="20"/>
  <c r="J282" i="20"/>
  <c r="K275" i="20"/>
  <c r="J274" i="20"/>
  <c r="K267" i="20"/>
  <c r="J266" i="20"/>
  <c r="K259" i="20"/>
  <c r="J258" i="20"/>
  <c r="K251" i="20"/>
  <c r="J250" i="20"/>
  <c r="K243" i="20"/>
  <c r="J242" i="20"/>
  <c r="K235" i="20"/>
  <c r="J234" i="20"/>
  <c r="K227" i="20"/>
  <c r="J226" i="20"/>
  <c r="K219" i="20"/>
  <c r="J218" i="20"/>
  <c r="K211" i="20"/>
  <c r="J210" i="20"/>
  <c r="K203" i="20"/>
  <c r="J202" i="20"/>
  <c r="K195" i="20"/>
  <c r="J194" i="20"/>
  <c r="K187" i="20"/>
  <c r="J186" i="20"/>
  <c r="K179" i="20"/>
  <c r="J178" i="20"/>
  <c r="K171" i="20"/>
  <c r="J170" i="20"/>
  <c r="K163" i="20"/>
  <c r="J162" i="20"/>
  <c r="K155" i="20"/>
  <c r="J154" i="20"/>
  <c r="K147" i="20"/>
  <c r="J146" i="20"/>
  <c r="K139" i="20"/>
  <c r="J138" i="20"/>
  <c r="K131" i="20"/>
  <c r="J130" i="20"/>
  <c r="K123" i="20"/>
  <c r="J122" i="20"/>
  <c r="J91" i="20"/>
  <c r="G87" i="20"/>
  <c r="K86" i="20"/>
  <c r="K85" i="20"/>
  <c r="L83" i="20"/>
  <c r="J81" i="20"/>
  <c r="J76" i="20"/>
  <c r="K75" i="20"/>
  <c r="L74" i="20"/>
  <c r="I72" i="20"/>
  <c r="K72" i="20"/>
  <c r="J70" i="20"/>
  <c r="H64" i="20"/>
  <c r="K63" i="20"/>
  <c r="K62" i="20"/>
  <c r="J60" i="20"/>
  <c r="H48" i="20"/>
  <c r="I48" i="20"/>
  <c r="J48" i="20"/>
  <c r="K48" i="20"/>
  <c r="H40" i="20"/>
  <c r="I40" i="20"/>
  <c r="J40" i="20"/>
  <c r="K40" i="20"/>
  <c r="G38" i="20"/>
  <c r="L38" i="20"/>
  <c r="K33" i="20"/>
  <c r="G30" i="20"/>
  <c r="L30" i="20"/>
  <c r="G21" i="20"/>
  <c r="K21" i="20"/>
  <c r="L21" i="20"/>
  <c r="M12" i="20"/>
  <c r="E12" i="20"/>
  <c r="AE103" i="3"/>
  <c r="G103" i="3"/>
  <c r="F84" i="20"/>
  <c r="I81" i="20"/>
  <c r="H76" i="20"/>
  <c r="K66" i="20"/>
  <c r="I66" i="20"/>
  <c r="L65" i="20"/>
  <c r="H60" i="20"/>
  <c r="L57" i="20"/>
  <c r="K49" i="20"/>
  <c r="L49" i="20"/>
  <c r="K41" i="20"/>
  <c r="L41" i="20"/>
  <c r="G37" i="20"/>
  <c r="L37" i="20"/>
  <c r="G29" i="20"/>
  <c r="L29" i="20"/>
  <c r="G22" i="20"/>
  <c r="K22" i="20"/>
  <c r="L22" i="20"/>
  <c r="L12" i="20"/>
  <c r="D12" i="20"/>
  <c r="G109" i="3"/>
  <c r="AE109" i="3"/>
  <c r="K96" i="3"/>
  <c r="AK96" i="3"/>
  <c r="G93" i="3"/>
  <c r="AE93" i="3"/>
  <c r="K50" i="3"/>
  <c r="AK50" i="3"/>
  <c r="G79" i="20"/>
  <c r="L77" i="20"/>
  <c r="F76" i="20"/>
  <c r="L71" i="20"/>
  <c r="L61" i="20"/>
  <c r="K59" i="20"/>
  <c r="L59" i="20"/>
  <c r="J58" i="20"/>
  <c r="K58" i="20"/>
  <c r="I58" i="20"/>
  <c r="H56" i="20"/>
  <c r="I56" i="20"/>
  <c r="K56" i="20"/>
  <c r="G55" i="20"/>
  <c r="L55" i="20"/>
  <c r="K54" i="20"/>
  <c r="G36" i="20"/>
  <c r="L36" i="20"/>
  <c r="G28" i="20"/>
  <c r="L28" i="20"/>
  <c r="G23" i="20"/>
  <c r="K23" i="20"/>
  <c r="L23" i="20"/>
  <c r="K12" i="20"/>
  <c r="C12" i="20"/>
  <c r="K102" i="3"/>
  <c r="AK102" i="3"/>
  <c r="G99" i="3"/>
  <c r="AE99" i="3"/>
  <c r="L75" i="20"/>
  <c r="F54" i="20"/>
  <c r="I54" i="20"/>
  <c r="K51" i="20"/>
  <c r="L51" i="20"/>
  <c r="G35" i="20"/>
  <c r="L35" i="20"/>
  <c r="G27" i="20"/>
  <c r="L27" i="20"/>
  <c r="G24" i="20"/>
  <c r="K24" i="20"/>
  <c r="L24" i="20"/>
  <c r="J12" i="20"/>
  <c r="AE105" i="3"/>
  <c r="G105" i="3"/>
  <c r="K90" i="3"/>
  <c r="AK90" i="3"/>
  <c r="K86" i="3"/>
  <c r="AK86" i="3"/>
  <c r="K82" i="3"/>
  <c r="AK82" i="3"/>
  <c r="K78" i="3"/>
  <c r="AK78" i="3"/>
  <c r="J74" i="3"/>
  <c r="AK74" i="3"/>
  <c r="K70" i="3"/>
  <c r="AK70" i="3"/>
  <c r="J66" i="3"/>
  <c r="AK66" i="3"/>
  <c r="AE60" i="3"/>
  <c r="G60" i="3"/>
  <c r="K54" i="3"/>
  <c r="AK54" i="3"/>
  <c r="I45" i="3"/>
  <c r="AK45" i="3"/>
  <c r="K76" i="20"/>
  <c r="J75" i="20"/>
  <c r="H73" i="20"/>
  <c r="K68" i="20"/>
  <c r="J67" i="20"/>
  <c r="H65" i="20"/>
  <c r="K60" i="20"/>
  <c r="J59" i="20"/>
  <c r="H57" i="20"/>
  <c r="L53" i="20"/>
  <c r="K52" i="20"/>
  <c r="J51" i="20"/>
  <c r="I50" i="20"/>
  <c r="H49" i="20"/>
  <c r="L45" i="20"/>
  <c r="K44" i="20"/>
  <c r="J43" i="20"/>
  <c r="I42" i="20"/>
  <c r="G106" i="3"/>
  <c r="AE102" i="3"/>
  <c r="G98" i="3"/>
  <c r="AE94" i="3"/>
  <c r="AE91" i="3"/>
  <c r="G89" i="3"/>
  <c r="AE87" i="3"/>
  <c r="G85" i="3"/>
  <c r="AE83" i="3"/>
  <c r="G81" i="3"/>
  <c r="AE79" i="3"/>
  <c r="G77" i="3"/>
  <c r="AE75" i="3"/>
  <c r="G73" i="3"/>
  <c r="AE71" i="3"/>
  <c r="G69" i="3"/>
  <c r="AE67" i="3"/>
  <c r="G65" i="3"/>
  <c r="G55" i="3"/>
  <c r="G51" i="3"/>
  <c r="G47" i="3"/>
  <c r="G43" i="3"/>
  <c r="I34" i="3"/>
  <c r="G29" i="3"/>
  <c r="AE29" i="3"/>
  <c r="S41" i="18"/>
  <c r="AE37" i="3"/>
  <c r="I32" i="3"/>
  <c r="AK32" i="3"/>
  <c r="AE31" i="3"/>
  <c r="G31" i="3"/>
  <c r="G26" i="3"/>
  <c r="AE26" i="3"/>
  <c r="AE23" i="3"/>
  <c r="G23" i="3"/>
  <c r="J21" i="3"/>
  <c r="AK21" i="3"/>
  <c r="AH21" i="3"/>
  <c r="AI21" i="3"/>
  <c r="G108" i="18"/>
  <c r="K108" i="18"/>
  <c r="P108" i="18"/>
  <c r="G104" i="18"/>
  <c r="K104" i="18"/>
  <c r="P104" i="18"/>
  <c r="G100" i="18"/>
  <c r="K100" i="18"/>
  <c r="P100" i="18"/>
  <c r="G96" i="18"/>
  <c r="K96" i="18"/>
  <c r="P96" i="18"/>
  <c r="G92" i="18"/>
  <c r="K92" i="18"/>
  <c r="P92" i="18"/>
  <c r="G88" i="18"/>
  <c r="K88" i="18"/>
  <c r="P88" i="18"/>
  <c r="G84" i="18"/>
  <c r="K84" i="18"/>
  <c r="P84" i="18"/>
  <c r="G80" i="18"/>
  <c r="K80" i="18"/>
  <c r="P80" i="18"/>
  <c r="G76" i="18"/>
  <c r="J76" i="18"/>
  <c r="P76" i="18"/>
  <c r="G72" i="18"/>
  <c r="J72" i="18"/>
  <c r="P72" i="18"/>
  <c r="G68" i="18"/>
  <c r="K68" i="18"/>
  <c r="P68" i="18"/>
  <c r="G64" i="18"/>
  <c r="K64" i="18"/>
  <c r="P64" i="18"/>
  <c r="G60" i="18"/>
  <c r="K60" i="18"/>
  <c r="P60" i="18"/>
  <c r="G24" i="18"/>
  <c r="J24" i="18"/>
  <c r="P24" i="18"/>
  <c r="H75" i="20"/>
  <c r="H67" i="20"/>
  <c r="H59" i="20"/>
  <c r="H51" i="20"/>
  <c r="J45" i="20"/>
  <c r="H43" i="20"/>
  <c r="G108" i="3"/>
  <c r="AE104" i="3"/>
  <c r="G100" i="3"/>
  <c r="AE96" i="3"/>
  <c r="G92" i="3"/>
  <c r="AE90" i="3"/>
  <c r="G88" i="3"/>
  <c r="AE86" i="3"/>
  <c r="G84" i="3"/>
  <c r="AE82" i="3"/>
  <c r="G80" i="3"/>
  <c r="AE78" i="3"/>
  <c r="G76" i="3"/>
  <c r="AE74" i="3"/>
  <c r="G72" i="3"/>
  <c r="AE70" i="3"/>
  <c r="G68" i="3"/>
  <c r="AE66" i="3"/>
  <c r="G64" i="3"/>
  <c r="G62" i="3"/>
  <c r="AK61" i="3"/>
  <c r="G57" i="3"/>
  <c r="G52" i="3"/>
  <c r="G48" i="3"/>
  <c r="G44" i="3"/>
  <c r="G42" i="3"/>
  <c r="BB81" i="10"/>
  <c r="BA81" i="10"/>
  <c r="AZ81" i="10"/>
  <c r="AX81" i="10"/>
  <c r="I37" i="3"/>
  <c r="AK37" i="3"/>
  <c r="I35" i="3"/>
  <c r="AE33" i="3"/>
  <c r="AE28" i="3"/>
  <c r="G28" i="3"/>
  <c r="G111" i="18"/>
  <c r="K111" i="18"/>
  <c r="P111" i="18"/>
  <c r="S111" i="18"/>
  <c r="G107" i="18"/>
  <c r="I107" i="18"/>
  <c r="P107" i="18"/>
  <c r="S107" i="18"/>
  <c r="G103" i="18"/>
  <c r="K103" i="18"/>
  <c r="P103" i="18"/>
  <c r="S103" i="18"/>
  <c r="G99" i="18"/>
  <c r="K99" i="18"/>
  <c r="P99" i="18"/>
  <c r="S99" i="18"/>
  <c r="G95" i="18"/>
  <c r="K95" i="18"/>
  <c r="P95" i="18"/>
  <c r="S95" i="18"/>
  <c r="G91" i="18"/>
  <c r="K91" i="18"/>
  <c r="P91" i="18"/>
  <c r="S91" i="18"/>
  <c r="G87" i="18"/>
  <c r="K87" i="18"/>
  <c r="P87" i="18"/>
  <c r="S87" i="18"/>
  <c r="G83" i="18"/>
  <c r="K83" i="18"/>
  <c r="P83" i="18"/>
  <c r="S83" i="18"/>
  <c r="G79" i="18"/>
  <c r="K79" i="18"/>
  <c r="P79" i="18"/>
  <c r="S79" i="18"/>
  <c r="G75" i="18"/>
  <c r="J75" i="18"/>
  <c r="P75" i="18"/>
  <c r="S75" i="18"/>
  <c r="G71" i="18"/>
  <c r="K71" i="18"/>
  <c r="P71" i="18"/>
  <c r="S71" i="18"/>
  <c r="G67" i="18"/>
  <c r="K67" i="18"/>
  <c r="P67" i="18"/>
  <c r="S67" i="18"/>
  <c r="G63" i="18"/>
  <c r="K63" i="18"/>
  <c r="P63" i="18"/>
  <c r="S63" i="18"/>
  <c r="G59" i="18"/>
  <c r="K59" i="18"/>
  <c r="P59" i="18"/>
  <c r="S59" i="18"/>
  <c r="G40" i="18"/>
  <c r="I40" i="18"/>
  <c r="P40" i="18"/>
  <c r="S40" i="18"/>
  <c r="G36" i="18"/>
  <c r="I36" i="18"/>
  <c r="P36" i="18"/>
  <c r="S36" i="18"/>
  <c r="G32" i="18"/>
  <c r="I32" i="18"/>
  <c r="P32" i="18"/>
  <c r="S32" i="18"/>
  <c r="G28" i="18"/>
  <c r="I28" i="18"/>
  <c r="P28" i="18"/>
  <c r="S28" i="18"/>
  <c r="BA79" i="10"/>
  <c r="BB79" i="10"/>
  <c r="I41" i="3"/>
  <c r="AK34" i="3"/>
  <c r="G25" i="3"/>
  <c r="AE25" i="3"/>
  <c r="I40" i="3"/>
  <c r="AK40" i="3"/>
  <c r="I33" i="3"/>
  <c r="AK33" i="3"/>
  <c r="G30" i="3"/>
  <c r="AE30" i="3"/>
  <c r="J22" i="3"/>
  <c r="AK22" i="3"/>
  <c r="G110" i="18"/>
  <c r="K110" i="18"/>
  <c r="P110" i="18"/>
  <c r="G106" i="18"/>
  <c r="I106" i="18"/>
  <c r="P106" i="18"/>
  <c r="G102" i="18"/>
  <c r="K102" i="18"/>
  <c r="P102" i="18"/>
  <c r="G98" i="18"/>
  <c r="K98" i="18"/>
  <c r="P98" i="18"/>
  <c r="G94" i="18"/>
  <c r="K94" i="18"/>
  <c r="P94" i="18"/>
  <c r="G90" i="18"/>
  <c r="K90" i="18"/>
  <c r="P90" i="18"/>
  <c r="G86" i="18"/>
  <c r="K86" i="18"/>
  <c r="P86" i="18"/>
  <c r="G82" i="18"/>
  <c r="K82" i="18"/>
  <c r="P82" i="18"/>
  <c r="G78" i="18"/>
  <c r="K78" i="18"/>
  <c r="P78" i="18"/>
  <c r="G74" i="18"/>
  <c r="J74" i="18"/>
  <c r="P74" i="18"/>
  <c r="G70" i="18"/>
  <c r="P70" i="18"/>
  <c r="G66" i="18"/>
  <c r="K66" i="18"/>
  <c r="P66" i="18"/>
  <c r="G62" i="18"/>
  <c r="K62" i="18"/>
  <c r="P62" i="18"/>
  <c r="G58" i="18"/>
  <c r="K58" i="18"/>
  <c r="P58" i="18"/>
  <c r="P21" i="18"/>
  <c r="S21" i="18"/>
  <c r="G21" i="18"/>
  <c r="J21" i="18"/>
  <c r="K50" i="20"/>
  <c r="L43" i="20"/>
  <c r="K42" i="20"/>
  <c r="G39" i="3"/>
  <c r="I38" i="3"/>
  <c r="AE27" i="3"/>
  <c r="G27" i="3"/>
  <c r="G42" i="18"/>
  <c r="I42" i="18"/>
  <c r="P42" i="18"/>
  <c r="S42" i="18"/>
  <c r="P38" i="18"/>
  <c r="G38" i="18"/>
  <c r="I38" i="18"/>
  <c r="G34" i="18"/>
  <c r="I34" i="18"/>
  <c r="P34" i="18"/>
  <c r="S34" i="18"/>
  <c r="P30" i="18"/>
  <c r="G30" i="18"/>
  <c r="I30" i="18"/>
  <c r="G26" i="18"/>
  <c r="J26" i="18"/>
  <c r="P26" i="18"/>
  <c r="S26" i="18"/>
  <c r="AR84" i="10"/>
  <c r="AQ84" i="10"/>
  <c r="AP84" i="10"/>
  <c r="AO84" i="10"/>
  <c r="AN84" i="10"/>
  <c r="AM84" i="10"/>
  <c r="AL84" i="10"/>
  <c r="AT84" i="10"/>
  <c r="AS84" i="10"/>
  <c r="K82" i="10"/>
  <c r="K58" i="3"/>
  <c r="I36" i="3"/>
  <c r="AK36" i="3"/>
  <c r="AK35" i="3"/>
  <c r="AE24" i="3"/>
  <c r="G24" i="3"/>
  <c r="G109" i="18"/>
  <c r="K109" i="18"/>
  <c r="P109" i="18"/>
  <c r="S109" i="18"/>
  <c r="G105" i="18"/>
  <c r="K105" i="18"/>
  <c r="P105" i="18"/>
  <c r="S105" i="18"/>
  <c r="G101" i="18"/>
  <c r="K101" i="18"/>
  <c r="P101" i="18"/>
  <c r="S101" i="18"/>
  <c r="G97" i="18"/>
  <c r="K97" i="18"/>
  <c r="P97" i="18"/>
  <c r="S97" i="18"/>
  <c r="G93" i="18"/>
  <c r="K93" i="18"/>
  <c r="P93" i="18"/>
  <c r="S93" i="18"/>
  <c r="G89" i="18"/>
  <c r="K89" i="18"/>
  <c r="P89" i="18"/>
  <c r="S89" i="18"/>
  <c r="G85" i="18"/>
  <c r="K85" i="18"/>
  <c r="P85" i="18"/>
  <c r="S85" i="18"/>
  <c r="G81" i="18"/>
  <c r="K81" i="18"/>
  <c r="P81" i="18"/>
  <c r="S81" i="18"/>
  <c r="G77" i="18"/>
  <c r="K77" i="18"/>
  <c r="P77" i="18"/>
  <c r="S77" i="18"/>
  <c r="G73" i="18"/>
  <c r="J73" i="18"/>
  <c r="P73" i="18"/>
  <c r="S73" i="18"/>
  <c r="G69" i="18"/>
  <c r="K69" i="18"/>
  <c r="P69" i="18"/>
  <c r="S69" i="18"/>
  <c r="G65" i="18"/>
  <c r="J65" i="18"/>
  <c r="P65" i="18"/>
  <c r="S65" i="18"/>
  <c r="G61" i="18"/>
  <c r="K61" i="18"/>
  <c r="P61" i="18"/>
  <c r="S61" i="18"/>
  <c r="V16" i="3"/>
  <c r="V17" i="3"/>
  <c r="W3" i="18"/>
  <c r="AT86" i="10"/>
  <c r="AS86" i="10"/>
  <c r="AR86" i="10"/>
  <c r="AQ86" i="10"/>
  <c r="AP86" i="10"/>
  <c r="AO86" i="10"/>
  <c r="AN86" i="10"/>
  <c r="AM86" i="10"/>
  <c r="AL86" i="10"/>
  <c r="Z83" i="10"/>
  <c r="G83" i="10"/>
  <c r="AU83" i="10"/>
  <c r="Z82" i="10"/>
  <c r="BA65" i="10"/>
  <c r="BB65" i="10"/>
  <c r="BA63" i="10"/>
  <c r="BB63" i="10"/>
  <c r="Z60" i="10"/>
  <c r="G60" i="10"/>
  <c r="AU60" i="10"/>
  <c r="G50" i="10"/>
  <c r="AU50" i="10"/>
  <c r="Z50" i="10"/>
  <c r="AE22" i="3"/>
  <c r="AC16" i="3"/>
  <c r="AC17" i="3"/>
  <c r="Z3" i="3"/>
  <c r="Z5" i="3"/>
  <c r="W9" i="18"/>
  <c r="Z72" i="10"/>
  <c r="G72" i="10"/>
  <c r="AU72" i="10"/>
  <c r="Z57" i="10"/>
  <c r="G57" i="10"/>
  <c r="AU57" i="10"/>
  <c r="J53" i="10"/>
  <c r="Z46" i="10"/>
  <c r="G46" i="10"/>
  <c r="AU46" i="10"/>
  <c r="Z40" i="10"/>
  <c r="G40" i="10"/>
  <c r="AU40" i="10"/>
  <c r="Z33" i="10"/>
  <c r="AU33" i="10"/>
  <c r="G33" i="10"/>
  <c r="AB16" i="3"/>
  <c r="AB17" i="3"/>
  <c r="Y3" i="3"/>
  <c r="Y5" i="3"/>
  <c r="Z88" i="10"/>
  <c r="G88" i="10"/>
  <c r="BK82" i="10"/>
  <c r="BJ82" i="10"/>
  <c r="BI82" i="10"/>
  <c r="BH82" i="10"/>
  <c r="BG82" i="10"/>
  <c r="BF82" i="10"/>
  <c r="BE82" i="10"/>
  <c r="BD82" i="10"/>
  <c r="BC82" i="10"/>
  <c r="Z81" i="10"/>
  <c r="G81" i="10"/>
  <c r="K80" i="10"/>
  <c r="Z76" i="10"/>
  <c r="G76" i="10"/>
  <c r="AU76" i="10"/>
  <c r="BA73" i="10"/>
  <c r="AZ73" i="10"/>
  <c r="AX73" i="10"/>
  <c r="BB73" i="10"/>
  <c r="BA71" i="10"/>
  <c r="AZ71" i="10"/>
  <c r="AX71" i="10"/>
  <c r="BB71" i="10"/>
  <c r="BE70" i="10"/>
  <c r="BD70" i="10"/>
  <c r="BC70" i="10"/>
  <c r="Z68" i="10"/>
  <c r="G68" i="10"/>
  <c r="AU68" i="10"/>
  <c r="G58" i="10"/>
  <c r="AU58" i="10"/>
  <c r="Z58" i="10"/>
  <c r="BA41" i="10"/>
  <c r="AZ41" i="10"/>
  <c r="AX41" i="10"/>
  <c r="BB41" i="10"/>
  <c r="BE38" i="10"/>
  <c r="BD38" i="10"/>
  <c r="BC38" i="10"/>
  <c r="Z36" i="10"/>
  <c r="G36" i="10"/>
  <c r="AU36" i="10"/>
  <c r="AE21" i="3"/>
  <c r="AA16" i="3"/>
  <c r="AA17" i="3"/>
  <c r="BD4" i="3"/>
  <c r="BD3" i="3"/>
  <c r="X3" i="3"/>
  <c r="X5" i="3"/>
  <c r="G41" i="18"/>
  <c r="I41" i="18"/>
  <c r="E39" i="18"/>
  <c r="F39" i="18"/>
  <c r="G39" i="18"/>
  <c r="I39" i="18"/>
  <c r="G33" i="18"/>
  <c r="I33" i="18"/>
  <c r="E31" i="18"/>
  <c r="F31" i="18"/>
  <c r="G31" i="18"/>
  <c r="K31" i="18"/>
  <c r="P27" i="18"/>
  <c r="S27" i="18"/>
  <c r="E23" i="18"/>
  <c r="F23" i="18"/>
  <c r="G23" i="18"/>
  <c r="H23" i="18"/>
  <c r="E22" i="18"/>
  <c r="F22" i="18"/>
  <c r="G22" i="18"/>
  <c r="J22" i="18"/>
  <c r="W20" i="18"/>
  <c r="W13" i="18"/>
  <c r="Z86" i="10"/>
  <c r="G86" i="10"/>
  <c r="BJ80" i="10"/>
  <c r="BI80" i="10"/>
  <c r="BH80" i="10"/>
  <c r="BG80" i="10"/>
  <c r="BF80" i="10"/>
  <c r="BE80" i="10"/>
  <c r="BD80" i="10"/>
  <c r="BC80" i="10"/>
  <c r="BK80" i="10"/>
  <c r="Z80" i="10"/>
  <c r="AU80" i="10"/>
  <c r="BJ75" i="10"/>
  <c r="BI75" i="10"/>
  <c r="Z65" i="10"/>
  <c r="G65" i="10"/>
  <c r="AU65" i="10"/>
  <c r="K61" i="10"/>
  <c r="Z54" i="10"/>
  <c r="G54" i="10"/>
  <c r="AU54" i="10"/>
  <c r="Z48" i="10"/>
  <c r="G48" i="10"/>
  <c r="AU48" i="10"/>
  <c r="Z16" i="3"/>
  <c r="Z17" i="3"/>
  <c r="AG11" i="3"/>
  <c r="AM46" i="3" s="1"/>
  <c r="C17" i="18"/>
  <c r="W5" i="18"/>
  <c r="Z84" i="10"/>
  <c r="G84" i="10"/>
  <c r="AU82" i="10"/>
  <c r="AU81" i="10"/>
  <c r="AT79" i="10"/>
  <c r="AS79" i="10"/>
  <c r="AR79" i="10"/>
  <c r="AQ79" i="10"/>
  <c r="AP79" i="10"/>
  <c r="AO79" i="10"/>
  <c r="AN79" i="10"/>
  <c r="AM79" i="10"/>
  <c r="AL79" i="10"/>
  <c r="AT77" i="10"/>
  <c r="AS77" i="10"/>
  <c r="AR77" i="10"/>
  <c r="AQ77" i="10"/>
  <c r="AP77" i="10"/>
  <c r="AO77" i="10"/>
  <c r="AN77" i="10"/>
  <c r="AM77" i="10"/>
  <c r="AL77" i="10"/>
  <c r="G66" i="10"/>
  <c r="AU66" i="10"/>
  <c r="Z66" i="10"/>
  <c r="BA49" i="10"/>
  <c r="BB49" i="10"/>
  <c r="BA46" i="10"/>
  <c r="AZ46" i="10"/>
  <c r="AX46" i="10"/>
  <c r="BB46" i="10"/>
  <c r="Z44" i="10"/>
  <c r="G44" i="10"/>
  <c r="AU44" i="10"/>
  <c r="AU27" i="10"/>
  <c r="G27" i="10"/>
  <c r="Z27" i="10"/>
  <c r="AG18" i="3"/>
  <c r="BQ23" i="3"/>
  <c r="Y16" i="3"/>
  <c r="Y17" i="3"/>
  <c r="BD2" i="3"/>
  <c r="G27" i="18"/>
  <c r="I27" i="18"/>
  <c r="E25" i="18"/>
  <c r="F25" i="18"/>
  <c r="P25" i="18"/>
  <c r="W16" i="18"/>
  <c r="Z89" i="10"/>
  <c r="G89" i="10"/>
  <c r="AU89" i="10"/>
  <c r="Z73" i="10"/>
  <c r="G73" i="10"/>
  <c r="AU73" i="10"/>
  <c r="K69" i="10"/>
  <c r="Z62" i="10"/>
  <c r="G62" i="10"/>
  <c r="AU62" i="10"/>
  <c r="Z56" i="10"/>
  <c r="G56" i="10"/>
  <c r="AU56" i="10"/>
  <c r="Z41" i="10"/>
  <c r="G41" i="10"/>
  <c r="AU41" i="10"/>
  <c r="K37" i="10"/>
  <c r="AZ25" i="3"/>
  <c r="X16" i="3"/>
  <c r="X17" i="3"/>
  <c r="W18" i="18"/>
  <c r="W11" i="18"/>
  <c r="Z87" i="10"/>
  <c r="G87" i="10"/>
  <c r="AU87" i="10"/>
  <c r="BE78" i="10"/>
  <c r="BD78" i="10"/>
  <c r="BC78" i="10"/>
  <c r="G74" i="10"/>
  <c r="AU74" i="10"/>
  <c r="Z74" i="10"/>
  <c r="BA57" i="10"/>
  <c r="AZ57" i="10"/>
  <c r="AX57" i="10"/>
  <c r="BB57" i="10"/>
  <c r="BI55" i="10"/>
  <c r="BH55" i="10"/>
  <c r="BG55" i="10"/>
  <c r="BF55" i="10"/>
  <c r="BE55" i="10"/>
  <c r="BD55" i="10"/>
  <c r="BC55" i="10"/>
  <c r="BA54" i="10"/>
  <c r="BB54" i="10"/>
  <c r="Z52" i="10"/>
  <c r="G52" i="10"/>
  <c r="AU52" i="10"/>
  <c r="G42" i="10"/>
  <c r="AU42" i="10"/>
  <c r="Z42" i="10"/>
  <c r="G30" i="10"/>
  <c r="AU30" i="10"/>
  <c r="Z30" i="10"/>
  <c r="P30" i="10"/>
  <c r="AC30" i="10" s="1"/>
  <c r="BQ33" i="3"/>
  <c r="BQ25" i="3"/>
  <c r="AG12" i="3"/>
  <c r="E57" i="18"/>
  <c r="F57" i="18"/>
  <c r="E56" i="18"/>
  <c r="F56" i="18"/>
  <c r="E55" i="18"/>
  <c r="F55" i="18"/>
  <c r="E54" i="18"/>
  <c r="F54" i="18"/>
  <c r="E53" i="18"/>
  <c r="F53" i="18"/>
  <c r="E52" i="18"/>
  <c r="F52" i="18"/>
  <c r="E51" i="18"/>
  <c r="F51" i="18"/>
  <c r="E50" i="18"/>
  <c r="F50" i="18"/>
  <c r="E49" i="18"/>
  <c r="F49" i="18"/>
  <c r="E48" i="18"/>
  <c r="F48" i="18"/>
  <c r="E47" i="18"/>
  <c r="F47" i="18"/>
  <c r="E46" i="18"/>
  <c r="F46" i="18"/>
  <c r="E45" i="18"/>
  <c r="F45" i="18"/>
  <c r="E44" i="18"/>
  <c r="F44" i="18"/>
  <c r="E43" i="18"/>
  <c r="F43" i="18"/>
  <c r="G37" i="18"/>
  <c r="I37" i="18"/>
  <c r="E35" i="18"/>
  <c r="F35" i="18"/>
  <c r="G35" i="18"/>
  <c r="I35" i="18"/>
  <c r="P31" i="18"/>
  <c r="S31" i="18"/>
  <c r="G29" i="18"/>
  <c r="I29" i="18"/>
  <c r="AU88" i="10"/>
  <c r="Z85" i="10"/>
  <c r="G85" i="10"/>
  <c r="AU85" i="10"/>
  <c r="P83" i="10"/>
  <c r="AC83" i="10" s="1"/>
  <c r="G78" i="10"/>
  <c r="AU78" i="10"/>
  <c r="Z70" i="10"/>
  <c r="G70" i="10"/>
  <c r="AU70" i="10"/>
  <c r="Z64" i="10"/>
  <c r="G64" i="10"/>
  <c r="AU64" i="10"/>
  <c r="AS53" i="10"/>
  <c r="AR53" i="10"/>
  <c r="AQ53" i="10"/>
  <c r="AP53" i="10"/>
  <c r="AO53" i="10"/>
  <c r="AN53" i="10"/>
  <c r="AM53" i="10"/>
  <c r="AL53" i="10"/>
  <c r="Z49" i="10"/>
  <c r="G49" i="10"/>
  <c r="AU49" i="10"/>
  <c r="K45" i="10"/>
  <c r="Z38" i="10"/>
  <c r="G38" i="10"/>
  <c r="AU38" i="10"/>
  <c r="BK18" i="10"/>
  <c r="BJ18" i="10"/>
  <c r="BI18" i="10"/>
  <c r="BH18" i="10"/>
  <c r="BG18" i="10"/>
  <c r="BF18" i="10"/>
  <c r="BE18" i="10"/>
  <c r="BD18" i="10"/>
  <c r="BC18" i="10"/>
  <c r="G79" i="10"/>
  <c r="BG78" i="10"/>
  <c r="BF78" i="10"/>
  <c r="BJ77" i="10"/>
  <c r="BI77" i="10"/>
  <c r="Z77" i="10"/>
  <c r="BH75" i="10"/>
  <c r="BG75" i="10"/>
  <c r="BK74" i="10"/>
  <c r="BJ74" i="10"/>
  <c r="BI74" i="10"/>
  <c r="BH74" i="10"/>
  <c r="BG74" i="10"/>
  <c r="BF74" i="10"/>
  <c r="BE74" i="10"/>
  <c r="BD74" i="10"/>
  <c r="BC74" i="10"/>
  <c r="AT71" i="10"/>
  <c r="AS71" i="10"/>
  <c r="AR71" i="10"/>
  <c r="AQ71" i="10"/>
  <c r="AP71" i="10"/>
  <c r="AO71" i="10"/>
  <c r="AN71" i="10"/>
  <c r="AM71" i="10"/>
  <c r="AL71" i="10"/>
  <c r="G71" i="10"/>
  <c r="BG70" i="10"/>
  <c r="BF70" i="10"/>
  <c r="BJ69" i="10"/>
  <c r="BI69" i="10"/>
  <c r="Z69" i="10"/>
  <c r="BH67" i="10"/>
  <c r="BG67" i="10"/>
  <c r="BK66" i="10"/>
  <c r="BJ66" i="10"/>
  <c r="BI66" i="10"/>
  <c r="BH66" i="10"/>
  <c r="BG66" i="10"/>
  <c r="BF66" i="10"/>
  <c r="BE66" i="10"/>
  <c r="BD66" i="10"/>
  <c r="BC66" i="10"/>
  <c r="AT63" i="10"/>
  <c r="G63" i="10"/>
  <c r="BG62" i="10"/>
  <c r="BF62" i="10"/>
  <c r="BE62" i="10"/>
  <c r="BD62" i="10"/>
  <c r="BC62" i="10"/>
  <c r="BJ61" i="10"/>
  <c r="BI61" i="10"/>
  <c r="Z61" i="10"/>
  <c r="BH59" i="10"/>
  <c r="BG59" i="10"/>
  <c r="BK58" i="10"/>
  <c r="BJ58" i="10"/>
  <c r="BI58" i="10"/>
  <c r="BH58" i="10"/>
  <c r="BG58" i="10"/>
  <c r="BF58" i="10"/>
  <c r="BE58" i="10"/>
  <c r="BD58" i="10"/>
  <c r="BC58" i="10"/>
  <c r="AT55" i="10"/>
  <c r="AS55" i="10"/>
  <c r="AR55" i="10"/>
  <c r="AQ55" i="10"/>
  <c r="AP55" i="10"/>
  <c r="AO55" i="10"/>
  <c r="AN55" i="10"/>
  <c r="AM55" i="10"/>
  <c r="AL55" i="10"/>
  <c r="G55" i="10"/>
  <c r="BJ53" i="10"/>
  <c r="BI53" i="10"/>
  <c r="BH53" i="10"/>
  <c r="BG53" i="10"/>
  <c r="BF53" i="10"/>
  <c r="BE53" i="10"/>
  <c r="BD53" i="10"/>
  <c r="BC53" i="10"/>
  <c r="Z53" i="10"/>
  <c r="BH51" i="10"/>
  <c r="BG51" i="10"/>
  <c r="BK50" i="10"/>
  <c r="AT47" i="10"/>
  <c r="G47" i="10"/>
  <c r="BJ45" i="10"/>
  <c r="BI45" i="10"/>
  <c r="Z45" i="10"/>
  <c r="BH43" i="10"/>
  <c r="BG43" i="10"/>
  <c r="BK42" i="10"/>
  <c r="BJ42" i="10"/>
  <c r="BI42" i="10"/>
  <c r="BH42" i="10"/>
  <c r="BG42" i="10"/>
  <c r="BF42" i="10"/>
  <c r="BE42" i="10"/>
  <c r="BD42" i="10"/>
  <c r="BC42" i="10"/>
  <c r="AT39" i="10"/>
  <c r="AS39" i="10"/>
  <c r="AR39" i="10"/>
  <c r="AQ39" i="10"/>
  <c r="AP39" i="10"/>
  <c r="AO39" i="10"/>
  <c r="AN39" i="10"/>
  <c r="AM39" i="10"/>
  <c r="AL39" i="10"/>
  <c r="G39" i="10"/>
  <c r="BJ37" i="10"/>
  <c r="BI37" i="10"/>
  <c r="BH37" i="10"/>
  <c r="BG37" i="10"/>
  <c r="BF37" i="10"/>
  <c r="BE37" i="10"/>
  <c r="BD37" i="10"/>
  <c r="BC37" i="10"/>
  <c r="Z37" i="10"/>
  <c r="BH35" i="10"/>
  <c r="BG35" i="10"/>
  <c r="BF35" i="10"/>
  <c r="BE35" i="10"/>
  <c r="BD35" i="10"/>
  <c r="BC35" i="10"/>
  <c r="BK34" i="10"/>
  <c r="BJ34" i="10"/>
  <c r="BI34" i="10"/>
  <c r="BH34" i="10"/>
  <c r="BG34" i="10"/>
  <c r="BF34" i="10"/>
  <c r="BE34" i="10"/>
  <c r="BD34" i="10"/>
  <c r="BC34" i="10"/>
  <c r="BK33" i="10"/>
  <c r="BK27" i="10"/>
  <c r="G26" i="10"/>
  <c r="Z26" i="10"/>
  <c r="Z25" i="10"/>
  <c r="AT24" i="10"/>
  <c r="AS24" i="10"/>
  <c r="AR24" i="10"/>
  <c r="AQ24" i="10"/>
  <c r="AP24" i="10"/>
  <c r="AO24" i="10"/>
  <c r="AN24" i="10"/>
  <c r="AM24" i="10"/>
  <c r="AL24" i="10"/>
  <c r="AT22" i="10"/>
  <c r="AS22" i="10"/>
  <c r="AR22" i="10"/>
  <c r="AQ22" i="10"/>
  <c r="AP22" i="10"/>
  <c r="AO22" i="10"/>
  <c r="AN22" i="10"/>
  <c r="AM22" i="10"/>
  <c r="AL22" i="10"/>
  <c r="G21" i="10"/>
  <c r="AU21" i="10"/>
  <c r="BL8" i="10"/>
  <c r="K67" i="8"/>
  <c r="Z50" i="8"/>
  <c r="G50" i="8"/>
  <c r="AU50" i="8"/>
  <c r="K29" i="8"/>
  <c r="AS63" i="10"/>
  <c r="BJ50" i="10"/>
  <c r="BI50" i="10"/>
  <c r="BH50" i="10"/>
  <c r="BG50" i="10"/>
  <c r="BF50" i="10"/>
  <c r="BE50" i="10"/>
  <c r="BD50" i="10"/>
  <c r="BC50" i="10"/>
  <c r="AS47" i="10"/>
  <c r="BJ33" i="10"/>
  <c r="BI33" i="10"/>
  <c r="BH33" i="10"/>
  <c r="BG33" i="10"/>
  <c r="BF33" i="10"/>
  <c r="BE33" i="10"/>
  <c r="BD33" i="10"/>
  <c r="BC33" i="10"/>
  <c r="AU29" i="10"/>
  <c r="BH28" i="10"/>
  <c r="AU28" i="10"/>
  <c r="BJ27" i="10"/>
  <c r="BI27" i="10"/>
  <c r="BH27" i="10"/>
  <c r="BG27" i="10"/>
  <c r="BF27" i="10"/>
  <c r="BE27" i="10"/>
  <c r="BD27" i="10"/>
  <c r="BC27" i="10"/>
  <c r="BG24" i="10"/>
  <c r="BL14" i="10"/>
  <c r="K83" i="8"/>
  <c r="K59" i="8"/>
  <c r="AR57" i="8"/>
  <c r="Q23" i="17"/>
  <c r="Z79" i="10"/>
  <c r="BH77" i="10"/>
  <c r="BG77" i="10"/>
  <c r="BF77" i="10"/>
  <c r="BE77" i="10"/>
  <c r="BD77" i="10"/>
  <c r="BC77" i="10"/>
  <c r="BK76" i="10"/>
  <c r="BF75" i="10"/>
  <c r="BH69" i="10"/>
  <c r="BG69" i="10"/>
  <c r="BF69" i="10"/>
  <c r="BE69" i="10"/>
  <c r="BD69" i="10"/>
  <c r="BC69" i="10"/>
  <c r="BK68" i="10"/>
  <c r="BJ68" i="10"/>
  <c r="BI68" i="10"/>
  <c r="BH68" i="10"/>
  <c r="BG68" i="10"/>
  <c r="BF68" i="10"/>
  <c r="BE68" i="10"/>
  <c r="BD68" i="10"/>
  <c r="BC68" i="10"/>
  <c r="BF67" i="10"/>
  <c r="AR63" i="10"/>
  <c r="AQ63" i="10"/>
  <c r="AP63" i="10"/>
  <c r="AO63" i="10"/>
  <c r="AN63" i="10"/>
  <c r="AM63" i="10"/>
  <c r="AL63" i="10"/>
  <c r="BH61" i="10"/>
  <c r="BG61" i="10"/>
  <c r="BF61" i="10"/>
  <c r="BE61" i="10"/>
  <c r="BD61" i="10"/>
  <c r="BC61" i="10"/>
  <c r="BK60" i="10"/>
  <c r="BF59" i="10"/>
  <c r="BE59" i="10"/>
  <c r="BD59" i="10"/>
  <c r="BC59" i="10"/>
  <c r="BJ55" i="10"/>
  <c r="BK52" i="10"/>
  <c r="BF51" i="10"/>
  <c r="BE51" i="10"/>
  <c r="BD51" i="10"/>
  <c r="BC51" i="10"/>
  <c r="BJ47" i="10"/>
  <c r="BI47" i="10"/>
  <c r="BH47" i="10"/>
  <c r="BG47" i="10"/>
  <c r="BF47" i="10"/>
  <c r="BE47" i="10"/>
  <c r="BD47" i="10"/>
  <c r="BC47" i="10"/>
  <c r="AR47" i="10"/>
  <c r="AQ47" i="10"/>
  <c r="AP47" i="10"/>
  <c r="AO47" i="10"/>
  <c r="AN47" i="10"/>
  <c r="AM47" i="10"/>
  <c r="AL47" i="10"/>
  <c r="BH45" i="10"/>
  <c r="BG45" i="10"/>
  <c r="BF45" i="10"/>
  <c r="BE45" i="10"/>
  <c r="BD45" i="10"/>
  <c r="BC45" i="10"/>
  <c r="BK44" i="10"/>
  <c r="BF43" i="10"/>
  <c r="BE43" i="10"/>
  <c r="BD43" i="10"/>
  <c r="BC43" i="10"/>
  <c r="BJ39" i="10"/>
  <c r="BK36" i="10"/>
  <c r="BG32" i="10"/>
  <c r="BF32" i="10"/>
  <c r="BE32" i="10"/>
  <c r="BD32" i="10"/>
  <c r="BC32" i="10"/>
  <c r="AT31" i="10"/>
  <c r="Z31" i="10"/>
  <c r="BH30" i="10"/>
  <c r="BG30" i="10"/>
  <c r="BF30" i="10"/>
  <c r="BE30" i="10"/>
  <c r="BD30" i="10"/>
  <c r="BC30" i="10"/>
  <c r="BG28" i="10"/>
  <c r="P28" i="10"/>
  <c r="AF28" i="10" s="1"/>
  <c r="BG25" i="10"/>
  <c r="BF25" i="10"/>
  <c r="BE25" i="10"/>
  <c r="BD25" i="10"/>
  <c r="BC25" i="10"/>
  <c r="BK25" i="10"/>
  <c r="BJ25" i="10"/>
  <c r="BI25" i="10"/>
  <c r="BH25" i="10"/>
  <c r="Z22" i="10"/>
  <c r="AU80" i="8"/>
  <c r="Z80" i="8"/>
  <c r="G80" i="8"/>
  <c r="G46" i="8"/>
  <c r="AU46" i="8"/>
  <c r="Z46" i="8"/>
  <c r="BJ76" i="10"/>
  <c r="BE75" i="10"/>
  <c r="BD75" i="10"/>
  <c r="BC75" i="10"/>
  <c r="AU75" i="10"/>
  <c r="BE67" i="10"/>
  <c r="BD67" i="10"/>
  <c r="BC67" i="10"/>
  <c r="AU67" i="10"/>
  <c r="BJ60" i="10"/>
  <c r="AU59" i="10"/>
  <c r="BJ52" i="10"/>
  <c r="AU51" i="10"/>
  <c r="BJ44" i="10"/>
  <c r="AU43" i="10"/>
  <c r="BI39" i="10"/>
  <c r="BH39" i="10"/>
  <c r="BG39" i="10"/>
  <c r="BF39" i="10"/>
  <c r="BE39" i="10"/>
  <c r="BD39" i="10"/>
  <c r="BC39" i="10"/>
  <c r="BJ36" i="10"/>
  <c r="BI36" i="10"/>
  <c r="BH36" i="10"/>
  <c r="BG36" i="10"/>
  <c r="BF36" i="10"/>
  <c r="BE36" i="10"/>
  <c r="BD36" i="10"/>
  <c r="BC36" i="10"/>
  <c r="AU35" i="10"/>
  <c r="AR32" i="10"/>
  <c r="AQ32" i="10"/>
  <c r="AP32" i="10"/>
  <c r="AO32" i="10"/>
  <c r="AN32" i="10"/>
  <c r="AM32" i="10"/>
  <c r="AL32" i="10"/>
  <c r="AS31" i="10"/>
  <c r="AR31" i="10"/>
  <c r="AQ31" i="10"/>
  <c r="AP31" i="10"/>
  <c r="AO31" i="10"/>
  <c r="AN31" i="10"/>
  <c r="AM31" i="10"/>
  <c r="AL31" i="10"/>
  <c r="BK23" i="10"/>
  <c r="BJ23" i="10"/>
  <c r="BI23" i="10"/>
  <c r="BH23" i="10"/>
  <c r="BG23" i="10"/>
  <c r="BF23" i="10"/>
  <c r="BE23" i="10"/>
  <c r="BD23" i="10"/>
  <c r="BC23" i="10"/>
  <c r="Z84" i="8"/>
  <c r="G84" i="8"/>
  <c r="AU84" i="8"/>
  <c r="G82" i="8"/>
  <c r="AU82" i="8"/>
  <c r="BH79" i="8"/>
  <c r="BG79" i="8"/>
  <c r="BF79" i="8"/>
  <c r="BE79" i="8"/>
  <c r="BD79" i="8"/>
  <c r="BC79" i="8"/>
  <c r="BA75" i="8"/>
  <c r="BB75" i="8"/>
  <c r="AU72" i="8"/>
  <c r="Z72" i="8"/>
  <c r="G72" i="8"/>
  <c r="K51" i="8"/>
  <c r="BI76" i="10"/>
  <c r="BH76" i="10"/>
  <c r="G75" i="10"/>
  <c r="G67" i="10"/>
  <c r="BI60" i="10"/>
  <c r="BH60" i="10"/>
  <c r="BG60" i="10"/>
  <c r="BF60" i="10"/>
  <c r="BE60" i="10"/>
  <c r="BD60" i="10"/>
  <c r="BC60" i="10"/>
  <c r="G59" i="10"/>
  <c r="BI52" i="10"/>
  <c r="BH52" i="10"/>
  <c r="BG52" i="10"/>
  <c r="BF52" i="10"/>
  <c r="BE52" i="10"/>
  <c r="BD52" i="10"/>
  <c r="BC52" i="10"/>
  <c r="G51" i="10"/>
  <c r="BI44" i="10"/>
  <c r="BH44" i="10"/>
  <c r="BG44" i="10"/>
  <c r="BF44" i="10"/>
  <c r="BE44" i="10"/>
  <c r="BD44" i="10"/>
  <c r="BC44" i="10"/>
  <c r="G43" i="10"/>
  <c r="G35" i="10"/>
  <c r="G29" i="10"/>
  <c r="G28" i="10"/>
  <c r="G25" i="10"/>
  <c r="BJ81" i="8"/>
  <c r="BI81" i="8"/>
  <c r="G78" i="8"/>
  <c r="AU78" i="8"/>
  <c r="Z78" i="8"/>
  <c r="BI76" i="8"/>
  <c r="BH76" i="8"/>
  <c r="BG76" i="8"/>
  <c r="BF76" i="8"/>
  <c r="BE76" i="8"/>
  <c r="BD76" i="8"/>
  <c r="BC76" i="8"/>
  <c r="Z74" i="8"/>
  <c r="G74" i="8"/>
  <c r="AU74" i="8"/>
  <c r="BH71" i="8"/>
  <c r="BG71" i="8"/>
  <c r="BF71" i="8"/>
  <c r="BE71" i="8"/>
  <c r="BD71" i="8"/>
  <c r="BC71" i="8"/>
  <c r="BA67" i="8"/>
  <c r="BB67" i="8"/>
  <c r="AU64" i="8"/>
  <c r="Z64" i="8"/>
  <c r="G64" i="8"/>
  <c r="BK29" i="10"/>
  <c r="BJ29" i="10"/>
  <c r="BI29" i="10"/>
  <c r="BH29" i="10"/>
  <c r="BG29" i="10"/>
  <c r="BF29" i="10"/>
  <c r="BE29" i="10"/>
  <c r="BD29" i="10"/>
  <c r="BC29" i="10"/>
  <c r="AS25" i="10"/>
  <c r="BK19" i="10"/>
  <c r="BJ19" i="10"/>
  <c r="BI19" i="10"/>
  <c r="BH19" i="10"/>
  <c r="BG19" i="10"/>
  <c r="BF19" i="10"/>
  <c r="BE19" i="10"/>
  <c r="BD19" i="10"/>
  <c r="BC19" i="10"/>
  <c r="BI15" i="10"/>
  <c r="BH15" i="10"/>
  <c r="BG15" i="10"/>
  <c r="BF15" i="10"/>
  <c r="BE15" i="10"/>
  <c r="BD15" i="10"/>
  <c r="BC15" i="10"/>
  <c r="BJ15" i="10"/>
  <c r="BL26" i="10"/>
  <c r="BL10" i="10"/>
  <c r="BL21" i="10"/>
  <c r="BL16" i="10"/>
  <c r="BL22" i="10"/>
  <c r="BL20" i="10"/>
  <c r="BL2" i="10"/>
  <c r="BL3" i="10"/>
  <c r="BL4" i="10"/>
  <c r="BL5" i="10"/>
  <c r="BL6" i="10"/>
  <c r="BL7" i="10"/>
  <c r="BJ73" i="8"/>
  <c r="BI73" i="8"/>
  <c r="G70" i="8"/>
  <c r="AU70" i="8"/>
  <c r="Z70" i="8"/>
  <c r="Z66" i="8"/>
  <c r="G66" i="8"/>
  <c r="AU66" i="8"/>
  <c r="BA59" i="8"/>
  <c r="BB59" i="8"/>
  <c r="AU56" i="8"/>
  <c r="Z56" i="8"/>
  <c r="G56" i="8"/>
  <c r="BG76" i="10"/>
  <c r="BF76" i="10"/>
  <c r="BE76" i="10"/>
  <c r="BD76" i="10"/>
  <c r="BC76" i="10"/>
  <c r="BK72" i="10"/>
  <c r="BJ72" i="10"/>
  <c r="BI72" i="10"/>
  <c r="BH72" i="10"/>
  <c r="BG72" i="10"/>
  <c r="BF72" i="10"/>
  <c r="BE72" i="10"/>
  <c r="BD72" i="10"/>
  <c r="BC72" i="10"/>
  <c r="AT69" i="10"/>
  <c r="AS69" i="10"/>
  <c r="AR69" i="10"/>
  <c r="AQ69" i="10"/>
  <c r="AP69" i="10"/>
  <c r="AO69" i="10"/>
  <c r="AN69" i="10"/>
  <c r="AM69" i="10"/>
  <c r="AL69" i="10"/>
  <c r="BK64" i="10"/>
  <c r="BJ64" i="10"/>
  <c r="BI64" i="10"/>
  <c r="BH64" i="10"/>
  <c r="BG64" i="10"/>
  <c r="BF64" i="10"/>
  <c r="BE64" i="10"/>
  <c r="BD64" i="10"/>
  <c r="BC64" i="10"/>
  <c r="AT61" i="10"/>
  <c r="AS61" i="10"/>
  <c r="AR61" i="10"/>
  <c r="AQ61" i="10"/>
  <c r="AP61" i="10"/>
  <c r="AO61" i="10"/>
  <c r="AN61" i="10"/>
  <c r="AM61" i="10"/>
  <c r="AL61" i="10"/>
  <c r="BK56" i="10"/>
  <c r="BJ56" i="10"/>
  <c r="BI56" i="10"/>
  <c r="BH56" i="10"/>
  <c r="BG56" i="10"/>
  <c r="BF56" i="10"/>
  <c r="BE56" i="10"/>
  <c r="BD56" i="10"/>
  <c r="BC56" i="10"/>
  <c r="AT53" i="10"/>
  <c r="BK48" i="10"/>
  <c r="BJ48" i="10"/>
  <c r="BI48" i="10"/>
  <c r="BH48" i="10"/>
  <c r="BG48" i="10"/>
  <c r="BF48" i="10"/>
  <c r="BE48" i="10"/>
  <c r="BD48" i="10"/>
  <c r="BC48" i="10"/>
  <c r="AT45" i="10"/>
  <c r="AS45" i="10"/>
  <c r="AR45" i="10"/>
  <c r="AQ45" i="10"/>
  <c r="AP45" i="10"/>
  <c r="AO45" i="10"/>
  <c r="AN45" i="10"/>
  <c r="AM45" i="10"/>
  <c r="AL45" i="10"/>
  <c r="BK40" i="10"/>
  <c r="BJ40" i="10"/>
  <c r="BI40" i="10"/>
  <c r="BH40" i="10"/>
  <c r="BG40" i="10"/>
  <c r="BF40" i="10"/>
  <c r="BE40" i="10"/>
  <c r="BD40" i="10"/>
  <c r="BC40" i="10"/>
  <c r="AT37" i="10"/>
  <c r="AS37" i="10"/>
  <c r="AR37" i="10"/>
  <c r="AQ37" i="10"/>
  <c r="AP37" i="10"/>
  <c r="AO37" i="10"/>
  <c r="AN37" i="10"/>
  <c r="AM37" i="10"/>
  <c r="AL37" i="10"/>
  <c r="AU34" i="10"/>
  <c r="BJ32" i="10"/>
  <c r="BI32" i="10"/>
  <c r="BH32" i="10"/>
  <c r="BJ31" i="10"/>
  <c r="BI31" i="10"/>
  <c r="BH31" i="10"/>
  <c r="BG31" i="10"/>
  <c r="BF31" i="10"/>
  <c r="BE31" i="10"/>
  <c r="BD31" i="10"/>
  <c r="BC31" i="10"/>
  <c r="BF28" i="10"/>
  <c r="BE28" i="10"/>
  <c r="BD28" i="10"/>
  <c r="BC28" i="10"/>
  <c r="BJ28" i="10"/>
  <c r="BI28" i="10"/>
  <c r="AR25" i="10"/>
  <c r="BJ24" i="10"/>
  <c r="BI24" i="10"/>
  <c r="BF24" i="10"/>
  <c r="BE24" i="10"/>
  <c r="BD24" i="10"/>
  <c r="BC24" i="10"/>
  <c r="BH24" i="10"/>
  <c r="AR81" i="8"/>
  <c r="AQ81" i="8"/>
  <c r="AP81" i="8"/>
  <c r="AO81" i="8"/>
  <c r="AN81" i="8"/>
  <c r="AM81" i="8"/>
  <c r="AL81" i="8"/>
  <c r="G62" i="8"/>
  <c r="AU62" i="8"/>
  <c r="P62" i="8"/>
  <c r="AC62" i="8" s="1"/>
  <c r="Z62" i="8"/>
  <c r="Z58" i="8"/>
  <c r="G58" i="8"/>
  <c r="AU58" i="8"/>
  <c r="BH55" i="8"/>
  <c r="BG55" i="8"/>
  <c r="BF55" i="8"/>
  <c r="BE55" i="8"/>
  <c r="BD55" i="8"/>
  <c r="BC55" i="8"/>
  <c r="Z34" i="10"/>
  <c r="K31" i="10"/>
  <c r="AT26" i="10"/>
  <c r="AS26" i="10"/>
  <c r="AR26" i="10"/>
  <c r="AQ26" i="10"/>
  <c r="AP26" i="10"/>
  <c r="AO26" i="10"/>
  <c r="AN26" i="10"/>
  <c r="AM26" i="10"/>
  <c r="AL26" i="10"/>
  <c r="AQ25" i="10"/>
  <c r="AP25" i="10"/>
  <c r="AO25" i="10"/>
  <c r="AN25" i="10"/>
  <c r="AM25" i="10"/>
  <c r="AL25" i="10"/>
  <c r="J23" i="10"/>
  <c r="BK13" i="10"/>
  <c r="BJ13" i="10"/>
  <c r="BI13" i="10"/>
  <c r="BH13" i="10"/>
  <c r="BG13" i="10"/>
  <c r="BF13" i="10"/>
  <c r="BE13" i="10"/>
  <c r="BD13" i="10"/>
  <c r="BC13" i="10"/>
  <c r="K75" i="8"/>
  <c r="G54" i="8"/>
  <c r="AU54" i="8"/>
  <c r="Z54" i="8"/>
  <c r="BA51" i="8"/>
  <c r="BB51" i="8"/>
  <c r="AS48" i="8"/>
  <c r="AR48" i="8"/>
  <c r="AQ48" i="8"/>
  <c r="AP48" i="8"/>
  <c r="AO48" i="8"/>
  <c r="AN48" i="8"/>
  <c r="AM48" i="8"/>
  <c r="AL48" i="8"/>
  <c r="AT48" i="8"/>
  <c r="BA46" i="8"/>
  <c r="AZ46" i="8"/>
  <c r="AX46" i="8"/>
  <c r="BB46" i="8"/>
  <c r="AQ57" i="8"/>
  <c r="AP57" i="8"/>
  <c r="AO57" i="8"/>
  <c r="AN57" i="8"/>
  <c r="AM57" i="8"/>
  <c r="AL57" i="8"/>
  <c r="AU43" i="8"/>
  <c r="AU42" i="8"/>
  <c r="BK39" i="8"/>
  <c r="K37" i="8"/>
  <c r="G35" i="8"/>
  <c r="Z33" i="8"/>
  <c r="G33" i="8"/>
  <c r="P33" i="8"/>
  <c r="AF33" i="8" s="1"/>
  <c r="BK30" i="8"/>
  <c r="BJ30" i="8"/>
  <c r="BI30" i="8"/>
  <c r="BH30" i="8"/>
  <c r="BG30" i="8"/>
  <c r="BF30" i="8"/>
  <c r="BE30" i="8"/>
  <c r="BD30" i="8"/>
  <c r="BC30" i="8"/>
  <c r="K30" i="8"/>
  <c r="Z29" i="8"/>
  <c r="Z88" i="6"/>
  <c r="G88" i="6"/>
  <c r="AU88" i="6"/>
  <c r="Z81" i="6"/>
  <c r="G81" i="6"/>
  <c r="AU81" i="6"/>
  <c r="Z75" i="6"/>
  <c r="G75" i="6"/>
  <c r="AU75" i="6"/>
  <c r="BL12" i="10"/>
  <c r="Z83" i="8"/>
  <c r="BH81" i="8"/>
  <c r="BG81" i="8"/>
  <c r="BF81" i="8"/>
  <c r="BE81" i="8"/>
  <c r="BD81" i="8"/>
  <c r="BC81" i="8"/>
  <c r="BK80" i="8"/>
  <c r="BJ80" i="8"/>
  <c r="BI80" i="8"/>
  <c r="BH80" i="8"/>
  <c r="BG80" i="8"/>
  <c r="BF80" i="8"/>
  <c r="BE80" i="8"/>
  <c r="BD80" i="8"/>
  <c r="BC80" i="8"/>
  <c r="AT77" i="8"/>
  <c r="AS77" i="8"/>
  <c r="AR77" i="8"/>
  <c r="AQ77" i="8"/>
  <c r="AP77" i="8"/>
  <c r="AO77" i="8"/>
  <c r="AN77" i="8"/>
  <c r="AM77" i="8"/>
  <c r="AL77" i="8"/>
  <c r="G77" i="8"/>
  <c r="Z75" i="8"/>
  <c r="BH73" i="8"/>
  <c r="BG73" i="8"/>
  <c r="BF73" i="8"/>
  <c r="BE73" i="8"/>
  <c r="BD73" i="8"/>
  <c r="BC73" i="8"/>
  <c r="BK72" i="8"/>
  <c r="BJ72" i="8"/>
  <c r="BI72" i="8"/>
  <c r="BH72" i="8"/>
  <c r="BG72" i="8"/>
  <c r="BF72" i="8"/>
  <c r="BE72" i="8"/>
  <c r="BD72" i="8"/>
  <c r="BC72" i="8"/>
  <c r="AT69" i="8"/>
  <c r="G69" i="8"/>
  <c r="Z67" i="8"/>
  <c r="BK64" i="8"/>
  <c r="BJ64" i="8"/>
  <c r="BI64" i="8"/>
  <c r="BH64" i="8"/>
  <c r="BG64" i="8"/>
  <c r="BF64" i="8"/>
  <c r="BE64" i="8"/>
  <c r="BD64" i="8"/>
  <c r="BC64" i="8"/>
  <c r="AT61" i="8"/>
  <c r="AS61" i="8"/>
  <c r="AR61" i="8"/>
  <c r="AQ61" i="8"/>
  <c r="AP61" i="8"/>
  <c r="AO61" i="8"/>
  <c r="AN61" i="8"/>
  <c r="AM61" i="8"/>
  <c r="AL61" i="8"/>
  <c r="G61" i="8"/>
  <c r="Z59" i="8"/>
  <c r="BK56" i="8"/>
  <c r="BJ56" i="8"/>
  <c r="BI56" i="8"/>
  <c r="BH56" i="8"/>
  <c r="BG56" i="8"/>
  <c r="BF56" i="8"/>
  <c r="BE56" i="8"/>
  <c r="BD56" i="8"/>
  <c r="BC56" i="8"/>
  <c r="AT53" i="8"/>
  <c r="Z51" i="8"/>
  <c r="BK48" i="8"/>
  <c r="AT45" i="8"/>
  <c r="BJ39" i="8"/>
  <c r="BK35" i="8"/>
  <c r="Z28" i="8"/>
  <c r="Z26" i="8"/>
  <c r="G26" i="8"/>
  <c r="AU26" i="8"/>
  <c r="BJ19" i="8"/>
  <c r="BI19" i="8"/>
  <c r="BH19" i="8"/>
  <c r="BG19" i="8"/>
  <c r="BF19" i="8"/>
  <c r="BE19" i="8"/>
  <c r="BD19" i="8"/>
  <c r="BC19" i="8"/>
  <c r="BK19" i="8"/>
  <c r="BJ12" i="8"/>
  <c r="BI12" i="8"/>
  <c r="BH12" i="8"/>
  <c r="BG12" i="8"/>
  <c r="BF12" i="8"/>
  <c r="BE12" i="8"/>
  <c r="BD12" i="8"/>
  <c r="BC12" i="8"/>
  <c r="BK12" i="8"/>
  <c r="BA80" i="6"/>
  <c r="BB80" i="6"/>
  <c r="AU79" i="8"/>
  <c r="AU71" i="8"/>
  <c r="AS69" i="8"/>
  <c r="AU63" i="8"/>
  <c r="AU55" i="8"/>
  <c r="BK53" i="8"/>
  <c r="AS53" i="8"/>
  <c r="AR53" i="8"/>
  <c r="AQ53" i="8"/>
  <c r="AP53" i="8"/>
  <c r="AO53" i="8"/>
  <c r="AN53" i="8"/>
  <c r="AM53" i="8"/>
  <c r="AL53" i="8"/>
  <c r="BJ48" i="8"/>
  <c r="BI48" i="8"/>
  <c r="BH48" i="8"/>
  <c r="BG48" i="8"/>
  <c r="BF48" i="8"/>
  <c r="BE48" i="8"/>
  <c r="BD48" i="8"/>
  <c r="BC48" i="8"/>
  <c r="Z48" i="8"/>
  <c r="AU47" i="8"/>
  <c r="BK45" i="8"/>
  <c r="AS45" i="8"/>
  <c r="AT40" i="8"/>
  <c r="BI39" i="8"/>
  <c r="BH39" i="8"/>
  <c r="BG39" i="8"/>
  <c r="BF39" i="8"/>
  <c r="BE39" i="8"/>
  <c r="BD39" i="8"/>
  <c r="BC39" i="8"/>
  <c r="Z39" i="8"/>
  <c r="BK38" i="8"/>
  <c r="BJ38" i="8"/>
  <c r="BI38" i="8"/>
  <c r="BH38" i="8"/>
  <c r="BG38" i="8"/>
  <c r="BF38" i="8"/>
  <c r="BE38" i="8"/>
  <c r="BD38" i="8"/>
  <c r="BC38" i="8"/>
  <c r="Z36" i="8"/>
  <c r="BJ35" i="8"/>
  <c r="BK34" i="8"/>
  <c r="BJ34" i="8"/>
  <c r="BI34" i="8"/>
  <c r="BH34" i="8"/>
  <c r="BG34" i="8"/>
  <c r="BF34" i="8"/>
  <c r="BE34" i="8"/>
  <c r="BD34" i="8"/>
  <c r="BC34" i="8"/>
  <c r="AT34" i="8"/>
  <c r="AS34" i="8"/>
  <c r="AR34" i="8"/>
  <c r="AQ34" i="8"/>
  <c r="AP34" i="8"/>
  <c r="AO34" i="8"/>
  <c r="AN34" i="8"/>
  <c r="AM34" i="8"/>
  <c r="AL34" i="8"/>
  <c r="AU28" i="8"/>
  <c r="Z89" i="6"/>
  <c r="G89" i="6"/>
  <c r="AU89" i="6"/>
  <c r="BA84" i="6"/>
  <c r="BB84" i="6"/>
  <c r="Z83" i="6"/>
  <c r="G83" i="6"/>
  <c r="AU83" i="6"/>
  <c r="P83" i="6"/>
  <c r="AC83" i="6" s="1"/>
  <c r="G79" i="6"/>
  <c r="AU79" i="6"/>
  <c r="Z79" i="6"/>
  <c r="Z71" i="6"/>
  <c r="AU71" i="6"/>
  <c r="G71" i="6"/>
  <c r="P71" i="6"/>
  <c r="AC71" i="6" s="1"/>
  <c r="AU67" i="6"/>
  <c r="Z67" i="6"/>
  <c r="G67" i="6"/>
  <c r="BL17" i="10"/>
  <c r="BL11" i="10"/>
  <c r="BK82" i="8"/>
  <c r="BJ82" i="8"/>
  <c r="G79" i="8"/>
  <c r="BG78" i="8"/>
  <c r="BF78" i="8"/>
  <c r="BE78" i="8"/>
  <c r="BD78" i="8"/>
  <c r="BC78" i="8"/>
  <c r="BJ77" i="8"/>
  <c r="BI77" i="8"/>
  <c r="BH77" i="8"/>
  <c r="BG77" i="8"/>
  <c r="BF77" i="8"/>
  <c r="BE77" i="8"/>
  <c r="BD77" i="8"/>
  <c r="BC77" i="8"/>
  <c r="Z77" i="8"/>
  <c r="AU76" i="8"/>
  <c r="BK74" i="8"/>
  <c r="BJ74" i="8"/>
  <c r="G71" i="8"/>
  <c r="BG70" i="8"/>
  <c r="BF70" i="8"/>
  <c r="BE70" i="8"/>
  <c r="BD70" i="8"/>
  <c r="BC70" i="8"/>
  <c r="BJ69" i="8"/>
  <c r="BI69" i="8"/>
  <c r="BH69" i="8"/>
  <c r="BG69" i="8"/>
  <c r="BF69" i="8"/>
  <c r="BE69" i="8"/>
  <c r="BD69" i="8"/>
  <c r="BC69" i="8"/>
  <c r="AR69" i="8"/>
  <c r="AQ69" i="8"/>
  <c r="Z69" i="8"/>
  <c r="AU68" i="8"/>
  <c r="BK66" i="8"/>
  <c r="BJ66" i="8"/>
  <c r="G63" i="8"/>
  <c r="BG62" i="8"/>
  <c r="BF62" i="8"/>
  <c r="BE62" i="8"/>
  <c r="BD62" i="8"/>
  <c r="BC62" i="8"/>
  <c r="BJ61" i="8"/>
  <c r="BI61" i="8"/>
  <c r="BH61" i="8"/>
  <c r="BG61" i="8"/>
  <c r="BF61" i="8"/>
  <c r="BE61" i="8"/>
  <c r="BD61" i="8"/>
  <c r="BC61" i="8"/>
  <c r="Z61" i="8"/>
  <c r="AU60" i="8"/>
  <c r="BK58" i="8"/>
  <c r="BJ58" i="8"/>
  <c r="G55" i="8"/>
  <c r="BG54" i="8"/>
  <c r="BF54" i="8"/>
  <c r="BE54" i="8"/>
  <c r="BD54" i="8"/>
  <c r="BC54" i="8"/>
  <c r="BJ53" i="8"/>
  <c r="BI53" i="8"/>
  <c r="BH53" i="8"/>
  <c r="BG53" i="8"/>
  <c r="BF53" i="8"/>
  <c r="BE53" i="8"/>
  <c r="BD53" i="8"/>
  <c r="BC53" i="8"/>
  <c r="Z53" i="8"/>
  <c r="AU52" i="8"/>
  <c r="BK50" i="8"/>
  <c r="BJ50" i="8"/>
  <c r="BI50" i="8"/>
  <c r="BH50" i="8"/>
  <c r="BG50" i="8"/>
  <c r="BF50" i="8"/>
  <c r="BE50" i="8"/>
  <c r="BD50" i="8"/>
  <c r="BC50" i="8"/>
  <c r="G47" i="8"/>
  <c r="BJ45" i="8"/>
  <c r="BI45" i="8"/>
  <c r="AR45" i="8"/>
  <c r="AQ45" i="8"/>
  <c r="AP45" i="8"/>
  <c r="AO45" i="8"/>
  <c r="AN45" i="8"/>
  <c r="AM45" i="8"/>
  <c r="AL45" i="8"/>
  <c r="Z45" i="8"/>
  <c r="G43" i="8"/>
  <c r="G42" i="8"/>
  <c r="AS40" i="8"/>
  <c r="AR40" i="8"/>
  <c r="AQ40" i="8"/>
  <c r="AP40" i="8"/>
  <c r="AO40" i="8"/>
  <c r="AN40" i="8"/>
  <c r="AM40" i="8"/>
  <c r="AL40" i="8"/>
  <c r="BK37" i="8"/>
  <c r="BJ37" i="8"/>
  <c r="BI37" i="8"/>
  <c r="BH37" i="8"/>
  <c r="BG37" i="8"/>
  <c r="BF37" i="8"/>
  <c r="BE37" i="8"/>
  <c r="BD37" i="8"/>
  <c r="BC37" i="8"/>
  <c r="BI35" i="8"/>
  <c r="BH35" i="8"/>
  <c r="BG35" i="8"/>
  <c r="BF35" i="8"/>
  <c r="BE35" i="8"/>
  <c r="BD35" i="8"/>
  <c r="BC35" i="8"/>
  <c r="AU35" i="8"/>
  <c r="AU32" i="8"/>
  <c r="Z32" i="8"/>
  <c r="G32" i="8"/>
  <c r="BK29" i="8"/>
  <c r="BJ29" i="8"/>
  <c r="BI29" i="8"/>
  <c r="BH29" i="8"/>
  <c r="BG29" i="8"/>
  <c r="BF29" i="8"/>
  <c r="BE29" i="8"/>
  <c r="BD29" i="8"/>
  <c r="BC29" i="8"/>
  <c r="BH88" i="6"/>
  <c r="BG88" i="6"/>
  <c r="BF88" i="6"/>
  <c r="BE88" i="6"/>
  <c r="BD88" i="6"/>
  <c r="BC88" i="6"/>
  <c r="AS76" i="6"/>
  <c r="AR76" i="6"/>
  <c r="AQ76" i="6"/>
  <c r="AP76" i="6"/>
  <c r="AO76" i="6"/>
  <c r="AN76" i="6"/>
  <c r="AM76" i="6"/>
  <c r="AL76" i="6"/>
  <c r="AT76" i="6"/>
  <c r="AU64" i="6"/>
  <c r="Z64" i="6"/>
  <c r="G64" i="6"/>
  <c r="BK43" i="8"/>
  <c r="K41" i="8"/>
  <c r="AS39" i="8"/>
  <c r="AR39" i="8"/>
  <c r="AQ39" i="8"/>
  <c r="AP39" i="8"/>
  <c r="AO39" i="8"/>
  <c r="AN39" i="8"/>
  <c r="AM39" i="8"/>
  <c r="AL39" i="8"/>
  <c r="AT27" i="8"/>
  <c r="AS27" i="8"/>
  <c r="J23" i="8"/>
  <c r="BK18" i="8"/>
  <c r="BJ18" i="8"/>
  <c r="BI18" i="8"/>
  <c r="BH18" i="8"/>
  <c r="BG18" i="8"/>
  <c r="BF18" i="8"/>
  <c r="BE18" i="8"/>
  <c r="BD18" i="8"/>
  <c r="BC18" i="8"/>
  <c r="BA92" i="6"/>
  <c r="BB92" i="6"/>
  <c r="Z91" i="6"/>
  <c r="G91" i="6"/>
  <c r="AU91" i="6"/>
  <c r="G87" i="6"/>
  <c r="AU87" i="6"/>
  <c r="Z87" i="6"/>
  <c r="AS72" i="6"/>
  <c r="AR72" i="6"/>
  <c r="AQ72" i="6"/>
  <c r="AP72" i="6"/>
  <c r="AO72" i="6"/>
  <c r="AN72" i="6"/>
  <c r="AM72" i="6"/>
  <c r="AL72" i="6"/>
  <c r="AT72" i="6"/>
  <c r="BB70" i="6"/>
  <c r="BA70" i="6"/>
  <c r="BA62" i="6"/>
  <c r="AZ62" i="6"/>
  <c r="AX62" i="6"/>
  <c r="BB62" i="6"/>
  <c r="BB54" i="6"/>
  <c r="BA54" i="6"/>
  <c r="AZ54" i="6"/>
  <c r="AX54" i="6"/>
  <c r="BI82" i="8"/>
  <c r="AT81" i="8"/>
  <c r="BK76" i="8"/>
  <c r="BI74" i="8"/>
  <c r="AT73" i="8"/>
  <c r="AP69" i="8"/>
  <c r="AO69" i="8"/>
  <c r="AN69" i="8"/>
  <c r="AM69" i="8"/>
  <c r="AL69" i="8"/>
  <c r="BK68" i="8"/>
  <c r="BI66" i="8"/>
  <c r="AT65" i="8"/>
  <c r="BK60" i="8"/>
  <c r="BJ60" i="8"/>
  <c r="BI60" i="8"/>
  <c r="BH60" i="8"/>
  <c r="BG60" i="8"/>
  <c r="BF60" i="8"/>
  <c r="BE60" i="8"/>
  <c r="BD60" i="8"/>
  <c r="BC60" i="8"/>
  <c r="BI58" i="8"/>
  <c r="BH58" i="8"/>
  <c r="BG58" i="8"/>
  <c r="BF58" i="8"/>
  <c r="BE58" i="8"/>
  <c r="BD58" i="8"/>
  <c r="BC58" i="8"/>
  <c r="AT57" i="8"/>
  <c r="BK52" i="8"/>
  <c r="AT49" i="8"/>
  <c r="AS49" i="8"/>
  <c r="AR49" i="8"/>
  <c r="AQ49" i="8"/>
  <c r="AP49" i="8"/>
  <c r="AO49" i="8"/>
  <c r="AN49" i="8"/>
  <c r="AM49" i="8"/>
  <c r="AL49" i="8"/>
  <c r="BH45" i="8"/>
  <c r="BG45" i="8"/>
  <c r="BF45" i="8"/>
  <c r="BE45" i="8"/>
  <c r="BD45" i="8"/>
  <c r="BC45" i="8"/>
  <c r="BJ43" i="8"/>
  <c r="BI43" i="8"/>
  <c r="BH43" i="8"/>
  <c r="BG43" i="8"/>
  <c r="BF43" i="8"/>
  <c r="BE43" i="8"/>
  <c r="BD43" i="8"/>
  <c r="BC43" i="8"/>
  <c r="AT39" i="8"/>
  <c r="AT38" i="8"/>
  <c r="AS38" i="8"/>
  <c r="AR38" i="8"/>
  <c r="AQ38" i="8"/>
  <c r="AP38" i="8"/>
  <c r="AO38" i="8"/>
  <c r="AN38" i="8"/>
  <c r="AM38" i="8"/>
  <c r="AL38" i="8"/>
  <c r="BJ31" i="8"/>
  <c r="BI31" i="8"/>
  <c r="BH31" i="8"/>
  <c r="BG31" i="8"/>
  <c r="BF31" i="8"/>
  <c r="BE31" i="8"/>
  <c r="BD31" i="8"/>
  <c r="BC31" i="8"/>
  <c r="BK31" i="8"/>
  <c r="AR27" i="8"/>
  <c r="AQ27" i="8"/>
  <c r="AP27" i="8"/>
  <c r="AO27" i="8"/>
  <c r="AN27" i="8"/>
  <c r="AM27" i="8"/>
  <c r="AL27" i="8"/>
  <c r="BK23" i="8"/>
  <c r="BJ23" i="8"/>
  <c r="BI23" i="8"/>
  <c r="BH23" i="8"/>
  <c r="BG23" i="8"/>
  <c r="BF23" i="8"/>
  <c r="BE23" i="8"/>
  <c r="BD23" i="8"/>
  <c r="BC23" i="8"/>
  <c r="BG86" i="6"/>
  <c r="BF86" i="6"/>
  <c r="BE86" i="6"/>
  <c r="BD86" i="6"/>
  <c r="BC86" i="6"/>
  <c r="AS84" i="6"/>
  <c r="AR84" i="6"/>
  <c r="AQ84" i="6"/>
  <c r="AP84" i="6"/>
  <c r="AO84" i="6"/>
  <c r="AN84" i="6"/>
  <c r="AM84" i="6"/>
  <c r="AL84" i="6"/>
  <c r="AT84" i="6"/>
  <c r="BH75" i="6"/>
  <c r="BG75" i="6"/>
  <c r="BF75" i="6"/>
  <c r="BE75" i="6"/>
  <c r="BD75" i="6"/>
  <c r="BC75" i="6"/>
  <c r="BA55" i="6"/>
  <c r="AZ55" i="6"/>
  <c r="AX55" i="6"/>
  <c r="BB55" i="6"/>
  <c r="BL9" i="10"/>
  <c r="AU83" i="8"/>
  <c r="BH82" i="8"/>
  <c r="BG82" i="8"/>
  <c r="BF82" i="8"/>
  <c r="BE82" i="8"/>
  <c r="BD82" i="8"/>
  <c r="BC82" i="8"/>
  <c r="BK81" i="8"/>
  <c r="AS81" i="8"/>
  <c r="BJ76" i="8"/>
  <c r="AU75" i="8"/>
  <c r="BH74" i="8"/>
  <c r="BG74" i="8"/>
  <c r="BF74" i="8"/>
  <c r="BE74" i="8"/>
  <c r="BD74" i="8"/>
  <c r="BC74" i="8"/>
  <c r="BK73" i="8"/>
  <c r="AS73" i="8"/>
  <c r="AR73" i="8"/>
  <c r="AQ73" i="8"/>
  <c r="AP73" i="8"/>
  <c r="AO73" i="8"/>
  <c r="AN73" i="8"/>
  <c r="AM73" i="8"/>
  <c r="AL73" i="8"/>
  <c r="BJ68" i="8"/>
  <c r="BI68" i="8"/>
  <c r="BH68" i="8"/>
  <c r="BG68" i="8"/>
  <c r="BF68" i="8"/>
  <c r="BE68" i="8"/>
  <c r="BD68" i="8"/>
  <c r="BC68" i="8"/>
  <c r="AU67" i="8"/>
  <c r="BH66" i="8"/>
  <c r="BG66" i="8"/>
  <c r="BF66" i="8"/>
  <c r="BE66" i="8"/>
  <c r="BD66" i="8"/>
  <c r="BC66" i="8"/>
  <c r="BK65" i="8"/>
  <c r="BJ65" i="8"/>
  <c r="BI65" i="8"/>
  <c r="BH65" i="8"/>
  <c r="BG65" i="8"/>
  <c r="BF65" i="8"/>
  <c r="BE65" i="8"/>
  <c r="BD65" i="8"/>
  <c r="BC65" i="8"/>
  <c r="AS65" i="8"/>
  <c r="AR65" i="8"/>
  <c r="AQ65" i="8"/>
  <c r="AP65" i="8"/>
  <c r="AO65" i="8"/>
  <c r="AN65" i="8"/>
  <c r="AM65" i="8"/>
  <c r="AL65" i="8"/>
  <c r="BI63" i="8"/>
  <c r="BH63" i="8"/>
  <c r="BG63" i="8"/>
  <c r="BF63" i="8"/>
  <c r="BE63" i="8"/>
  <c r="BD63" i="8"/>
  <c r="BC63" i="8"/>
  <c r="AU59" i="8"/>
  <c r="BK57" i="8"/>
  <c r="BJ57" i="8"/>
  <c r="BI57" i="8"/>
  <c r="BH57" i="8"/>
  <c r="BG57" i="8"/>
  <c r="BF57" i="8"/>
  <c r="BE57" i="8"/>
  <c r="BD57" i="8"/>
  <c r="BC57" i="8"/>
  <c r="AS57" i="8"/>
  <c r="BI55" i="8"/>
  <c r="BJ52" i="8"/>
  <c r="BI52" i="8"/>
  <c r="BH52" i="8"/>
  <c r="BG52" i="8"/>
  <c r="BF52" i="8"/>
  <c r="BE52" i="8"/>
  <c r="BD52" i="8"/>
  <c r="BC52" i="8"/>
  <c r="AU51" i="8"/>
  <c r="BK49" i="8"/>
  <c r="BJ49" i="8"/>
  <c r="BI49" i="8"/>
  <c r="BH49" i="8"/>
  <c r="BG49" i="8"/>
  <c r="BF49" i="8"/>
  <c r="BE49" i="8"/>
  <c r="BD49" i="8"/>
  <c r="BC49" i="8"/>
  <c r="BI47" i="8"/>
  <c r="BH47" i="8"/>
  <c r="BG47" i="8"/>
  <c r="BF47" i="8"/>
  <c r="BE47" i="8"/>
  <c r="BD47" i="8"/>
  <c r="BC47" i="8"/>
  <c r="AU44" i="8"/>
  <c r="Z43" i="8"/>
  <c r="BK42" i="8"/>
  <c r="BJ42" i="8"/>
  <c r="BI42" i="8"/>
  <c r="BH42" i="8"/>
  <c r="BG42" i="8"/>
  <c r="BF42" i="8"/>
  <c r="BE42" i="8"/>
  <c r="BD42" i="8"/>
  <c r="BC42" i="8"/>
  <c r="AU36" i="8"/>
  <c r="Z34" i="8"/>
  <c r="G34" i="8"/>
  <c r="K31" i="8"/>
  <c r="G27" i="8"/>
  <c r="P27" i="8"/>
  <c r="AF27" i="8" s="1"/>
  <c r="G21" i="8"/>
  <c r="Z80" i="6"/>
  <c r="G80" i="6"/>
  <c r="AU80" i="6"/>
  <c r="Z66" i="6"/>
  <c r="AU66" i="6"/>
  <c r="G66" i="6"/>
  <c r="AU23" i="10"/>
  <c r="BK41" i="8"/>
  <c r="BJ41" i="8"/>
  <c r="BI41" i="8"/>
  <c r="BH41" i="8"/>
  <c r="BG41" i="8"/>
  <c r="BF41" i="8"/>
  <c r="BE41" i="8"/>
  <c r="BD41" i="8"/>
  <c r="BC41" i="8"/>
  <c r="G39" i="8"/>
  <c r="G38" i="8"/>
  <c r="K36" i="8"/>
  <c r="Z31" i="8"/>
  <c r="AU31" i="8"/>
  <c r="BL33" i="8"/>
  <c r="BL44" i="8"/>
  <c r="BL13" i="8"/>
  <c r="BL14" i="8"/>
  <c r="AS92" i="6"/>
  <c r="AR92" i="6"/>
  <c r="AQ92" i="6"/>
  <c r="AP92" i="6"/>
  <c r="AO92" i="6"/>
  <c r="AN92" i="6"/>
  <c r="AM92" i="6"/>
  <c r="AL92" i="6"/>
  <c r="AT92" i="6"/>
  <c r="AN90" i="6"/>
  <c r="AM90" i="6"/>
  <c r="AL90" i="6"/>
  <c r="BF79" i="6"/>
  <c r="BE79" i="6"/>
  <c r="BD79" i="6"/>
  <c r="BC79" i="6"/>
  <c r="BH76" i="6"/>
  <c r="BG76" i="6"/>
  <c r="BF76" i="6"/>
  <c r="BE76" i="6"/>
  <c r="BD76" i="6"/>
  <c r="BC76" i="6"/>
  <c r="G70" i="6"/>
  <c r="Z70" i="6"/>
  <c r="AU70" i="6"/>
  <c r="BL40" i="8"/>
  <c r="AU37" i="8"/>
  <c r="BL32" i="8"/>
  <c r="AU29" i="8"/>
  <c r="BL24" i="8"/>
  <c r="G24" i="8"/>
  <c r="AU21" i="8"/>
  <c r="BL16" i="8"/>
  <c r="AY14" i="8"/>
  <c r="AY13" i="8"/>
  <c r="G92" i="6"/>
  <c r="BJ90" i="6"/>
  <c r="BI90" i="6"/>
  <c r="BH90" i="6"/>
  <c r="BG90" i="6"/>
  <c r="BF90" i="6"/>
  <c r="BE90" i="6"/>
  <c r="BD90" i="6"/>
  <c r="BC90" i="6"/>
  <c r="AR90" i="6"/>
  <c r="AQ90" i="6"/>
  <c r="AP90" i="6"/>
  <c r="AO90" i="6"/>
  <c r="BK87" i="6"/>
  <c r="BJ87" i="6"/>
  <c r="BI87" i="6"/>
  <c r="BH87" i="6"/>
  <c r="BI85" i="6"/>
  <c r="BH85" i="6"/>
  <c r="BG85" i="6"/>
  <c r="BF85" i="6"/>
  <c r="G84" i="6"/>
  <c r="BJ82" i="6"/>
  <c r="AR82" i="6"/>
  <c r="AQ82" i="6"/>
  <c r="AP82" i="6"/>
  <c r="AO82" i="6"/>
  <c r="BK79" i="6"/>
  <c r="BJ79" i="6"/>
  <c r="BI79" i="6"/>
  <c r="BH79" i="6"/>
  <c r="BI77" i="6"/>
  <c r="BH77" i="6"/>
  <c r="BG77" i="6"/>
  <c r="BF77" i="6"/>
  <c r="G76" i="6"/>
  <c r="BJ74" i="6"/>
  <c r="BI74" i="6"/>
  <c r="AR74" i="6"/>
  <c r="AQ74" i="6"/>
  <c r="AP74" i="6"/>
  <c r="AO74" i="6"/>
  <c r="AU73" i="6"/>
  <c r="G73" i="6"/>
  <c r="Z72" i="6"/>
  <c r="BI71" i="6"/>
  <c r="BH71" i="6"/>
  <c r="BG71" i="6"/>
  <c r="BF71" i="6"/>
  <c r="BE71" i="6"/>
  <c r="BD71" i="6"/>
  <c r="BC71" i="6"/>
  <c r="G69" i="6"/>
  <c r="AU68" i="6"/>
  <c r="BK66" i="6"/>
  <c r="BJ66" i="6"/>
  <c r="BI66" i="6"/>
  <c r="K65" i="6"/>
  <c r="AU63" i="6"/>
  <c r="BJ52" i="6"/>
  <c r="BK52" i="6"/>
  <c r="BI52" i="6"/>
  <c r="BH52" i="6"/>
  <c r="BG52" i="6"/>
  <c r="BF52" i="6"/>
  <c r="BE52" i="6"/>
  <c r="BD52" i="6"/>
  <c r="BC52" i="6"/>
  <c r="P47" i="6"/>
  <c r="AC47" i="6" s="1"/>
  <c r="Z26" i="6"/>
  <c r="G26" i="6"/>
  <c r="AU26" i="6"/>
  <c r="Z94" i="4"/>
  <c r="G94" i="4"/>
  <c r="BL21" i="8"/>
  <c r="BL11" i="8"/>
  <c r="AU86" i="6"/>
  <c r="BI82" i="6"/>
  <c r="AU78" i="6"/>
  <c r="G62" i="6"/>
  <c r="AU62" i="6"/>
  <c r="BK60" i="6"/>
  <c r="BJ60" i="6"/>
  <c r="BI60" i="6"/>
  <c r="BH60" i="6"/>
  <c r="BG60" i="6"/>
  <c r="BF60" i="6"/>
  <c r="BE60" i="6"/>
  <c r="BD60" i="6"/>
  <c r="BC60" i="6"/>
  <c r="P59" i="6"/>
  <c r="BK53" i="6"/>
  <c r="BJ53" i="6"/>
  <c r="BI53" i="6"/>
  <c r="BH53" i="6"/>
  <c r="BG53" i="6"/>
  <c r="BF53" i="6"/>
  <c r="BE53" i="6"/>
  <c r="BD53" i="6"/>
  <c r="BC53" i="6"/>
  <c r="AU51" i="6"/>
  <c r="Z51" i="6"/>
  <c r="G51" i="6"/>
  <c r="BA42" i="6"/>
  <c r="AZ42" i="6"/>
  <c r="AX42" i="6"/>
  <c r="BB42" i="6"/>
  <c r="Z100" i="4"/>
  <c r="BL26" i="8"/>
  <c r="Z24" i="8"/>
  <c r="AU23" i="8"/>
  <c r="BL15" i="8"/>
  <c r="Z92" i="6"/>
  <c r="BK89" i="6"/>
  <c r="BJ89" i="6"/>
  <c r="G86" i="6"/>
  <c r="Z84" i="6"/>
  <c r="BH82" i="6"/>
  <c r="BG82" i="6"/>
  <c r="BF82" i="6"/>
  <c r="BE82" i="6"/>
  <c r="BD82" i="6"/>
  <c r="BC82" i="6"/>
  <c r="BK81" i="6"/>
  <c r="BJ81" i="6"/>
  <c r="G78" i="6"/>
  <c r="Z76" i="6"/>
  <c r="BH74" i="6"/>
  <c r="BG74" i="6"/>
  <c r="BK73" i="6"/>
  <c r="BJ73" i="6"/>
  <c r="Z73" i="6"/>
  <c r="AU69" i="6"/>
  <c r="BK67" i="6"/>
  <c r="BJ67" i="6"/>
  <c r="K60" i="6"/>
  <c r="G59" i="6"/>
  <c r="AQ56" i="6"/>
  <c r="AT56" i="6"/>
  <c r="AS56" i="6"/>
  <c r="G50" i="6"/>
  <c r="AU50" i="6"/>
  <c r="BI46" i="6"/>
  <c r="BH46" i="6"/>
  <c r="BG46" i="6"/>
  <c r="BF46" i="6"/>
  <c r="BE46" i="6"/>
  <c r="BD46" i="6"/>
  <c r="BC46" i="6"/>
  <c r="Z46" i="6"/>
  <c r="G46" i="6"/>
  <c r="AU46" i="6"/>
  <c r="K44" i="6"/>
  <c r="K40" i="6"/>
  <c r="K36" i="6"/>
  <c r="K32" i="6"/>
  <c r="BK13" i="6"/>
  <c r="BJ13" i="6"/>
  <c r="BI13" i="6"/>
  <c r="BH13" i="6"/>
  <c r="BG13" i="6"/>
  <c r="BF13" i="6"/>
  <c r="BE13" i="6"/>
  <c r="BD13" i="6"/>
  <c r="BC13" i="6"/>
  <c r="Z90" i="4"/>
  <c r="G90" i="4"/>
  <c r="AS65" i="6"/>
  <c r="AR65" i="6"/>
  <c r="AQ65" i="6"/>
  <c r="AP65" i="6"/>
  <c r="AO65" i="6"/>
  <c r="AN65" i="6"/>
  <c r="AM65" i="6"/>
  <c r="AL65" i="6"/>
  <c r="AS58" i="6"/>
  <c r="AR58" i="6"/>
  <c r="AQ58" i="6"/>
  <c r="AP58" i="6"/>
  <c r="AO58" i="6"/>
  <c r="AN58" i="6"/>
  <c r="AM58" i="6"/>
  <c r="AL58" i="6"/>
  <c r="AS57" i="6"/>
  <c r="AR57" i="6"/>
  <c r="AQ57" i="6"/>
  <c r="AP57" i="6"/>
  <c r="AO57" i="6"/>
  <c r="AN57" i="6"/>
  <c r="AM57" i="6"/>
  <c r="AL57" i="6"/>
  <c r="AT57" i="6"/>
  <c r="K49" i="6"/>
  <c r="K45" i="6"/>
  <c r="Z30" i="6"/>
  <c r="G30" i="6"/>
  <c r="AU30" i="6"/>
  <c r="P30" i="6"/>
  <c r="AF30" i="6" s="1"/>
  <c r="J24" i="6"/>
  <c r="Z22" i="6"/>
  <c r="G22" i="6"/>
  <c r="AU22" i="6"/>
  <c r="P36" i="6"/>
  <c r="AF36" i="6" s="1"/>
  <c r="P41" i="6"/>
  <c r="AC41" i="6" s="1"/>
  <c r="Z96" i="4"/>
  <c r="G96" i="4"/>
  <c r="AU41" i="8"/>
  <c r="BL36" i="8"/>
  <c r="AU33" i="8"/>
  <c r="BL28" i="8"/>
  <c r="AU25" i="8"/>
  <c r="BL20" i="8"/>
  <c r="AY12" i="8"/>
  <c r="BL10" i="8"/>
  <c r="BL9" i="8"/>
  <c r="BK91" i="6"/>
  <c r="BJ91" i="6"/>
  <c r="BI91" i="6"/>
  <c r="BH91" i="6"/>
  <c r="BG91" i="6"/>
  <c r="BF91" i="6"/>
  <c r="BE91" i="6"/>
  <c r="BD91" i="6"/>
  <c r="BC91" i="6"/>
  <c r="BI89" i="6"/>
  <c r="BG87" i="6"/>
  <c r="BF87" i="6"/>
  <c r="BE87" i="6"/>
  <c r="BD87" i="6"/>
  <c r="BC87" i="6"/>
  <c r="BJ86" i="6"/>
  <c r="Z86" i="6"/>
  <c r="BE85" i="6"/>
  <c r="BD85" i="6"/>
  <c r="BC85" i="6"/>
  <c r="AU85" i="6"/>
  <c r="BK83" i="6"/>
  <c r="AN82" i="6"/>
  <c r="AM82" i="6"/>
  <c r="AL82" i="6"/>
  <c r="BI81" i="6"/>
  <c r="BH81" i="6"/>
  <c r="BG81" i="6"/>
  <c r="BF81" i="6"/>
  <c r="BE81" i="6"/>
  <c r="BD81" i="6"/>
  <c r="BC81" i="6"/>
  <c r="BG79" i="6"/>
  <c r="BJ78" i="6"/>
  <c r="Z78" i="6"/>
  <c r="BE77" i="6"/>
  <c r="BD77" i="6"/>
  <c r="BC77" i="6"/>
  <c r="AU77" i="6"/>
  <c r="BK75" i="6"/>
  <c r="BF74" i="6"/>
  <c r="AN74" i="6"/>
  <c r="AM74" i="6"/>
  <c r="AL74" i="6"/>
  <c r="BI73" i="6"/>
  <c r="BJ72" i="6"/>
  <c r="BI72" i="6"/>
  <c r="BH72" i="6"/>
  <c r="BG72" i="6"/>
  <c r="BF72" i="6"/>
  <c r="BE72" i="6"/>
  <c r="BD72" i="6"/>
  <c r="BC72" i="6"/>
  <c r="BG69" i="6"/>
  <c r="BF69" i="6"/>
  <c r="BE69" i="6"/>
  <c r="BD69" i="6"/>
  <c r="BC69" i="6"/>
  <c r="BK68" i="6"/>
  <c r="BJ68" i="6"/>
  <c r="BI68" i="6"/>
  <c r="BH68" i="6"/>
  <c r="BG68" i="6"/>
  <c r="BF68" i="6"/>
  <c r="BE68" i="6"/>
  <c r="BD68" i="6"/>
  <c r="BC68" i="6"/>
  <c r="BI67" i="6"/>
  <c r="AT65" i="6"/>
  <c r="BK64" i="6"/>
  <c r="BI63" i="6"/>
  <c r="BH63" i="6"/>
  <c r="BG63" i="6"/>
  <c r="BF63" i="6"/>
  <c r="BE63" i="6"/>
  <c r="BD63" i="6"/>
  <c r="BC63" i="6"/>
  <c r="BK61" i="6"/>
  <c r="BJ61" i="6"/>
  <c r="BI61" i="6"/>
  <c r="BH61" i="6"/>
  <c r="BG61" i="6"/>
  <c r="BF61" i="6"/>
  <c r="BE61" i="6"/>
  <c r="BD61" i="6"/>
  <c r="BC61" i="6"/>
  <c r="BI58" i="6"/>
  <c r="BH58" i="6"/>
  <c r="BG58" i="6"/>
  <c r="BF58" i="6"/>
  <c r="BE58" i="6"/>
  <c r="BD58" i="6"/>
  <c r="BC58" i="6"/>
  <c r="BK58" i="6"/>
  <c r="BJ58" i="6"/>
  <c r="AT58" i="6"/>
  <c r="Z57" i="6"/>
  <c r="AR56" i="6"/>
  <c r="AU102" i="4"/>
  <c r="Z102" i="4"/>
  <c r="G102" i="4"/>
  <c r="Z85" i="4"/>
  <c r="AU85" i="4"/>
  <c r="G85" i="4"/>
  <c r="AU30" i="8"/>
  <c r="BL25" i="8"/>
  <c r="G25" i="8"/>
  <c r="AU22" i="8"/>
  <c r="BH89" i="6"/>
  <c r="BI86" i="6"/>
  <c r="BH86" i="6"/>
  <c r="G85" i="6"/>
  <c r="BJ83" i="6"/>
  <c r="BI83" i="6"/>
  <c r="BH83" i="6"/>
  <c r="BG83" i="6"/>
  <c r="BF83" i="6"/>
  <c r="BE83" i="6"/>
  <c r="BD83" i="6"/>
  <c r="BC83" i="6"/>
  <c r="BI78" i="6"/>
  <c r="BH78" i="6"/>
  <c r="BG78" i="6"/>
  <c r="BF78" i="6"/>
  <c r="BE78" i="6"/>
  <c r="BD78" i="6"/>
  <c r="BC78" i="6"/>
  <c r="G77" i="6"/>
  <c r="BJ75" i="6"/>
  <c r="BE74" i="6"/>
  <c r="BD74" i="6"/>
  <c r="BC74" i="6"/>
  <c r="BH73" i="6"/>
  <c r="G72" i="6"/>
  <c r="K68" i="6"/>
  <c r="BH67" i="6"/>
  <c r="BG67" i="6"/>
  <c r="BF67" i="6"/>
  <c r="BE67" i="6"/>
  <c r="BD67" i="6"/>
  <c r="BC67" i="6"/>
  <c r="BJ64" i="6"/>
  <c r="BI64" i="6"/>
  <c r="BH64" i="6"/>
  <c r="BG64" i="6"/>
  <c r="BF64" i="6"/>
  <c r="BE64" i="6"/>
  <c r="BD64" i="6"/>
  <c r="BC64" i="6"/>
  <c r="Z62" i="6"/>
  <c r="BH59" i="6"/>
  <c r="BG59" i="6"/>
  <c r="BF59" i="6"/>
  <c r="BE59" i="6"/>
  <c r="BD59" i="6"/>
  <c r="BC59" i="6"/>
  <c r="BK59" i="6"/>
  <c r="BJ59" i="6"/>
  <c r="AT59" i="6"/>
  <c r="AS59" i="6"/>
  <c r="AR59" i="6"/>
  <c r="AQ59" i="6"/>
  <c r="AP59" i="6"/>
  <c r="AO59" i="6"/>
  <c r="AN59" i="6"/>
  <c r="AM59" i="6"/>
  <c r="AL59" i="6"/>
  <c r="Z58" i="6"/>
  <c r="AP56" i="6"/>
  <c r="AO56" i="6"/>
  <c r="AN56" i="6"/>
  <c r="AM56" i="6"/>
  <c r="AL56" i="6"/>
  <c r="J53" i="6"/>
  <c r="Z42" i="6"/>
  <c r="G42" i="6"/>
  <c r="AU42" i="6"/>
  <c r="Z38" i="6"/>
  <c r="G38" i="6"/>
  <c r="AU38" i="6"/>
  <c r="Z34" i="6"/>
  <c r="G34" i="6"/>
  <c r="AU34" i="6"/>
  <c r="AS21" i="6"/>
  <c r="AU92" i="4"/>
  <c r="Z92" i="4"/>
  <c r="G92" i="4"/>
  <c r="BL22" i="8"/>
  <c r="BL17" i="8"/>
  <c r="AB12" i="8"/>
  <c r="BL8" i="8"/>
  <c r="BL7" i="8"/>
  <c r="BL6" i="8"/>
  <c r="BL5" i="8"/>
  <c r="BL4" i="8"/>
  <c r="BL3" i="8"/>
  <c r="BL2" i="8"/>
  <c r="BG89" i="6"/>
  <c r="BF89" i="6"/>
  <c r="BE89" i="6"/>
  <c r="BD89" i="6"/>
  <c r="BC89" i="6"/>
  <c r="BI75" i="6"/>
  <c r="BG73" i="6"/>
  <c r="BF73" i="6"/>
  <c r="BE73" i="6"/>
  <c r="BD73" i="6"/>
  <c r="BC73" i="6"/>
  <c r="Z63" i="6"/>
  <c r="Z59" i="6"/>
  <c r="AS49" i="6"/>
  <c r="AR49" i="6"/>
  <c r="AQ49" i="6"/>
  <c r="AP49" i="6"/>
  <c r="AO49" i="6"/>
  <c r="AN49" i="6"/>
  <c r="AM49" i="6"/>
  <c r="AL49" i="6"/>
  <c r="AT49" i="6"/>
  <c r="K48" i="6"/>
  <c r="AS45" i="6"/>
  <c r="AR45" i="6"/>
  <c r="AQ45" i="6"/>
  <c r="AP45" i="6"/>
  <c r="AO45" i="6"/>
  <c r="AN45" i="6"/>
  <c r="AM45" i="6"/>
  <c r="AL45" i="6"/>
  <c r="AT45" i="6"/>
  <c r="AT24" i="6"/>
  <c r="AS24" i="6"/>
  <c r="AR24" i="6"/>
  <c r="AQ24" i="6"/>
  <c r="AP24" i="6"/>
  <c r="AO24" i="6"/>
  <c r="AN24" i="6"/>
  <c r="AM24" i="6"/>
  <c r="AL24" i="6"/>
  <c r="BK21" i="6"/>
  <c r="BI21" i="6"/>
  <c r="BH21" i="6"/>
  <c r="BG21" i="6"/>
  <c r="BF21" i="6"/>
  <c r="BE21" i="6"/>
  <c r="BD21" i="6"/>
  <c r="BC21" i="6"/>
  <c r="BJ21" i="6"/>
  <c r="AU98" i="4"/>
  <c r="Z98" i="4"/>
  <c r="G98" i="4"/>
  <c r="AU84" i="4"/>
  <c r="Z84" i="4"/>
  <c r="G84" i="4"/>
  <c r="BL27" i="8"/>
  <c r="AU24" i="8"/>
  <c r="BH66" i="6"/>
  <c r="BG66" i="6"/>
  <c r="BF66" i="6"/>
  <c r="BE66" i="6"/>
  <c r="BD66" i="6"/>
  <c r="BC66" i="6"/>
  <c r="BJ65" i="6"/>
  <c r="BI65" i="6"/>
  <c r="BH65" i="6"/>
  <c r="BG65" i="6"/>
  <c r="BF65" i="6"/>
  <c r="BE65" i="6"/>
  <c r="BD65" i="6"/>
  <c r="BC65" i="6"/>
  <c r="AS61" i="6"/>
  <c r="AR61" i="6"/>
  <c r="AQ61" i="6"/>
  <c r="AP61" i="6"/>
  <c r="AO61" i="6"/>
  <c r="AN61" i="6"/>
  <c r="AM61" i="6"/>
  <c r="AL61" i="6"/>
  <c r="Z61" i="6"/>
  <c r="BI59" i="6"/>
  <c r="J57" i="6"/>
  <c r="G56" i="6"/>
  <c r="Z55" i="6"/>
  <c r="G55" i="6"/>
  <c r="AU55" i="6"/>
  <c r="J54" i="6"/>
  <c r="K52" i="6"/>
  <c r="K28" i="6"/>
  <c r="AU88" i="4"/>
  <c r="Z88" i="4"/>
  <c r="G88" i="4"/>
  <c r="BL24" i="6"/>
  <c r="AR21" i="6"/>
  <c r="AQ21" i="6"/>
  <c r="AP21" i="6"/>
  <c r="AO21" i="6"/>
  <c r="AN21" i="6"/>
  <c r="AM21" i="6"/>
  <c r="AL21" i="6"/>
  <c r="BL20" i="6"/>
  <c r="BL12" i="6"/>
  <c r="AT80" i="4"/>
  <c r="Z78" i="4"/>
  <c r="AU78" i="4"/>
  <c r="Z67" i="4"/>
  <c r="G67" i="4"/>
  <c r="AU67" i="4"/>
  <c r="Z38" i="4"/>
  <c r="G38" i="4"/>
  <c r="AU38" i="4"/>
  <c r="Z24" i="4"/>
  <c r="G24" i="4"/>
  <c r="Z54" i="6"/>
  <c r="AU53" i="6"/>
  <c r="BK51" i="6"/>
  <c r="BJ51" i="6"/>
  <c r="BK48" i="6"/>
  <c r="BJ48" i="6"/>
  <c r="AU47" i="6"/>
  <c r="G47" i="6"/>
  <c r="BK44" i="6"/>
  <c r="BJ44" i="6"/>
  <c r="AU43" i="6"/>
  <c r="G43" i="6"/>
  <c r="BK40" i="6"/>
  <c r="BJ40" i="6"/>
  <c r="AU39" i="6"/>
  <c r="G39" i="6"/>
  <c r="BK36" i="6"/>
  <c r="BJ36" i="6"/>
  <c r="AU35" i="6"/>
  <c r="G35" i="6"/>
  <c r="BK32" i="6"/>
  <c r="BJ32" i="6"/>
  <c r="BI32" i="6"/>
  <c r="BH32" i="6"/>
  <c r="BG32" i="6"/>
  <c r="BF32" i="6"/>
  <c r="BE32" i="6"/>
  <c r="BD32" i="6"/>
  <c r="BC32" i="6"/>
  <c r="AU31" i="6"/>
  <c r="G31" i="6"/>
  <c r="BK28" i="6"/>
  <c r="AU27" i="6"/>
  <c r="G27" i="6"/>
  <c r="AU23" i="6"/>
  <c r="G23" i="6"/>
  <c r="G81" i="4"/>
  <c r="AS80" i="4"/>
  <c r="AR80" i="4"/>
  <c r="AQ80" i="4" s="1"/>
  <c r="AP80" i="4" s="1"/>
  <c r="AO80" i="4" s="1"/>
  <c r="AN80" i="4" s="1"/>
  <c r="AM80" i="4" s="1"/>
  <c r="AL80" i="4" s="1"/>
  <c r="Z74" i="4"/>
  <c r="G74" i="4"/>
  <c r="Z70" i="4"/>
  <c r="G70" i="4"/>
  <c r="AU70" i="4"/>
  <c r="Z45" i="4"/>
  <c r="G45" i="4"/>
  <c r="AU45" i="4"/>
  <c r="BJ28" i="6"/>
  <c r="BL23" i="6"/>
  <c r="BL17" i="6"/>
  <c r="BL11" i="6"/>
  <c r="BL8" i="6"/>
  <c r="K79" i="4"/>
  <c r="G52" i="4"/>
  <c r="AU52" i="4"/>
  <c r="Z52" i="4"/>
  <c r="AU49" i="4"/>
  <c r="Z49" i="4"/>
  <c r="G49" i="4"/>
  <c r="G33" i="4"/>
  <c r="AU33" i="4"/>
  <c r="Z33" i="4"/>
  <c r="G30" i="4"/>
  <c r="AU30" i="4"/>
  <c r="Z30" i="4"/>
  <c r="BI51" i="6"/>
  <c r="BI48" i="6"/>
  <c r="BH48" i="6"/>
  <c r="BG48" i="6"/>
  <c r="BF48" i="6"/>
  <c r="BE48" i="6"/>
  <c r="BD48" i="6"/>
  <c r="BC48" i="6"/>
  <c r="BK47" i="6"/>
  <c r="BI44" i="6"/>
  <c r="BH44" i="6"/>
  <c r="BG44" i="6"/>
  <c r="BF44" i="6"/>
  <c r="BE44" i="6"/>
  <c r="BD44" i="6"/>
  <c r="BC44" i="6"/>
  <c r="BK43" i="6"/>
  <c r="AF41" i="6"/>
  <c r="BI40" i="6"/>
  <c r="BK39" i="6"/>
  <c r="BI36" i="6"/>
  <c r="BH36" i="6"/>
  <c r="BG36" i="6"/>
  <c r="BF36" i="6"/>
  <c r="BE36" i="6"/>
  <c r="BD36" i="6"/>
  <c r="BC36" i="6"/>
  <c r="BK35" i="6"/>
  <c r="BK31" i="6"/>
  <c r="BI28" i="6"/>
  <c r="BK27" i="6"/>
  <c r="AU101" i="4"/>
  <c r="AU99" i="4"/>
  <c r="AU97" i="4"/>
  <c r="AU95" i="4"/>
  <c r="AU93" i="4"/>
  <c r="AU91" i="4"/>
  <c r="AU89" i="4"/>
  <c r="AU81" i="4"/>
  <c r="Z80" i="4"/>
  <c r="G80" i="4"/>
  <c r="AU79" i="4"/>
  <c r="Z79" i="4"/>
  <c r="Z61" i="4"/>
  <c r="G61" i="4"/>
  <c r="AU61" i="4"/>
  <c r="Z31" i="4"/>
  <c r="G31" i="4"/>
  <c r="AU31" i="4"/>
  <c r="AU60" i="6"/>
  <c r="BF57" i="6"/>
  <c r="BE57" i="6"/>
  <c r="BD57" i="6"/>
  <c r="BC57" i="6"/>
  <c r="BI56" i="6"/>
  <c r="BH56" i="6"/>
  <c r="BG56" i="6"/>
  <c r="BF56" i="6"/>
  <c r="BE56" i="6"/>
  <c r="BD56" i="6"/>
  <c r="BC56" i="6"/>
  <c r="Z53" i="6"/>
  <c r="AU52" i="6"/>
  <c r="BH51" i="6"/>
  <c r="BG51" i="6"/>
  <c r="BF51" i="6"/>
  <c r="BE51" i="6"/>
  <c r="BD51" i="6"/>
  <c r="BC51" i="6"/>
  <c r="BK50" i="6"/>
  <c r="BJ50" i="6"/>
  <c r="BF49" i="6"/>
  <c r="BE49" i="6"/>
  <c r="BD49" i="6"/>
  <c r="BC49" i="6"/>
  <c r="BJ47" i="6"/>
  <c r="BI47" i="6"/>
  <c r="Z47" i="6"/>
  <c r="BF45" i="6"/>
  <c r="BE45" i="6"/>
  <c r="BD45" i="6"/>
  <c r="BC45" i="6"/>
  <c r="BJ43" i="6"/>
  <c r="BI43" i="6"/>
  <c r="Z43" i="6"/>
  <c r="BF41" i="6"/>
  <c r="BE41" i="6"/>
  <c r="BD41" i="6"/>
  <c r="BC41" i="6"/>
  <c r="K41" i="6"/>
  <c r="BH40" i="6"/>
  <c r="BG40" i="6"/>
  <c r="BJ39" i="6"/>
  <c r="BI39" i="6"/>
  <c r="Z39" i="6"/>
  <c r="BF37" i="6"/>
  <c r="BE37" i="6"/>
  <c r="BD37" i="6"/>
  <c r="BC37" i="6"/>
  <c r="K37" i="6"/>
  <c r="BJ35" i="6"/>
  <c r="BI35" i="6"/>
  <c r="BH35" i="6"/>
  <c r="BG35" i="6"/>
  <c r="BF35" i="6"/>
  <c r="BE35" i="6"/>
  <c r="BD35" i="6"/>
  <c r="BC35" i="6"/>
  <c r="Z35" i="6"/>
  <c r="BF33" i="6"/>
  <c r="BE33" i="6"/>
  <c r="BD33" i="6"/>
  <c r="BC33" i="6"/>
  <c r="K33" i="6"/>
  <c r="BJ31" i="6"/>
  <c r="BI31" i="6"/>
  <c r="BL30" i="6"/>
  <c r="K29" i="6"/>
  <c r="BH28" i="6"/>
  <c r="BG28" i="6"/>
  <c r="BJ27" i="6"/>
  <c r="BI27" i="6"/>
  <c r="BL26" i="6"/>
  <c r="J25" i="6"/>
  <c r="BL22" i="6"/>
  <c r="J21" i="6"/>
  <c r="BL16" i="6"/>
  <c r="G101" i="4"/>
  <c r="G99" i="4"/>
  <c r="G97" i="4"/>
  <c r="G95" i="4"/>
  <c r="G93" i="4"/>
  <c r="G91" i="4"/>
  <c r="G89" i="4"/>
  <c r="G83" i="4"/>
  <c r="G77" i="4"/>
  <c r="AT74" i="4"/>
  <c r="AS74" i="4" s="1"/>
  <c r="AR74" i="4" s="1"/>
  <c r="AQ74" i="4" s="1"/>
  <c r="AP74" i="4" s="1"/>
  <c r="AO74" i="4" s="1"/>
  <c r="AN74" i="4" s="1"/>
  <c r="AM74" i="4" s="1"/>
  <c r="AL74" i="4" s="1"/>
  <c r="G68" i="4"/>
  <c r="AU68" i="4"/>
  <c r="Z68" i="4"/>
  <c r="AU65" i="4"/>
  <c r="Z65" i="4"/>
  <c r="G65" i="4"/>
  <c r="AU40" i="4"/>
  <c r="Z40" i="4"/>
  <c r="G40" i="4"/>
  <c r="Z34" i="4"/>
  <c r="G34" i="4"/>
  <c r="AU34" i="4"/>
  <c r="Z28" i="4"/>
  <c r="G28" i="4"/>
  <c r="AU28" i="4"/>
  <c r="G26" i="4"/>
  <c r="AU26" i="4"/>
  <c r="Z26" i="4"/>
  <c r="BL10" i="6"/>
  <c r="BL9" i="6"/>
  <c r="BL7" i="6"/>
  <c r="BL6" i="6"/>
  <c r="BL5" i="6"/>
  <c r="BL4" i="6"/>
  <c r="BL3" i="6"/>
  <c r="BL2" i="6"/>
  <c r="AS77" i="4"/>
  <c r="AR77" i="4"/>
  <c r="AQ77" i="4" s="1"/>
  <c r="AP77" i="4" s="1"/>
  <c r="AO77" i="4" s="1"/>
  <c r="AN77" i="4" s="1"/>
  <c r="G44" i="4"/>
  <c r="AU44" i="4"/>
  <c r="Z44" i="4"/>
  <c r="Z27" i="4"/>
  <c r="G27" i="4"/>
  <c r="AU27" i="4"/>
  <c r="AU54" i="6"/>
  <c r="BI50" i="6"/>
  <c r="BH50" i="6"/>
  <c r="BG50" i="6"/>
  <c r="BF50" i="6"/>
  <c r="BE50" i="6"/>
  <c r="BD50" i="6"/>
  <c r="BC50" i="6"/>
  <c r="BH47" i="6"/>
  <c r="BG47" i="6"/>
  <c r="BF47" i="6"/>
  <c r="BE47" i="6"/>
  <c r="BD47" i="6"/>
  <c r="BC47" i="6"/>
  <c r="BH43" i="6"/>
  <c r="BG43" i="6"/>
  <c r="BF43" i="6"/>
  <c r="BE43" i="6"/>
  <c r="BD43" i="6"/>
  <c r="BC43" i="6"/>
  <c r="AT41" i="6"/>
  <c r="AS41" i="6"/>
  <c r="AR41" i="6"/>
  <c r="AQ41" i="6"/>
  <c r="AP41" i="6"/>
  <c r="AO41" i="6"/>
  <c r="AN41" i="6"/>
  <c r="AM41" i="6"/>
  <c r="AL41" i="6"/>
  <c r="BF40" i="6"/>
  <c r="BE40" i="6"/>
  <c r="BD40" i="6"/>
  <c r="BC40" i="6"/>
  <c r="BH39" i="6"/>
  <c r="BG39" i="6"/>
  <c r="BF39" i="6"/>
  <c r="BE39" i="6"/>
  <c r="BD39" i="6"/>
  <c r="BC39" i="6"/>
  <c r="BJ38" i="6"/>
  <c r="BI38" i="6"/>
  <c r="BH38" i="6"/>
  <c r="BG38" i="6"/>
  <c r="BF38" i="6"/>
  <c r="BE38" i="6"/>
  <c r="BD38" i="6"/>
  <c r="BC38" i="6"/>
  <c r="AT37" i="6"/>
  <c r="AS37" i="6"/>
  <c r="AR37" i="6"/>
  <c r="AQ37" i="6"/>
  <c r="AP37" i="6"/>
  <c r="AO37" i="6"/>
  <c r="AN37" i="6"/>
  <c r="AM37" i="6"/>
  <c r="AL37" i="6"/>
  <c r="BJ34" i="6"/>
  <c r="BI34" i="6"/>
  <c r="BH34" i="6"/>
  <c r="BG34" i="6"/>
  <c r="BF34" i="6"/>
  <c r="BE34" i="6"/>
  <c r="BD34" i="6"/>
  <c r="BC34" i="6"/>
  <c r="AT33" i="6"/>
  <c r="AS33" i="6"/>
  <c r="AR33" i="6"/>
  <c r="AQ33" i="6"/>
  <c r="AP33" i="6"/>
  <c r="AO33" i="6"/>
  <c r="AN33" i="6"/>
  <c r="AM33" i="6"/>
  <c r="AL33" i="6"/>
  <c r="BH31" i="6"/>
  <c r="BG31" i="6"/>
  <c r="BF31" i="6"/>
  <c r="BE31" i="6"/>
  <c r="BD31" i="6"/>
  <c r="BC31" i="6"/>
  <c r="BL29" i="6"/>
  <c r="AT29" i="6"/>
  <c r="AS29" i="6"/>
  <c r="AR29" i="6"/>
  <c r="AQ29" i="6"/>
  <c r="AP29" i="6"/>
  <c r="AO29" i="6"/>
  <c r="AN29" i="6"/>
  <c r="AM29" i="6"/>
  <c r="AL29" i="6"/>
  <c r="BF28" i="6"/>
  <c r="BE28" i="6"/>
  <c r="BD28" i="6"/>
  <c r="BC28" i="6"/>
  <c r="BH27" i="6"/>
  <c r="BG27" i="6"/>
  <c r="BF27" i="6"/>
  <c r="BE27" i="6"/>
  <c r="BD27" i="6"/>
  <c r="BC27" i="6"/>
  <c r="BL25" i="6"/>
  <c r="AT25" i="6"/>
  <c r="AS25" i="6"/>
  <c r="AR25" i="6"/>
  <c r="AQ25" i="6"/>
  <c r="AP25" i="6"/>
  <c r="AO25" i="6"/>
  <c r="AN25" i="6"/>
  <c r="AM25" i="6"/>
  <c r="AL25" i="6"/>
  <c r="AT21" i="6"/>
  <c r="BL15" i="6"/>
  <c r="AU83" i="4"/>
  <c r="AM77" i="4"/>
  <c r="AL77" i="4" s="1"/>
  <c r="AU73" i="4"/>
  <c r="G73" i="4"/>
  <c r="Z53" i="4"/>
  <c r="G53" i="4"/>
  <c r="AU53" i="4"/>
  <c r="Z51" i="4"/>
  <c r="AS47" i="4"/>
  <c r="AR47" i="4" s="1"/>
  <c r="AQ47" i="4" s="1"/>
  <c r="AP47" i="4" s="1"/>
  <c r="AT47" i="4"/>
  <c r="AO47" i="4"/>
  <c r="AN47" i="4" s="1"/>
  <c r="AM47" i="4" s="1"/>
  <c r="AL47" i="4" s="1"/>
  <c r="Z41" i="4"/>
  <c r="G41" i="4"/>
  <c r="AU41" i="4"/>
  <c r="G37" i="4"/>
  <c r="AU37" i="4"/>
  <c r="Z37" i="4"/>
  <c r="AU48" i="6"/>
  <c r="AU44" i="6"/>
  <c r="AU40" i="6"/>
  <c r="AU36" i="6"/>
  <c r="AU32" i="6"/>
  <c r="AU28" i="6"/>
  <c r="BL19" i="6"/>
  <c r="BL18" i="6"/>
  <c r="AY17" i="6"/>
  <c r="BL14" i="6"/>
  <c r="AY11" i="6"/>
  <c r="G78" i="4"/>
  <c r="Z77" i="4"/>
  <c r="G60" i="4"/>
  <c r="AU60" i="4"/>
  <c r="Z60" i="4"/>
  <c r="AU57" i="4"/>
  <c r="Z57" i="4"/>
  <c r="G57" i="4"/>
  <c r="Z29" i="4"/>
  <c r="Z71" i="4"/>
  <c r="Z63" i="4"/>
  <c r="AU62" i="4"/>
  <c r="Z55" i="4"/>
  <c r="AU54" i="4"/>
  <c r="Z47" i="4"/>
  <c r="AU46" i="4"/>
  <c r="BK44" i="4"/>
  <c r="BJ44" i="4" s="1"/>
  <c r="BI44" i="4" s="1"/>
  <c r="AT21" i="4"/>
  <c r="AS21" i="4" s="1"/>
  <c r="AR21" i="4" s="1"/>
  <c r="AQ21" i="4" s="1"/>
  <c r="AP21" i="4"/>
  <c r="AO21" i="4" s="1"/>
  <c r="AN21" i="4" s="1"/>
  <c r="AM21" i="4" s="1"/>
  <c r="AL21" i="4" s="1"/>
  <c r="Z21" i="4"/>
  <c r="G21" i="4"/>
  <c r="BL11" i="4"/>
  <c r="Z70" i="16"/>
  <c r="G70" i="16"/>
  <c r="G62" i="4"/>
  <c r="G54" i="4"/>
  <c r="G46" i="4"/>
  <c r="AU36" i="4"/>
  <c r="G36" i="4"/>
  <c r="AU32" i="4"/>
  <c r="G32" i="4"/>
  <c r="E23" i="4"/>
  <c r="F23" i="4"/>
  <c r="G23" i="4" s="1"/>
  <c r="BL2" i="4"/>
  <c r="BL3" i="4"/>
  <c r="BL4" i="4"/>
  <c r="BL5" i="4"/>
  <c r="BL6" i="4"/>
  <c r="BL7" i="4"/>
  <c r="BL8" i="4"/>
  <c r="BL13" i="4"/>
  <c r="BL14" i="4"/>
  <c r="BL18" i="4"/>
  <c r="BL19" i="4"/>
  <c r="BL23" i="4"/>
  <c r="BL9" i="4"/>
  <c r="BL10" i="4"/>
  <c r="BL21" i="4"/>
  <c r="AU24" i="4"/>
  <c r="G58" i="16"/>
  <c r="Z37" i="16"/>
  <c r="G37" i="16"/>
  <c r="G72" i="4"/>
  <c r="G64" i="4"/>
  <c r="G56" i="4"/>
  <c r="BK51" i="4"/>
  <c r="BJ51" i="4" s="1"/>
  <c r="BI51" i="4" s="1"/>
  <c r="BH51" i="4"/>
  <c r="BG51" i="4" s="1"/>
  <c r="BF51" i="4" s="1"/>
  <c r="BE51" i="4" s="1"/>
  <c r="BD51" i="4" s="1"/>
  <c r="BC51" i="4" s="1"/>
  <c r="BA51" i="4" s="1"/>
  <c r="AT48" i="4"/>
  <c r="AS48" i="4" s="1"/>
  <c r="AR48" i="4" s="1"/>
  <c r="AQ48" i="4" s="1"/>
  <c r="AP48" i="4" s="1"/>
  <c r="AO48" i="4" s="1"/>
  <c r="AN48" i="4" s="1"/>
  <c r="AM48" i="4" s="1"/>
  <c r="AL48" i="4" s="1"/>
  <c r="G48" i="4"/>
  <c r="BH44" i="4"/>
  <c r="BG44" i="4" s="1"/>
  <c r="BF44" i="4" s="1"/>
  <c r="BE44" i="4" s="1"/>
  <c r="BD44" i="4" s="1"/>
  <c r="BC44" i="4"/>
  <c r="AU35" i="4"/>
  <c r="G35" i="4"/>
  <c r="BL22" i="4"/>
  <c r="BK20" i="4"/>
  <c r="BJ20" i="4" s="1"/>
  <c r="BI20" i="4" s="1"/>
  <c r="BH20" i="4"/>
  <c r="BG20" i="4" s="1"/>
  <c r="BF20" i="4" s="1"/>
  <c r="BE20" i="4" s="1"/>
  <c r="BD20" i="4" s="1"/>
  <c r="BC20" i="4" s="1"/>
  <c r="AB12" i="4"/>
  <c r="AY11" i="4"/>
  <c r="AY17" i="4"/>
  <c r="AY22" i="4"/>
  <c r="AY12" i="4"/>
  <c r="AY20" i="4"/>
  <c r="D11" i="4"/>
  <c r="P105" i="4" s="1"/>
  <c r="AF105" i="4" s="1"/>
  <c r="AY15" i="4"/>
  <c r="AY16" i="4"/>
  <c r="G89" i="16"/>
  <c r="K89" i="16" s="1"/>
  <c r="J64" i="16"/>
  <c r="AU66" i="4"/>
  <c r="AU58" i="4"/>
  <c r="AU50" i="4"/>
  <c r="G99" i="16"/>
  <c r="L99" i="16" s="1"/>
  <c r="G48" i="16"/>
  <c r="G66" i="4"/>
  <c r="G58" i="4"/>
  <c r="G50" i="4"/>
  <c r="BK35" i="4"/>
  <c r="BJ35" i="4" s="1"/>
  <c r="BI35" i="4" s="1"/>
  <c r="BH35" i="4"/>
  <c r="BG35" i="4" s="1"/>
  <c r="BF35" i="4" s="1"/>
  <c r="BE35" i="4" s="1"/>
  <c r="BD35" i="4" s="1"/>
  <c r="BC35" i="4" s="1"/>
  <c r="BA35" i="4" s="1"/>
  <c r="Q23" i="4"/>
  <c r="AU22" i="4"/>
  <c r="BL16" i="4"/>
  <c r="F1" i="4"/>
  <c r="P50" i="16"/>
  <c r="Z50" i="16"/>
  <c r="G50" i="16"/>
  <c r="BL15" i="4"/>
  <c r="G86" i="16"/>
  <c r="G61" i="16"/>
  <c r="G119" i="16"/>
  <c r="L119" i="16" s="1"/>
  <c r="G106" i="16"/>
  <c r="L106" i="16" s="1"/>
  <c r="P94" i="16"/>
  <c r="Z54" i="16"/>
  <c r="Z59" i="16"/>
  <c r="Z21" i="16"/>
  <c r="G21" i="16"/>
  <c r="P101" i="14"/>
  <c r="S101" i="14"/>
  <c r="U101" i="14" s="1"/>
  <c r="G101" i="14"/>
  <c r="W101" i="14"/>
  <c r="X101" i="14" s="1"/>
  <c r="K94" i="14"/>
  <c r="P85" i="14"/>
  <c r="G85" i="14"/>
  <c r="W85" i="14"/>
  <c r="K78" i="14"/>
  <c r="K62" i="14"/>
  <c r="X36" i="14"/>
  <c r="J25" i="14"/>
  <c r="G89" i="19"/>
  <c r="X89" i="19" s="1"/>
  <c r="W89" i="19"/>
  <c r="G78" i="16"/>
  <c r="G69" i="16"/>
  <c r="K69" i="16" s="1"/>
  <c r="Z64" i="16"/>
  <c r="G55" i="16"/>
  <c r="G44" i="16"/>
  <c r="P38" i="16"/>
  <c r="AB18" i="16"/>
  <c r="BL30" i="16" s="1"/>
  <c r="P99" i="14"/>
  <c r="S99" i="14" s="1"/>
  <c r="U99" i="14" s="1"/>
  <c r="G99" i="14"/>
  <c r="K92" i="14"/>
  <c r="W83" i="14"/>
  <c r="U74" i="14"/>
  <c r="X53" i="14"/>
  <c r="J26" i="14"/>
  <c r="BL7" i="16"/>
  <c r="BL2" i="16"/>
  <c r="BL16" i="16"/>
  <c r="AU21" i="16"/>
  <c r="K106" i="14"/>
  <c r="G97" i="14"/>
  <c r="W97" i="14"/>
  <c r="J74" i="14"/>
  <c r="K58" i="14"/>
  <c r="I41" i="14"/>
  <c r="I37" i="14"/>
  <c r="P104" i="19"/>
  <c r="W53" i="19"/>
  <c r="G84" i="16"/>
  <c r="G57" i="16"/>
  <c r="Z55" i="16"/>
  <c r="G46" i="16"/>
  <c r="Z44" i="16"/>
  <c r="G95" i="14"/>
  <c r="W95" i="14"/>
  <c r="K56" i="14"/>
  <c r="S33" i="14"/>
  <c r="U33" i="14" s="1"/>
  <c r="Z78" i="16"/>
  <c r="K102" i="14"/>
  <c r="W93" i="14"/>
  <c r="K70" i="14"/>
  <c r="I42" i="14"/>
  <c r="I33" i="14"/>
  <c r="I28" i="14"/>
  <c r="P95" i="19"/>
  <c r="Z34" i="16"/>
  <c r="G34" i="16"/>
  <c r="G32" i="16"/>
  <c r="G107" i="14"/>
  <c r="W107" i="14"/>
  <c r="X107" i="14" s="1"/>
  <c r="K100" i="14"/>
  <c r="P91" i="14"/>
  <c r="G91" i="14"/>
  <c r="W91" i="14"/>
  <c r="K84" i="14"/>
  <c r="S82" i="14"/>
  <c r="U82" i="14" s="1"/>
  <c r="K52" i="14"/>
  <c r="I34" i="14"/>
  <c r="S34" i="14"/>
  <c r="U34" i="14" s="1"/>
  <c r="P105" i="14"/>
  <c r="V101" i="14"/>
  <c r="X98" i="14"/>
  <c r="V85" i="14"/>
  <c r="K82" i="14"/>
  <c r="K66" i="14"/>
  <c r="I43" i="14"/>
  <c r="S43" i="14"/>
  <c r="U43" i="14" s="1"/>
  <c r="I29" i="14"/>
  <c r="P22" i="14"/>
  <c r="S22" i="14" s="1"/>
  <c r="U22" i="14" s="1"/>
  <c r="V22" i="14"/>
  <c r="G22" i="14"/>
  <c r="W22" i="14"/>
  <c r="G106" i="19"/>
  <c r="K106" i="19" s="1"/>
  <c r="G90" i="19"/>
  <c r="K90" i="19" s="1"/>
  <c r="G82" i="19"/>
  <c r="BL35" i="16"/>
  <c r="P103" i="14"/>
  <c r="S103" i="14" s="1"/>
  <c r="U103" i="14" s="1"/>
  <c r="G103" i="14"/>
  <c r="W103" i="14"/>
  <c r="V99" i="14"/>
  <c r="S94" i="14"/>
  <c r="U94" i="14" s="1"/>
  <c r="V83" i="14"/>
  <c r="S78" i="14"/>
  <c r="U78" i="14" s="1"/>
  <c r="S62" i="14"/>
  <c r="U62" i="14" s="1"/>
  <c r="K48" i="14"/>
  <c r="V40" i="14"/>
  <c r="G40" i="14"/>
  <c r="W40" i="14"/>
  <c r="X40" i="14" s="1"/>
  <c r="P40" i="14"/>
  <c r="S40" i="14"/>
  <c r="U40" i="14" s="1"/>
  <c r="G29" i="16"/>
  <c r="AY28" i="16"/>
  <c r="AY25" i="16"/>
  <c r="AY22" i="16"/>
  <c r="W55" i="14"/>
  <c r="X55" i="14" s="1"/>
  <c r="W53" i="14"/>
  <c r="W51" i="14"/>
  <c r="W49" i="14"/>
  <c r="W45" i="14"/>
  <c r="W43" i="14"/>
  <c r="X43" i="14" s="1"/>
  <c r="W34" i="14"/>
  <c r="X34" i="14"/>
  <c r="W30" i="14"/>
  <c r="W26" i="14"/>
  <c r="X26" i="14"/>
  <c r="AA13" i="14"/>
  <c r="AA10" i="14"/>
  <c r="AA7" i="14"/>
  <c r="AB5" i="14"/>
  <c r="AA8" i="14"/>
  <c r="AB10" i="14"/>
  <c r="AA15" i="14"/>
  <c r="AA17" i="14"/>
  <c r="AA19" i="14"/>
  <c r="AB11" i="14"/>
  <c r="AA14" i="14"/>
  <c r="AY19" i="16"/>
  <c r="AB16" i="16"/>
  <c r="AY15" i="16"/>
  <c r="AB11" i="16"/>
  <c r="AY10" i="16"/>
  <c r="AY9" i="16"/>
  <c r="AY2" i="16"/>
  <c r="P56" i="14"/>
  <c r="S56" i="14" s="1"/>
  <c r="U56" i="14" s="1"/>
  <c r="P54" i="14"/>
  <c r="S54" i="14" s="1"/>
  <c r="U54" i="14"/>
  <c r="P52" i="14"/>
  <c r="S52" i="14" s="1"/>
  <c r="U52" i="14" s="1"/>
  <c r="P50" i="14"/>
  <c r="S50" i="14"/>
  <c r="U50" i="14"/>
  <c r="P48" i="14"/>
  <c r="S48" i="14"/>
  <c r="U48" i="14" s="1"/>
  <c r="P46" i="14"/>
  <c r="S46" i="14"/>
  <c r="U46" i="14" s="1"/>
  <c r="P44" i="14"/>
  <c r="P41" i="14"/>
  <c r="S41" i="14" s="1"/>
  <c r="U41" i="14" s="1"/>
  <c r="P36" i="14"/>
  <c r="S36" i="14" s="1"/>
  <c r="U36" i="14" s="1"/>
  <c r="P32" i="14"/>
  <c r="S32" i="14" s="1"/>
  <c r="U32" i="14" s="1"/>
  <c r="P28" i="14"/>
  <c r="S28" i="14"/>
  <c r="U28" i="14"/>
  <c r="P24" i="14"/>
  <c r="S24" i="14" s="1"/>
  <c r="U24" i="14" s="1"/>
  <c r="AY20" i="16"/>
  <c r="AY18" i="16"/>
  <c r="AY14" i="16"/>
  <c r="AY3" i="16"/>
  <c r="W79" i="14"/>
  <c r="G79" i="14"/>
  <c r="K79" i="14" s="1"/>
  <c r="W77" i="14"/>
  <c r="G77" i="14"/>
  <c r="W75" i="14"/>
  <c r="G75" i="14"/>
  <c r="W73" i="14"/>
  <c r="G73" i="14"/>
  <c r="J73" i="14" s="1"/>
  <c r="W71" i="14"/>
  <c r="G71" i="14"/>
  <c r="W69" i="14"/>
  <c r="X69" i="14" s="1"/>
  <c r="G69" i="14"/>
  <c r="W67" i="14"/>
  <c r="G67" i="14"/>
  <c r="K67" i="14" s="1"/>
  <c r="W65" i="14"/>
  <c r="G65" i="14"/>
  <c r="W61" i="14"/>
  <c r="G61" i="14"/>
  <c r="X61" i="14" s="1"/>
  <c r="W59" i="14"/>
  <c r="G59" i="14"/>
  <c r="W57" i="14"/>
  <c r="X57" i="14" s="1"/>
  <c r="W39" i="14"/>
  <c r="G39" i="14"/>
  <c r="I39" i="14" s="1"/>
  <c r="W35" i="14"/>
  <c r="G35" i="14"/>
  <c r="S35" i="14"/>
  <c r="U35" i="14" s="1"/>
  <c r="G31" i="14"/>
  <c r="I31" i="14" s="1"/>
  <c r="W27" i="14"/>
  <c r="G27" i="14"/>
  <c r="G60" i="19"/>
  <c r="G54" i="19"/>
  <c r="K54" i="19" s="1"/>
  <c r="Z112" i="15"/>
  <c r="G112" i="15"/>
  <c r="AU112" i="15"/>
  <c r="Z110" i="15"/>
  <c r="K95" i="15"/>
  <c r="W65" i="19"/>
  <c r="G45" i="19"/>
  <c r="K45" i="19" s="1"/>
  <c r="K88" i="15"/>
  <c r="AB14" i="16"/>
  <c r="AY12" i="16"/>
  <c r="W56" i="14"/>
  <c r="X56" i="14"/>
  <c r="W54" i="14"/>
  <c r="W52" i="14"/>
  <c r="X52" i="14"/>
  <c r="W50" i="14"/>
  <c r="X50" i="14" s="1"/>
  <c r="W48" i="14"/>
  <c r="X48" i="14" s="1"/>
  <c r="W46" i="14"/>
  <c r="W44" i="14"/>
  <c r="W41" i="14"/>
  <c r="X41" i="14"/>
  <c r="W36" i="14"/>
  <c r="W32" i="14"/>
  <c r="X32" i="14" s="1"/>
  <c r="W28" i="14"/>
  <c r="X28" i="14"/>
  <c r="W24" i="14"/>
  <c r="X24" i="14" s="1"/>
  <c r="E23" i="14"/>
  <c r="F23" i="14" s="1"/>
  <c r="C17" i="14"/>
  <c r="G67" i="19"/>
  <c r="K67" i="19" s="1"/>
  <c r="W67" i="19"/>
  <c r="G46" i="19"/>
  <c r="X46" i="19" s="1"/>
  <c r="D13" i="16"/>
  <c r="P44" i="16" s="1"/>
  <c r="AC44" i="16" s="1"/>
  <c r="AB12" i="16"/>
  <c r="W108" i="14"/>
  <c r="X108" i="14" s="1"/>
  <c r="W106" i="14"/>
  <c r="X106" i="14"/>
  <c r="W102" i="14"/>
  <c r="X102" i="14"/>
  <c r="W100" i="14"/>
  <c r="X100" i="14" s="1"/>
  <c r="W98" i="14"/>
  <c r="W96" i="14"/>
  <c r="X96" i="14"/>
  <c r="W94" i="14"/>
  <c r="X94" i="14" s="1"/>
  <c r="W92" i="14"/>
  <c r="X92" i="14" s="1"/>
  <c r="W90" i="14"/>
  <c r="X90" i="14" s="1"/>
  <c r="W88" i="14"/>
  <c r="X88" i="14"/>
  <c r="W84" i="14"/>
  <c r="X84" i="14" s="1"/>
  <c r="W82" i="14"/>
  <c r="X82" i="14" s="1"/>
  <c r="W80" i="14"/>
  <c r="W78" i="14"/>
  <c r="X78" i="14" s="1"/>
  <c r="W76" i="14"/>
  <c r="W74" i="14"/>
  <c r="X74" i="14" s="1"/>
  <c r="W70" i="14"/>
  <c r="X70" i="14" s="1"/>
  <c r="W68" i="14"/>
  <c r="W66" i="14"/>
  <c r="X66" i="14" s="1"/>
  <c r="W64" i="14"/>
  <c r="W62" i="14"/>
  <c r="X62" i="14"/>
  <c r="W60" i="14"/>
  <c r="W58" i="14"/>
  <c r="X58" i="14" s="1"/>
  <c r="W42" i="14"/>
  <c r="W37" i="14"/>
  <c r="X37" i="14"/>
  <c r="W33" i="14"/>
  <c r="X33" i="14" s="1"/>
  <c r="W29" i="14"/>
  <c r="X29" i="14"/>
  <c r="W25" i="14"/>
  <c r="X25" i="14" s="1"/>
  <c r="G52" i="19"/>
  <c r="K52" i="19" s="1"/>
  <c r="V52" i="19"/>
  <c r="G69" i="19"/>
  <c r="X69" i="19" s="1"/>
  <c r="W69" i="19"/>
  <c r="Z92" i="15"/>
  <c r="G92" i="15"/>
  <c r="Z90" i="15"/>
  <c r="AU90" i="15"/>
  <c r="AU80" i="15"/>
  <c r="Z80" i="15"/>
  <c r="G80" i="15"/>
  <c r="Z74" i="15"/>
  <c r="G74" i="15"/>
  <c r="AU74" i="15"/>
  <c r="AA4" i="19"/>
  <c r="AU102" i="15"/>
  <c r="G86" i="15"/>
  <c r="AU86" i="15"/>
  <c r="AB39" i="19"/>
  <c r="AA11" i="19"/>
  <c r="P111" i="15"/>
  <c r="AU105" i="15"/>
  <c r="G104" i="15"/>
  <c r="Z103" i="15"/>
  <c r="Z100" i="15"/>
  <c r="Z96" i="15"/>
  <c r="Z88" i="15"/>
  <c r="G78" i="15"/>
  <c r="AU78" i="15"/>
  <c r="Z78" i="15"/>
  <c r="Z71" i="15"/>
  <c r="G71" i="15"/>
  <c r="AU71" i="15"/>
  <c r="W52" i="19"/>
  <c r="W42" i="19"/>
  <c r="AA35" i="19"/>
  <c r="AB3" i="19"/>
  <c r="G107" i="15"/>
  <c r="Z106" i="15"/>
  <c r="Z101" i="15"/>
  <c r="AU99" i="15"/>
  <c r="G99" i="15"/>
  <c r="Z97" i="15"/>
  <c r="I75" i="15"/>
  <c r="G68" i="15"/>
  <c r="Z68" i="15"/>
  <c r="P68" i="15"/>
  <c r="AU68" i="15"/>
  <c r="V42" i="19"/>
  <c r="V34" i="19"/>
  <c r="AB22" i="19"/>
  <c r="AA3" i="19"/>
  <c r="AU103" i="15"/>
  <c r="G102" i="15"/>
  <c r="G91" i="15"/>
  <c r="AU91" i="15"/>
  <c r="Z91" i="15"/>
  <c r="Z87" i="15"/>
  <c r="G87" i="15"/>
  <c r="Z82" i="15"/>
  <c r="G82" i="15"/>
  <c r="AU82" i="15"/>
  <c r="AU72" i="15"/>
  <c r="Z72" i="15"/>
  <c r="G72" i="15"/>
  <c r="Z95" i="15"/>
  <c r="AU95" i="15"/>
  <c r="AU88" i="15"/>
  <c r="AB37" i="19"/>
  <c r="V27" i="19"/>
  <c r="W21" i="19"/>
  <c r="AA5" i="19"/>
  <c r="Z107" i="15"/>
  <c r="AU101" i="15"/>
  <c r="P98" i="15"/>
  <c r="AF98" i="15" s="1"/>
  <c r="Z98" i="15"/>
  <c r="BJ90" i="15"/>
  <c r="BI90" i="15" s="1"/>
  <c r="BH90" i="15" s="1"/>
  <c r="BG90" i="15" s="1"/>
  <c r="BF90" i="15" s="1"/>
  <c r="BE90" i="15" s="1"/>
  <c r="BD90" i="15" s="1"/>
  <c r="BC90" i="15" s="1"/>
  <c r="BB90" i="15" s="1"/>
  <c r="BK90" i="15"/>
  <c r="Z79" i="15"/>
  <c r="G79" i="15"/>
  <c r="AU79" i="15"/>
  <c r="L57" i="15"/>
  <c r="W60" i="19"/>
  <c r="X60" i="19" s="1"/>
  <c r="W48" i="19"/>
  <c r="AA37" i="19"/>
  <c r="W36" i="19"/>
  <c r="W32" i="19"/>
  <c r="X32" i="19" s="1"/>
  <c r="W28" i="19"/>
  <c r="AA24" i="19"/>
  <c r="AU108" i="15"/>
  <c r="G103" i="15"/>
  <c r="Z102" i="15"/>
  <c r="G101" i="15"/>
  <c r="Z99" i="15"/>
  <c r="AU97" i="15"/>
  <c r="G97" i="15"/>
  <c r="AU92" i="15"/>
  <c r="G90" i="15"/>
  <c r="Z86" i="15"/>
  <c r="K83" i="15"/>
  <c r="AU85" i="15"/>
  <c r="AU77" i="15"/>
  <c r="C17" i="15"/>
  <c r="Q64" i="15"/>
  <c r="Q19" i="15"/>
  <c r="G34" i="15"/>
  <c r="AU34" i="15"/>
  <c r="Z34" i="15"/>
  <c r="G85" i="15"/>
  <c r="Z83" i="15"/>
  <c r="G77" i="15"/>
  <c r="Z75" i="15"/>
  <c r="G69" i="15"/>
  <c r="AU60" i="15"/>
  <c r="G60" i="15"/>
  <c r="G58" i="15"/>
  <c r="AU58" i="15"/>
  <c r="Z58" i="15"/>
  <c r="G39" i="15"/>
  <c r="AU39" i="15"/>
  <c r="Z39" i="15"/>
  <c r="Z29" i="15"/>
  <c r="AU29" i="15"/>
  <c r="G29" i="15"/>
  <c r="Z85" i="15"/>
  <c r="AU84" i="15"/>
  <c r="Z77" i="15"/>
  <c r="AU76" i="15"/>
  <c r="G70" i="15"/>
  <c r="P66" i="15"/>
  <c r="G50" i="15"/>
  <c r="AU50" i="15"/>
  <c r="Z50" i="15"/>
  <c r="AU89" i="15"/>
  <c r="G84" i="15"/>
  <c r="G76" i="15"/>
  <c r="Z69" i="15"/>
  <c r="G62" i="15"/>
  <c r="G55" i="15"/>
  <c r="AU55" i="15"/>
  <c r="Z55" i="15"/>
  <c r="G31" i="15"/>
  <c r="AU31" i="15"/>
  <c r="Z31" i="15"/>
  <c r="Z57" i="15"/>
  <c r="AU57" i="15"/>
  <c r="AU83" i="15"/>
  <c r="AU75" i="15"/>
  <c r="AU62" i="15"/>
  <c r="G42" i="15"/>
  <c r="AU42" i="15"/>
  <c r="Z42" i="15"/>
  <c r="Z38" i="15"/>
  <c r="G38" i="15"/>
  <c r="AU38" i="15"/>
  <c r="M28" i="15"/>
  <c r="E64" i="15"/>
  <c r="F64" i="15" s="1"/>
  <c r="Z63" i="15"/>
  <c r="Z60" i="15"/>
  <c r="Z59" i="15"/>
  <c r="G59" i="15"/>
  <c r="G47" i="15"/>
  <c r="AU47" i="15"/>
  <c r="Z47" i="15"/>
  <c r="G52" i="15"/>
  <c r="AU49" i="15"/>
  <c r="G44" i="15"/>
  <c r="AU41" i="15"/>
  <c r="L41" i="15"/>
  <c r="G36" i="15"/>
  <c r="AU33" i="15"/>
  <c r="P23" i="15"/>
  <c r="AC23" i="15" s="1"/>
  <c r="G88" i="12"/>
  <c r="P88" i="12"/>
  <c r="AF88" i="12" s="1"/>
  <c r="AU88" i="12"/>
  <c r="Z88" i="12"/>
  <c r="AU28" i="15"/>
  <c r="Z28" i="15"/>
  <c r="G26" i="15"/>
  <c r="P26" i="15"/>
  <c r="AF26" i="15" s="1"/>
  <c r="Z26" i="15"/>
  <c r="Z52" i="15"/>
  <c r="Z44" i="15"/>
  <c r="AU43" i="15"/>
  <c r="Z36" i="15"/>
  <c r="AU35" i="15"/>
  <c r="K78" i="12"/>
  <c r="BA71" i="12"/>
  <c r="AZ71" i="12"/>
  <c r="AX71" i="12"/>
  <c r="BB71" i="12"/>
  <c r="BA63" i="12"/>
  <c r="AZ63" i="12"/>
  <c r="AX63" i="12"/>
  <c r="BB63" i="12"/>
  <c r="AU56" i="15"/>
  <c r="G51" i="15"/>
  <c r="Z49" i="15"/>
  <c r="AU48" i="15"/>
  <c r="G43" i="15"/>
  <c r="Z41" i="15"/>
  <c r="AU40" i="15"/>
  <c r="G35" i="15"/>
  <c r="Z33" i="15"/>
  <c r="AU32" i="15"/>
  <c r="K74" i="12"/>
  <c r="G24" i="15"/>
  <c r="AU24" i="15"/>
  <c r="BA75" i="12"/>
  <c r="AZ75" i="12"/>
  <c r="AX75" i="12"/>
  <c r="BB75" i="12"/>
  <c r="AU80" i="12"/>
  <c r="G80" i="12"/>
  <c r="P80" i="12"/>
  <c r="AC80" i="12" s="1"/>
  <c r="Z80" i="12"/>
  <c r="AU26" i="15"/>
  <c r="Z25" i="15"/>
  <c r="G25" i="15"/>
  <c r="AU25" i="15"/>
  <c r="G23" i="15"/>
  <c r="AU23" i="15"/>
  <c r="Z23" i="15"/>
  <c r="G86" i="12"/>
  <c r="P86" i="12"/>
  <c r="AC86" i="12" s="1"/>
  <c r="Z86" i="12"/>
  <c r="AU86" i="12"/>
  <c r="K81" i="12"/>
  <c r="G27" i="15"/>
  <c r="AU27" i="15"/>
  <c r="P27" i="15"/>
  <c r="AC27" i="15" s="1"/>
  <c r="G76" i="12"/>
  <c r="AU76" i="12"/>
  <c r="Z76" i="12"/>
  <c r="P76" i="12"/>
  <c r="AU22" i="15"/>
  <c r="BL13" i="15"/>
  <c r="BL8" i="15"/>
  <c r="BL6" i="15"/>
  <c r="BL4" i="15"/>
  <c r="AT84" i="12"/>
  <c r="AS84" i="12"/>
  <c r="AR84" i="12"/>
  <c r="AQ84" i="12"/>
  <c r="AP84" i="12"/>
  <c r="AO84" i="12"/>
  <c r="AN84" i="12"/>
  <c r="AM84" i="12"/>
  <c r="AL84" i="12"/>
  <c r="G84" i="12"/>
  <c r="P84" i="12"/>
  <c r="BK82" i="12"/>
  <c r="BJ82" i="12"/>
  <c r="BI82" i="12"/>
  <c r="BH82" i="12"/>
  <c r="BG82" i="12"/>
  <c r="BF82" i="12"/>
  <c r="BE82" i="12"/>
  <c r="BD82" i="12"/>
  <c r="BC82" i="12"/>
  <c r="AO82" i="12"/>
  <c r="AN82" i="12"/>
  <c r="AM82" i="12"/>
  <c r="AL82" i="12"/>
  <c r="AS82" i="12"/>
  <c r="AR82" i="12"/>
  <c r="AQ82" i="12"/>
  <c r="AP82" i="12"/>
  <c r="AS79" i="12"/>
  <c r="AR79" i="12"/>
  <c r="AT79" i="12"/>
  <c r="G67" i="12"/>
  <c r="P67" i="12"/>
  <c r="AU67" i="12"/>
  <c r="G64" i="12"/>
  <c r="AU64" i="12"/>
  <c r="Z64" i="12"/>
  <c r="BL12" i="15"/>
  <c r="BL9" i="15"/>
  <c r="AT87" i="12"/>
  <c r="AS87" i="12"/>
  <c r="AR87" i="12"/>
  <c r="AQ87" i="12"/>
  <c r="AP87" i="12"/>
  <c r="AO87" i="12"/>
  <c r="AN87" i="12"/>
  <c r="AM87" i="12"/>
  <c r="AL87" i="12"/>
  <c r="AT83" i="12"/>
  <c r="AS83" i="12"/>
  <c r="AR83" i="12"/>
  <c r="AQ83" i="12"/>
  <c r="AP83" i="12"/>
  <c r="AO83" i="12"/>
  <c r="AN83" i="12"/>
  <c r="AM83" i="12"/>
  <c r="AL83" i="12"/>
  <c r="P74" i="12"/>
  <c r="AC74" i="12" s="1"/>
  <c r="Z74" i="12"/>
  <c r="BF70" i="12"/>
  <c r="BE70" i="12"/>
  <c r="BD70" i="12"/>
  <c r="BC70" i="12"/>
  <c r="BK66" i="12"/>
  <c r="BJ66" i="12"/>
  <c r="BI66" i="12"/>
  <c r="BH66" i="12"/>
  <c r="BG66" i="12"/>
  <c r="BF66" i="12"/>
  <c r="BE66" i="12"/>
  <c r="BD66" i="12"/>
  <c r="BC66" i="12"/>
  <c r="K58" i="12"/>
  <c r="AU52" i="12"/>
  <c r="G52" i="12"/>
  <c r="Z52" i="12"/>
  <c r="P52" i="12"/>
  <c r="BL17" i="15"/>
  <c r="BL11" i="15"/>
  <c r="P89" i="12"/>
  <c r="AQ79" i="12"/>
  <c r="AP79" i="12"/>
  <c r="AO79" i="12"/>
  <c r="AN79" i="12"/>
  <c r="AM79" i="12"/>
  <c r="AL79" i="12"/>
  <c r="K77" i="12"/>
  <c r="BJ73" i="12"/>
  <c r="BI73" i="12"/>
  <c r="BH73" i="12"/>
  <c r="BG73" i="12"/>
  <c r="BF73" i="12"/>
  <c r="BK73" i="12"/>
  <c r="BE73" i="12"/>
  <c r="BD73" i="12"/>
  <c r="BC73" i="12"/>
  <c r="P66" i="12"/>
  <c r="Z66" i="12"/>
  <c r="G66" i="12"/>
  <c r="BL24" i="15"/>
  <c r="AU21" i="15"/>
  <c r="BL10" i="15"/>
  <c r="BL3" i="15"/>
  <c r="Z84" i="12"/>
  <c r="Z77" i="12"/>
  <c r="AU77" i="12"/>
  <c r="AU68" i="12"/>
  <c r="G68" i="12"/>
  <c r="P68" i="12"/>
  <c r="AF68" i="12" s="1"/>
  <c r="Z68" i="12"/>
  <c r="G63" i="12"/>
  <c r="P63" i="12"/>
  <c r="AC63" i="12" s="1"/>
  <c r="AU63" i="12"/>
  <c r="Z63" i="12"/>
  <c r="K62" i="12"/>
  <c r="BL21" i="15"/>
  <c r="G21" i="15"/>
  <c r="BL16" i="15"/>
  <c r="BL7" i="15"/>
  <c r="BL5" i="15"/>
  <c r="AU89" i="12"/>
  <c r="Z87" i="12"/>
  <c r="P85" i="12"/>
  <c r="AC85" i="12" s="1"/>
  <c r="Z81" i="12"/>
  <c r="AU81" i="12"/>
  <c r="Z65" i="12"/>
  <c r="P65" i="12"/>
  <c r="G65" i="12"/>
  <c r="BJ61" i="12"/>
  <c r="BI61" i="12"/>
  <c r="BH61" i="12"/>
  <c r="BG61" i="12"/>
  <c r="BF61" i="12"/>
  <c r="BE61" i="12"/>
  <c r="BD61" i="12"/>
  <c r="BC61" i="12"/>
  <c r="BK61" i="12"/>
  <c r="P78" i="12"/>
  <c r="AC78" i="12" s="1"/>
  <c r="Z78" i="12"/>
  <c r="BI76" i="12"/>
  <c r="G75" i="12"/>
  <c r="P75" i="12"/>
  <c r="AF75" i="12" s="1"/>
  <c r="AU74" i="12"/>
  <c r="AT66" i="12"/>
  <c r="AS66" i="12"/>
  <c r="AR66" i="12"/>
  <c r="AQ66" i="12"/>
  <c r="AP66" i="12"/>
  <c r="AO66" i="12"/>
  <c r="AN66" i="12"/>
  <c r="AM66" i="12"/>
  <c r="AL66" i="12"/>
  <c r="G56" i="12"/>
  <c r="AU56" i="12"/>
  <c r="P56" i="12"/>
  <c r="AC56" i="12" s="1"/>
  <c r="Z56" i="12"/>
  <c r="J53" i="12"/>
  <c r="BL15" i="15"/>
  <c r="BL2" i="15"/>
  <c r="AT85" i="12"/>
  <c r="AS85" i="12"/>
  <c r="AR85" i="12"/>
  <c r="AQ85" i="12"/>
  <c r="AP85" i="12"/>
  <c r="AO85" i="12"/>
  <c r="AN85" i="12"/>
  <c r="AM85" i="12"/>
  <c r="AL85" i="12"/>
  <c r="P82" i="12"/>
  <c r="AC82" i="12" s="1"/>
  <c r="Z82" i="12"/>
  <c r="BH79" i="12"/>
  <c r="BG79" i="12"/>
  <c r="BF79" i="12"/>
  <c r="BE79" i="12"/>
  <c r="BD79" i="12"/>
  <c r="BC79" i="12"/>
  <c r="G79" i="12"/>
  <c r="P79" i="12"/>
  <c r="BK74" i="12"/>
  <c r="BJ74" i="12"/>
  <c r="BI74" i="12"/>
  <c r="BH74" i="12"/>
  <c r="BG74" i="12"/>
  <c r="BF74" i="12"/>
  <c r="BE74" i="12"/>
  <c r="BD74" i="12"/>
  <c r="BC74" i="12"/>
  <c r="AU72" i="12"/>
  <c r="Z72" i="12"/>
  <c r="G72" i="12"/>
  <c r="BK69" i="12"/>
  <c r="BJ69" i="12"/>
  <c r="BI69" i="12"/>
  <c r="BH69" i="12"/>
  <c r="BG69" i="12"/>
  <c r="BF69" i="12"/>
  <c r="BE69" i="12"/>
  <c r="BD69" i="12"/>
  <c r="BC69" i="12"/>
  <c r="BL20" i="15"/>
  <c r="BL18" i="15"/>
  <c r="AY4" i="15"/>
  <c r="AY5" i="15"/>
  <c r="AY6" i="15"/>
  <c r="AY7" i="15"/>
  <c r="AY8" i="15"/>
  <c r="AY2" i="15"/>
  <c r="Z89" i="12"/>
  <c r="P87" i="12"/>
  <c r="G83" i="12"/>
  <c r="P83" i="12"/>
  <c r="BJ81" i="12"/>
  <c r="BI81" i="12"/>
  <c r="BH81" i="12"/>
  <c r="BG81" i="12"/>
  <c r="BF81" i="12"/>
  <c r="BE81" i="12"/>
  <c r="BD81" i="12"/>
  <c r="BC81" i="12"/>
  <c r="BK78" i="12"/>
  <c r="BJ78" i="12"/>
  <c r="BI78" i="12"/>
  <c r="BH78" i="12"/>
  <c r="BG78" i="12"/>
  <c r="BF78" i="12"/>
  <c r="BE78" i="12"/>
  <c r="BD78" i="12"/>
  <c r="BC78" i="12"/>
  <c r="AU78" i="12"/>
  <c r="BK77" i="12"/>
  <c r="BJ77" i="12"/>
  <c r="BI77" i="12"/>
  <c r="BH77" i="12"/>
  <c r="BG77" i="12"/>
  <c r="BF77" i="12"/>
  <c r="BE77" i="12"/>
  <c r="BD77" i="12"/>
  <c r="BC77" i="12"/>
  <c r="AU75" i="12"/>
  <c r="K73" i="12"/>
  <c r="AU65" i="12"/>
  <c r="P64" i="12"/>
  <c r="AT54" i="12"/>
  <c r="AS54" i="12"/>
  <c r="AR54" i="12"/>
  <c r="AQ54" i="12"/>
  <c r="AP54" i="12"/>
  <c r="AO54" i="12"/>
  <c r="AN54" i="12"/>
  <c r="AM54" i="12"/>
  <c r="AL54" i="12"/>
  <c r="BH76" i="12"/>
  <c r="BG76" i="12"/>
  <c r="BF76" i="12"/>
  <c r="BE76" i="12"/>
  <c r="BD76" i="12"/>
  <c r="BC76" i="12"/>
  <c r="AU70" i="12"/>
  <c r="AU69" i="12"/>
  <c r="BJ54" i="12"/>
  <c r="BI54" i="12"/>
  <c r="BH54" i="12"/>
  <c r="BG54" i="12"/>
  <c r="BF54" i="12"/>
  <c r="BE54" i="12"/>
  <c r="BD54" i="12"/>
  <c r="BC54" i="12"/>
  <c r="BK54" i="12"/>
  <c r="BK45" i="12"/>
  <c r="BJ45" i="12"/>
  <c r="BI45" i="12"/>
  <c r="BH45" i="12"/>
  <c r="BG45" i="12"/>
  <c r="BF45" i="12"/>
  <c r="BE45" i="12"/>
  <c r="BD45" i="12"/>
  <c r="BC45" i="12"/>
  <c r="K61" i="12"/>
  <c r="P58" i="12"/>
  <c r="Z58" i="12"/>
  <c r="BI56" i="12"/>
  <c r="BH56" i="12"/>
  <c r="BG56" i="12"/>
  <c r="BF56" i="12"/>
  <c r="AT55" i="12"/>
  <c r="AS55" i="12"/>
  <c r="AR55" i="12"/>
  <c r="AQ55" i="12"/>
  <c r="AP55" i="12"/>
  <c r="AO55" i="12"/>
  <c r="AN55" i="12"/>
  <c r="AM55" i="12"/>
  <c r="AL55" i="12"/>
  <c r="AT32" i="12"/>
  <c r="AS32" i="12"/>
  <c r="AR32" i="12"/>
  <c r="AQ32" i="12"/>
  <c r="AP32" i="12"/>
  <c r="AO32" i="12"/>
  <c r="AN32" i="12"/>
  <c r="AM32" i="12"/>
  <c r="AL32" i="12"/>
  <c r="Z61" i="12"/>
  <c r="AU61" i="12"/>
  <c r="AU60" i="12"/>
  <c r="G60" i="12"/>
  <c r="G59" i="12"/>
  <c r="P59" i="12"/>
  <c r="AC59" i="12" s="1"/>
  <c r="BJ57" i="12"/>
  <c r="BI57" i="12"/>
  <c r="BH57" i="12"/>
  <c r="BG57" i="12"/>
  <c r="BF57" i="12"/>
  <c r="BE57" i="12"/>
  <c r="BD57" i="12"/>
  <c r="BC57" i="12"/>
  <c r="P50" i="12"/>
  <c r="AC50" i="12" s="1"/>
  <c r="Z50" i="12"/>
  <c r="BI80" i="12"/>
  <c r="BH80" i="12"/>
  <c r="BG80" i="12"/>
  <c r="BF80" i="12"/>
  <c r="BE80" i="12"/>
  <c r="BD80" i="12"/>
  <c r="BC80" i="12"/>
  <c r="BI72" i="12"/>
  <c r="BH72" i="12"/>
  <c r="BG72" i="12"/>
  <c r="BF72" i="12"/>
  <c r="BE72" i="12"/>
  <c r="BD72" i="12"/>
  <c r="BC72" i="12"/>
  <c r="AT71" i="12"/>
  <c r="G70" i="12"/>
  <c r="G69" i="12"/>
  <c r="BK65" i="12"/>
  <c r="BJ65" i="12"/>
  <c r="BI64" i="12"/>
  <c r="BH64" i="12"/>
  <c r="BG64" i="12"/>
  <c r="BF64" i="12"/>
  <c r="BK58" i="12"/>
  <c r="BJ58" i="12"/>
  <c r="BI58" i="12"/>
  <c r="BH58" i="12"/>
  <c r="BG58" i="12"/>
  <c r="BF58" i="12"/>
  <c r="BE58" i="12"/>
  <c r="BD58" i="12"/>
  <c r="BC58" i="12"/>
  <c r="AU58" i="12"/>
  <c r="BK57" i="12"/>
  <c r="G51" i="12"/>
  <c r="P51" i="12"/>
  <c r="AF51" i="12" s="1"/>
  <c r="BG49" i="12"/>
  <c r="BF49" i="12"/>
  <c r="BE49" i="12"/>
  <c r="BD49" i="12"/>
  <c r="BC49" i="12"/>
  <c r="BI49" i="12"/>
  <c r="BH49" i="12"/>
  <c r="BJ49" i="12"/>
  <c r="AU47" i="12"/>
  <c r="G47" i="12"/>
  <c r="Z47" i="12"/>
  <c r="P47" i="12"/>
  <c r="BJ44" i="12"/>
  <c r="BI44" i="12"/>
  <c r="BH44" i="12"/>
  <c r="BG44" i="12"/>
  <c r="BF44" i="12"/>
  <c r="BE44" i="12"/>
  <c r="BD44" i="12"/>
  <c r="BC44" i="12"/>
  <c r="BK44" i="12"/>
  <c r="AU73" i="12"/>
  <c r="AS71" i="12"/>
  <c r="AR71" i="12"/>
  <c r="AQ71" i="12"/>
  <c r="AP71" i="12"/>
  <c r="AO71" i="12"/>
  <c r="AN71" i="12"/>
  <c r="AM71" i="12"/>
  <c r="AL71" i="12"/>
  <c r="Z71" i="12"/>
  <c r="BG70" i="12"/>
  <c r="BK70" i="12"/>
  <c r="BJ70" i="12"/>
  <c r="BI70" i="12"/>
  <c r="BI65" i="12"/>
  <c r="BH65" i="12"/>
  <c r="P62" i="12"/>
  <c r="AC62" i="12" s="1"/>
  <c r="Z62" i="12"/>
  <c r="AU59" i="12"/>
  <c r="Z53" i="12"/>
  <c r="AU53" i="12"/>
  <c r="BK50" i="12"/>
  <c r="BJ50" i="12"/>
  <c r="BI50" i="12"/>
  <c r="BH50" i="12"/>
  <c r="BG50" i="12"/>
  <c r="BF50" i="12"/>
  <c r="BE50" i="12"/>
  <c r="BD50" i="12"/>
  <c r="BC50" i="12"/>
  <c r="AU50" i="12"/>
  <c r="AU44" i="12"/>
  <c r="G44" i="12"/>
  <c r="P44" i="12"/>
  <c r="Z44" i="12"/>
  <c r="AT51" i="12"/>
  <c r="AS51" i="12"/>
  <c r="AR51" i="12"/>
  <c r="AQ51" i="12"/>
  <c r="AP51" i="12"/>
  <c r="AO51" i="12"/>
  <c r="AN51" i="12"/>
  <c r="AM51" i="12"/>
  <c r="AL51" i="12"/>
  <c r="K49" i="12"/>
  <c r="G43" i="12"/>
  <c r="AU43" i="12"/>
  <c r="P43" i="12"/>
  <c r="G42" i="12"/>
  <c r="P42" i="12"/>
  <c r="AF42" i="12" s="1"/>
  <c r="Z42" i="12"/>
  <c r="AU42" i="12"/>
  <c r="K40" i="12"/>
  <c r="BK51" i="12"/>
  <c r="BJ51" i="12"/>
  <c r="BI51" i="12"/>
  <c r="BH51" i="12"/>
  <c r="BG51" i="12"/>
  <c r="BF51" i="12"/>
  <c r="BE51" i="12"/>
  <c r="BD51" i="12"/>
  <c r="BC51" i="12"/>
  <c r="BG65" i="12"/>
  <c r="BF65" i="12"/>
  <c r="BJ62" i="12"/>
  <c r="BI62" i="12"/>
  <c r="BH62" i="12"/>
  <c r="BG62" i="12"/>
  <c r="BF62" i="12"/>
  <c r="BE62" i="12"/>
  <c r="BD62" i="12"/>
  <c r="BC62" i="12"/>
  <c r="BK62" i="12"/>
  <c r="Z60" i="12"/>
  <c r="J57" i="12"/>
  <c r="P54" i="12"/>
  <c r="AC54" i="12" s="1"/>
  <c r="Z54" i="12"/>
  <c r="P49" i="12"/>
  <c r="AU49" i="12"/>
  <c r="Z49" i="12"/>
  <c r="BI40" i="12"/>
  <c r="BH40" i="12"/>
  <c r="BG40" i="12"/>
  <c r="BF40" i="12"/>
  <c r="BE40" i="12"/>
  <c r="BD40" i="12"/>
  <c r="BC40" i="12"/>
  <c r="BK40" i="12"/>
  <c r="BJ40" i="12"/>
  <c r="P71" i="12"/>
  <c r="BH70" i="12"/>
  <c r="BK68" i="12"/>
  <c r="BJ68" i="12"/>
  <c r="BI68" i="12"/>
  <c r="BH68" i="12"/>
  <c r="BG68" i="12"/>
  <c r="BF68" i="12"/>
  <c r="BE68" i="12"/>
  <c r="BD68" i="12"/>
  <c r="BC68" i="12"/>
  <c r="BH67" i="12"/>
  <c r="BG67" i="12"/>
  <c r="BF67" i="12"/>
  <c r="BE67" i="12"/>
  <c r="BD67" i="12"/>
  <c r="BC67" i="12"/>
  <c r="BE65" i="12"/>
  <c r="BD65" i="12"/>
  <c r="BC65" i="12"/>
  <c r="AT62" i="12"/>
  <c r="AS62" i="12"/>
  <c r="AR62" i="12"/>
  <c r="AQ62" i="12"/>
  <c r="AP62" i="12"/>
  <c r="AO62" i="12"/>
  <c r="AN62" i="12"/>
  <c r="AM62" i="12"/>
  <c r="AL62" i="12"/>
  <c r="Z57" i="12"/>
  <c r="AU57" i="12"/>
  <c r="G55" i="12"/>
  <c r="P55" i="12"/>
  <c r="AC55" i="12" s="1"/>
  <c r="BJ53" i="12"/>
  <c r="BI53" i="12"/>
  <c r="BH53" i="12"/>
  <c r="BG53" i="12"/>
  <c r="BF53" i="12"/>
  <c r="BE53" i="12"/>
  <c r="BD53" i="12"/>
  <c r="BC53" i="12"/>
  <c r="AR48" i="12"/>
  <c r="AQ48" i="12"/>
  <c r="AP48" i="12"/>
  <c r="AO48" i="12"/>
  <c r="AS48" i="12"/>
  <c r="AN48" i="12"/>
  <c r="AM48" i="12"/>
  <c r="AL48" i="12"/>
  <c r="P46" i="12"/>
  <c r="AF46" i="12" s="1"/>
  <c r="G46" i="12"/>
  <c r="AU46" i="12"/>
  <c r="AU39" i="12"/>
  <c r="G39" i="12"/>
  <c r="P39" i="12"/>
  <c r="G38" i="12"/>
  <c r="P38" i="12"/>
  <c r="AF38" i="12" s="1"/>
  <c r="AU38" i="12"/>
  <c r="Z38" i="12"/>
  <c r="K37" i="12"/>
  <c r="BL52" i="12"/>
  <c r="BL48" i="12"/>
  <c r="P41" i="12"/>
  <c r="Z41" i="12"/>
  <c r="Z36" i="12"/>
  <c r="AU36" i="12"/>
  <c r="G34" i="12"/>
  <c r="AU34" i="12"/>
  <c r="AU33" i="12"/>
  <c r="J25" i="12"/>
  <c r="BK33" i="12"/>
  <c r="BJ33" i="12"/>
  <c r="BI33" i="12"/>
  <c r="BH33" i="12"/>
  <c r="BG33" i="12"/>
  <c r="BF33" i="12"/>
  <c r="BE33" i="12"/>
  <c r="BD33" i="12"/>
  <c r="BC33" i="12"/>
  <c r="K33" i="12"/>
  <c r="K32" i="12"/>
  <c r="AT25" i="12"/>
  <c r="AS25" i="12"/>
  <c r="AR25" i="12"/>
  <c r="AQ25" i="12"/>
  <c r="AP25" i="12"/>
  <c r="AO25" i="12"/>
  <c r="AN25" i="12"/>
  <c r="AM25" i="12"/>
  <c r="AL25" i="12"/>
  <c r="BE43" i="12"/>
  <c r="BD43" i="12"/>
  <c r="BC43" i="12"/>
  <c r="BG41" i="12"/>
  <c r="BF41" i="12"/>
  <c r="BE41" i="12"/>
  <c r="BD41" i="12"/>
  <c r="BC41" i="12"/>
  <c r="BK41" i="12"/>
  <c r="BJ41" i="12"/>
  <c r="BI41" i="12"/>
  <c r="BH41" i="12"/>
  <c r="Z32" i="12"/>
  <c r="P32" i="12"/>
  <c r="AF32" i="12" s="1"/>
  <c r="G30" i="12"/>
  <c r="AU30" i="12"/>
  <c r="Z30" i="12"/>
  <c r="J24" i="12"/>
  <c r="G22" i="12"/>
  <c r="Z22" i="12"/>
  <c r="BE64" i="12"/>
  <c r="BD64" i="12"/>
  <c r="BC64" i="12"/>
  <c r="BI60" i="12"/>
  <c r="BH60" i="12"/>
  <c r="BG60" i="12"/>
  <c r="BF60" i="12"/>
  <c r="BE60" i="12"/>
  <c r="BD60" i="12"/>
  <c r="BC60" i="12"/>
  <c r="BL59" i="12"/>
  <c r="BE56" i="12"/>
  <c r="BD56" i="12"/>
  <c r="BC56" i="12"/>
  <c r="G48" i="12"/>
  <c r="BK43" i="12"/>
  <c r="AT41" i="12"/>
  <c r="AS41" i="12"/>
  <c r="AR41" i="12"/>
  <c r="AQ41" i="12"/>
  <c r="AP41" i="12"/>
  <c r="AO41" i="12"/>
  <c r="AN41" i="12"/>
  <c r="AM41" i="12"/>
  <c r="AL41" i="12"/>
  <c r="Z27" i="12"/>
  <c r="G27" i="12"/>
  <c r="P27" i="12"/>
  <c r="AF27" i="12" s="1"/>
  <c r="AU45" i="12"/>
  <c r="P45" i="12"/>
  <c r="BJ43" i="12"/>
  <c r="BI43" i="12"/>
  <c r="BH43" i="12"/>
  <c r="BG43" i="12"/>
  <c r="BF43" i="12"/>
  <c r="P37" i="12"/>
  <c r="AF37" i="12" s="1"/>
  <c r="Z37" i="12"/>
  <c r="Z34" i="12"/>
  <c r="G31" i="12"/>
  <c r="K29" i="12"/>
  <c r="J21" i="12"/>
  <c r="BI36" i="12"/>
  <c r="BE36" i="12"/>
  <c r="BD36" i="12"/>
  <c r="BC36" i="12"/>
  <c r="K35" i="12"/>
  <c r="BL42" i="12"/>
  <c r="BL9" i="12"/>
  <c r="BL13" i="12"/>
  <c r="BL19" i="12"/>
  <c r="AU21" i="12"/>
  <c r="BL25" i="12"/>
  <c r="AU28" i="12"/>
  <c r="AU29" i="12"/>
  <c r="BL8" i="12"/>
  <c r="BL27" i="12"/>
  <c r="BL38" i="12"/>
  <c r="BL18" i="12"/>
  <c r="BL21" i="12"/>
  <c r="BL29" i="12"/>
  <c r="BL4" i="12"/>
  <c r="BL10" i="12"/>
  <c r="BL31" i="12"/>
  <c r="BL35" i="12"/>
  <c r="BL39" i="12"/>
  <c r="BL47" i="12"/>
  <c r="Z40" i="12"/>
  <c r="AU40" i="12"/>
  <c r="BK37" i="12"/>
  <c r="BJ37" i="12"/>
  <c r="AS37" i="12"/>
  <c r="AR37" i="12"/>
  <c r="AQ37" i="12"/>
  <c r="AP37" i="12"/>
  <c r="AO37" i="12"/>
  <c r="AN37" i="12"/>
  <c r="AM37" i="12"/>
  <c r="AL37" i="12"/>
  <c r="BK36" i="12"/>
  <c r="BJ36" i="12"/>
  <c r="AC32" i="12"/>
  <c r="K28" i="12"/>
  <c r="G26" i="12"/>
  <c r="Z26" i="12"/>
  <c r="BL14" i="12"/>
  <c r="BL55" i="12"/>
  <c r="BK46" i="12"/>
  <c r="BJ46" i="12"/>
  <c r="BI46" i="12"/>
  <c r="BH46" i="12"/>
  <c r="BG46" i="12"/>
  <c r="BF46" i="12"/>
  <c r="BE46" i="12"/>
  <c r="BD46" i="12"/>
  <c r="BC46" i="12"/>
  <c r="G45" i="12"/>
  <c r="G41" i="12"/>
  <c r="BI37" i="12"/>
  <c r="BH37" i="12"/>
  <c r="BG37" i="12"/>
  <c r="BF37" i="12"/>
  <c r="BE37" i="12"/>
  <c r="BD37" i="12"/>
  <c r="BC37" i="12"/>
  <c r="AT37" i="12"/>
  <c r="BH36" i="12"/>
  <c r="BG36" i="12"/>
  <c r="BF36" i="12"/>
  <c r="G36" i="12"/>
  <c r="G23" i="12"/>
  <c r="P23" i="12"/>
  <c r="Z23" i="12"/>
  <c r="BL23" i="12"/>
  <c r="AU26" i="12"/>
  <c r="Z25" i="12"/>
  <c r="AU24" i="12"/>
  <c r="BL11" i="12"/>
  <c r="BL17" i="12"/>
  <c r="BL22" i="12"/>
  <c r="AU27" i="12"/>
  <c r="BL30" i="12"/>
  <c r="AU35" i="12"/>
  <c r="BL15" i="12"/>
  <c r="AU23" i="12"/>
  <c r="BL26" i="12"/>
  <c r="AU31" i="12"/>
  <c r="BL34" i="12"/>
  <c r="BL7" i="12"/>
  <c r="BL2" i="12"/>
  <c r="BL28" i="12"/>
  <c r="P24" i="12"/>
  <c r="AF24" i="12" s="1"/>
  <c r="BL20" i="12"/>
  <c r="AU22" i="12"/>
  <c r="BL12" i="12"/>
  <c r="BL5" i="12"/>
  <c r="G120" i="1"/>
  <c r="BL3" i="12"/>
  <c r="BL32" i="12"/>
  <c r="P28" i="12"/>
  <c r="AC28" i="12" s="1"/>
  <c r="BL24" i="12"/>
  <c r="BL16" i="12"/>
  <c r="AB12" i="12"/>
  <c r="P21" i="12"/>
  <c r="P29" i="12"/>
  <c r="P25" i="12"/>
  <c r="P33" i="12"/>
  <c r="AF33" i="12" s="1"/>
  <c r="BL6" i="12"/>
  <c r="Z125" i="1"/>
  <c r="Z111" i="1"/>
  <c r="G91" i="1"/>
  <c r="G96" i="1"/>
  <c r="Z99" i="1"/>
  <c r="Z88" i="1"/>
  <c r="Z84" i="1"/>
  <c r="Z83" i="1"/>
  <c r="Z79" i="1"/>
  <c r="Z109" i="1"/>
  <c r="G87" i="1"/>
  <c r="Z85" i="1"/>
  <c r="G76" i="1"/>
  <c r="Z72" i="1"/>
  <c r="G72" i="1"/>
  <c r="K77" i="1"/>
  <c r="Z94" i="1"/>
  <c r="Z81" i="1"/>
  <c r="J71" i="1"/>
  <c r="Z76" i="1"/>
  <c r="Z71" i="1"/>
  <c r="Z61" i="1"/>
  <c r="G61" i="1"/>
  <c r="K60" i="1"/>
  <c r="Z60" i="1"/>
  <c r="Z64" i="1"/>
  <c r="Z75" i="1"/>
  <c r="G65" i="1"/>
  <c r="Z57" i="1"/>
  <c r="G57" i="1"/>
  <c r="K56" i="1"/>
  <c r="I40" i="1"/>
  <c r="Z56" i="1"/>
  <c r="K55" i="1"/>
  <c r="Z37" i="1"/>
  <c r="G37" i="1"/>
  <c r="I37" i="1" s="1"/>
  <c r="Z40" i="1"/>
  <c r="G38" i="1"/>
  <c r="Z38" i="1"/>
  <c r="G39" i="1"/>
  <c r="Z39" i="1"/>
  <c r="Z36" i="1"/>
  <c r="G53" i="1"/>
  <c r="G45" i="1"/>
  <c r="G52" i="1"/>
  <c r="K47" i="1"/>
  <c r="Z46" i="1"/>
  <c r="G46" i="1"/>
  <c r="Z47" i="1"/>
  <c r="I44" i="1"/>
  <c r="Z53" i="1"/>
  <c r="Z44" i="1"/>
  <c r="G34" i="1"/>
  <c r="Z34" i="1"/>
  <c r="Z31" i="1"/>
  <c r="G31" i="1"/>
  <c r="Z22" i="1"/>
  <c r="G22" i="1"/>
  <c r="I29" i="1"/>
  <c r="Z27" i="1"/>
  <c r="G27" i="1"/>
  <c r="G25" i="1"/>
  <c r="G21" i="1"/>
  <c r="Z21" i="1"/>
  <c r="Z32" i="1"/>
  <c r="G24" i="1"/>
  <c r="G23" i="1"/>
  <c r="H23" i="1" s="1"/>
  <c r="AB11" i="1"/>
  <c r="Z26" i="1"/>
  <c r="G26" i="1"/>
  <c r="Z28" i="1"/>
  <c r="G28" i="1"/>
  <c r="AB13" i="1"/>
  <c r="AB17" i="1" s="1"/>
  <c r="Z29" i="1"/>
  <c r="AY3" i="1"/>
  <c r="AY8" i="1"/>
  <c r="K116" i="19"/>
  <c r="J123" i="15"/>
  <c r="J135" i="15"/>
  <c r="J121" i="15"/>
  <c r="J129" i="15"/>
  <c r="J137" i="15"/>
  <c r="K120" i="14"/>
  <c r="X120" i="14"/>
  <c r="K128" i="14"/>
  <c r="X128" i="14"/>
  <c r="K113" i="14"/>
  <c r="X113" i="14"/>
  <c r="K114" i="14"/>
  <c r="X114" i="14"/>
  <c r="K122" i="14"/>
  <c r="K125" i="14"/>
  <c r="X125" i="14"/>
  <c r="K116" i="14"/>
  <c r="K124" i="14"/>
  <c r="X124" i="14"/>
  <c r="S114" i="14"/>
  <c r="U114" i="14" s="1"/>
  <c r="K127" i="14"/>
  <c r="K110" i="14"/>
  <c r="K118" i="14"/>
  <c r="X118" i="14"/>
  <c r="K126" i="14"/>
  <c r="X126" i="14"/>
  <c r="K123" i="14"/>
  <c r="X123" i="14"/>
  <c r="K117" i="14"/>
  <c r="X117" i="14"/>
  <c r="AI95" i="12"/>
  <c r="AH95" i="12"/>
  <c r="AA95" i="12"/>
  <c r="AJ95" i="12"/>
  <c r="AK95" i="12"/>
  <c r="AI99" i="12"/>
  <c r="AH99" i="12"/>
  <c r="AA99" i="12"/>
  <c r="AJ99" i="12"/>
  <c r="AK99" i="12"/>
  <c r="AI97" i="12"/>
  <c r="AJ97" i="12"/>
  <c r="AK97" i="12"/>
  <c r="AI91" i="12"/>
  <c r="AJ91" i="12"/>
  <c r="AK91" i="12"/>
  <c r="AI109" i="12"/>
  <c r="AH109" i="12"/>
  <c r="AA109" i="12"/>
  <c r="AJ109" i="12"/>
  <c r="AK109" i="12"/>
  <c r="AI103" i="12"/>
  <c r="AJ103" i="12"/>
  <c r="AK103" i="12"/>
  <c r="AI101" i="12"/>
  <c r="AH101" i="12"/>
  <c r="AA101" i="12"/>
  <c r="AE101" i="12"/>
  <c r="AJ101" i="12"/>
  <c r="AK101" i="12"/>
  <c r="AI107" i="12"/>
  <c r="AJ107" i="12"/>
  <c r="AK107" i="12"/>
  <c r="AI93" i="12"/>
  <c r="AH93" i="12"/>
  <c r="AA93" i="12"/>
  <c r="AE93" i="12"/>
  <c r="AJ93" i="12"/>
  <c r="AK93" i="12"/>
  <c r="AI105" i="12"/>
  <c r="AH105" i="12"/>
  <c r="AA105" i="12"/>
  <c r="AE105" i="12"/>
  <c r="AJ105" i="12"/>
  <c r="AK105" i="12"/>
  <c r="K106" i="12"/>
  <c r="AF106" i="12"/>
  <c r="K90" i="12"/>
  <c r="K98" i="12"/>
  <c r="K108" i="12"/>
  <c r="AC108" i="12"/>
  <c r="AF108" i="12"/>
  <c r="AR96" i="12"/>
  <c r="AQ96" i="12"/>
  <c r="AP96" i="12"/>
  <c r="AO96" i="12"/>
  <c r="AN96" i="12"/>
  <c r="AM96" i="12"/>
  <c r="AL96" i="12"/>
  <c r="AS96" i="12"/>
  <c r="AT96" i="12"/>
  <c r="AS104" i="12"/>
  <c r="AR104" i="12"/>
  <c r="AQ104" i="12"/>
  <c r="AP104" i="12"/>
  <c r="AO104" i="12"/>
  <c r="AN104" i="12"/>
  <c r="AM104" i="12"/>
  <c r="AL104" i="12"/>
  <c r="AT104" i="12"/>
  <c r="K110" i="12"/>
  <c r="AT106" i="12"/>
  <c r="AS106" i="12"/>
  <c r="AR106" i="12"/>
  <c r="AQ106" i="12"/>
  <c r="AP106" i="12"/>
  <c r="AO106" i="12"/>
  <c r="AN106" i="12"/>
  <c r="AM106" i="12"/>
  <c r="AL106" i="12"/>
  <c r="AE95" i="12"/>
  <c r="AB95" i="12"/>
  <c r="Y95" i="12"/>
  <c r="K95" i="12"/>
  <c r="K103" i="12"/>
  <c r="K93" i="12"/>
  <c r="K92" i="12"/>
  <c r="AC92" i="12"/>
  <c r="AF92" i="12"/>
  <c r="K100" i="12"/>
  <c r="AT90" i="12"/>
  <c r="AS90" i="12"/>
  <c r="AR90" i="12"/>
  <c r="AQ90" i="12"/>
  <c r="AP90" i="12"/>
  <c r="AO90" i="12"/>
  <c r="AN90" i="12"/>
  <c r="AM90" i="12"/>
  <c r="AL90" i="12"/>
  <c r="AT98" i="12"/>
  <c r="AS98" i="12"/>
  <c r="AR98" i="12"/>
  <c r="AQ98" i="12"/>
  <c r="AP98" i="12"/>
  <c r="AO98" i="12"/>
  <c r="AN98" i="12"/>
  <c r="AM98" i="12"/>
  <c r="AL98" i="12"/>
  <c r="AR108" i="12"/>
  <c r="AQ108" i="12"/>
  <c r="AP108" i="12"/>
  <c r="AO108" i="12"/>
  <c r="AN108" i="12"/>
  <c r="AM108" i="12"/>
  <c r="AL108" i="12"/>
  <c r="AS108" i="12"/>
  <c r="AT108" i="12"/>
  <c r="AR110" i="12"/>
  <c r="AQ110" i="12"/>
  <c r="AP110" i="12"/>
  <c r="AO110" i="12"/>
  <c r="AN110" i="12"/>
  <c r="AM110" i="12"/>
  <c r="AL110" i="12"/>
  <c r="AS110" i="12"/>
  <c r="AT110" i="12"/>
  <c r="K97" i="12"/>
  <c r="AB105" i="12"/>
  <c r="Y105" i="12"/>
  <c r="K105" i="12"/>
  <c r="K94" i="12"/>
  <c r="AC94" i="12"/>
  <c r="K102" i="12"/>
  <c r="AC102" i="12"/>
  <c r="AF102" i="12"/>
  <c r="AT92" i="12"/>
  <c r="AS92" i="12"/>
  <c r="AR92" i="12"/>
  <c r="AQ92" i="12"/>
  <c r="AP92" i="12"/>
  <c r="AO92" i="12"/>
  <c r="AN92" i="12"/>
  <c r="AM92" i="12"/>
  <c r="AL92" i="12"/>
  <c r="AT100" i="12"/>
  <c r="AS100" i="12"/>
  <c r="AR100" i="12"/>
  <c r="AQ100" i="12"/>
  <c r="AP100" i="12"/>
  <c r="AO100" i="12"/>
  <c r="AN100" i="12"/>
  <c r="AM100" i="12"/>
  <c r="AL100" i="12"/>
  <c r="K107" i="12"/>
  <c r="K101" i="12"/>
  <c r="K91" i="12"/>
  <c r="AE99" i="12"/>
  <c r="K99" i="12"/>
  <c r="AE109" i="12"/>
  <c r="K109" i="12"/>
  <c r="K96" i="12"/>
  <c r="AC96" i="12"/>
  <c r="AF96" i="12"/>
  <c r="K104" i="12"/>
  <c r="AS94" i="12"/>
  <c r="AR94" i="12"/>
  <c r="AQ94" i="12"/>
  <c r="AP94" i="12"/>
  <c r="AO94" i="12"/>
  <c r="AN94" i="12"/>
  <c r="AM94" i="12"/>
  <c r="AL94" i="12"/>
  <c r="AT94" i="12"/>
  <c r="AT102" i="12"/>
  <c r="AS102" i="12"/>
  <c r="AR102" i="12"/>
  <c r="AQ102" i="12"/>
  <c r="AP102" i="12"/>
  <c r="AO102" i="12"/>
  <c r="AN102" i="12"/>
  <c r="AM102" i="12"/>
  <c r="AL102" i="12"/>
  <c r="AK105" i="10"/>
  <c r="AI105" i="10"/>
  <c r="AJ105" i="10"/>
  <c r="AK91" i="10"/>
  <c r="AI91" i="10"/>
  <c r="AJ91" i="10"/>
  <c r="AK99" i="10"/>
  <c r="AI99" i="10"/>
  <c r="AJ99" i="10"/>
  <c r="AK103" i="10"/>
  <c r="AI103" i="10"/>
  <c r="AH103" i="10"/>
  <c r="AA103" i="10"/>
  <c r="AE103" i="10"/>
  <c r="AJ103" i="10"/>
  <c r="AI107" i="10"/>
  <c r="AJ107" i="10"/>
  <c r="AK107" i="10"/>
  <c r="AK101" i="10"/>
  <c r="AI101" i="10"/>
  <c r="AH101" i="10"/>
  <c r="AB101" i="10"/>
  <c r="Y101" i="10"/>
  <c r="AJ101" i="10"/>
  <c r="AK93" i="10"/>
  <c r="AI93" i="10"/>
  <c r="AH93" i="10"/>
  <c r="AJ93" i="10"/>
  <c r="AI95" i="10"/>
  <c r="AH95" i="10"/>
  <c r="AA95" i="10"/>
  <c r="AE95" i="10"/>
  <c r="AK95" i="10"/>
  <c r="AJ95" i="10"/>
  <c r="AK97" i="10"/>
  <c r="AI97" i="10"/>
  <c r="AJ97" i="10"/>
  <c r="K107" i="10"/>
  <c r="K106" i="10"/>
  <c r="AT96" i="10"/>
  <c r="AS96" i="10"/>
  <c r="AR96" i="10"/>
  <c r="AQ96" i="10"/>
  <c r="AP96" i="10"/>
  <c r="AO96" i="10"/>
  <c r="AN96" i="10"/>
  <c r="AM96" i="10"/>
  <c r="AL96" i="10"/>
  <c r="AB95" i="10"/>
  <c r="Y95" i="10"/>
  <c r="K95" i="10"/>
  <c r="K92" i="10"/>
  <c r="K94" i="10"/>
  <c r="K108" i="10"/>
  <c r="AT98" i="10"/>
  <c r="AS98" i="10"/>
  <c r="AR98" i="10"/>
  <c r="AQ98" i="10"/>
  <c r="AP98" i="10"/>
  <c r="AO98" i="10"/>
  <c r="AN98" i="10"/>
  <c r="AM98" i="10"/>
  <c r="AL98" i="10"/>
  <c r="AR90" i="10"/>
  <c r="AS90" i="10"/>
  <c r="AT90" i="10"/>
  <c r="AQ90" i="10"/>
  <c r="AP90" i="10"/>
  <c r="AO90" i="10"/>
  <c r="AN90" i="10"/>
  <c r="AM90" i="10"/>
  <c r="AL90" i="10"/>
  <c r="K104" i="10"/>
  <c r="K110" i="10"/>
  <c r="AT100" i="10"/>
  <c r="AS100" i="10"/>
  <c r="AR100" i="10"/>
  <c r="AQ100" i="10"/>
  <c r="AP100" i="10"/>
  <c r="AO100" i="10"/>
  <c r="AN100" i="10"/>
  <c r="AM100" i="10"/>
  <c r="AL100" i="10"/>
  <c r="AA93" i="10"/>
  <c r="AE93" i="10"/>
  <c r="K97" i="10"/>
  <c r="K90" i="10"/>
  <c r="AT109" i="10"/>
  <c r="AS109" i="10"/>
  <c r="AR109" i="10"/>
  <c r="AQ109" i="10"/>
  <c r="AP109" i="10"/>
  <c r="AO109" i="10"/>
  <c r="AN109" i="10"/>
  <c r="AM109" i="10"/>
  <c r="AL109" i="10"/>
  <c r="K96" i="10"/>
  <c r="AT102" i="10"/>
  <c r="AS102" i="10"/>
  <c r="AR102" i="10"/>
  <c r="AQ102" i="10"/>
  <c r="AP102" i="10"/>
  <c r="AO102" i="10"/>
  <c r="AN102" i="10"/>
  <c r="AM102" i="10"/>
  <c r="AL102" i="10"/>
  <c r="K99" i="10"/>
  <c r="K98" i="10"/>
  <c r="AS92" i="10"/>
  <c r="AR92" i="10"/>
  <c r="AQ92" i="10"/>
  <c r="AP92" i="10"/>
  <c r="AO92" i="10"/>
  <c r="AN92" i="10"/>
  <c r="AM92" i="10"/>
  <c r="AL92" i="10"/>
  <c r="AT92" i="10"/>
  <c r="AT104" i="10"/>
  <c r="AS104" i="10"/>
  <c r="AR104" i="10"/>
  <c r="AQ104" i="10"/>
  <c r="AP104" i="10"/>
  <c r="AO104" i="10"/>
  <c r="AN104" i="10"/>
  <c r="AM104" i="10"/>
  <c r="AL104" i="10"/>
  <c r="K91" i="10"/>
  <c r="K101" i="10"/>
  <c r="K109" i="10"/>
  <c r="K100" i="10"/>
  <c r="AS106" i="10"/>
  <c r="AR106" i="10"/>
  <c r="AQ106" i="10"/>
  <c r="AP106" i="10"/>
  <c r="AO106" i="10"/>
  <c r="AN106" i="10"/>
  <c r="AM106" i="10"/>
  <c r="AL106" i="10"/>
  <c r="AT106" i="10"/>
  <c r="AB103" i="10"/>
  <c r="Y103" i="10"/>
  <c r="K103" i="10"/>
  <c r="AT110" i="10"/>
  <c r="AS110" i="10"/>
  <c r="AR110" i="10"/>
  <c r="AQ110" i="10"/>
  <c r="AP110" i="10"/>
  <c r="AO110" i="10"/>
  <c r="AN110" i="10"/>
  <c r="AM110" i="10"/>
  <c r="AL110" i="10"/>
  <c r="K102" i="10"/>
  <c r="AR94" i="10"/>
  <c r="AS94" i="10"/>
  <c r="AT94" i="10"/>
  <c r="AQ94" i="10"/>
  <c r="AP94" i="10"/>
  <c r="AO94" i="10"/>
  <c r="AN94" i="10"/>
  <c r="AM94" i="10"/>
  <c r="AL94" i="10"/>
  <c r="AS108" i="10"/>
  <c r="AR108" i="10"/>
  <c r="AQ108" i="10"/>
  <c r="AP108" i="10"/>
  <c r="AO108" i="10"/>
  <c r="AN108" i="10"/>
  <c r="AM108" i="10"/>
  <c r="AL108" i="10"/>
  <c r="AT108" i="10"/>
  <c r="AB93" i="10"/>
  <c r="Y93" i="10"/>
  <c r="K93" i="10"/>
  <c r="K105" i="10"/>
  <c r="K103" i="8"/>
  <c r="AT102" i="8"/>
  <c r="AS102" i="8"/>
  <c r="AR102" i="8"/>
  <c r="AQ102" i="8"/>
  <c r="AP102" i="8"/>
  <c r="AO102" i="8"/>
  <c r="AN102" i="8"/>
  <c r="AM102" i="8"/>
  <c r="AL102" i="8"/>
  <c r="K89" i="8"/>
  <c r="AS101" i="8"/>
  <c r="AR101" i="8"/>
  <c r="AQ101" i="8"/>
  <c r="AP101" i="8"/>
  <c r="AO101" i="8"/>
  <c r="AN101" i="8"/>
  <c r="AM101" i="8"/>
  <c r="AL101" i="8"/>
  <c r="AT101" i="8"/>
  <c r="AS88" i="8"/>
  <c r="AR88" i="8"/>
  <c r="AQ88" i="8"/>
  <c r="AP88" i="8"/>
  <c r="AO88" i="8"/>
  <c r="AN88" i="8"/>
  <c r="AM88" i="8"/>
  <c r="AL88" i="8"/>
  <c r="AT88" i="8"/>
  <c r="K91" i="8"/>
  <c r="AT87" i="8"/>
  <c r="AS87" i="8"/>
  <c r="AR87" i="8"/>
  <c r="AQ87" i="8"/>
  <c r="AP87" i="8"/>
  <c r="AO87" i="8"/>
  <c r="AN87" i="8"/>
  <c r="AM87" i="8"/>
  <c r="AL87" i="8"/>
  <c r="AT103" i="8"/>
  <c r="AS103" i="8"/>
  <c r="AR103" i="8"/>
  <c r="AQ103" i="8"/>
  <c r="AP103" i="8"/>
  <c r="AO103" i="8"/>
  <c r="AN103" i="8"/>
  <c r="AM103" i="8"/>
  <c r="AL103" i="8"/>
  <c r="K94" i="8"/>
  <c r="AT90" i="8"/>
  <c r="AS90" i="8"/>
  <c r="AR90" i="8"/>
  <c r="AQ90" i="8"/>
  <c r="AP90" i="8"/>
  <c r="AO90" i="8"/>
  <c r="AN90" i="8"/>
  <c r="AM90" i="8"/>
  <c r="AL90" i="8"/>
  <c r="K87" i="8"/>
  <c r="AT99" i="8"/>
  <c r="AS99" i="8"/>
  <c r="AR99" i="8"/>
  <c r="AQ99" i="8"/>
  <c r="AP99" i="8"/>
  <c r="AO99" i="8"/>
  <c r="AN99" i="8"/>
  <c r="AM99" i="8"/>
  <c r="AL99" i="8"/>
  <c r="K105" i="8"/>
  <c r="K92" i="8"/>
  <c r="AT104" i="8"/>
  <c r="AS104" i="8"/>
  <c r="AR104" i="8"/>
  <c r="AQ104" i="8"/>
  <c r="AP104" i="8"/>
  <c r="AO104" i="8"/>
  <c r="AN104" i="8"/>
  <c r="AM104" i="8"/>
  <c r="AL104" i="8"/>
  <c r="K93" i="8"/>
  <c r="AR89" i="8"/>
  <c r="AQ89" i="8"/>
  <c r="AP89" i="8"/>
  <c r="AO89" i="8"/>
  <c r="AN89" i="8"/>
  <c r="AM89" i="8"/>
  <c r="AL89" i="8"/>
  <c r="AS89" i="8"/>
  <c r="AT89" i="8"/>
  <c r="AS105" i="8"/>
  <c r="AR105" i="8"/>
  <c r="AQ105" i="8"/>
  <c r="AP105" i="8"/>
  <c r="AO105" i="8"/>
  <c r="AN105" i="8"/>
  <c r="AM105" i="8"/>
  <c r="AL105" i="8"/>
  <c r="AT105" i="8"/>
  <c r="K96" i="8"/>
  <c r="AR92" i="8"/>
  <c r="AQ92" i="8"/>
  <c r="AP92" i="8"/>
  <c r="AO92" i="8"/>
  <c r="AN92" i="8"/>
  <c r="AM92" i="8"/>
  <c r="AL92" i="8"/>
  <c r="AT92" i="8"/>
  <c r="AS92" i="8"/>
  <c r="AT85" i="8"/>
  <c r="AS85" i="8"/>
  <c r="AR85" i="8"/>
  <c r="AQ85" i="8"/>
  <c r="AP85" i="8"/>
  <c r="AO85" i="8"/>
  <c r="AN85" i="8"/>
  <c r="AM85" i="8"/>
  <c r="AL85" i="8"/>
  <c r="K90" i="8"/>
  <c r="AS91" i="8"/>
  <c r="AR91" i="8"/>
  <c r="AQ91" i="8"/>
  <c r="AP91" i="8"/>
  <c r="AO91" i="8"/>
  <c r="AN91" i="8"/>
  <c r="AM91" i="8"/>
  <c r="AL91" i="8"/>
  <c r="AT91" i="8"/>
  <c r="K98" i="8"/>
  <c r="K97" i="8"/>
  <c r="AT93" i="8"/>
  <c r="AS93" i="8"/>
  <c r="AR93" i="8"/>
  <c r="AQ93" i="8"/>
  <c r="AP93" i="8"/>
  <c r="AO93" i="8"/>
  <c r="AN93" i="8"/>
  <c r="AM93" i="8"/>
  <c r="AL93" i="8"/>
  <c r="K100" i="8"/>
  <c r="AS96" i="8"/>
  <c r="AR96" i="8"/>
  <c r="AQ96" i="8"/>
  <c r="AP96" i="8"/>
  <c r="AO96" i="8"/>
  <c r="AN96" i="8"/>
  <c r="AM96" i="8"/>
  <c r="AL96" i="8"/>
  <c r="AT96" i="8"/>
  <c r="K95" i="8"/>
  <c r="K85" i="8"/>
  <c r="K99" i="8"/>
  <c r="AS95" i="8"/>
  <c r="AR95" i="8"/>
  <c r="AQ95" i="8"/>
  <c r="AP95" i="8"/>
  <c r="AO95" i="8"/>
  <c r="AN95" i="8"/>
  <c r="AM95" i="8"/>
  <c r="AL95" i="8"/>
  <c r="AT95" i="8"/>
  <c r="K86" i="8"/>
  <c r="K102" i="8"/>
  <c r="AT98" i="8"/>
  <c r="AS98" i="8"/>
  <c r="AR98" i="8"/>
  <c r="AQ98" i="8"/>
  <c r="AP98" i="8"/>
  <c r="AO98" i="8"/>
  <c r="AN98" i="8"/>
  <c r="AM98" i="8"/>
  <c r="AL98" i="8"/>
  <c r="AT86" i="8"/>
  <c r="AS86" i="8"/>
  <c r="AR86" i="8"/>
  <c r="AQ86" i="8"/>
  <c r="AP86" i="8"/>
  <c r="AO86" i="8"/>
  <c r="AN86" i="8"/>
  <c r="AM86" i="8"/>
  <c r="AL86" i="8"/>
  <c r="AT94" i="8"/>
  <c r="AS94" i="8"/>
  <c r="AR94" i="8"/>
  <c r="AQ94" i="8"/>
  <c r="AP94" i="8"/>
  <c r="AO94" i="8"/>
  <c r="AN94" i="8"/>
  <c r="AM94" i="8"/>
  <c r="AL94" i="8"/>
  <c r="K101" i="8"/>
  <c r="AT97" i="8"/>
  <c r="AS97" i="8"/>
  <c r="AR97" i="8"/>
  <c r="AQ97" i="8"/>
  <c r="AP97" i="8"/>
  <c r="AO97" i="8"/>
  <c r="AN97" i="8"/>
  <c r="AM97" i="8"/>
  <c r="AL97" i="8"/>
  <c r="K88" i="8"/>
  <c r="K104" i="8"/>
  <c r="AT100" i="8"/>
  <c r="AS100" i="8"/>
  <c r="AR100" i="8"/>
  <c r="AQ100" i="8"/>
  <c r="AP100" i="8"/>
  <c r="AO100" i="8"/>
  <c r="AN100" i="8"/>
  <c r="AM100" i="8"/>
  <c r="AL100" i="8"/>
  <c r="AI98" i="6"/>
  <c r="AH98" i="6"/>
  <c r="AJ98" i="6"/>
  <c r="AK98" i="6"/>
  <c r="AI108" i="6"/>
  <c r="AH108" i="6"/>
  <c r="AJ108" i="6"/>
  <c r="AK108" i="6"/>
  <c r="AI104" i="6"/>
  <c r="AJ104" i="6"/>
  <c r="AK104" i="6"/>
  <c r="AI96" i="6"/>
  <c r="AJ96" i="6"/>
  <c r="AK96" i="6"/>
  <c r="AI112" i="6"/>
  <c r="AH112" i="6"/>
  <c r="AJ112" i="6"/>
  <c r="AK112" i="6"/>
  <c r="AI100" i="6"/>
  <c r="AH100" i="6"/>
  <c r="AA100" i="6"/>
  <c r="AE100" i="6"/>
  <c r="AJ100" i="6"/>
  <c r="AK100" i="6"/>
  <c r="AI94" i="6"/>
  <c r="AH94" i="6"/>
  <c r="AB94" i="6"/>
  <c r="Y94" i="6"/>
  <c r="AJ94" i="6"/>
  <c r="AK94" i="6"/>
  <c r="AI102" i="6"/>
  <c r="AJ102" i="6"/>
  <c r="AK102" i="6"/>
  <c r="AI106" i="6"/>
  <c r="AH106" i="6"/>
  <c r="AJ106" i="6"/>
  <c r="AK106" i="6"/>
  <c r="AI110" i="6"/>
  <c r="AH110" i="6"/>
  <c r="AJ110" i="6"/>
  <c r="AK110" i="6"/>
  <c r="K95" i="6"/>
  <c r="K105" i="6"/>
  <c r="AT97" i="6"/>
  <c r="AS97" i="6"/>
  <c r="AR97" i="6"/>
  <c r="AQ97" i="6"/>
  <c r="AP97" i="6"/>
  <c r="AO97" i="6"/>
  <c r="AN97" i="6"/>
  <c r="AM97" i="6"/>
  <c r="AL97" i="6"/>
  <c r="AR109" i="6"/>
  <c r="AQ109" i="6"/>
  <c r="AP109" i="6"/>
  <c r="AO109" i="6"/>
  <c r="AN109" i="6"/>
  <c r="AM109" i="6"/>
  <c r="AL109" i="6"/>
  <c r="AS109" i="6"/>
  <c r="AT109" i="6"/>
  <c r="K100" i="6"/>
  <c r="K97" i="6"/>
  <c r="K109" i="6"/>
  <c r="AS99" i="6"/>
  <c r="AR99" i="6"/>
  <c r="AQ99" i="6"/>
  <c r="AP99" i="6"/>
  <c r="AO99" i="6"/>
  <c r="AN99" i="6"/>
  <c r="AM99" i="6"/>
  <c r="AL99" i="6"/>
  <c r="AT99" i="6"/>
  <c r="AT113" i="6"/>
  <c r="AS113" i="6"/>
  <c r="AR113" i="6"/>
  <c r="AQ113" i="6"/>
  <c r="AP113" i="6"/>
  <c r="AO113" i="6"/>
  <c r="AN113" i="6"/>
  <c r="AM113" i="6"/>
  <c r="AL113" i="6"/>
  <c r="K102" i="6"/>
  <c r="K103" i="6"/>
  <c r="AA112" i="6"/>
  <c r="AE112" i="6"/>
  <c r="AB112" i="6"/>
  <c r="Y112" i="6"/>
  <c r="K112" i="6"/>
  <c r="K111" i="6"/>
  <c r="AA94" i="6"/>
  <c r="AE94" i="6"/>
  <c r="K94" i="6"/>
  <c r="K104" i="6"/>
  <c r="K107" i="6"/>
  <c r="K99" i="6"/>
  <c r="K113" i="6"/>
  <c r="AT101" i="6"/>
  <c r="AS101" i="6"/>
  <c r="AR101" i="6"/>
  <c r="AQ101" i="6"/>
  <c r="AP101" i="6"/>
  <c r="AO101" i="6"/>
  <c r="AN101" i="6"/>
  <c r="AM101" i="6"/>
  <c r="AL101" i="6"/>
  <c r="AA106" i="6"/>
  <c r="K96" i="6"/>
  <c r="AE106" i="6"/>
  <c r="AB106" i="6"/>
  <c r="Y106" i="6"/>
  <c r="K106" i="6"/>
  <c r="K93" i="6"/>
  <c r="AT107" i="6"/>
  <c r="AS107" i="6"/>
  <c r="AR107" i="6"/>
  <c r="AQ107" i="6"/>
  <c r="AP107" i="6"/>
  <c r="AO107" i="6"/>
  <c r="AN107" i="6"/>
  <c r="AM107" i="6"/>
  <c r="AL107" i="6"/>
  <c r="AS111" i="6"/>
  <c r="AR111" i="6"/>
  <c r="AQ111" i="6"/>
  <c r="AP111" i="6"/>
  <c r="AO111" i="6"/>
  <c r="AN111" i="6"/>
  <c r="AM111" i="6"/>
  <c r="AL111" i="6"/>
  <c r="AT111" i="6"/>
  <c r="AT93" i="6"/>
  <c r="AS93" i="6"/>
  <c r="AR93" i="6"/>
  <c r="AQ93" i="6"/>
  <c r="AP93" i="6"/>
  <c r="AO93" i="6"/>
  <c r="AN93" i="6"/>
  <c r="AM93" i="6"/>
  <c r="AL93" i="6"/>
  <c r="AR103" i="6"/>
  <c r="AQ103" i="6"/>
  <c r="AP103" i="6"/>
  <c r="AO103" i="6"/>
  <c r="AN103" i="6"/>
  <c r="AM103" i="6"/>
  <c r="AL103" i="6"/>
  <c r="AS103" i="6"/>
  <c r="AT103" i="6"/>
  <c r="AA108" i="6"/>
  <c r="AE108" i="6"/>
  <c r="AB108" i="6"/>
  <c r="Y108" i="6"/>
  <c r="K108" i="6"/>
  <c r="K101" i="6"/>
  <c r="AS95" i="6"/>
  <c r="AR95" i="6"/>
  <c r="AQ95" i="6"/>
  <c r="AP95" i="6"/>
  <c r="AO95" i="6"/>
  <c r="AN95" i="6"/>
  <c r="AM95" i="6"/>
  <c r="AL95" i="6"/>
  <c r="AT95" i="6"/>
  <c r="AT105" i="6"/>
  <c r="AS105" i="6"/>
  <c r="AR105" i="6"/>
  <c r="AQ105" i="6"/>
  <c r="AP105" i="6"/>
  <c r="AO105" i="6"/>
  <c r="AN105" i="6"/>
  <c r="AM105" i="6"/>
  <c r="AL105" i="6"/>
  <c r="AA98" i="6"/>
  <c r="AE98" i="6"/>
  <c r="AA110" i="6"/>
  <c r="AE110" i="6"/>
  <c r="AB98" i="6"/>
  <c r="Y98" i="6"/>
  <c r="K98" i="6"/>
  <c r="AB110" i="6"/>
  <c r="Y110" i="6"/>
  <c r="K110" i="6"/>
  <c r="K117" i="4"/>
  <c r="K109" i="4"/>
  <c r="K119" i="4"/>
  <c r="K121" i="4"/>
  <c r="K103" i="4"/>
  <c r="K111" i="4"/>
  <c r="K123" i="4"/>
  <c r="K112" i="4"/>
  <c r="K105" i="4"/>
  <c r="K113" i="4"/>
  <c r="K107" i="4"/>
  <c r="K115" i="4"/>
  <c r="BB62" i="12"/>
  <c r="BA62" i="12"/>
  <c r="AJ54" i="12"/>
  <c r="AK54" i="12"/>
  <c r="AI54" i="12"/>
  <c r="AH54" i="12"/>
  <c r="AB54" i="12"/>
  <c r="X54" i="12"/>
  <c r="AJ41" i="12"/>
  <c r="AK41" i="12"/>
  <c r="AI41" i="12"/>
  <c r="BB53" i="12"/>
  <c r="BA53" i="12"/>
  <c r="AZ53" i="12"/>
  <c r="AX53" i="12"/>
  <c r="AI71" i="12"/>
  <c r="AK71" i="12"/>
  <c r="AJ71" i="12"/>
  <c r="BB61" i="12"/>
  <c r="BA61" i="12"/>
  <c r="BA68" i="12"/>
  <c r="BB68" i="12"/>
  <c r="AJ32" i="12"/>
  <c r="AI32" i="12"/>
  <c r="AH32" i="12"/>
  <c r="AB32" i="12"/>
  <c r="Y32" i="12"/>
  <c r="AK32" i="12"/>
  <c r="AK79" i="12"/>
  <c r="AI79" i="12"/>
  <c r="AH79" i="12"/>
  <c r="AA79" i="12"/>
  <c r="AJ79" i="12"/>
  <c r="AK25" i="12"/>
  <c r="AI25" i="12"/>
  <c r="AH25" i="12"/>
  <c r="AB25" i="12"/>
  <c r="X25" i="12"/>
  <c r="AJ25" i="12"/>
  <c r="AK55" i="12"/>
  <c r="AI55" i="12"/>
  <c r="AJ55" i="12"/>
  <c r="AK85" i="12"/>
  <c r="AI85" i="12"/>
  <c r="AJ85" i="12"/>
  <c r="BB82" i="12"/>
  <c r="BA82" i="12"/>
  <c r="BB37" i="12"/>
  <c r="BA37" i="12"/>
  <c r="AZ37" i="12"/>
  <c r="AX37" i="12"/>
  <c r="BA44" i="12"/>
  <c r="BB44" i="12"/>
  <c r="BB54" i="12"/>
  <c r="BA54" i="12"/>
  <c r="AZ54" i="12"/>
  <c r="AX54" i="12"/>
  <c r="BA60" i="12"/>
  <c r="AZ60" i="12"/>
  <c r="AX60" i="12"/>
  <c r="BB60" i="12"/>
  <c r="BA33" i="12"/>
  <c r="BB33" i="12"/>
  <c r="BB40" i="12"/>
  <c r="BA40" i="12"/>
  <c r="AK51" i="12"/>
  <c r="AI51" i="12"/>
  <c r="AJ51" i="12"/>
  <c r="BB66" i="12"/>
  <c r="BA66" i="12"/>
  <c r="AZ66" i="12"/>
  <c r="AX66" i="12"/>
  <c r="BA46" i="12"/>
  <c r="BB46" i="12"/>
  <c r="AJ62" i="12"/>
  <c r="AK62" i="12"/>
  <c r="AI62" i="12"/>
  <c r="AH62" i="12"/>
  <c r="AB62" i="12"/>
  <c r="Y62" i="12"/>
  <c r="BA77" i="12"/>
  <c r="AZ77" i="12"/>
  <c r="AX77" i="12"/>
  <c r="BB77" i="12"/>
  <c r="BK24" i="12"/>
  <c r="BJ24" i="12"/>
  <c r="BI24" i="12"/>
  <c r="BH24" i="12"/>
  <c r="BG24" i="12"/>
  <c r="BF24" i="12"/>
  <c r="BE24" i="12"/>
  <c r="BD24" i="12"/>
  <c r="BC24" i="12"/>
  <c r="AK37" i="12"/>
  <c r="AJ37" i="12"/>
  <c r="AI37" i="12"/>
  <c r="AH37" i="12"/>
  <c r="AB37" i="12"/>
  <c r="Y37" i="12"/>
  <c r="BB36" i="12"/>
  <c r="BA36" i="12"/>
  <c r="AZ36" i="12"/>
  <c r="AX36" i="12"/>
  <c r="K39" i="12"/>
  <c r="AC39" i="12"/>
  <c r="AF39" i="12"/>
  <c r="BB58" i="12"/>
  <c r="BA58" i="12"/>
  <c r="AZ58" i="12"/>
  <c r="AX58" i="12"/>
  <c r="BA80" i="12"/>
  <c r="BB80" i="12"/>
  <c r="AK83" i="12"/>
  <c r="AI83" i="12"/>
  <c r="AJ83" i="12"/>
  <c r="L44" i="15"/>
  <c r="L52" i="15"/>
  <c r="L31" i="15"/>
  <c r="AT84" i="15"/>
  <c r="AS84" i="15" s="1"/>
  <c r="AR84" i="15" s="1"/>
  <c r="AQ84" i="15" s="1"/>
  <c r="AP84" i="15"/>
  <c r="AO84" i="15" s="1"/>
  <c r="AN84" i="15" s="1"/>
  <c r="AM84" i="15" s="1"/>
  <c r="AL84" i="15" s="1"/>
  <c r="AK77" i="4"/>
  <c r="AI77" i="4"/>
  <c r="AJ77" i="4"/>
  <c r="BA31" i="6"/>
  <c r="BB31" i="6"/>
  <c r="BA43" i="6"/>
  <c r="BB43" i="6"/>
  <c r="BA51" i="6"/>
  <c r="AZ51" i="6"/>
  <c r="AX51" i="6"/>
  <c r="BB51" i="6"/>
  <c r="BA32" i="6"/>
  <c r="BB32" i="6"/>
  <c r="AJ61" i="6"/>
  <c r="AI61" i="6"/>
  <c r="AH61" i="6"/>
  <c r="AB61" i="6"/>
  <c r="Y61" i="6"/>
  <c r="AK61" i="6"/>
  <c r="BA73" i="6"/>
  <c r="BB73" i="6"/>
  <c r="AI56" i="6"/>
  <c r="AH56" i="6"/>
  <c r="AA56" i="6"/>
  <c r="AK56" i="6"/>
  <c r="AJ56" i="6"/>
  <c r="BA78" i="6"/>
  <c r="BB78" i="6"/>
  <c r="BB68" i="6"/>
  <c r="BA68" i="6"/>
  <c r="AZ68" i="6"/>
  <c r="AX68" i="6"/>
  <c r="BA52" i="8"/>
  <c r="BB52" i="8"/>
  <c r="BB65" i="8"/>
  <c r="BA65" i="8"/>
  <c r="AZ65" i="8"/>
  <c r="AX65" i="8"/>
  <c r="BA75" i="6"/>
  <c r="BB75" i="6"/>
  <c r="BB31" i="8"/>
  <c r="BA31" i="8"/>
  <c r="AZ31" i="8"/>
  <c r="AX31" i="8"/>
  <c r="BB35" i="8"/>
  <c r="BA35" i="8"/>
  <c r="AZ35" i="8"/>
  <c r="AX35" i="8"/>
  <c r="AI34" i="8"/>
  <c r="AJ34" i="8"/>
  <c r="AK34" i="8"/>
  <c r="BA12" i="8"/>
  <c r="AZ12" i="8"/>
  <c r="AX12" i="8"/>
  <c r="BB12" i="8"/>
  <c r="AK25" i="10"/>
  <c r="AI25" i="10"/>
  <c r="AJ25" i="10"/>
  <c r="BB64" i="10"/>
  <c r="BA64" i="10"/>
  <c r="AZ64" i="10"/>
  <c r="AX64" i="10"/>
  <c r="BA15" i="10"/>
  <c r="BB15" i="10"/>
  <c r="BA36" i="10"/>
  <c r="BB36" i="10"/>
  <c r="BA43" i="10"/>
  <c r="BB43" i="10"/>
  <c r="BA59" i="10"/>
  <c r="BB59" i="10"/>
  <c r="AI39" i="10"/>
  <c r="AJ39" i="10"/>
  <c r="AK39" i="10"/>
  <c r="AI84" i="10"/>
  <c r="AJ84" i="10"/>
  <c r="AK84" i="10"/>
  <c r="K87" i="1"/>
  <c r="BK6" i="12"/>
  <c r="BJ6" i="12"/>
  <c r="BI6" i="12"/>
  <c r="BH6" i="12"/>
  <c r="BG6" i="12"/>
  <c r="BF6" i="12"/>
  <c r="BE6" i="12"/>
  <c r="BD6" i="12"/>
  <c r="BC6" i="12"/>
  <c r="BK28" i="12"/>
  <c r="BJ28" i="12"/>
  <c r="BI28" i="12"/>
  <c r="BH28" i="12"/>
  <c r="BG28" i="12"/>
  <c r="BF28" i="12"/>
  <c r="BE28" i="12"/>
  <c r="BD28" i="12"/>
  <c r="BC28" i="12"/>
  <c r="AT31" i="12"/>
  <c r="AS31" i="12"/>
  <c r="AR31" i="12"/>
  <c r="AQ31" i="12"/>
  <c r="AP31" i="12"/>
  <c r="AO31" i="12"/>
  <c r="AN31" i="12"/>
  <c r="AM31" i="12"/>
  <c r="AL31" i="12"/>
  <c r="BK17" i="12"/>
  <c r="BJ17" i="12"/>
  <c r="BI17" i="12"/>
  <c r="BH17" i="12"/>
  <c r="BG17" i="12"/>
  <c r="BF17" i="12"/>
  <c r="BE17" i="12"/>
  <c r="BD17" i="12"/>
  <c r="BC17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BK9" i="12"/>
  <c r="BJ9" i="12"/>
  <c r="BI9" i="12"/>
  <c r="BH9" i="12"/>
  <c r="BG9" i="12"/>
  <c r="BF9" i="12"/>
  <c r="BE9" i="12"/>
  <c r="BD9" i="12"/>
  <c r="BC9" i="12"/>
  <c r="AA32" i="12"/>
  <c r="AE32" i="12"/>
  <c r="AT36" i="12"/>
  <c r="AS36" i="12"/>
  <c r="AR36" i="12"/>
  <c r="AQ36" i="12"/>
  <c r="AP36" i="12"/>
  <c r="AO36" i="12"/>
  <c r="AN36" i="12"/>
  <c r="AM36" i="12"/>
  <c r="AL36" i="12"/>
  <c r="BB65" i="12"/>
  <c r="BA65" i="12"/>
  <c r="AF85" i="12"/>
  <c r="AK87" i="12"/>
  <c r="AJ87" i="12"/>
  <c r="AI87" i="12"/>
  <c r="AH87" i="12"/>
  <c r="AB87" i="12"/>
  <c r="Y87" i="12"/>
  <c r="AT67" i="12"/>
  <c r="AS67" i="12"/>
  <c r="AR67" i="12"/>
  <c r="AQ67" i="12"/>
  <c r="AP67" i="12"/>
  <c r="AO67" i="12"/>
  <c r="AN67" i="12"/>
  <c r="AM67" i="12"/>
  <c r="AL67" i="12"/>
  <c r="AJ82" i="12"/>
  <c r="AK82" i="12"/>
  <c r="AI82" i="12"/>
  <c r="BK8" i="15"/>
  <c r="BJ8" i="15" s="1"/>
  <c r="BI8" i="15" s="1"/>
  <c r="BH8" i="15" s="1"/>
  <c r="BG8" i="15" s="1"/>
  <c r="BF8" i="15" s="1"/>
  <c r="BE8" i="15" s="1"/>
  <c r="BD8" i="15" s="1"/>
  <c r="BC8" i="15" s="1"/>
  <c r="BA8" i="15" s="1"/>
  <c r="AT32" i="15"/>
  <c r="AS32" i="15" s="1"/>
  <c r="AR32" i="15" s="1"/>
  <c r="AQ32" i="15" s="1"/>
  <c r="AP32" i="15"/>
  <c r="AO32" i="15" s="1"/>
  <c r="AN32" i="15" s="1"/>
  <c r="AM32" i="15" s="1"/>
  <c r="AL32" i="15" s="1"/>
  <c r="AT29" i="15"/>
  <c r="AS29" i="15"/>
  <c r="AR29" i="15"/>
  <c r="AQ29" i="15" s="1"/>
  <c r="AP29" i="15" s="1"/>
  <c r="AO29" i="15" s="1"/>
  <c r="AN29" i="15"/>
  <c r="AM29" i="15" s="1"/>
  <c r="AL29" i="15" s="1"/>
  <c r="BA44" i="4"/>
  <c r="BB44" i="4"/>
  <c r="AK33" i="6"/>
  <c r="AI33" i="6"/>
  <c r="AJ33" i="6"/>
  <c r="BB47" i="6"/>
  <c r="BA47" i="6"/>
  <c r="AZ47" i="6"/>
  <c r="AX47" i="6"/>
  <c r="BA35" i="6"/>
  <c r="BB35" i="6"/>
  <c r="BA65" i="6"/>
  <c r="AZ65" i="6"/>
  <c r="AX65" i="6"/>
  <c r="BB65" i="6"/>
  <c r="AK45" i="6"/>
  <c r="AI45" i="6"/>
  <c r="AJ45" i="6"/>
  <c r="BA58" i="6"/>
  <c r="BB58" i="6"/>
  <c r="BA13" i="6"/>
  <c r="BB13" i="6"/>
  <c r="BA82" i="6"/>
  <c r="AZ82" i="6"/>
  <c r="AX82" i="6"/>
  <c r="BB82" i="6"/>
  <c r="BB60" i="6"/>
  <c r="BA60" i="6"/>
  <c r="AZ60" i="6"/>
  <c r="AX60" i="6"/>
  <c r="BB42" i="8"/>
  <c r="BA42" i="8"/>
  <c r="BA66" i="8"/>
  <c r="BB66" i="8"/>
  <c r="AJ49" i="8"/>
  <c r="AK49" i="8"/>
  <c r="AI49" i="8"/>
  <c r="AI69" i="8"/>
  <c r="AJ69" i="8"/>
  <c r="AK69" i="8"/>
  <c r="BA18" i="8"/>
  <c r="BB18" i="8"/>
  <c r="BA29" i="8"/>
  <c r="AZ29" i="8"/>
  <c r="AX29" i="8"/>
  <c r="BB29" i="8"/>
  <c r="BA37" i="8"/>
  <c r="BB37" i="8"/>
  <c r="BA50" i="8"/>
  <c r="AZ50" i="8"/>
  <c r="AX50" i="8"/>
  <c r="BB50" i="8"/>
  <c r="BA34" i="8"/>
  <c r="BB34" i="8"/>
  <c r="BA56" i="8"/>
  <c r="AZ56" i="8"/>
  <c r="AX56" i="8"/>
  <c r="BB56" i="8"/>
  <c r="AJ26" i="10"/>
  <c r="AI26" i="10"/>
  <c r="AH26" i="10"/>
  <c r="AK26" i="10"/>
  <c r="BB24" i="10"/>
  <c r="BA24" i="10"/>
  <c r="AZ24" i="10"/>
  <c r="AX24" i="10"/>
  <c r="AK37" i="10"/>
  <c r="AI37" i="10"/>
  <c r="AH37" i="10"/>
  <c r="AB37" i="10"/>
  <c r="Y37" i="10"/>
  <c r="AJ37" i="10"/>
  <c r="AK69" i="10"/>
  <c r="AI69" i="10"/>
  <c r="AJ69" i="10"/>
  <c r="BA19" i="10"/>
  <c r="BB19" i="10"/>
  <c r="BA77" i="10"/>
  <c r="BB77" i="10"/>
  <c r="BA42" i="10"/>
  <c r="BB42" i="10"/>
  <c r="BA62" i="10"/>
  <c r="BB62" i="10"/>
  <c r="BA18" i="10"/>
  <c r="BB18" i="10"/>
  <c r="BP23" i="3"/>
  <c r="BO23" i="3"/>
  <c r="BN23" i="3"/>
  <c r="BM23" i="3"/>
  <c r="BL23" i="3"/>
  <c r="BK23" i="3"/>
  <c r="BJ23" i="3"/>
  <c r="BI23" i="3"/>
  <c r="BH23" i="3"/>
  <c r="AK77" i="10"/>
  <c r="AI77" i="10"/>
  <c r="AJ77" i="10"/>
  <c r="AI86" i="10"/>
  <c r="AJ86" i="10"/>
  <c r="AK86" i="10"/>
  <c r="BJ32" i="12"/>
  <c r="BI32" i="12"/>
  <c r="BH32" i="12"/>
  <c r="BG32" i="12"/>
  <c r="BF32" i="12"/>
  <c r="BE32" i="12"/>
  <c r="BD32" i="12"/>
  <c r="BC32" i="12"/>
  <c r="BK32" i="12"/>
  <c r="BK3" i="12"/>
  <c r="BJ3" i="12"/>
  <c r="BI3" i="12"/>
  <c r="BH3" i="12"/>
  <c r="BG3" i="12"/>
  <c r="BF3" i="12"/>
  <c r="BE3" i="12"/>
  <c r="BD3" i="12"/>
  <c r="BC3" i="12"/>
  <c r="AT26" i="12"/>
  <c r="AS26" i="12"/>
  <c r="AR26" i="12"/>
  <c r="AQ26" i="12"/>
  <c r="AP26" i="12"/>
  <c r="AO26" i="12"/>
  <c r="AN26" i="12"/>
  <c r="AM26" i="12"/>
  <c r="AL26" i="12"/>
  <c r="AT46" i="12"/>
  <c r="AS46" i="12"/>
  <c r="AR46" i="12"/>
  <c r="AQ46" i="12"/>
  <c r="AP46" i="12"/>
  <c r="AO46" i="12"/>
  <c r="AN46" i="12"/>
  <c r="AM46" i="12"/>
  <c r="AL46" i="12"/>
  <c r="BB50" i="12"/>
  <c r="BA50" i="12"/>
  <c r="AZ50" i="12"/>
  <c r="AX50" i="12"/>
  <c r="BA49" i="12"/>
  <c r="BB49" i="12"/>
  <c r="BB74" i="12"/>
  <c r="BA74" i="12"/>
  <c r="AZ74" i="12"/>
  <c r="AX74" i="12"/>
  <c r="AF66" i="12"/>
  <c r="K66" i="12"/>
  <c r="AC66" i="12"/>
  <c r="AT25" i="15"/>
  <c r="AS25" i="15" s="1"/>
  <c r="AR25" i="15" s="1"/>
  <c r="AQ25" i="15" s="1"/>
  <c r="AP25" i="15"/>
  <c r="AO25" i="15" s="1"/>
  <c r="AN25" i="15" s="1"/>
  <c r="AM25" i="15" s="1"/>
  <c r="AL25" i="15" s="1"/>
  <c r="AJ25" i="15" s="1"/>
  <c r="AK25" i="6"/>
  <c r="AI25" i="6"/>
  <c r="AJ25" i="6"/>
  <c r="BA34" i="6"/>
  <c r="AZ34" i="6"/>
  <c r="AX34" i="6"/>
  <c r="BB34" i="6"/>
  <c r="BA50" i="6"/>
  <c r="BB50" i="6"/>
  <c r="BA66" i="6"/>
  <c r="AZ66" i="6"/>
  <c r="AX66" i="6"/>
  <c r="BB66" i="6"/>
  <c r="BA89" i="6"/>
  <c r="BB89" i="6"/>
  <c r="AK59" i="6"/>
  <c r="AI59" i="6"/>
  <c r="AJ59" i="6"/>
  <c r="BA83" i="6"/>
  <c r="BB83" i="6"/>
  <c r="BB61" i="6"/>
  <c r="BA61" i="6"/>
  <c r="AZ61" i="6"/>
  <c r="AX61" i="6"/>
  <c r="BA72" i="6"/>
  <c r="BB72" i="6"/>
  <c r="BB52" i="6"/>
  <c r="BA52" i="6"/>
  <c r="AZ52" i="6"/>
  <c r="AX52" i="6"/>
  <c r="BA90" i="6"/>
  <c r="BB90" i="6"/>
  <c r="AI84" i="6"/>
  <c r="AJ84" i="6"/>
  <c r="AK84" i="6"/>
  <c r="AI40" i="8"/>
  <c r="AH40" i="8"/>
  <c r="AJ40" i="8"/>
  <c r="AK40" i="8"/>
  <c r="BA77" i="8"/>
  <c r="BB77" i="8"/>
  <c r="BA19" i="8"/>
  <c r="BB19" i="8"/>
  <c r="BB40" i="10"/>
  <c r="BA40" i="10"/>
  <c r="AZ40" i="10"/>
  <c r="AX40" i="10"/>
  <c r="BB72" i="10"/>
  <c r="BA72" i="10"/>
  <c r="AZ72" i="10"/>
  <c r="AX72" i="10"/>
  <c r="BA44" i="10"/>
  <c r="BB44" i="10"/>
  <c r="BA39" i="10"/>
  <c r="BB39" i="10"/>
  <c r="BA45" i="10"/>
  <c r="BB45" i="10"/>
  <c r="BA61" i="10"/>
  <c r="BB61" i="10"/>
  <c r="BA27" i="10"/>
  <c r="BB27" i="10"/>
  <c r="BA50" i="10"/>
  <c r="BB50" i="10"/>
  <c r="BA53" i="10"/>
  <c r="BB53" i="10"/>
  <c r="AI71" i="10"/>
  <c r="AJ71" i="10"/>
  <c r="AK71" i="10"/>
  <c r="AI79" i="10"/>
  <c r="AH79" i="10"/>
  <c r="AJ79" i="10"/>
  <c r="AK79" i="10"/>
  <c r="K53" i="1"/>
  <c r="I38" i="1"/>
  <c r="AT23" i="12"/>
  <c r="AS23" i="12"/>
  <c r="AR23" i="12"/>
  <c r="AQ23" i="12"/>
  <c r="AP23" i="12"/>
  <c r="AO23" i="12"/>
  <c r="AN23" i="12"/>
  <c r="AM23" i="12"/>
  <c r="AL23" i="12"/>
  <c r="AT24" i="12"/>
  <c r="AS24" i="12"/>
  <c r="AR24" i="12"/>
  <c r="AQ24" i="12"/>
  <c r="AP24" i="12"/>
  <c r="AO24" i="12"/>
  <c r="AN24" i="12"/>
  <c r="AM24" i="12"/>
  <c r="AL24" i="12"/>
  <c r="BK10" i="12"/>
  <c r="BJ10" i="12"/>
  <c r="BI10" i="12"/>
  <c r="BH10" i="12"/>
  <c r="BG10" i="12"/>
  <c r="BF10" i="12"/>
  <c r="BE10" i="12"/>
  <c r="BD10" i="12"/>
  <c r="BC10" i="12"/>
  <c r="AT29" i="12"/>
  <c r="AS29" i="12"/>
  <c r="AR29" i="12"/>
  <c r="AQ29" i="12"/>
  <c r="AP29" i="12"/>
  <c r="AO29" i="12"/>
  <c r="AN29" i="12"/>
  <c r="AM29" i="12"/>
  <c r="AL29" i="12"/>
  <c r="BA57" i="12"/>
  <c r="BB57" i="12"/>
  <c r="BB78" i="12"/>
  <c r="BA78" i="12"/>
  <c r="AZ78" i="12"/>
  <c r="AX78" i="12"/>
  <c r="AT89" i="12"/>
  <c r="AS89" i="12"/>
  <c r="AR89" i="12"/>
  <c r="AQ89" i="12"/>
  <c r="AP89" i="12"/>
  <c r="AO89" i="12"/>
  <c r="AN89" i="12"/>
  <c r="AM89" i="12"/>
  <c r="AL89" i="12"/>
  <c r="BB35" i="4"/>
  <c r="AK37" i="6"/>
  <c r="AI37" i="6"/>
  <c r="AJ37" i="6"/>
  <c r="BA87" i="6"/>
  <c r="BB87" i="6"/>
  <c r="AK57" i="6"/>
  <c r="AI57" i="6"/>
  <c r="AJ57" i="6"/>
  <c r="BA41" i="8"/>
  <c r="BB41" i="8"/>
  <c r="BA68" i="8"/>
  <c r="BB68" i="8"/>
  <c r="BA82" i="8"/>
  <c r="BB82" i="8"/>
  <c r="BA86" i="6"/>
  <c r="BB86" i="6"/>
  <c r="AJ38" i="8"/>
  <c r="AI38" i="8"/>
  <c r="AH38" i="8"/>
  <c r="AA38" i="8"/>
  <c r="AK38" i="8"/>
  <c r="BA61" i="8"/>
  <c r="BB61" i="8"/>
  <c r="BA69" i="8"/>
  <c r="AZ69" i="8"/>
  <c r="AX69" i="8"/>
  <c r="BB69" i="8"/>
  <c r="AI77" i="8"/>
  <c r="AJ77" i="8"/>
  <c r="AK77" i="8"/>
  <c r="AI48" i="8"/>
  <c r="AJ48" i="8"/>
  <c r="AK48" i="8"/>
  <c r="AK45" i="10"/>
  <c r="AI45" i="10"/>
  <c r="AJ45" i="10"/>
  <c r="BA76" i="10"/>
  <c r="BB76" i="10"/>
  <c r="BA29" i="10"/>
  <c r="BB29" i="10"/>
  <c r="BA23" i="10"/>
  <c r="BB23" i="10"/>
  <c r="AI47" i="10"/>
  <c r="AJ47" i="10"/>
  <c r="AK47" i="10"/>
  <c r="AI63" i="10"/>
  <c r="AH63" i="10"/>
  <c r="AA63" i="10"/>
  <c r="AJ63" i="10"/>
  <c r="AK63" i="10"/>
  <c r="BA34" i="10"/>
  <c r="BB34" i="10"/>
  <c r="BA74" i="10"/>
  <c r="BB74" i="10"/>
  <c r="AK53" i="10"/>
  <c r="AI53" i="10"/>
  <c r="AH53" i="10"/>
  <c r="AB53" i="10"/>
  <c r="X53" i="10"/>
  <c r="AJ53" i="10"/>
  <c r="J26" i="1"/>
  <c r="Y13" i="1"/>
  <c r="I28" i="1"/>
  <c r="I36" i="1"/>
  <c r="K96" i="1"/>
  <c r="BK12" i="12"/>
  <c r="BJ12" i="12"/>
  <c r="BI12" i="12"/>
  <c r="BH12" i="12"/>
  <c r="BG12" i="12"/>
  <c r="BF12" i="12"/>
  <c r="BE12" i="12"/>
  <c r="BD12" i="12"/>
  <c r="BC12" i="12"/>
  <c r="AS38" i="12"/>
  <c r="AR38" i="12"/>
  <c r="AQ38" i="12"/>
  <c r="AP38" i="12"/>
  <c r="AO38" i="12"/>
  <c r="AN38" i="12"/>
  <c r="AM38" i="12"/>
  <c r="AL38" i="12"/>
  <c r="AT38" i="12"/>
  <c r="AF49" i="12"/>
  <c r="AC49" i="12"/>
  <c r="BA51" i="12"/>
  <c r="AZ51" i="12"/>
  <c r="AX51" i="12"/>
  <c r="BB51" i="12"/>
  <c r="K42" i="12"/>
  <c r="K65" i="12"/>
  <c r="AF65" i="12"/>
  <c r="AC65" i="12"/>
  <c r="BA70" i="12"/>
  <c r="AZ70" i="12"/>
  <c r="AX70" i="12"/>
  <c r="BB70" i="12"/>
  <c r="AT57" i="15"/>
  <c r="AS57" i="15" s="1"/>
  <c r="AR57" i="15" s="1"/>
  <c r="AQ57" i="15" s="1"/>
  <c r="AP57" i="15" s="1"/>
  <c r="AO57" i="15" s="1"/>
  <c r="AN57" i="15" s="1"/>
  <c r="AM57" i="15" s="1"/>
  <c r="AL57" i="15" s="1"/>
  <c r="AT55" i="15"/>
  <c r="AS55" i="15" s="1"/>
  <c r="AR55" i="15" s="1"/>
  <c r="AQ55" i="15"/>
  <c r="AP55" i="15" s="1"/>
  <c r="AO55" i="15" s="1"/>
  <c r="AN55" i="15" s="1"/>
  <c r="AM55" i="15" s="1"/>
  <c r="AL55" i="15" s="1"/>
  <c r="AK47" i="4"/>
  <c r="AI47" i="4"/>
  <c r="AJ47" i="4"/>
  <c r="BA27" i="6"/>
  <c r="BB27" i="6"/>
  <c r="BA38" i="6"/>
  <c r="BB38" i="6"/>
  <c r="BA56" i="6"/>
  <c r="BB56" i="6"/>
  <c r="BA44" i="6"/>
  <c r="BB44" i="6"/>
  <c r="BA59" i="6"/>
  <c r="AZ59" i="6"/>
  <c r="AX59" i="6"/>
  <c r="BB59" i="6"/>
  <c r="BA81" i="6"/>
  <c r="BB81" i="6"/>
  <c r="AI58" i="6"/>
  <c r="AH58" i="6"/>
  <c r="AB58" i="6"/>
  <c r="Y58" i="6"/>
  <c r="AK58" i="6"/>
  <c r="AJ58" i="6"/>
  <c r="BB57" i="8"/>
  <c r="BA57" i="8"/>
  <c r="AZ57" i="8"/>
  <c r="AX57" i="8"/>
  <c r="AJ73" i="8"/>
  <c r="AK73" i="8"/>
  <c r="AI73" i="8"/>
  <c r="AH73" i="8"/>
  <c r="BA58" i="8"/>
  <c r="AZ58" i="8"/>
  <c r="AX58" i="8"/>
  <c r="BB58" i="8"/>
  <c r="BA53" i="8"/>
  <c r="BB53" i="8"/>
  <c r="BB38" i="8"/>
  <c r="BA38" i="8"/>
  <c r="BA48" i="8"/>
  <c r="BB48" i="8"/>
  <c r="BA80" i="8"/>
  <c r="AZ80" i="8"/>
  <c r="AX80" i="8"/>
  <c r="BB80" i="8"/>
  <c r="AJ57" i="8"/>
  <c r="AK57" i="8"/>
  <c r="AI57" i="8"/>
  <c r="AH57" i="8"/>
  <c r="BB48" i="10"/>
  <c r="BA48" i="10"/>
  <c r="AZ48" i="10"/>
  <c r="AX48" i="10"/>
  <c r="BA52" i="10"/>
  <c r="BB52" i="10"/>
  <c r="AI31" i="10"/>
  <c r="AJ31" i="10"/>
  <c r="AK31" i="10"/>
  <c r="BB32" i="10"/>
  <c r="BA32" i="10"/>
  <c r="BA47" i="10"/>
  <c r="BB47" i="10"/>
  <c r="AI22" i="10"/>
  <c r="AH22" i="10"/>
  <c r="AB22" i="10"/>
  <c r="X22" i="10"/>
  <c r="AJ22" i="10"/>
  <c r="AK22" i="10"/>
  <c r="BA35" i="10"/>
  <c r="BB35" i="10"/>
  <c r="AI55" i="10"/>
  <c r="AJ55" i="10"/>
  <c r="AK55" i="10"/>
  <c r="BA66" i="10"/>
  <c r="AZ66" i="10"/>
  <c r="AX66" i="10"/>
  <c r="BB66" i="10"/>
  <c r="BA82" i="10"/>
  <c r="BB82" i="10"/>
  <c r="K46" i="1"/>
  <c r="AF21" i="12"/>
  <c r="AC21" i="12"/>
  <c r="AT35" i="12"/>
  <c r="AS35" i="12"/>
  <c r="AR35" i="12"/>
  <c r="AQ35" i="12"/>
  <c r="AP35" i="12"/>
  <c r="AO35" i="12"/>
  <c r="AN35" i="12"/>
  <c r="AM35" i="12"/>
  <c r="AL35" i="12"/>
  <c r="K45" i="12"/>
  <c r="AF45" i="12"/>
  <c r="AC45" i="12"/>
  <c r="BK29" i="12"/>
  <c r="BJ29" i="12"/>
  <c r="BI29" i="12"/>
  <c r="BH29" i="12"/>
  <c r="BG29" i="12"/>
  <c r="BF29" i="12"/>
  <c r="BE29" i="12"/>
  <c r="BD29" i="12"/>
  <c r="BC29" i="12"/>
  <c r="BK25" i="12"/>
  <c r="BJ25" i="12"/>
  <c r="BI25" i="12"/>
  <c r="BH25" i="12"/>
  <c r="BG25" i="12"/>
  <c r="BF25" i="12"/>
  <c r="BE25" i="12"/>
  <c r="BD25" i="12"/>
  <c r="BC25" i="12"/>
  <c r="AT45" i="12"/>
  <c r="AS45" i="12"/>
  <c r="AR45" i="12"/>
  <c r="AQ45" i="12"/>
  <c r="AP45" i="12"/>
  <c r="AO45" i="12"/>
  <c r="AN45" i="12"/>
  <c r="AM45" i="12"/>
  <c r="AL45" i="12"/>
  <c r="BA56" i="12"/>
  <c r="AZ56" i="12"/>
  <c r="AX56" i="12"/>
  <c r="BB56" i="12"/>
  <c r="AJ48" i="12"/>
  <c r="AI48" i="12"/>
  <c r="AH48" i="12"/>
  <c r="AA48" i="12"/>
  <c r="AK48" i="12"/>
  <c r="AF59" i="12"/>
  <c r="K59" i="12"/>
  <c r="BB81" i="12"/>
  <c r="BA81" i="12"/>
  <c r="AZ81" i="12"/>
  <c r="AX81" i="12"/>
  <c r="BK15" i="15"/>
  <c r="BJ15" i="15" s="1"/>
  <c r="BI15" i="15" s="1"/>
  <c r="BH15" i="15" s="1"/>
  <c r="BG15" i="15" s="1"/>
  <c r="BF15" i="15" s="1"/>
  <c r="BE15" i="15" s="1"/>
  <c r="BD15" i="15" s="1"/>
  <c r="BC15" i="15" s="1"/>
  <c r="AT56" i="12"/>
  <c r="AS56" i="12"/>
  <c r="AR56" i="12"/>
  <c r="AQ56" i="12"/>
  <c r="AP56" i="12"/>
  <c r="AO56" i="12"/>
  <c r="AN56" i="12"/>
  <c r="AM56" i="12"/>
  <c r="AL56" i="12"/>
  <c r="AT22" i="15"/>
  <c r="AS22" i="15" s="1"/>
  <c r="AR22" i="15" s="1"/>
  <c r="AQ22" i="15" s="1"/>
  <c r="AP22" i="15"/>
  <c r="AO22" i="15" s="1"/>
  <c r="AN22" i="15" s="1"/>
  <c r="AM22" i="15" s="1"/>
  <c r="AL22" i="15" s="1"/>
  <c r="L43" i="15"/>
  <c r="AT41" i="15"/>
  <c r="AS41" i="15"/>
  <c r="AR41" i="15" s="1"/>
  <c r="AQ41" i="15" s="1"/>
  <c r="AP41" i="15" s="1"/>
  <c r="AO41" i="15" s="1"/>
  <c r="AN41" i="15" s="1"/>
  <c r="AM41" i="15" s="1"/>
  <c r="AL41" i="15" s="1"/>
  <c r="AI41" i="15" s="1"/>
  <c r="L42" i="15"/>
  <c r="AT39" i="15"/>
  <c r="AS39" i="15" s="1"/>
  <c r="AR39" i="15" s="1"/>
  <c r="AQ39" i="15" s="1"/>
  <c r="AP39" i="15"/>
  <c r="AO39" i="15" s="1"/>
  <c r="AN39" i="15" s="1"/>
  <c r="AM39" i="15" s="1"/>
  <c r="AL39" i="15" s="1"/>
  <c r="BA28" i="6"/>
  <c r="BB28" i="6"/>
  <c r="BA39" i="6"/>
  <c r="AZ39" i="6"/>
  <c r="AX39" i="6"/>
  <c r="BB39" i="6"/>
  <c r="AJ80" i="4"/>
  <c r="AK80" i="4"/>
  <c r="AI80" i="4"/>
  <c r="BA21" i="6"/>
  <c r="BB21" i="6"/>
  <c r="AK49" i="6"/>
  <c r="AI49" i="6"/>
  <c r="AJ49" i="6"/>
  <c r="BA91" i="6"/>
  <c r="AZ91" i="6"/>
  <c r="AX91" i="6"/>
  <c r="BB91" i="6"/>
  <c r="AK65" i="6"/>
  <c r="AI65" i="6"/>
  <c r="AJ65" i="6"/>
  <c r="BA47" i="8"/>
  <c r="BB47" i="8"/>
  <c r="BA23" i="8"/>
  <c r="BB23" i="8"/>
  <c r="BA43" i="8"/>
  <c r="BB43" i="8"/>
  <c r="BA60" i="8"/>
  <c r="BB60" i="8"/>
  <c r="AK39" i="8"/>
  <c r="AI39" i="8"/>
  <c r="AJ39" i="8"/>
  <c r="BA72" i="8"/>
  <c r="AZ72" i="8"/>
  <c r="AX72" i="8"/>
  <c r="BB72" i="8"/>
  <c r="BB81" i="8"/>
  <c r="BA81" i="8"/>
  <c r="AZ81" i="8"/>
  <c r="AX81" i="8"/>
  <c r="BA13" i="10"/>
  <c r="AZ13" i="10"/>
  <c r="AX13" i="10"/>
  <c r="BB13" i="10"/>
  <c r="BB28" i="10"/>
  <c r="BA28" i="10"/>
  <c r="AZ28" i="10"/>
  <c r="AX28" i="10"/>
  <c r="BA51" i="10"/>
  <c r="AZ51" i="10"/>
  <c r="AX51" i="10"/>
  <c r="BB51" i="10"/>
  <c r="BA68" i="10"/>
  <c r="BB68" i="10"/>
  <c r="AJ24" i="10"/>
  <c r="AI24" i="10"/>
  <c r="AK24" i="10"/>
  <c r="BA58" i="10"/>
  <c r="BB58" i="10"/>
  <c r="J23" i="12"/>
  <c r="AC23" i="12"/>
  <c r="AF23" i="12"/>
  <c r="K31" i="12"/>
  <c r="BB41" i="12"/>
  <c r="BA41" i="12"/>
  <c r="AZ41" i="12"/>
  <c r="AX41" i="12"/>
  <c r="BK48" i="12"/>
  <c r="BJ48" i="12"/>
  <c r="BI48" i="12"/>
  <c r="BH48" i="12"/>
  <c r="BG48" i="12"/>
  <c r="BF48" i="12"/>
  <c r="BE48" i="12"/>
  <c r="BD48" i="12"/>
  <c r="BC48" i="12"/>
  <c r="K38" i="12"/>
  <c r="AT57" i="12"/>
  <c r="AS57" i="12"/>
  <c r="AR57" i="12"/>
  <c r="AQ57" i="12"/>
  <c r="AP57" i="12"/>
  <c r="AO57" i="12"/>
  <c r="AN57" i="12"/>
  <c r="AM57" i="12"/>
  <c r="AL57" i="12"/>
  <c r="AA54" i="12"/>
  <c r="AE54" i="12"/>
  <c r="BB45" i="12"/>
  <c r="BA45" i="12"/>
  <c r="AZ45" i="12"/>
  <c r="AX45" i="12"/>
  <c r="BA76" i="12"/>
  <c r="BB76" i="12"/>
  <c r="BB69" i="12"/>
  <c r="BA69" i="12"/>
  <c r="AZ69" i="12"/>
  <c r="AX69" i="12"/>
  <c r="AT77" i="12"/>
  <c r="AS77" i="12"/>
  <c r="AR77" i="12"/>
  <c r="AQ77" i="12"/>
  <c r="AP77" i="12"/>
  <c r="AO77" i="12"/>
  <c r="AN77" i="12"/>
  <c r="AM77" i="12"/>
  <c r="AL77" i="12"/>
  <c r="BB73" i="12"/>
  <c r="BA73" i="12"/>
  <c r="AZ73" i="12"/>
  <c r="AX73" i="12"/>
  <c r="AT52" i="12"/>
  <c r="AS52" i="12"/>
  <c r="AR52" i="12"/>
  <c r="AQ52" i="12"/>
  <c r="AP52" i="12"/>
  <c r="AO52" i="12"/>
  <c r="AN52" i="12"/>
  <c r="AM52" i="12"/>
  <c r="AL52" i="12"/>
  <c r="AJ84" i="12"/>
  <c r="AK84" i="12"/>
  <c r="AI84" i="12"/>
  <c r="AF86" i="12"/>
  <c r="K86" i="12"/>
  <c r="AJ21" i="4"/>
  <c r="AI21" i="4"/>
  <c r="AK21" i="4"/>
  <c r="AK29" i="6"/>
  <c r="AI29" i="6"/>
  <c r="AH29" i="6"/>
  <c r="AJ29" i="6"/>
  <c r="BA40" i="6"/>
  <c r="BB40" i="6"/>
  <c r="BA48" i="6"/>
  <c r="AZ48" i="6"/>
  <c r="AX48" i="6"/>
  <c r="BB48" i="6"/>
  <c r="AI21" i="6"/>
  <c r="AJ21" i="6"/>
  <c r="AK21" i="6"/>
  <c r="BA64" i="6"/>
  <c r="BB64" i="6"/>
  <c r="AI92" i="6"/>
  <c r="AJ92" i="6"/>
  <c r="AK92" i="6"/>
  <c r="BB49" i="8"/>
  <c r="BA49" i="8"/>
  <c r="AZ49" i="8"/>
  <c r="AX49" i="8"/>
  <c r="BA63" i="8"/>
  <c r="AZ63" i="8"/>
  <c r="AX63" i="8"/>
  <c r="BB63" i="8"/>
  <c r="BA74" i="8"/>
  <c r="BB74" i="8"/>
  <c r="AI27" i="8"/>
  <c r="AH27" i="8"/>
  <c r="AA27" i="8"/>
  <c r="AK27" i="8"/>
  <c r="AJ27" i="8"/>
  <c r="BA45" i="8"/>
  <c r="BB45" i="8"/>
  <c r="AI72" i="6"/>
  <c r="AJ72" i="6"/>
  <c r="AK72" i="6"/>
  <c r="AI76" i="6"/>
  <c r="AH76" i="6"/>
  <c r="AJ76" i="6"/>
  <c r="AK76" i="6"/>
  <c r="AI45" i="8"/>
  <c r="AJ45" i="8"/>
  <c r="AK45" i="8"/>
  <c r="BB39" i="8"/>
  <c r="BA39" i="8"/>
  <c r="AZ39" i="8"/>
  <c r="AX39" i="8"/>
  <c r="AI53" i="8"/>
  <c r="AH53" i="8"/>
  <c r="AB53" i="8"/>
  <c r="X53" i="8"/>
  <c r="AJ53" i="8"/>
  <c r="AK53" i="8"/>
  <c r="AI61" i="8"/>
  <c r="AJ61" i="8"/>
  <c r="AK61" i="8"/>
  <c r="BB73" i="8"/>
  <c r="BA73" i="8"/>
  <c r="AZ73" i="8"/>
  <c r="AX73" i="8"/>
  <c r="AJ81" i="8"/>
  <c r="AK81" i="8"/>
  <c r="AI81" i="8"/>
  <c r="BA31" i="10"/>
  <c r="BB31" i="10"/>
  <c r="BB56" i="10"/>
  <c r="BA56" i="10"/>
  <c r="AZ56" i="10"/>
  <c r="AX56" i="10"/>
  <c r="BA60" i="10"/>
  <c r="BB60" i="10"/>
  <c r="BA25" i="10"/>
  <c r="BB25" i="10"/>
  <c r="BA69" i="10"/>
  <c r="BB69" i="10"/>
  <c r="BA33" i="10"/>
  <c r="BB33" i="10"/>
  <c r="BA37" i="10"/>
  <c r="BB37" i="10"/>
  <c r="BB80" i="10"/>
  <c r="BA80" i="10"/>
  <c r="AZ80" i="10"/>
  <c r="AX80" i="10"/>
  <c r="K65" i="1"/>
  <c r="BK16" i="12"/>
  <c r="BJ16" i="12"/>
  <c r="BI16" i="12"/>
  <c r="BH16" i="12"/>
  <c r="BG16" i="12"/>
  <c r="BF16" i="12"/>
  <c r="BE16" i="12"/>
  <c r="BD16" i="12"/>
  <c r="BC16" i="12"/>
  <c r="BK20" i="12"/>
  <c r="BJ20" i="12"/>
  <c r="BI20" i="12"/>
  <c r="BH20" i="12"/>
  <c r="BG20" i="12"/>
  <c r="BF20" i="12"/>
  <c r="BE20" i="12"/>
  <c r="BD20" i="12"/>
  <c r="BC20" i="12"/>
  <c r="BK7" i="12"/>
  <c r="BJ7" i="12"/>
  <c r="BI7" i="12"/>
  <c r="BH7" i="12"/>
  <c r="BG7" i="12"/>
  <c r="BF7" i="12"/>
  <c r="BE7" i="12"/>
  <c r="BD7" i="12"/>
  <c r="BC7" i="12"/>
  <c r="AT27" i="12"/>
  <c r="AS27" i="12"/>
  <c r="AR27" i="12"/>
  <c r="AQ27" i="12"/>
  <c r="AP27" i="12"/>
  <c r="AO27" i="12"/>
  <c r="AN27" i="12"/>
  <c r="AM27" i="12"/>
  <c r="AL27" i="12"/>
  <c r="BK55" i="12"/>
  <c r="BJ55" i="12"/>
  <c r="BI55" i="12"/>
  <c r="BH55" i="12"/>
  <c r="BG55" i="12"/>
  <c r="BF55" i="12"/>
  <c r="BE55" i="12"/>
  <c r="BD55" i="12"/>
  <c r="BC55" i="12"/>
  <c r="BK47" i="12"/>
  <c r="BJ47" i="12"/>
  <c r="BI47" i="12"/>
  <c r="BH47" i="12"/>
  <c r="BG47" i="12"/>
  <c r="BF47" i="12"/>
  <c r="BE47" i="12"/>
  <c r="BD47" i="12"/>
  <c r="BC47" i="12"/>
  <c r="BJ18" i="12"/>
  <c r="BI18" i="12"/>
  <c r="BH18" i="12"/>
  <c r="BG18" i="12"/>
  <c r="BF18" i="12"/>
  <c r="BE18" i="12"/>
  <c r="BD18" i="12"/>
  <c r="BC18" i="12"/>
  <c r="BK18" i="12"/>
  <c r="BK19" i="12"/>
  <c r="BJ19" i="12"/>
  <c r="BI19" i="12"/>
  <c r="BH19" i="12"/>
  <c r="BG19" i="12"/>
  <c r="BF19" i="12"/>
  <c r="BE19" i="12"/>
  <c r="BD19" i="12"/>
  <c r="BC19" i="12"/>
  <c r="K30" i="12"/>
  <c r="BA43" i="12"/>
  <c r="BB43" i="12"/>
  <c r="AT34" i="12"/>
  <c r="AS34" i="12"/>
  <c r="AR34" i="12"/>
  <c r="AQ34" i="12"/>
  <c r="AP34" i="12"/>
  <c r="AO34" i="12"/>
  <c r="AN34" i="12"/>
  <c r="AM34" i="12"/>
  <c r="AL34" i="12"/>
  <c r="AT47" i="12"/>
  <c r="AS47" i="12"/>
  <c r="AR47" i="12"/>
  <c r="AQ47" i="12"/>
  <c r="AP47" i="12"/>
  <c r="AO47" i="12"/>
  <c r="AN47" i="12"/>
  <c r="AM47" i="12"/>
  <c r="AL47" i="12"/>
  <c r="BA72" i="12"/>
  <c r="BB72" i="12"/>
  <c r="K72" i="12"/>
  <c r="AK66" i="12"/>
  <c r="AI66" i="12"/>
  <c r="AH66" i="12"/>
  <c r="AB66" i="12"/>
  <c r="Y66" i="12"/>
  <c r="AJ66" i="12"/>
  <c r="AT81" i="12"/>
  <c r="AS81" i="12"/>
  <c r="AR81" i="12"/>
  <c r="AQ81" i="12"/>
  <c r="AP81" i="12"/>
  <c r="AO81" i="12"/>
  <c r="AN81" i="12"/>
  <c r="AM81" i="12"/>
  <c r="AL81" i="12"/>
  <c r="BK16" i="15"/>
  <c r="BJ16" i="15"/>
  <c r="BI16" i="15" s="1"/>
  <c r="BH16" i="15" s="1"/>
  <c r="BG16" i="15" s="1"/>
  <c r="BF16" i="15"/>
  <c r="BE16" i="15" s="1"/>
  <c r="BD16" i="15" s="1"/>
  <c r="BC16" i="15" s="1"/>
  <c r="BB16" i="15" s="1"/>
  <c r="AT63" i="12"/>
  <c r="AS63" i="12"/>
  <c r="AR63" i="12"/>
  <c r="AQ63" i="12"/>
  <c r="AP63" i="12"/>
  <c r="AO63" i="12"/>
  <c r="AN63" i="12"/>
  <c r="AM63" i="12"/>
  <c r="AL63" i="12"/>
  <c r="BK11" i="15"/>
  <c r="BJ11" i="15"/>
  <c r="BI11" i="15" s="1"/>
  <c r="BH11" i="15" s="1"/>
  <c r="BG11" i="15" s="1"/>
  <c r="BF11" i="15" s="1"/>
  <c r="BE11" i="15" s="1"/>
  <c r="BD11" i="15" s="1"/>
  <c r="BC11" i="15" s="1"/>
  <c r="BB11" i="15" s="1"/>
  <c r="L58" i="15"/>
  <c r="BB51" i="4"/>
  <c r="AK41" i="6"/>
  <c r="AI41" i="6"/>
  <c r="AJ41" i="6"/>
  <c r="BA36" i="6"/>
  <c r="AZ36" i="6"/>
  <c r="AX36" i="6"/>
  <c r="BB36" i="6"/>
  <c r="AI24" i="6"/>
  <c r="AJ24" i="6"/>
  <c r="AK24" i="6"/>
  <c r="BA67" i="6"/>
  <c r="BB67" i="6"/>
  <c r="BB53" i="6"/>
  <c r="BA53" i="6"/>
  <c r="AZ53" i="6"/>
  <c r="AX53" i="6"/>
  <c r="AJ65" i="8"/>
  <c r="AK65" i="8"/>
  <c r="AI65" i="8"/>
  <c r="AH65" i="8"/>
  <c r="BA64" i="8"/>
  <c r="AZ64" i="8"/>
  <c r="AX64" i="8"/>
  <c r="BB64" i="8"/>
  <c r="BB30" i="8"/>
  <c r="BA30" i="8"/>
  <c r="AZ30" i="8"/>
  <c r="AX30" i="8"/>
  <c r="AK61" i="10"/>
  <c r="AI61" i="10"/>
  <c r="AJ61" i="10"/>
  <c r="BA76" i="8"/>
  <c r="BB76" i="8"/>
  <c r="J21" i="1"/>
  <c r="I34" i="1"/>
  <c r="K52" i="1"/>
  <c r="K57" i="1"/>
  <c r="K120" i="1"/>
  <c r="AT22" i="12"/>
  <c r="AS22" i="12"/>
  <c r="AR22" i="12"/>
  <c r="AQ22" i="12"/>
  <c r="AP22" i="12"/>
  <c r="AO22" i="12"/>
  <c r="AN22" i="12"/>
  <c r="AM22" i="12"/>
  <c r="AL22" i="12"/>
  <c r="BK2" i="12"/>
  <c r="BJ2" i="12"/>
  <c r="BI2" i="12"/>
  <c r="BH2" i="12"/>
  <c r="BG2" i="12"/>
  <c r="BF2" i="12"/>
  <c r="BE2" i="12"/>
  <c r="BD2" i="12"/>
  <c r="BC2" i="12"/>
  <c r="BJ30" i="12"/>
  <c r="BI30" i="12"/>
  <c r="BH30" i="12"/>
  <c r="BG30" i="12"/>
  <c r="BF30" i="12"/>
  <c r="BE30" i="12"/>
  <c r="BD30" i="12"/>
  <c r="BC30" i="12"/>
  <c r="BK30" i="12"/>
  <c r="AA25" i="12"/>
  <c r="AE25" i="12"/>
  <c r="K36" i="12"/>
  <c r="BK21" i="12"/>
  <c r="BJ21" i="12"/>
  <c r="BI21" i="12"/>
  <c r="BH21" i="12"/>
  <c r="BG21" i="12"/>
  <c r="BF21" i="12"/>
  <c r="BE21" i="12"/>
  <c r="BD21" i="12"/>
  <c r="BC21" i="12"/>
  <c r="AT21" i="12"/>
  <c r="AS21" i="12"/>
  <c r="AR21" i="12"/>
  <c r="AQ21" i="12"/>
  <c r="AP21" i="12"/>
  <c r="AO21" i="12"/>
  <c r="AN21" i="12"/>
  <c r="AM21" i="12"/>
  <c r="AL21" i="12"/>
  <c r="BA64" i="12"/>
  <c r="BB64" i="12"/>
  <c r="AT30" i="12"/>
  <c r="AS30" i="12"/>
  <c r="AR30" i="12"/>
  <c r="AQ30" i="12"/>
  <c r="AP30" i="12"/>
  <c r="AO30" i="12"/>
  <c r="AN30" i="12"/>
  <c r="AM30" i="12"/>
  <c r="AL30" i="12"/>
  <c r="AT33" i="12"/>
  <c r="AS33" i="12"/>
  <c r="AR33" i="12"/>
  <c r="AQ33" i="12"/>
  <c r="AP33" i="12"/>
  <c r="AO33" i="12"/>
  <c r="AN33" i="12"/>
  <c r="AM33" i="12"/>
  <c r="AL33" i="12"/>
  <c r="J46" i="12"/>
  <c r="AT49" i="12"/>
  <c r="AS49" i="12"/>
  <c r="AR49" i="12"/>
  <c r="AQ49" i="12"/>
  <c r="AP49" i="12"/>
  <c r="AO49" i="12"/>
  <c r="AN49" i="12"/>
  <c r="AM49" i="12"/>
  <c r="AL49" i="12"/>
  <c r="AT42" i="12"/>
  <c r="AS42" i="12"/>
  <c r="AR42" i="12"/>
  <c r="AQ42" i="12"/>
  <c r="AP42" i="12"/>
  <c r="AO42" i="12"/>
  <c r="AN42" i="12"/>
  <c r="AM42" i="12"/>
  <c r="AL42" i="12"/>
  <c r="K69" i="12"/>
  <c r="K60" i="12"/>
  <c r="AT75" i="12"/>
  <c r="AS75" i="12"/>
  <c r="AR75" i="12"/>
  <c r="AQ75" i="12"/>
  <c r="AP75" i="12"/>
  <c r="AO75" i="12"/>
  <c r="AN75" i="12"/>
  <c r="AM75" i="12"/>
  <c r="AL75" i="12"/>
  <c r="AA87" i="12"/>
  <c r="AE87" i="12"/>
  <c r="AA66" i="12"/>
  <c r="AE66" i="12"/>
  <c r="BK9" i="15"/>
  <c r="BJ9" i="15" s="1"/>
  <c r="BI9" i="15" s="1"/>
  <c r="BH9" i="15" s="1"/>
  <c r="BG9" i="15" s="1"/>
  <c r="BF9" i="15" s="1"/>
  <c r="BE9" i="15" s="1"/>
  <c r="BD9" i="15" s="1"/>
  <c r="BC9" i="15" s="1"/>
  <c r="BK13" i="15"/>
  <c r="BJ13" i="15"/>
  <c r="BI13" i="15"/>
  <c r="BH13" i="15" s="1"/>
  <c r="BG13" i="15" s="1"/>
  <c r="BF13" i="15" s="1"/>
  <c r="BE13" i="15"/>
  <c r="BD13" i="15" s="1"/>
  <c r="BC13" i="15" s="1"/>
  <c r="AT27" i="15"/>
  <c r="AS27" i="15"/>
  <c r="AR27" i="15" s="1"/>
  <c r="AQ27" i="15" s="1"/>
  <c r="AP27" i="15" s="1"/>
  <c r="AO27" i="15" s="1"/>
  <c r="AN27" i="15" s="1"/>
  <c r="AM27" i="15" s="1"/>
  <c r="AL27" i="15" s="1"/>
  <c r="AT86" i="12"/>
  <c r="AS86" i="12"/>
  <c r="AR86" i="12"/>
  <c r="AQ86" i="12"/>
  <c r="AP86" i="12"/>
  <c r="AO86" i="12"/>
  <c r="AN86" i="12"/>
  <c r="AM86" i="12"/>
  <c r="AL86" i="12"/>
  <c r="M25" i="15"/>
  <c r="K80" i="12"/>
  <c r="AF74" i="12"/>
  <c r="L26" i="15"/>
  <c r="L36" i="15"/>
  <c r="AT75" i="15"/>
  <c r="AS75" i="15" s="1"/>
  <c r="AR75" i="15" s="1"/>
  <c r="AQ75" i="15"/>
  <c r="AP75" i="15" s="1"/>
  <c r="AO75" i="15" s="1"/>
  <c r="AN75" i="15" s="1"/>
  <c r="AM75" i="15" s="1"/>
  <c r="AL75" i="15" s="1"/>
  <c r="L55" i="15"/>
  <c r="L62" i="15"/>
  <c r="I70" i="15"/>
  <c r="L39" i="15"/>
  <c r="AT85" i="15"/>
  <c r="AS85" i="15" s="1"/>
  <c r="AR85" i="15" s="1"/>
  <c r="AQ85" i="15" s="1"/>
  <c r="AP85" i="15"/>
  <c r="AO85" i="15" s="1"/>
  <c r="AN85" i="15" s="1"/>
  <c r="AM85" i="15" s="1"/>
  <c r="AL85" i="15" s="1"/>
  <c r="AT97" i="15"/>
  <c r="AS97" i="15"/>
  <c r="AR97" i="15" s="1"/>
  <c r="AQ97" i="15" s="1"/>
  <c r="AP97" i="15" s="1"/>
  <c r="AO97" i="15" s="1"/>
  <c r="AN97" i="15" s="1"/>
  <c r="AM97" i="15" s="1"/>
  <c r="AL97" i="15" s="1"/>
  <c r="AT79" i="15"/>
  <c r="AS79" i="15" s="1"/>
  <c r="AR79" i="15" s="1"/>
  <c r="AQ79" i="15" s="1"/>
  <c r="AP79" i="15" s="1"/>
  <c r="AO79" i="15" s="1"/>
  <c r="AN79" i="15" s="1"/>
  <c r="AM79" i="15" s="1"/>
  <c r="AL79" i="15" s="1"/>
  <c r="AK79" i="15" s="1"/>
  <c r="AT68" i="15"/>
  <c r="AS68" i="15" s="1"/>
  <c r="AR68" i="15" s="1"/>
  <c r="AQ68" i="15" s="1"/>
  <c r="AP68" i="15"/>
  <c r="AO68" i="15" s="1"/>
  <c r="AN68" i="15" s="1"/>
  <c r="AM68" i="15" s="1"/>
  <c r="AL68" i="15" s="1"/>
  <c r="AK68" i="15" s="1"/>
  <c r="I78" i="15"/>
  <c r="AL105" i="15"/>
  <c r="AT105" i="15"/>
  <c r="AS105" i="15" s="1"/>
  <c r="AR105" i="15" s="1"/>
  <c r="AQ105" i="15" s="1"/>
  <c r="AP105" i="15" s="1"/>
  <c r="AO105" i="15" s="1"/>
  <c r="AN105" i="15" s="1"/>
  <c r="AM105" i="15" s="1"/>
  <c r="AT86" i="15"/>
  <c r="AS86" i="15"/>
  <c r="AR86" i="15" s="1"/>
  <c r="AQ86" i="15" s="1"/>
  <c r="AP86" i="15" s="1"/>
  <c r="AO86" i="15" s="1"/>
  <c r="AN86" i="15" s="1"/>
  <c r="AM86" i="15" s="1"/>
  <c r="AL86" i="15" s="1"/>
  <c r="AT74" i="15"/>
  <c r="AS74" i="15" s="1"/>
  <c r="AR74" i="15" s="1"/>
  <c r="AQ74" i="15" s="1"/>
  <c r="AP74" i="15" s="1"/>
  <c r="AO74" i="15" s="1"/>
  <c r="AN74" i="15" s="1"/>
  <c r="AM74" i="15" s="1"/>
  <c r="AL74" i="15" s="1"/>
  <c r="AN90" i="15"/>
  <c r="AM90" i="15" s="1"/>
  <c r="AL90" i="15" s="1"/>
  <c r="AT90" i="15"/>
  <c r="AS90" i="15" s="1"/>
  <c r="AR90" i="15" s="1"/>
  <c r="AQ90" i="15" s="1"/>
  <c r="AP90" i="15" s="1"/>
  <c r="AO90" i="15" s="1"/>
  <c r="K69" i="19"/>
  <c r="K60" i="19"/>
  <c r="N60" i="19"/>
  <c r="K61" i="14"/>
  <c r="K69" i="14"/>
  <c r="K77" i="14"/>
  <c r="X77" i="14"/>
  <c r="P21" i="16"/>
  <c r="S107" i="14"/>
  <c r="U107" i="14" s="1"/>
  <c r="I34" i="16"/>
  <c r="AU61" i="16"/>
  <c r="BL45" i="16"/>
  <c r="AU88" i="16"/>
  <c r="BL62" i="16"/>
  <c r="BL54" i="16"/>
  <c r="AU54" i="16"/>
  <c r="BL25" i="16"/>
  <c r="AU41" i="16"/>
  <c r="AU74" i="16"/>
  <c r="AU47" i="16"/>
  <c r="S85" i="14"/>
  <c r="U85" i="14" s="1"/>
  <c r="P106" i="16"/>
  <c r="P50" i="4"/>
  <c r="AT24" i="4"/>
  <c r="AS24" i="4"/>
  <c r="AR24" i="4"/>
  <c r="AQ24" i="4" s="1"/>
  <c r="AP24" i="4" s="1"/>
  <c r="AO24" i="4" s="1"/>
  <c r="AN24" i="4" s="1"/>
  <c r="AM24" i="4" s="1"/>
  <c r="AL24" i="4" s="1"/>
  <c r="BK13" i="4"/>
  <c r="BJ13" i="4"/>
  <c r="BI13" i="4" s="1"/>
  <c r="BH13" i="4" s="1"/>
  <c r="BG13" i="4" s="1"/>
  <c r="BF13" i="4" s="1"/>
  <c r="BE13" i="4" s="1"/>
  <c r="BD13" i="4" s="1"/>
  <c r="BC13" i="4" s="1"/>
  <c r="AU23" i="4"/>
  <c r="Z23" i="4"/>
  <c r="J21" i="4"/>
  <c r="AT60" i="4"/>
  <c r="AS60" i="4"/>
  <c r="AR60" i="4" s="1"/>
  <c r="AQ60" i="4" s="1"/>
  <c r="AP60" i="4" s="1"/>
  <c r="AO60" i="4" s="1"/>
  <c r="AN60" i="4" s="1"/>
  <c r="AM60" i="4" s="1"/>
  <c r="AL60" i="4" s="1"/>
  <c r="I27" i="4"/>
  <c r="BJ10" i="6"/>
  <c r="BI10" i="6"/>
  <c r="BH10" i="6"/>
  <c r="BG10" i="6"/>
  <c r="BF10" i="6"/>
  <c r="BE10" i="6"/>
  <c r="BD10" i="6"/>
  <c r="BC10" i="6"/>
  <c r="BK10" i="6"/>
  <c r="AT34" i="4"/>
  <c r="AS34" i="4"/>
  <c r="AR34" i="4" s="1"/>
  <c r="AQ34" i="4" s="1"/>
  <c r="AP34" i="4" s="1"/>
  <c r="AO34" i="4" s="1"/>
  <c r="AN34" i="4" s="1"/>
  <c r="AM34" i="4" s="1"/>
  <c r="AL34" i="4" s="1"/>
  <c r="K97" i="4"/>
  <c r="BA37" i="6"/>
  <c r="BB37" i="6"/>
  <c r="AT61" i="4"/>
  <c r="AS61" i="4"/>
  <c r="AR61" i="4" s="1"/>
  <c r="AQ61" i="4" s="1"/>
  <c r="AP61" i="4" s="1"/>
  <c r="AO61" i="4" s="1"/>
  <c r="AN61" i="4" s="1"/>
  <c r="AM61" i="4" s="1"/>
  <c r="AL61" i="4" s="1"/>
  <c r="K80" i="4"/>
  <c r="AT91" i="4"/>
  <c r="AS91" i="4"/>
  <c r="AR91" i="4"/>
  <c r="AQ91" i="4" s="1"/>
  <c r="AP91" i="4" s="1"/>
  <c r="AO91" i="4" s="1"/>
  <c r="AN91" i="4" s="1"/>
  <c r="AM91" i="4" s="1"/>
  <c r="AL91" i="4" s="1"/>
  <c r="I33" i="4"/>
  <c r="AT49" i="4"/>
  <c r="AS49" i="4" s="1"/>
  <c r="BK23" i="6"/>
  <c r="BJ23" i="6"/>
  <c r="BI23" i="6"/>
  <c r="BH23" i="6"/>
  <c r="BG23" i="6"/>
  <c r="BF23" i="6"/>
  <c r="BE23" i="6"/>
  <c r="BD23" i="6"/>
  <c r="BC23" i="6"/>
  <c r="AT27" i="6"/>
  <c r="AS27" i="6"/>
  <c r="AR27" i="6"/>
  <c r="AQ27" i="6"/>
  <c r="AP27" i="6"/>
  <c r="AO27" i="6"/>
  <c r="AN27" i="6"/>
  <c r="AM27" i="6"/>
  <c r="AL27" i="6"/>
  <c r="AT47" i="6"/>
  <c r="AS47" i="6"/>
  <c r="AR47" i="6"/>
  <c r="AQ47" i="6"/>
  <c r="AP47" i="6"/>
  <c r="AO47" i="6"/>
  <c r="AN47" i="6"/>
  <c r="AM47" i="6"/>
  <c r="AL47" i="6"/>
  <c r="K85" i="4"/>
  <c r="AK82" i="6"/>
  <c r="AI82" i="6"/>
  <c r="AJ82" i="6"/>
  <c r="BI28" i="8"/>
  <c r="BH28" i="8"/>
  <c r="BG28" i="8"/>
  <c r="BF28" i="8"/>
  <c r="BE28" i="8"/>
  <c r="BD28" i="8"/>
  <c r="BC28" i="8"/>
  <c r="BK28" i="8"/>
  <c r="BJ28" i="8"/>
  <c r="K50" i="6"/>
  <c r="K51" i="6"/>
  <c r="AT62" i="6"/>
  <c r="AS62" i="6"/>
  <c r="AR62" i="6"/>
  <c r="AQ62" i="6"/>
  <c r="AP62" i="6"/>
  <c r="AO62" i="6"/>
  <c r="AN62" i="6"/>
  <c r="AM62" i="6"/>
  <c r="AL62" i="6"/>
  <c r="AT21" i="8"/>
  <c r="AS21" i="8"/>
  <c r="AR21" i="8"/>
  <c r="AQ21" i="8"/>
  <c r="AP21" i="8"/>
  <c r="AO21" i="8"/>
  <c r="AN21" i="8"/>
  <c r="AM21" i="8"/>
  <c r="AL21" i="8"/>
  <c r="BK40" i="8"/>
  <c r="BJ40" i="8"/>
  <c r="BI40" i="8"/>
  <c r="BH40" i="8"/>
  <c r="BG40" i="8"/>
  <c r="BF40" i="8"/>
  <c r="BE40" i="8"/>
  <c r="BD40" i="8"/>
  <c r="BC40" i="8"/>
  <c r="BJ33" i="8"/>
  <c r="BI33" i="8"/>
  <c r="BH33" i="8"/>
  <c r="BG33" i="8"/>
  <c r="BF33" i="8"/>
  <c r="BE33" i="8"/>
  <c r="BD33" i="8"/>
  <c r="BC33" i="8"/>
  <c r="BK33" i="8"/>
  <c r="AS66" i="6"/>
  <c r="AR66" i="6"/>
  <c r="AQ66" i="6"/>
  <c r="AP66" i="6"/>
  <c r="AO66" i="6"/>
  <c r="AN66" i="6"/>
  <c r="AM66" i="6"/>
  <c r="AL66" i="6"/>
  <c r="AT66" i="6"/>
  <c r="AZ70" i="6"/>
  <c r="AX70" i="6"/>
  <c r="K64" i="6"/>
  <c r="K32" i="8"/>
  <c r="BA62" i="8"/>
  <c r="BB62" i="8"/>
  <c r="BA78" i="8"/>
  <c r="AZ78" i="8"/>
  <c r="AX78" i="8"/>
  <c r="BB78" i="8"/>
  <c r="AT28" i="8"/>
  <c r="AS28" i="8"/>
  <c r="AR28" i="8"/>
  <c r="AQ28" i="8"/>
  <c r="AP28" i="8"/>
  <c r="AO28" i="8"/>
  <c r="AN28" i="8"/>
  <c r="AM28" i="8"/>
  <c r="AL28" i="8"/>
  <c r="AT75" i="6"/>
  <c r="AS75" i="6"/>
  <c r="AR75" i="6"/>
  <c r="AQ75" i="6"/>
  <c r="AP75" i="6"/>
  <c r="AO75" i="6"/>
  <c r="AN75" i="6"/>
  <c r="AM75" i="6"/>
  <c r="AL75" i="6"/>
  <c r="AT88" i="6"/>
  <c r="AS88" i="6"/>
  <c r="AR88" i="6"/>
  <c r="AQ88" i="6"/>
  <c r="AP88" i="6"/>
  <c r="AO88" i="6"/>
  <c r="AN88" i="6"/>
  <c r="AM88" i="6"/>
  <c r="AL88" i="6"/>
  <c r="K35" i="8"/>
  <c r="AS42" i="8"/>
  <c r="AR42" i="8"/>
  <c r="AQ42" i="8"/>
  <c r="AP42" i="8"/>
  <c r="AO42" i="8"/>
  <c r="AN42" i="8"/>
  <c r="AM42" i="8"/>
  <c r="AL42" i="8"/>
  <c r="AT42" i="8"/>
  <c r="J54" i="8"/>
  <c r="BK7" i="10"/>
  <c r="BJ7" i="10"/>
  <c r="BI7" i="10"/>
  <c r="BH7" i="10"/>
  <c r="BG7" i="10"/>
  <c r="BF7" i="10"/>
  <c r="BE7" i="10"/>
  <c r="BD7" i="10"/>
  <c r="BC7" i="10"/>
  <c r="BJ16" i="10"/>
  <c r="BI16" i="10"/>
  <c r="BH16" i="10"/>
  <c r="BG16" i="10"/>
  <c r="BF16" i="10"/>
  <c r="BE16" i="10"/>
  <c r="BD16" i="10"/>
  <c r="BC16" i="10"/>
  <c r="BK16" i="10"/>
  <c r="K64" i="8"/>
  <c r="K74" i="8"/>
  <c r="K67" i="10"/>
  <c r="AT72" i="8"/>
  <c r="AS72" i="8"/>
  <c r="AR72" i="8"/>
  <c r="AQ72" i="8"/>
  <c r="AP72" i="8"/>
  <c r="AO72" i="8"/>
  <c r="AN72" i="8"/>
  <c r="AM72" i="8"/>
  <c r="AL72" i="8"/>
  <c r="AT43" i="10"/>
  <c r="AS43" i="10"/>
  <c r="AR43" i="10"/>
  <c r="AQ43" i="10"/>
  <c r="AP43" i="10"/>
  <c r="AO43" i="10"/>
  <c r="AN43" i="10"/>
  <c r="AM43" i="10"/>
  <c r="AL43" i="10"/>
  <c r="AT51" i="10"/>
  <c r="AS51" i="10"/>
  <c r="AR51" i="10"/>
  <c r="AQ51" i="10"/>
  <c r="AP51" i="10"/>
  <c r="AO51" i="10"/>
  <c r="AN51" i="10"/>
  <c r="AM51" i="10"/>
  <c r="AL51" i="10"/>
  <c r="AT59" i="10"/>
  <c r="AS59" i="10"/>
  <c r="AR59" i="10"/>
  <c r="AQ59" i="10"/>
  <c r="AP59" i="10"/>
  <c r="AO59" i="10"/>
  <c r="AN59" i="10"/>
  <c r="AM59" i="10"/>
  <c r="AL59" i="10"/>
  <c r="AS67" i="10"/>
  <c r="AR67" i="10"/>
  <c r="AQ67" i="10"/>
  <c r="AP67" i="10"/>
  <c r="AO67" i="10"/>
  <c r="AN67" i="10"/>
  <c r="AM67" i="10"/>
  <c r="AL67" i="10"/>
  <c r="AT67" i="10"/>
  <c r="AT75" i="10"/>
  <c r="AS75" i="10"/>
  <c r="AR75" i="10"/>
  <c r="AQ75" i="10"/>
  <c r="AP75" i="10"/>
  <c r="AO75" i="10"/>
  <c r="AN75" i="10"/>
  <c r="AM75" i="10"/>
  <c r="AL75" i="10"/>
  <c r="AS46" i="8"/>
  <c r="AR46" i="8"/>
  <c r="AQ46" i="8"/>
  <c r="AP46" i="8"/>
  <c r="AO46" i="8"/>
  <c r="AN46" i="8"/>
  <c r="AM46" i="8"/>
  <c r="AL46" i="8"/>
  <c r="AT46" i="8"/>
  <c r="K80" i="8"/>
  <c r="BA30" i="10"/>
  <c r="AZ30" i="10"/>
  <c r="AX30" i="10"/>
  <c r="BB30" i="10"/>
  <c r="AA79" i="10"/>
  <c r="J21" i="10"/>
  <c r="K39" i="10"/>
  <c r="K49" i="10"/>
  <c r="AS78" i="10"/>
  <c r="AR78" i="10"/>
  <c r="AQ78" i="10"/>
  <c r="AP78" i="10"/>
  <c r="AO78" i="10"/>
  <c r="AN78" i="10"/>
  <c r="AM78" i="10"/>
  <c r="AL78" i="10"/>
  <c r="AT78" i="10"/>
  <c r="P22" i="18"/>
  <c r="S22" i="18"/>
  <c r="G44" i="18"/>
  <c r="I44" i="18"/>
  <c r="P44" i="18"/>
  <c r="S44" i="18"/>
  <c r="G52" i="18"/>
  <c r="K52" i="18"/>
  <c r="P52" i="18"/>
  <c r="AZ54" i="10"/>
  <c r="AX54" i="10"/>
  <c r="BQ10" i="3"/>
  <c r="BQ22" i="3"/>
  <c r="K89" i="10"/>
  <c r="BQ34" i="3"/>
  <c r="BQ11" i="3"/>
  <c r="P35" i="18"/>
  <c r="S35" i="18"/>
  <c r="BQ7" i="3"/>
  <c r="BQ27" i="3"/>
  <c r="AT36" i="10"/>
  <c r="AS36" i="10"/>
  <c r="AR36" i="10"/>
  <c r="AQ36" i="10"/>
  <c r="AP36" i="10"/>
  <c r="AO36" i="10"/>
  <c r="AN36" i="10"/>
  <c r="AM36" i="10"/>
  <c r="AL36" i="10"/>
  <c r="K68" i="10"/>
  <c r="AT76" i="10"/>
  <c r="AS76" i="10"/>
  <c r="AR76" i="10"/>
  <c r="AQ76" i="10"/>
  <c r="AP76" i="10"/>
  <c r="AO76" i="10"/>
  <c r="AN76" i="10"/>
  <c r="AM76" i="10"/>
  <c r="AL76" i="10"/>
  <c r="K81" i="10"/>
  <c r="K88" i="10"/>
  <c r="BQ32" i="3"/>
  <c r="AT50" i="10"/>
  <c r="AS50" i="10"/>
  <c r="AR50" i="10"/>
  <c r="AQ50" i="10"/>
  <c r="AP50" i="10"/>
  <c r="AO50" i="10"/>
  <c r="AN50" i="10"/>
  <c r="AM50" i="10"/>
  <c r="AL50" i="10"/>
  <c r="AZ63" i="10"/>
  <c r="AX63" i="10"/>
  <c r="K83" i="10"/>
  <c r="S30" i="18"/>
  <c r="S66" i="18"/>
  <c r="S82" i="18"/>
  <c r="S98" i="18"/>
  <c r="I28" i="3"/>
  <c r="AK28" i="3"/>
  <c r="K52" i="3"/>
  <c r="AK52" i="3"/>
  <c r="K72" i="3"/>
  <c r="AK72" i="3"/>
  <c r="K88" i="3"/>
  <c r="AK88" i="3"/>
  <c r="S60" i="18"/>
  <c r="S76" i="18"/>
  <c r="S92" i="18"/>
  <c r="S108" i="18"/>
  <c r="S29" i="18"/>
  <c r="K98" i="3"/>
  <c r="AK98" i="3"/>
  <c r="K99" i="3"/>
  <c r="AK99" i="3"/>
  <c r="AT50" i="12"/>
  <c r="AS50" i="12"/>
  <c r="AR50" i="12"/>
  <c r="AQ50" i="12"/>
  <c r="AP50" i="12"/>
  <c r="AO50" i="12"/>
  <c r="AN50" i="12"/>
  <c r="AM50" i="12"/>
  <c r="AL50" i="12"/>
  <c r="AS58" i="12"/>
  <c r="AR58" i="12"/>
  <c r="AQ58" i="12"/>
  <c r="AP58" i="12"/>
  <c r="AO58" i="12"/>
  <c r="AN58" i="12"/>
  <c r="AM58" i="12"/>
  <c r="AL58" i="12"/>
  <c r="AT58" i="12"/>
  <c r="K70" i="12"/>
  <c r="AT60" i="12"/>
  <c r="AS60" i="12"/>
  <c r="AR60" i="12"/>
  <c r="AQ60" i="12"/>
  <c r="AP60" i="12"/>
  <c r="AO60" i="12"/>
  <c r="AN60" i="12"/>
  <c r="AM60" i="12"/>
  <c r="AL60" i="12"/>
  <c r="AT65" i="12"/>
  <c r="AS65" i="12"/>
  <c r="AR65" i="12"/>
  <c r="AQ65" i="12"/>
  <c r="AP65" i="12"/>
  <c r="AO65" i="12"/>
  <c r="AN65" i="12"/>
  <c r="AM65" i="12"/>
  <c r="AL65" i="12"/>
  <c r="AT72" i="12"/>
  <c r="AS72" i="12"/>
  <c r="AR72" i="12"/>
  <c r="AQ72" i="12"/>
  <c r="AP72" i="12"/>
  <c r="AO72" i="12"/>
  <c r="AN72" i="12"/>
  <c r="AM72" i="12"/>
  <c r="AL72" i="12"/>
  <c r="AF63" i="12"/>
  <c r="K63" i="12"/>
  <c r="BJ17" i="15"/>
  <c r="BI17" i="15" s="1"/>
  <c r="BH17" i="15" s="1"/>
  <c r="BG17" i="15" s="1"/>
  <c r="BF17" i="15"/>
  <c r="BE17" i="15" s="1"/>
  <c r="BD17" i="15" s="1"/>
  <c r="BC17" i="15" s="1"/>
  <c r="BB17" i="15" s="1"/>
  <c r="BK17" i="15"/>
  <c r="BK12" i="15"/>
  <c r="BJ12" i="15" s="1"/>
  <c r="BI12" i="15" s="1"/>
  <c r="BH12" i="15" s="1"/>
  <c r="BG12" i="15" s="1"/>
  <c r="BF12" i="15" s="1"/>
  <c r="BE12" i="15" s="1"/>
  <c r="BD12" i="15" s="1"/>
  <c r="BC12" i="15" s="1"/>
  <c r="BB12" i="15" s="1"/>
  <c r="AC67" i="12"/>
  <c r="K67" i="12"/>
  <c r="AF67" i="12"/>
  <c r="AF84" i="12"/>
  <c r="K84" i="12"/>
  <c r="AC84" i="12"/>
  <c r="AT76" i="12"/>
  <c r="AS76" i="12"/>
  <c r="AR76" i="12"/>
  <c r="AQ76" i="12"/>
  <c r="AP76" i="12"/>
  <c r="AO76" i="12"/>
  <c r="AN76" i="12"/>
  <c r="AM76" i="12"/>
  <c r="AL76" i="12"/>
  <c r="L27" i="15"/>
  <c r="AT80" i="12"/>
  <c r="AS80" i="12"/>
  <c r="AR80" i="12"/>
  <c r="AQ80" i="12"/>
  <c r="AP80" i="12"/>
  <c r="AO80" i="12"/>
  <c r="AN80" i="12"/>
  <c r="AM80" i="12"/>
  <c r="AL80" i="12"/>
  <c r="AT56" i="15"/>
  <c r="AS56" i="15"/>
  <c r="AR56" i="15" s="1"/>
  <c r="AQ56" i="15" s="1"/>
  <c r="AP56" i="15" s="1"/>
  <c r="AO56" i="15" s="1"/>
  <c r="AN56" i="15" s="1"/>
  <c r="AM56" i="15" s="1"/>
  <c r="AL56" i="15" s="1"/>
  <c r="I76" i="15"/>
  <c r="AN50" i="15"/>
  <c r="AM50" i="15" s="1"/>
  <c r="AL50" i="15" s="1"/>
  <c r="AT50" i="15"/>
  <c r="AS50" i="15" s="1"/>
  <c r="AR50" i="15" s="1"/>
  <c r="AQ50" i="15" s="1"/>
  <c r="AP50" i="15" s="1"/>
  <c r="AO50" i="15" s="1"/>
  <c r="I79" i="15"/>
  <c r="K86" i="15"/>
  <c r="I74" i="15"/>
  <c r="AT80" i="15"/>
  <c r="AS80" i="15"/>
  <c r="AR80" i="15" s="1"/>
  <c r="AQ80" i="15" s="1"/>
  <c r="AP80" i="15" s="1"/>
  <c r="AO80" i="15" s="1"/>
  <c r="AN80" i="15" s="1"/>
  <c r="AM80" i="15" s="1"/>
  <c r="AL80" i="15" s="1"/>
  <c r="AT112" i="15"/>
  <c r="AS112" i="15" s="1"/>
  <c r="AR112" i="15" s="1"/>
  <c r="AQ112" i="15" s="1"/>
  <c r="AP112" i="15" s="1"/>
  <c r="AO112" i="15" s="1"/>
  <c r="AN112" i="15" s="1"/>
  <c r="AM112" i="15" s="1"/>
  <c r="AL112" i="15" s="1"/>
  <c r="I35" i="14"/>
  <c r="X35" i="14"/>
  <c r="I40" i="14"/>
  <c r="Y40" i="14"/>
  <c r="J22" i="14"/>
  <c r="X22" i="14"/>
  <c r="K91" i="14"/>
  <c r="X91" i="14"/>
  <c r="J57" i="16"/>
  <c r="P52" i="16"/>
  <c r="P114" i="16"/>
  <c r="J50" i="16"/>
  <c r="AC50" i="16"/>
  <c r="AF50" i="16"/>
  <c r="P79" i="16"/>
  <c r="P99" i="16"/>
  <c r="BK22" i="4"/>
  <c r="BJ22" i="4"/>
  <c r="BI22" i="4" s="1"/>
  <c r="BH22" i="4" s="1"/>
  <c r="BG22" i="4" s="1"/>
  <c r="BF22" i="4" s="1"/>
  <c r="BE22" i="4" s="1"/>
  <c r="BD22" i="4" s="1"/>
  <c r="BC22" i="4" s="1"/>
  <c r="BK21" i="4"/>
  <c r="BJ21" i="4" s="1"/>
  <c r="BI21" i="4" s="1"/>
  <c r="BH21" i="4"/>
  <c r="BG21" i="4" s="1"/>
  <c r="BF21" i="4" s="1"/>
  <c r="BE21" i="4" s="1"/>
  <c r="BD21" i="4" s="1"/>
  <c r="BC21" i="4"/>
  <c r="BK8" i="4"/>
  <c r="BJ8" i="4"/>
  <c r="BI8" i="4"/>
  <c r="BH8" i="4" s="1"/>
  <c r="BG8" i="4" s="1"/>
  <c r="BF8" i="4" s="1"/>
  <c r="BE8" i="4" s="1"/>
  <c r="BD8" i="4"/>
  <c r="BC8" i="4" s="1"/>
  <c r="P90" i="16"/>
  <c r="K60" i="4"/>
  <c r="AT83" i="4"/>
  <c r="AS83" i="4"/>
  <c r="AR83" i="4" s="1"/>
  <c r="AQ83" i="4" s="1"/>
  <c r="AP83" i="4" s="1"/>
  <c r="AO83" i="4" s="1"/>
  <c r="AN83" i="4" s="1"/>
  <c r="AM83" i="4" s="1"/>
  <c r="AL83" i="4" s="1"/>
  <c r="BK25" i="6"/>
  <c r="BJ25" i="6"/>
  <c r="BI25" i="6"/>
  <c r="BH25" i="6"/>
  <c r="BG25" i="6"/>
  <c r="BF25" i="6"/>
  <c r="BE25" i="6"/>
  <c r="BD25" i="6"/>
  <c r="BC25" i="6"/>
  <c r="BK2" i="6"/>
  <c r="BJ2" i="6"/>
  <c r="BI2" i="6"/>
  <c r="BH2" i="6"/>
  <c r="BG2" i="6"/>
  <c r="BF2" i="6"/>
  <c r="BE2" i="6"/>
  <c r="BD2" i="6"/>
  <c r="BC2" i="6"/>
  <c r="I34" i="4"/>
  <c r="K65" i="4"/>
  <c r="K99" i="4"/>
  <c r="BJ22" i="6"/>
  <c r="BI22" i="6"/>
  <c r="BH22" i="6"/>
  <c r="BG22" i="6"/>
  <c r="BF22" i="6"/>
  <c r="BE22" i="6"/>
  <c r="BD22" i="6"/>
  <c r="BC22" i="6"/>
  <c r="BK22" i="6"/>
  <c r="BA33" i="6"/>
  <c r="BB33" i="6"/>
  <c r="K61" i="4"/>
  <c r="AT93" i="4"/>
  <c r="AS93" i="4"/>
  <c r="AR93" i="4" s="1"/>
  <c r="AQ93" i="4" s="1"/>
  <c r="AP93" i="4" s="1"/>
  <c r="AO93" i="4" s="1"/>
  <c r="AN93" i="4" s="1"/>
  <c r="AM93" i="4" s="1"/>
  <c r="AL93" i="4" s="1"/>
  <c r="K35" i="6"/>
  <c r="AT67" i="4"/>
  <c r="AS67" i="4" s="1"/>
  <c r="AR67" i="4" s="1"/>
  <c r="AQ67" i="4" s="1"/>
  <c r="AP67" i="4" s="1"/>
  <c r="AO67" i="4" s="1"/>
  <c r="AN67" i="4" s="1"/>
  <c r="AM67" i="4" s="1"/>
  <c r="AL67" i="4" s="1"/>
  <c r="K84" i="4"/>
  <c r="BK2" i="8"/>
  <c r="BJ2" i="8"/>
  <c r="BI2" i="8"/>
  <c r="BH2" i="8"/>
  <c r="BG2" i="8"/>
  <c r="BF2" i="8"/>
  <c r="BE2" i="8"/>
  <c r="BD2" i="8"/>
  <c r="BC2" i="8"/>
  <c r="BK17" i="8"/>
  <c r="BJ17" i="8"/>
  <c r="BI17" i="8"/>
  <c r="BH17" i="8"/>
  <c r="BG17" i="8"/>
  <c r="BF17" i="8"/>
  <c r="BE17" i="8"/>
  <c r="BD17" i="8"/>
  <c r="BC17" i="8"/>
  <c r="K85" i="6"/>
  <c r="AQ85" i="4"/>
  <c r="AP85" i="4" s="1"/>
  <c r="AO85" i="4" s="1"/>
  <c r="AN85" i="4" s="1"/>
  <c r="AM85" i="4" s="1"/>
  <c r="AL85" i="4" s="1"/>
  <c r="AT85" i="4"/>
  <c r="AS85" i="4" s="1"/>
  <c r="AR85" i="4" s="1"/>
  <c r="AT77" i="6"/>
  <c r="AS77" i="6"/>
  <c r="AR77" i="6"/>
  <c r="AQ77" i="6"/>
  <c r="AP77" i="6"/>
  <c r="AO77" i="6"/>
  <c r="AN77" i="6"/>
  <c r="AM77" i="6"/>
  <c r="AL77" i="6"/>
  <c r="K90" i="4"/>
  <c r="K59" i="6"/>
  <c r="AT69" i="6"/>
  <c r="AS69" i="6"/>
  <c r="AR69" i="6"/>
  <c r="AQ69" i="6"/>
  <c r="AP69" i="6"/>
  <c r="AO69" i="6"/>
  <c r="AN69" i="6"/>
  <c r="AM69" i="6"/>
  <c r="AL69" i="6"/>
  <c r="K78" i="6"/>
  <c r="K62" i="6"/>
  <c r="K73" i="6"/>
  <c r="J24" i="8"/>
  <c r="AT70" i="6"/>
  <c r="AS70" i="6"/>
  <c r="AR70" i="6"/>
  <c r="AQ70" i="6"/>
  <c r="AP70" i="6"/>
  <c r="AO70" i="6"/>
  <c r="AN70" i="6"/>
  <c r="AM70" i="6"/>
  <c r="AL70" i="6"/>
  <c r="AE38" i="8"/>
  <c r="K38" i="8"/>
  <c r="AB38" i="8"/>
  <c r="Y38" i="8"/>
  <c r="AB27" i="8"/>
  <c r="Y27" i="8"/>
  <c r="AE27" i="8"/>
  <c r="K27" i="8"/>
  <c r="AC27" i="8"/>
  <c r="AT51" i="8"/>
  <c r="AS51" i="8"/>
  <c r="AR51" i="8"/>
  <c r="AQ51" i="8"/>
  <c r="AP51" i="8"/>
  <c r="AO51" i="8"/>
  <c r="AN51" i="8"/>
  <c r="AM51" i="8"/>
  <c r="AL51" i="8"/>
  <c r="K47" i="8"/>
  <c r="AA53" i="8"/>
  <c r="AE53" i="8"/>
  <c r="K63" i="8"/>
  <c r="K79" i="8"/>
  <c r="AS47" i="8"/>
  <c r="AR47" i="8"/>
  <c r="AQ47" i="8"/>
  <c r="AP47" i="8"/>
  <c r="AO47" i="8"/>
  <c r="AN47" i="8"/>
  <c r="AM47" i="8"/>
  <c r="AL47" i="8"/>
  <c r="AT47" i="8"/>
  <c r="AT63" i="8"/>
  <c r="AS63" i="8"/>
  <c r="AR63" i="8"/>
  <c r="AQ63" i="8"/>
  <c r="AP63" i="8"/>
  <c r="AO63" i="8"/>
  <c r="AN63" i="8"/>
  <c r="AM63" i="8"/>
  <c r="AL63" i="8"/>
  <c r="K61" i="8"/>
  <c r="K75" i="6"/>
  <c r="K88" i="6"/>
  <c r="AS43" i="8"/>
  <c r="AR43" i="8"/>
  <c r="AQ43" i="8"/>
  <c r="AP43" i="8"/>
  <c r="AO43" i="8"/>
  <c r="AN43" i="8"/>
  <c r="AM43" i="8"/>
  <c r="AL43" i="8"/>
  <c r="AT43" i="8"/>
  <c r="AZ59" i="8"/>
  <c r="AX59" i="8"/>
  <c r="BK6" i="10"/>
  <c r="BJ6" i="10"/>
  <c r="BI6" i="10"/>
  <c r="BH6" i="10"/>
  <c r="BG6" i="10"/>
  <c r="BF6" i="10"/>
  <c r="BE6" i="10"/>
  <c r="BD6" i="10"/>
  <c r="BC6" i="10"/>
  <c r="BK21" i="10"/>
  <c r="BJ21" i="10"/>
  <c r="BI21" i="10"/>
  <c r="BH21" i="10"/>
  <c r="BG21" i="10"/>
  <c r="BF21" i="10"/>
  <c r="BE21" i="10"/>
  <c r="BD21" i="10"/>
  <c r="BC21" i="10"/>
  <c r="K35" i="10"/>
  <c r="AT84" i="8"/>
  <c r="AS84" i="8"/>
  <c r="AR84" i="8"/>
  <c r="AQ84" i="8"/>
  <c r="AP84" i="8"/>
  <c r="AO84" i="8"/>
  <c r="AN84" i="8"/>
  <c r="AM84" i="8"/>
  <c r="AL84" i="8"/>
  <c r="BA67" i="10"/>
  <c r="BB67" i="10"/>
  <c r="BA75" i="10"/>
  <c r="BB75" i="10"/>
  <c r="J46" i="8"/>
  <c r="K47" i="10"/>
  <c r="K78" i="10"/>
  <c r="P23" i="18"/>
  <c r="S23" i="18"/>
  <c r="G45" i="18"/>
  <c r="K45" i="18"/>
  <c r="P45" i="18"/>
  <c r="S45" i="18"/>
  <c r="G53" i="18"/>
  <c r="K53" i="18"/>
  <c r="P53" i="18"/>
  <c r="S53" i="18"/>
  <c r="BQ29" i="3"/>
  <c r="AT42" i="10"/>
  <c r="AS42" i="10"/>
  <c r="AR42" i="10"/>
  <c r="AQ42" i="10"/>
  <c r="AP42" i="10"/>
  <c r="AO42" i="10"/>
  <c r="AN42" i="10"/>
  <c r="AM42" i="10"/>
  <c r="AL42" i="10"/>
  <c r="BA55" i="10"/>
  <c r="AZ55" i="10"/>
  <c r="AX55" i="10"/>
  <c r="BB55" i="10"/>
  <c r="AT74" i="10"/>
  <c r="AS74" i="10"/>
  <c r="AR74" i="10"/>
  <c r="AQ74" i="10"/>
  <c r="AP74" i="10"/>
  <c r="AO74" i="10"/>
  <c r="AN74" i="10"/>
  <c r="AM74" i="10"/>
  <c r="AL74" i="10"/>
  <c r="AS62" i="10"/>
  <c r="AR62" i="10"/>
  <c r="AQ62" i="10"/>
  <c r="AP62" i="10"/>
  <c r="AO62" i="10"/>
  <c r="AN62" i="10"/>
  <c r="AM62" i="10"/>
  <c r="AL62" i="10"/>
  <c r="AT62" i="10"/>
  <c r="AT81" i="10"/>
  <c r="AS81" i="10"/>
  <c r="AR81" i="10"/>
  <c r="AQ81" i="10"/>
  <c r="AP81" i="10"/>
  <c r="AO81" i="10"/>
  <c r="AN81" i="10"/>
  <c r="AM81" i="10"/>
  <c r="AL81" i="10"/>
  <c r="AS54" i="10"/>
  <c r="AR54" i="10"/>
  <c r="AQ54" i="10"/>
  <c r="AP54" i="10"/>
  <c r="AO54" i="10"/>
  <c r="AN54" i="10"/>
  <c r="AM54" i="10"/>
  <c r="AL54" i="10"/>
  <c r="AT54" i="10"/>
  <c r="K36" i="10"/>
  <c r="K76" i="10"/>
  <c r="AS46" i="10"/>
  <c r="AR46" i="10"/>
  <c r="AQ46" i="10"/>
  <c r="AP46" i="10"/>
  <c r="AO46" i="10"/>
  <c r="AN46" i="10"/>
  <c r="AM46" i="10"/>
  <c r="AL46" i="10"/>
  <c r="AT46" i="10"/>
  <c r="AT72" i="10"/>
  <c r="AS72" i="10"/>
  <c r="AR72" i="10"/>
  <c r="AQ72" i="10"/>
  <c r="AP72" i="10"/>
  <c r="AO72" i="10"/>
  <c r="AN72" i="10"/>
  <c r="AM72" i="10"/>
  <c r="AL72" i="10"/>
  <c r="K50" i="10"/>
  <c r="BQ2" i="3"/>
  <c r="K57" i="3"/>
  <c r="AK57" i="3"/>
  <c r="S33" i="18"/>
  <c r="K65" i="3"/>
  <c r="AK65" i="3"/>
  <c r="K81" i="3"/>
  <c r="AK81" i="3"/>
  <c r="K60" i="3"/>
  <c r="AK60" i="3"/>
  <c r="K109" i="3"/>
  <c r="AK109" i="3"/>
  <c r="J25" i="1"/>
  <c r="I39" i="1"/>
  <c r="J72" i="1"/>
  <c r="BK34" i="12"/>
  <c r="BJ34" i="12"/>
  <c r="BI34" i="12"/>
  <c r="BH34" i="12"/>
  <c r="BG34" i="12"/>
  <c r="BF34" i="12"/>
  <c r="BE34" i="12"/>
  <c r="BD34" i="12"/>
  <c r="BC34" i="12"/>
  <c r="BJ22" i="12"/>
  <c r="BI22" i="12"/>
  <c r="BH22" i="12"/>
  <c r="BG22" i="12"/>
  <c r="BF22" i="12"/>
  <c r="BE22" i="12"/>
  <c r="BD22" i="12"/>
  <c r="BC22" i="12"/>
  <c r="BK22" i="12"/>
  <c r="BI23" i="12"/>
  <c r="BH23" i="12"/>
  <c r="BG23" i="12"/>
  <c r="BF23" i="12"/>
  <c r="BE23" i="12"/>
  <c r="BD23" i="12"/>
  <c r="BC23" i="12"/>
  <c r="BJ23" i="12"/>
  <c r="BK23" i="12"/>
  <c r="BJ14" i="12"/>
  <c r="BI14" i="12"/>
  <c r="BH14" i="12"/>
  <c r="BG14" i="12"/>
  <c r="BF14" i="12"/>
  <c r="BE14" i="12"/>
  <c r="BD14" i="12"/>
  <c r="BC14" i="12"/>
  <c r="BK14" i="12"/>
  <c r="AC33" i="12"/>
  <c r="BK39" i="12"/>
  <c r="BJ39" i="12"/>
  <c r="BI39" i="12"/>
  <c r="BH39" i="12"/>
  <c r="BG39" i="12"/>
  <c r="BF39" i="12"/>
  <c r="BE39" i="12"/>
  <c r="BD39" i="12"/>
  <c r="BC39" i="12"/>
  <c r="BK38" i="12"/>
  <c r="BJ38" i="12"/>
  <c r="BI38" i="12"/>
  <c r="BH38" i="12"/>
  <c r="BG38" i="12"/>
  <c r="BF38" i="12"/>
  <c r="BE38" i="12"/>
  <c r="BD38" i="12"/>
  <c r="BC38" i="12"/>
  <c r="BK13" i="12"/>
  <c r="BJ13" i="12"/>
  <c r="BI13" i="12"/>
  <c r="BH13" i="12"/>
  <c r="BG13" i="12"/>
  <c r="BF13" i="12"/>
  <c r="BE13" i="12"/>
  <c r="BD13" i="12"/>
  <c r="BC13" i="12"/>
  <c r="J22" i="12"/>
  <c r="K34" i="12"/>
  <c r="BK52" i="12"/>
  <c r="BJ52" i="12"/>
  <c r="BI52" i="12"/>
  <c r="BH52" i="12"/>
  <c r="BG52" i="12"/>
  <c r="BF52" i="12"/>
  <c r="BE52" i="12"/>
  <c r="BD52" i="12"/>
  <c r="BC52" i="12"/>
  <c r="AT59" i="12"/>
  <c r="AS59" i="12"/>
  <c r="AR59" i="12"/>
  <c r="AQ59" i="12"/>
  <c r="AP59" i="12"/>
  <c r="AO59" i="12"/>
  <c r="AN59" i="12"/>
  <c r="AM59" i="12"/>
  <c r="AL59" i="12"/>
  <c r="AS61" i="12"/>
  <c r="AR61" i="12"/>
  <c r="AQ61" i="12"/>
  <c r="AP61" i="12"/>
  <c r="AO61" i="12"/>
  <c r="AN61" i="12"/>
  <c r="AM61" i="12"/>
  <c r="AL61" i="12"/>
  <c r="AT61" i="12"/>
  <c r="AS78" i="12"/>
  <c r="AR78" i="12"/>
  <c r="AQ78" i="12"/>
  <c r="AP78" i="12"/>
  <c r="AO78" i="12"/>
  <c r="AN78" i="12"/>
  <c r="AM78" i="12"/>
  <c r="AL78" i="12"/>
  <c r="AT78" i="12"/>
  <c r="BK3" i="15"/>
  <c r="BJ3" i="15"/>
  <c r="BI3" i="15" s="1"/>
  <c r="BH3" i="15" s="1"/>
  <c r="BG3" i="15"/>
  <c r="BF3" i="15" s="1"/>
  <c r="BE3" i="15" s="1"/>
  <c r="BD3" i="15" s="1"/>
  <c r="BC3" i="15" s="1"/>
  <c r="BA3" i="15" s="1"/>
  <c r="AT21" i="15"/>
  <c r="AS21" i="15" s="1"/>
  <c r="AR21" i="15" s="1"/>
  <c r="AQ21" i="15" s="1"/>
  <c r="AP21" i="15" s="1"/>
  <c r="AO21" i="15" s="1"/>
  <c r="AN21" i="15" s="1"/>
  <c r="AM21" i="15" s="1"/>
  <c r="AL21" i="15" s="1"/>
  <c r="K76" i="12"/>
  <c r="AC76" i="12"/>
  <c r="AF76" i="12"/>
  <c r="AT26" i="15"/>
  <c r="AS26" i="15"/>
  <c r="AR26" i="15" s="1"/>
  <c r="AQ26" i="15" s="1"/>
  <c r="AP26" i="15" s="1"/>
  <c r="AO26" i="15" s="1"/>
  <c r="AN26" i="15" s="1"/>
  <c r="AM26" i="15"/>
  <c r="AL26" i="15" s="1"/>
  <c r="AJ26" i="15" s="1"/>
  <c r="AT40" i="15"/>
  <c r="AS40" i="15" s="1"/>
  <c r="AR40" i="15" s="1"/>
  <c r="AQ40" i="15" s="1"/>
  <c r="AP40" i="15" s="1"/>
  <c r="AO40" i="15" s="1"/>
  <c r="AN40" i="15"/>
  <c r="AM40" i="15" s="1"/>
  <c r="AL40" i="15" s="1"/>
  <c r="AK40" i="15" s="1"/>
  <c r="L51" i="15"/>
  <c r="AT28" i="15"/>
  <c r="AS28" i="15" s="1"/>
  <c r="AR28" i="15"/>
  <c r="AQ28" i="15" s="1"/>
  <c r="AP28" i="15" s="1"/>
  <c r="AO28" i="15" s="1"/>
  <c r="AN28" i="15" s="1"/>
  <c r="AM28" i="15" s="1"/>
  <c r="AL28" i="15" s="1"/>
  <c r="AT49" i="15"/>
  <c r="AS49" i="15"/>
  <c r="AR49" i="15" s="1"/>
  <c r="AQ49" i="15" s="1"/>
  <c r="AP49" i="15" s="1"/>
  <c r="AO49" i="15" s="1"/>
  <c r="AN49" i="15" s="1"/>
  <c r="AM49" i="15" s="1"/>
  <c r="AL49" i="15" s="1"/>
  <c r="AT42" i="15"/>
  <c r="AS42" i="15" s="1"/>
  <c r="AR42" i="15" s="1"/>
  <c r="AQ42" i="15" s="1"/>
  <c r="AP42" i="15" s="1"/>
  <c r="AO42" i="15" s="1"/>
  <c r="AN42" i="15" s="1"/>
  <c r="AM42" i="15" s="1"/>
  <c r="AL42" i="15" s="1"/>
  <c r="K84" i="15"/>
  <c r="L50" i="15"/>
  <c r="L29" i="15"/>
  <c r="AT58" i="15"/>
  <c r="AS58" i="15" s="1"/>
  <c r="AR58" i="15" s="1"/>
  <c r="AQ58" i="15" s="1"/>
  <c r="AP58" i="15" s="1"/>
  <c r="AO58" i="15"/>
  <c r="AN58" i="15" s="1"/>
  <c r="AM58" i="15" s="1"/>
  <c r="AL58" i="15" s="1"/>
  <c r="AT34" i="15"/>
  <c r="AS34" i="15"/>
  <c r="AR34" i="15" s="1"/>
  <c r="AQ34" i="15" s="1"/>
  <c r="AP34" i="15"/>
  <c r="AO34" i="15" s="1"/>
  <c r="AN34" i="15" s="1"/>
  <c r="AM34" i="15" s="1"/>
  <c r="AL34" i="15" s="1"/>
  <c r="K90" i="15"/>
  <c r="I72" i="15"/>
  <c r="J107" i="15"/>
  <c r="AT71" i="15"/>
  <c r="AS71" i="15" s="1"/>
  <c r="AR71" i="15" s="1"/>
  <c r="AQ71" i="15" s="1"/>
  <c r="AP71" i="15" s="1"/>
  <c r="AO71" i="15" s="1"/>
  <c r="AN71" i="15" s="1"/>
  <c r="AM71" i="15" s="1"/>
  <c r="AL71" i="15" s="1"/>
  <c r="AI71" i="15" s="1"/>
  <c r="K112" i="15"/>
  <c r="K71" i="14"/>
  <c r="X71" i="14"/>
  <c r="I29" i="16"/>
  <c r="S91" i="14"/>
  <c r="U91" i="14" s="1"/>
  <c r="P39" i="16"/>
  <c r="P23" i="16"/>
  <c r="BK30" i="16"/>
  <c r="BJ30" i="16"/>
  <c r="BI30" i="16" s="1"/>
  <c r="BH30" i="16" s="1"/>
  <c r="BG30" i="16" s="1"/>
  <c r="BF30" i="16" s="1"/>
  <c r="BE30" i="16" s="1"/>
  <c r="BD30" i="16" s="1"/>
  <c r="BC30" i="16" s="1"/>
  <c r="P49" i="16"/>
  <c r="P91" i="16"/>
  <c r="P108" i="16"/>
  <c r="P76" i="16"/>
  <c r="P123" i="16"/>
  <c r="P103" i="16"/>
  <c r="P55" i="16"/>
  <c r="P101" i="16"/>
  <c r="BK10" i="4"/>
  <c r="BJ10" i="4" s="1"/>
  <c r="BI10" i="4" s="1"/>
  <c r="BH10" i="4" s="1"/>
  <c r="BG10" i="4" s="1"/>
  <c r="BF10" i="4" s="1"/>
  <c r="BE10" i="4" s="1"/>
  <c r="BD10" i="4" s="1"/>
  <c r="BC10" i="4" s="1"/>
  <c r="BK7" i="4"/>
  <c r="BJ7" i="4"/>
  <c r="BI7" i="4" s="1"/>
  <c r="BH7" i="4" s="1"/>
  <c r="BG7" i="4" s="1"/>
  <c r="BF7" i="4" s="1"/>
  <c r="BE7" i="4" s="1"/>
  <c r="BD7" i="4" s="1"/>
  <c r="BC7" i="4" s="1"/>
  <c r="K62" i="4"/>
  <c r="AT46" i="4"/>
  <c r="AS46" i="4" s="1"/>
  <c r="AR46" i="4" s="1"/>
  <c r="AQ46" i="4" s="1"/>
  <c r="AP46" i="4" s="1"/>
  <c r="AO46" i="4" s="1"/>
  <c r="AN46" i="4" s="1"/>
  <c r="AM46" i="4" s="1"/>
  <c r="AL46" i="4" s="1"/>
  <c r="AQ54" i="4"/>
  <c r="AP54" i="4" s="1"/>
  <c r="AO54" i="4" s="1"/>
  <c r="AN54" i="4" s="1"/>
  <c r="AM54" i="4" s="1"/>
  <c r="AL54" i="4" s="1"/>
  <c r="AT54" i="4"/>
  <c r="AS54" i="4" s="1"/>
  <c r="AR54" i="4" s="1"/>
  <c r="AT62" i="4"/>
  <c r="AS62" i="4"/>
  <c r="AR62" i="4" s="1"/>
  <c r="AQ62" i="4" s="1"/>
  <c r="AP62" i="4" s="1"/>
  <c r="AO62" i="4" s="1"/>
  <c r="AN62" i="4" s="1"/>
  <c r="AM62" i="4" s="1"/>
  <c r="AL62" i="4" s="1"/>
  <c r="BJ18" i="6"/>
  <c r="BI18" i="6"/>
  <c r="BH18" i="6"/>
  <c r="BG18" i="6"/>
  <c r="BF18" i="6"/>
  <c r="BE18" i="6"/>
  <c r="BD18" i="6"/>
  <c r="BC18" i="6"/>
  <c r="BK18" i="6"/>
  <c r="AT28" i="6"/>
  <c r="AS28" i="6"/>
  <c r="AR28" i="6"/>
  <c r="AQ28" i="6"/>
  <c r="AP28" i="6"/>
  <c r="AO28" i="6"/>
  <c r="AN28" i="6"/>
  <c r="AM28" i="6"/>
  <c r="AL28" i="6"/>
  <c r="J73" i="4"/>
  <c r="BK3" i="6"/>
  <c r="BJ3" i="6"/>
  <c r="BI3" i="6"/>
  <c r="BH3" i="6"/>
  <c r="BG3" i="6"/>
  <c r="BF3" i="6"/>
  <c r="BE3" i="6"/>
  <c r="BD3" i="6"/>
  <c r="BC3" i="6"/>
  <c r="AT26" i="4"/>
  <c r="AS26" i="4" s="1"/>
  <c r="AR26" i="4" s="1"/>
  <c r="AQ26" i="4" s="1"/>
  <c r="AP26" i="4" s="1"/>
  <c r="AO26" i="4" s="1"/>
  <c r="AN26" i="4" s="1"/>
  <c r="AM26" i="4" s="1"/>
  <c r="AL26" i="4" s="1"/>
  <c r="K83" i="4"/>
  <c r="K101" i="4"/>
  <c r="AT52" i="6"/>
  <c r="AS52" i="6"/>
  <c r="AR52" i="6"/>
  <c r="AQ52" i="6"/>
  <c r="AP52" i="6"/>
  <c r="AO52" i="6"/>
  <c r="AN52" i="6"/>
  <c r="AM52" i="6"/>
  <c r="AL52" i="6"/>
  <c r="AT95" i="4"/>
  <c r="AS95" i="4" s="1"/>
  <c r="AR95" i="4" s="1"/>
  <c r="AQ95" i="4" s="1"/>
  <c r="AP95" i="4" s="1"/>
  <c r="AO95" i="4" s="1"/>
  <c r="AN95" i="4" s="1"/>
  <c r="AM95" i="4" s="1"/>
  <c r="AL95" i="4" s="1"/>
  <c r="AT52" i="4"/>
  <c r="AS52" i="4" s="1"/>
  <c r="AR52" i="4" s="1"/>
  <c r="AQ52" i="4" s="1"/>
  <c r="AP52" i="4" s="1"/>
  <c r="AO52" i="4" s="1"/>
  <c r="AN52" i="4" s="1"/>
  <c r="AM52" i="4" s="1"/>
  <c r="AL52" i="4" s="1"/>
  <c r="AT70" i="4"/>
  <c r="AS70" i="4" s="1"/>
  <c r="AR70" i="4" s="1"/>
  <c r="AQ70" i="4" s="1"/>
  <c r="AP70" i="4" s="1"/>
  <c r="AO70" i="4" s="1"/>
  <c r="AN70" i="4" s="1"/>
  <c r="AM70" i="4" s="1"/>
  <c r="AL70" i="4" s="1"/>
  <c r="AT35" i="6"/>
  <c r="AS35" i="6"/>
  <c r="AR35" i="6"/>
  <c r="AQ35" i="6"/>
  <c r="AP35" i="6"/>
  <c r="AO35" i="6"/>
  <c r="AN35" i="6"/>
  <c r="AM35" i="6"/>
  <c r="AL35" i="6"/>
  <c r="K67" i="4"/>
  <c r="AT55" i="6"/>
  <c r="AS55" i="6"/>
  <c r="AR55" i="6"/>
  <c r="AQ55" i="6"/>
  <c r="AP55" i="6"/>
  <c r="AO55" i="6"/>
  <c r="AN55" i="6"/>
  <c r="AM55" i="6"/>
  <c r="AL55" i="6"/>
  <c r="BK3" i="8"/>
  <c r="BJ3" i="8"/>
  <c r="BI3" i="8"/>
  <c r="BH3" i="8"/>
  <c r="BG3" i="8"/>
  <c r="BF3" i="8"/>
  <c r="BE3" i="8"/>
  <c r="BD3" i="8"/>
  <c r="BC3" i="8"/>
  <c r="BK22" i="8"/>
  <c r="BJ22" i="8"/>
  <c r="BI22" i="8"/>
  <c r="BH22" i="8"/>
  <c r="BG22" i="8"/>
  <c r="BF22" i="8"/>
  <c r="BE22" i="8"/>
  <c r="BD22" i="8"/>
  <c r="BC22" i="8"/>
  <c r="AT38" i="6"/>
  <c r="AS38" i="6"/>
  <c r="AR38" i="6"/>
  <c r="AQ38" i="6"/>
  <c r="AP38" i="6"/>
  <c r="AO38" i="6"/>
  <c r="AN38" i="6"/>
  <c r="AM38" i="6"/>
  <c r="AL38" i="6"/>
  <c r="K77" i="6"/>
  <c r="BA69" i="6"/>
  <c r="AZ69" i="6"/>
  <c r="AX69" i="6"/>
  <c r="BB69" i="6"/>
  <c r="BB77" i="6"/>
  <c r="BA77" i="6"/>
  <c r="AZ77" i="6"/>
  <c r="AX77" i="6"/>
  <c r="BK20" i="8"/>
  <c r="BJ20" i="8"/>
  <c r="BI20" i="8"/>
  <c r="BH20" i="8"/>
  <c r="BG20" i="8"/>
  <c r="BF20" i="8"/>
  <c r="BE20" i="8"/>
  <c r="BD20" i="8"/>
  <c r="BC20" i="8"/>
  <c r="AT22" i="6"/>
  <c r="AS22" i="6"/>
  <c r="AR22" i="6"/>
  <c r="AQ22" i="6"/>
  <c r="AP22" i="6"/>
  <c r="AO22" i="6"/>
  <c r="AN22" i="6"/>
  <c r="AM22" i="6"/>
  <c r="AL22" i="6"/>
  <c r="AT46" i="6"/>
  <c r="AS46" i="6"/>
  <c r="AR46" i="6"/>
  <c r="AQ46" i="6"/>
  <c r="AP46" i="6"/>
  <c r="AO46" i="6"/>
  <c r="AN46" i="6"/>
  <c r="AM46" i="6"/>
  <c r="AL46" i="6"/>
  <c r="BJ26" i="8"/>
  <c r="BI26" i="8"/>
  <c r="BH26" i="8"/>
  <c r="BG26" i="8"/>
  <c r="BF26" i="8"/>
  <c r="BE26" i="8"/>
  <c r="BD26" i="8"/>
  <c r="BC26" i="8"/>
  <c r="BK26" i="8"/>
  <c r="AT51" i="6"/>
  <c r="AS51" i="6"/>
  <c r="AR51" i="6"/>
  <c r="AQ51" i="6"/>
  <c r="AP51" i="6"/>
  <c r="AO51" i="6"/>
  <c r="AN51" i="6"/>
  <c r="AM51" i="6"/>
  <c r="AL51" i="6"/>
  <c r="BK11" i="8"/>
  <c r="BJ11" i="8"/>
  <c r="BI11" i="8"/>
  <c r="BH11" i="8"/>
  <c r="BG11" i="8"/>
  <c r="BF11" i="8"/>
  <c r="BE11" i="8"/>
  <c r="BD11" i="8"/>
  <c r="BC11" i="8"/>
  <c r="AT73" i="6"/>
  <c r="AS73" i="6"/>
  <c r="AR73" i="6"/>
  <c r="AQ73" i="6"/>
  <c r="AP73" i="6"/>
  <c r="AO73" i="6"/>
  <c r="AN73" i="6"/>
  <c r="AM73" i="6"/>
  <c r="AL73" i="6"/>
  <c r="BK24" i="8"/>
  <c r="BJ24" i="8"/>
  <c r="BI24" i="8"/>
  <c r="BH24" i="8"/>
  <c r="BG24" i="8"/>
  <c r="BF24" i="8"/>
  <c r="BE24" i="8"/>
  <c r="BD24" i="8"/>
  <c r="BC24" i="8"/>
  <c r="AT36" i="8"/>
  <c r="AS36" i="8"/>
  <c r="AR36" i="8"/>
  <c r="AQ36" i="8"/>
  <c r="AP36" i="8"/>
  <c r="AO36" i="8"/>
  <c r="AN36" i="8"/>
  <c r="AM36" i="8"/>
  <c r="AL36" i="8"/>
  <c r="AZ92" i="6"/>
  <c r="AX92" i="6"/>
  <c r="AT64" i="6"/>
  <c r="AS64" i="6"/>
  <c r="AR64" i="6"/>
  <c r="AQ64" i="6"/>
  <c r="AP64" i="6"/>
  <c r="AO64" i="6"/>
  <c r="AN64" i="6"/>
  <c r="AM64" i="6"/>
  <c r="AL64" i="6"/>
  <c r="K67" i="6"/>
  <c r="AZ84" i="6"/>
  <c r="AX84" i="6"/>
  <c r="AT70" i="8"/>
  <c r="AS70" i="8"/>
  <c r="AR70" i="8"/>
  <c r="AQ70" i="8"/>
  <c r="AP70" i="8"/>
  <c r="AO70" i="8"/>
  <c r="AN70" i="8"/>
  <c r="AM70" i="8"/>
  <c r="AL70" i="8"/>
  <c r="BJ5" i="10"/>
  <c r="BI5" i="10"/>
  <c r="BH5" i="10"/>
  <c r="BG5" i="10"/>
  <c r="BF5" i="10"/>
  <c r="BE5" i="10"/>
  <c r="BD5" i="10"/>
  <c r="BC5" i="10"/>
  <c r="BK5" i="10"/>
  <c r="BK10" i="10"/>
  <c r="BJ10" i="10"/>
  <c r="BI10" i="10"/>
  <c r="BH10" i="10"/>
  <c r="BG10" i="10"/>
  <c r="BF10" i="10"/>
  <c r="BE10" i="10"/>
  <c r="BD10" i="10"/>
  <c r="BC10" i="10"/>
  <c r="K59" i="10"/>
  <c r="AZ75" i="8"/>
  <c r="AX75" i="8"/>
  <c r="K84" i="8"/>
  <c r="AT28" i="10"/>
  <c r="AS28" i="10"/>
  <c r="AR28" i="10"/>
  <c r="AQ28" i="10"/>
  <c r="AP28" i="10"/>
  <c r="AO28" i="10"/>
  <c r="AN28" i="10"/>
  <c r="AM28" i="10"/>
  <c r="AL28" i="10"/>
  <c r="AA26" i="10"/>
  <c r="AE26" i="10"/>
  <c r="J55" i="10"/>
  <c r="G46" i="18"/>
  <c r="K46" i="18"/>
  <c r="P46" i="18"/>
  <c r="S46" i="18"/>
  <c r="G54" i="18"/>
  <c r="K54" i="18"/>
  <c r="P54" i="18"/>
  <c r="S54" i="18"/>
  <c r="AT30" i="10"/>
  <c r="AS30" i="10"/>
  <c r="AR30" i="10"/>
  <c r="AQ30" i="10"/>
  <c r="AP30" i="10"/>
  <c r="AO30" i="10"/>
  <c r="AN30" i="10"/>
  <c r="AM30" i="10"/>
  <c r="AL30" i="10"/>
  <c r="K42" i="10"/>
  <c r="K74" i="10"/>
  <c r="BQ3" i="3"/>
  <c r="K62" i="10"/>
  <c r="AT73" i="10"/>
  <c r="AS73" i="10"/>
  <c r="AR73" i="10"/>
  <c r="AQ73" i="10"/>
  <c r="AP73" i="10"/>
  <c r="AO73" i="10"/>
  <c r="AN73" i="10"/>
  <c r="AM73" i="10"/>
  <c r="AL73" i="10"/>
  <c r="AZ22" i="3"/>
  <c r="K27" i="10"/>
  <c r="AT66" i="10"/>
  <c r="AS66" i="10"/>
  <c r="AR66" i="10"/>
  <c r="AQ66" i="10"/>
  <c r="AP66" i="10"/>
  <c r="AO66" i="10"/>
  <c r="AN66" i="10"/>
  <c r="AM66" i="10"/>
  <c r="AL66" i="10"/>
  <c r="BQ5" i="3"/>
  <c r="BQ13" i="3"/>
  <c r="J54" i="10"/>
  <c r="AT65" i="10"/>
  <c r="AS65" i="10"/>
  <c r="AR65" i="10"/>
  <c r="AQ65" i="10"/>
  <c r="AP65" i="10"/>
  <c r="AO65" i="10"/>
  <c r="AN65" i="10"/>
  <c r="AM65" i="10"/>
  <c r="AL65" i="10"/>
  <c r="BQ8" i="3"/>
  <c r="BQ31" i="3"/>
  <c r="J46" i="10"/>
  <c r="AT57" i="10"/>
  <c r="AS57" i="10"/>
  <c r="AR57" i="10"/>
  <c r="AQ57" i="10"/>
  <c r="AP57" i="10"/>
  <c r="AO57" i="10"/>
  <c r="AN57" i="10"/>
  <c r="AM57" i="10"/>
  <c r="AL57" i="10"/>
  <c r="K72" i="10"/>
  <c r="AT60" i="10"/>
  <c r="AS60" i="10"/>
  <c r="AR60" i="10"/>
  <c r="AQ60" i="10"/>
  <c r="AP60" i="10"/>
  <c r="AO60" i="10"/>
  <c r="AN60" i="10"/>
  <c r="AM60" i="10"/>
  <c r="AL60" i="10"/>
  <c r="AZ65" i="10"/>
  <c r="AX65" i="10"/>
  <c r="S70" i="18"/>
  <c r="S86" i="18"/>
  <c r="S102" i="18"/>
  <c r="AZ79" i="10"/>
  <c r="AX79" i="10"/>
  <c r="J76" i="3"/>
  <c r="AK76" i="3"/>
  <c r="K92" i="3"/>
  <c r="AK92" i="3"/>
  <c r="S64" i="18"/>
  <c r="S80" i="18"/>
  <c r="S96" i="18"/>
  <c r="J26" i="3"/>
  <c r="AK26" i="3"/>
  <c r="S37" i="18"/>
  <c r="K106" i="3"/>
  <c r="AK106" i="3"/>
  <c r="K93" i="3"/>
  <c r="AK93" i="3"/>
  <c r="AK103" i="3"/>
  <c r="K103" i="3"/>
  <c r="K97" i="3"/>
  <c r="AK97" i="3"/>
  <c r="L34" i="15"/>
  <c r="AT88" i="15"/>
  <c r="AS88" i="15" s="1"/>
  <c r="AR88" i="15" s="1"/>
  <c r="AQ88" i="15" s="1"/>
  <c r="AP88" i="15"/>
  <c r="AO88" i="15" s="1"/>
  <c r="AN88" i="15" s="1"/>
  <c r="AM88" i="15" s="1"/>
  <c r="AL88" i="15" s="1"/>
  <c r="I68" i="15"/>
  <c r="I71" i="15"/>
  <c r="K46" i="19"/>
  <c r="N46" i="19"/>
  <c r="K95" i="14"/>
  <c r="X95" i="14"/>
  <c r="K97" i="14"/>
  <c r="X97" i="14"/>
  <c r="K99" i="14"/>
  <c r="X99" i="14"/>
  <c r="BK15" i="4"/>
  <c r="BJ15" i="4" s="1"/>
  <c r="BI15" i="4" s="1"/>
  <c r="BH15" i="4" s="1"/>
  <c r="BG15" i="4" s="1"/>
  <c r="BF15" i="4" s="1"/>
  <c r="BE15" i="4" s="1"/>
  <c r="BD15" i="4" s="1"/>
  <c r="BC15" i="4" s="1"/>
  <c r="AT22" i="4"/>
  <c r="AS22" i="4" s="1"/>
  <c r="AR22" i="4" s="1"/>
  <c r="AQ22" i="4" s="1"/>
  <c r="AP22" i="4" s="1"/>
  <c r="AO22" i="4" s="1"/>
  <c r="AN22" i="4" s="1"/>
  <c r="AM22" i="4" s="1"/>
  <c r="AL22" i="4" s="1"/>
  <c r="AT66" i="4"/>
  <c r="AS66" i="4"/>
  <c r="AR66" i="4"/>
  <c r="AQ66" i="4" s="1"/>
  <c r="AP66" i="4" s="1"/>
  <c r="AO66" i="4" s="1"/>
  <c r="AN66" i="4" s="1"/>
  <c r="AM66" i="4" s="1"/>
  <c r="AL66" i="4" s="1"/>
  <c r="I37" i="16"/>
  <c r="BK9" i="4"/>
  <c r="BJ9" i="4" s="1"/>
  <c r="BI9" i="4" s="1"/>
  <c r="BH9" i="4" s="1"/>
  <c r="BG9" i="4" s="1"/>
  <c r="BF9" i="4" s="1"/>
  <c r="BE9" i="4" s="1"/>
  <c r="BD9" i="4" s="1"/>
  <c r="BC9" i="4" s="1"/>
  <c r="BK6" i="4"/>
  <c r="BJ6" i="4" s="1"/>
  <c r="BI6" i="4" s="1"/>
  <c r="BH6" i="4" s="1"/>
  <c r="BG6" i="4" s="1"/>
  <c r="BF6" i="4" s="1"/>
  <c r="BE6" i="4" s="1"/>
  <c r="BD6" i="4" s="1"/>
  <c r="BC6" i="4" s="1"/>
  <c r="I32" i="4"/>
  <c r="K46" i="4"/>
  <c r="K70" i="16"/>
  <c r="AT32" i="6"/>
  <c r="AS32" i="6"/>
  <c r="AR32" i="6"/>
  <c r="AQ32" i="6"/>
  <c r="AP32" i="6"/>
  <c r="AO32" i="6"/>
  <c r="AN32" i="6"/>
  <c r="AM32" i="6"/>
  <c r="AL32" i="6"/>
  <c r="AT37" i="4"/>
  <c r="AS37" i="4" s="1"/>
  <c r="AR37" i="4" s="1"/>
  <c r="AQ37" i="4" s="1"/>
  <c r="AP37" i="4" s="1"/>
  <c r="AO37" i="4" s="1"/>
  <c r="AN37" i="4" s="1"/>
  <c r="AM37" i="4" s="1"/>
  <c r="AL37" i="4" s="1"/>
  <c r="AT73" i="4"/>
  <c r="AS73" i="4"/>
  <c r="AR73" i="4"/>
  <c r="AQ73" i="4" s="1"/>
  <c r="AP73" i="4" s="1"/>
  <c r="AO73" i="4" s="1"/>
  <c r="AN73" i="4" s="1"/>
  <c r="AM73" i="4" s="1"/>
  <c r="AL73" i="4" s="1"/>
  <c r="BK4" i="6"/>
  <c r="BJ4" i="6"/>
  <c r="BI4" i="6"/>
  <c r="BH4" i="6"/>
  <c r="BG4" i="6"/>
  <c r="BF4" i="6"/>
  <c r="BE4" i="6"/>
  <c r="BD4" i="6"/>
  <c r="BC4" i="6"/>
  <c r="J26" i="4"/>
  <c r="AT65" i="4"/>
  <c r="AS65" i="4"/>
  <c r="AR65" i="4" s="1"/>
  <c r="AQ65" i="4" s="1"/>
  <c r="AP65" i="4" s="1"/>
  <c r="AO65" i="4" s="1"/>
  <c r="AN65" i="4" s="1"/>
  <c r="AM65" i="4" s="1"/>
  <c r="AL65" i="4" s="1"/>
  <c r="BK30" i="6"/>
  <c r="BJ30" i="6"/>
  <c r="BI30" i="6"/>
  <c r="BH30" i="6"/>
  <c r="BG30" i="6"/>
  <c r="BF30" i="6"/>
  <c r="BE30" i="6"/>
  <c r="BD30" i="6"/>
  <c r="BC30" i="6"/>
  <c r="BA45" i="6"/>
  <c r="BB45" i="6"/>
  <c r="AT81" i="4"/>
  <c r="AS81" i="4" s="1"/>
  <c r="AR81" i="4" s="1"/>
  <c r="AQ81" i="4" s="1"/>
  <c r="AP81" i="4" s="1"/>
  <c r="AO81" i="4" s="1"/>
  <c r="AN81" i="4" s="1"/>
  <c r="AM81" i="4" s="1"/>
  <c r="AL81" i="4" s="1"/>
  <c r="AT97" i="4"/>
  <c r="AS97" i="4" s="1"/>
  <c r="AR97" i="4" s="1"/>
  <c r="AQ97" i="4" s="1"/>
  <c r="AP97" i="4" s="1"/>
  <c r="AO97" i="4" s="1"/>
  <c r="AN97" i="4" s="1"/>
  <c r="AM97" i="4" s="1"/>
  <c r="AL97" i="4" s="1"/>
  <c r="K52" i="4"/>
  <c r="K70" i="4"/>
  <c r="K43" i="6"/>
  <c r="AT78" i="4"/>
  <c r="AS78" i="4" s="1"/>
  <c r="AR78" i="4" s="1"/>
  <c r="AQ78" i="4" s="1"/>
  <c r="AP78" i="4" s="1"/>
  <c r="AO78" i="4" s="1"/>
  <c r="AN78" i="4" s="1"/>
  <c r="AM78" i="4" s="1"/>
  <c r="AL78" i="4" s="1"/>
  <c r="BJ12" i="6"/>
  <c r="BI12" i="6"/>
  <c r="BH12" i="6"/>
  <c r="BG12" i="6"/>
  <c r="BF12" i="6"/>
  <c r="BE12" i="6"/>
  <c r="BD12" i="6"/>
  <c r="BC12" i="6"/>
  <c r="BK12" i="6"/>
  <c r="K88" i="4"/>
  <c r="J55" i="6"/>
  <c r="AA61" i="6"/>
  <c r="AE61" i="6"/>
  <c r="AT84" i="4"/>
  <c r="AS84" i="4"/>
  <c r="AR84" i="4" s="1"/>
  <c r="AQ84" i="4" s="1"/>
  <c r="AP84" i="4" s="1"/>
  <c r="AO84" i="4" s="1"/>
  <c r="AN84" i="4" s="1"/>
  <c r="AM84" i="4" s="1"/>
  <c r="AL84" i="4" s="1"/>
  <c r="BK4" i="8"/>
  <c r="BJ4" i="8"/>
  <c r="BI4" i="8"/>
  <c r="BH4" i="8"/>
  <c r="BG4" i="8"/>
  <c r="BF4" i="8"/>
  <c r="BE4" i="8"/>
  <c r="BD4" i="8"/>
  <c r="BC4" i="8"/>
  <c r="K38" i="6"/>
  <c r="K72" i="6"/>
  <c r="BA63" i="6"/>
  <c r="BB63" i="6"/>
  <c r="AT85" i="6"/>
  <c r="AS85" i="6"/>
  <c r="AR85" i="6"/>
  <c r="AQ85" i="6"/>
  <c r="AP85" i="6"/>
  <c r="AO85" i="6"/>
  <c r="AN85" i="6"/>
  <c r="AM85" i="6"/>
  <c r="AL85" i="6"/>
  <c r="BJ9" i="8"/>
  <c r="BI9" i="8"/>
  <c r="BH9" i="8"/>
  <c r="BG9" i="8"/>
  <c r="BF9" i="8"/>
  <c r="BE9" i="8"/>
  <c r="BD9" i="8"/>
  <c r="BC9" i="8"/>
  <c r="BK9" i="8"/>
  <c r="AT33" i="8"/>
  <c r="AS33" i="8"/>
  <c r="AR33" i="8"/>
  <c r="AQ33" i="8"/>
  <c r="AP33" i="8"/>
  <c r="AO33" i="8"/>
  <c r="AN33" i="8"/>
  <c r="AM33" i="8"/>
  <c r="AL33" i="8"/>
  <c r="J22" i="6"/>
  <c r="J46" i="6"/>
  <c r="BK15" i="8"/>
  <c r="BJ15" i="8"/>
  <c r="BI15" i="8"/>
  <c r="BH15" i="8"/>
  <c r="BG15" i="8"/>
  <c r="BF15" i="8"/>
  <c r="BE15" i="8"/>
  <c r="BD15" i="8"/>
  <c r="BC15" i="8"/>
  <c r="BK21" i="8"/>
  <c r="BJ21" i="8"/>
  <c r="BI21" i="8"/>
  <c r="BH21" i="8"/>
  <c r="BG21" i="8"/>
  <c r="BF21" i="8"/>
  <c r="BE21" i="8"/>
  <c r="BD21" i="8"/>
  <c r="BC21" i="8"/>
  <c r="AK90" i="6"/>
  <c r="AI90" i="6"/>
  <c r="AJ90" i="6"/>
  <c r="AT31" i="8"/>
  <c r="AS31" i="8"/>
  <c r="AR31" i="8"/>
  <c r="AQ31" i="8"/>
  <c r="AP31" i="8"/>
  <c r="AO31" i="8"/>
  <c r="AN31" i="8"/>
  <c r="AM31" i="8"/>
  <c r="AL31" i="8"/>
  <c r="K39" i="8"/>
  <c r="AT80" i="6"/>
  <c r="AS80" i="6"/>
  <c r="AR80" i="6"/>
  <c r="AQ80" i="6"/>
  <c r="AP80" i="6"/>
  <c r="AO80" i="6"/>
  <c r="AN80" i="6"/>
  <c r="AM80" i="6"/>
  <c r="AL80" i="6"/>
  <c r="AT59" i="8"/>
  <c r="AS59" i="8"/>
  <c r="AR59" i="8"/>
  <c r="AQ59" i="8"/>
  <c r="AP59" i="8"/>
  <c r="AO59" i="8"/>
  <c r="AN59" i="8"/>
  <c r="AM59" i="8"/>
  <c r="AL59" i="8"/>
  <c r="AT87" i="6"/>
  <c r="AS87" i="6"/>
  <c r="AR87" i="6"/>
  <c r="AQ87" i="6"/>
  <c r="AP87" i="6"/>
  <c r="AO87" i="6"/>
  <c r="AN87" i="6"/>
  <c r="AM87" i="6"/>
  <c r="AL87" i="6"/>
  <c r="AT32" i="8"/>
  <c r="AS32" i="8"/>
  <c r="AR32" i="8"/>
  <c r="AQ32" i="8"/>
  <c r="AP32" i="8"/>
  <c r="AO32" i="8"/>
  <c r="AN32" i="8"/>
  <c r="AM32" i="8"/>
  <c r="AL32" i="8"/>
  <c r="AT60" i="8"/>
  <c r="AS60" i="8"/>
  <c r="AR60" i="8"/>
  <c r="AQ60" i="8"/>
  <c r="AP60" i="8"/>
  <c r="AO60" i="8"/>
  <c r="AN60" i="8"/>
  <c r="AM60" i="8"/>
  <c r="AL60" i="8"/>
  <c r="AT76" i="8"/>
  <c r="AS76" i="8"/>
  <c r="AR76" i="8"/>
  <c r="AQ76" i="8"/>
  <c r="AP76" i="8"/>
  <c r="AO76" i="8"/>
  <c r="AN76" i="8"/>
  <c r="AM76" i="8"/>
  <c r="AL76" i="8"/>
  <c r="AT79" i="6"/>
  <c r="AS79" i="6"/>
  <c r="AR79" i="6"/>
  <c r="AQ79" i="6"/>
  <c r="AP79" i="6"/>
  <c r="AO79" i="6"/>
  <c r="AN79" i="6"/>
  <c r="AM79" i="6"/>
  <c r="AL79" i="6"/>
  <c r="AT89" i="6"/>
  <c r="AS89" i="6"/>
  <c r="AR89" i="6"/>
  <c r="AQ89" i="6"/>
  <c r="AP89" i="6"/>
  <c r="AO89" i="6"/>
  <c r="AN89" i="6"/>
  <c r="AM89" i="6"/>
  <c r="AL89" i="6"/>
  <c r="AS55" i="8"/>
  <c r="AR55" i="8"/>
  <c r="AQ55" i="8"/>
  <c r="AP55" i="8"/>
  <c r="AO55" i="8"/>
  <c r="AN55" i="8"/>
  <c r="AM55" i="8"/>
  <c r="AL55" i="8"/>
  <c r="AT55" i="8"/>
  <c r="K69" i="8"/>
  <c r="AT81" i="6"/>
  <c r="AS81" i="6"/>
  <c r="AR81" i="6"/>
  <c r="AQ81" i="6"/>
  <c r="AP81" i="6"/>
  <c r="AO81" i="6"/>
  <c r="AN81" i="6"/>
  <c r="AM81" i="6"/>
  <c r="AL81" i="6"/>
  <c r="AT34" i="10"/>
  <c r="AS34" i="10"/>
  <c r="AR34" i="10"/>
  <c r="AQ34" i="10"/>
  <c r="AP34" i="10"/>
  <c r="AO34" i="10"/>
  <c r="AN34" i="10"/>
  <c r="AM34" i="10"/>
  <c r="AL34" i="10"/>
  <c r="AT66" i="8"/>
  <c r="AS66" i="8"/>
  <c r="AR66" i="8"/>
  <c r="AQ66" i="8"/>
  <c r="AP66" i="8"/>
  <c r="AO66" i="8"/>
  <c r="AN66" i="8"/>
  <c r="AM66" i="8"/>
  <c r="AL66" i="8"/>
  <c r="K70" i="8"/>
  <c r="BK4" i="10"/>
  <c r="BJ4" i="10"/>
  <c r="BI4" i="10"/>
  <c r="BH4" i="10"/>
  <c r="BG4" i="10"/>
  <c r="BF4" i="10"/>
  <c r="BE4" i="10"/>
  <c r="BD4" i="10"/>
  <c r="BC4" i="10"/>
  <c r="BJ26" i="10"/>
  <c r="BI26" i="10"/>
  <c r="BH26" i="10"/>
  <c r="BG26" i="10"/>
  <c r="BF26" i="10"/>
  <c r="BE26" i="10"/>
  <c r="BD26" i="10"/>
  <c r="BC26" i="10"/>
  <c r="BK26" i="10"/>
  <c r="AT64" i="8"/>
  <c r="AS64" i="8"/>
  <c r="AR64" i="8"/>
  <c r="AQ64" i="8"/>
  <c r="AP64" i="8"/>
  <c r="AO64" i="8"/>
  <c r="AN64" i="8"/>
  <c r="AM64" i="8"/>
  <c r="AL64" i="8"/>
  <c r="J25" i="10"/>
  <c r="BA79" i="8"/>
  <c r="BB79" i="8"/>
  <c r="AJ32" i="10"/>
  <c r="AI32" i="10"/>
  <c r="AK32" i="10"/>
  <c r="AS80" i="8"/>
  <c r="AR80" i="8"/>
  <c r="AQ80" i="8"/>
  <c r="AP80" i="8"/>
  <c r="AO80" i="8"/>
  <c r="AN80" i="8"/>
  <c r="AM80" i="8"/>
  <c r="AL80" i="8"/>
  <c r="AT80" i="8"/>
  <c r="BK14" i="10"/>
  <c r="BJ14" i="10"/>
  <c r="BI14" i="10"/>
  <c r="BH14" i="10"/>
  <c r="BG14" i="10"/>
  <c r="BF14" i="10"/>
  <c r="BE14" i="10"/>
  <c r="BD14" i="10"/>
  <c r="BC14" i="10"/>
  <c r="AB26" i="10"/>
  <c r="X26" i="10"/>
  <c r="K26" i="10"/>
  <c r="AT85" i="10"/>
  <c r="AS85" i="10"/>
  <c r="AR85" i="10"/>
  <c r="AQ85" i="10"/>
  <c r="AP85" i="10"/>
  <c r="AO85" i="10"/>
  <c r="AN85" i="10"/>
  <c r="AM85" i="10"/>
  <c r="AL85" i="10"/>
  <c r="G47" i="18"/>
  <c r="K47" i="18"/>
  <c r="P47" i="18"/>
  <c r="S47" i="18"/>
  <c r="G55" i="18"/>
  <c r="K55" i="18"/>
  <c r="P55" i="18"/>
  <c r="S55" i="18"/>
  <c r="BP33" i="3"/>
  <c r="BO33" i="3"/>
  <c r="BN33" i="3"/>
  <c r="BM33" i="3"/>
  <c r="BL33" i="3"/>
  <c r="BK33" i="3"/>
  <c r="BJ33" i="3"/>
  <c r="BI33" i="3"/>
  <c r="BH33" i="3"/>
  <c r="K30" i="10"/>
  <c r="AT52" i="10"/>
  <c r="AS52" i="10"/>
  <c r="AR52" i="10"/>
  <c r="AQ52" i="10"/>
  <c r="AP52" i="10"/>
  <c r="AO52" i="10"/>
  <c r="AN52" i="10"/>
  <c r="AM52" i="10"/>
  <c r="AL52" i="10"/>
  <c r="BA78" i="10"/>
  <c r="AZ78" i="10"/>
  <c r="AX78" i="10"/>
  <c r="BB78" i="10"/>
  <c r="AY25" i="3"/>
  <c r="AX25" i="3"/>
  <c r="AW25" i="3"/>
  <c r="AV25" i="3"/>
  <c r="AU25" i="3"/>
  <c r="AT25" i="3"/>
  <c r="AS25" i="3"/>
  <c r="AR25" i="3"/>
  <c r="AQ25" i="3"/>
  <c r="AT56" i="10"/>
  <c r="AS56" i="10"/>
  <c r="AR56" i="10"/>
  <c r="AQ56" i="10"/>
  <c r="AP56" i="10"/>
  <c r="AO56" i="10"/>
  <c r="AN56" i="10"/>
  <c r="AM56" i="10"/>
  <c r="AL56" i="10"/>
  <c r="K73" i="10"/>
  <c r="AT27" i="10"/>
  <c r="AS27" i="10"/>
  <c r="AR27" i="10"/>
  <c r="AQ27" i="10"/>
  <c r="AP27" i="10"/>
  <c r="AO27" i="10"/>
  <c r="AN27" i="10"/>
  <c r="AM27" i="10"/>
  <c r="AL27" i="10"/>
  <c r="K66" i="10"/>
  <c r="AS82" i="10"/>
  <c r="AR82" i="10"/>
  <c r="AQ82" i="10"/>
  <c r="AP82" i="10"/>
  <c r="AO82" i="10"/>
  <c r="AN82" i="10"/>
  <c r="AM82" i="10"/>
  <c r="AL82" i="10"/>
  <c r="AT82" i="10"/>
  <c r="AT48" i="10"/>
  <c r="AS48" i="10"/>
  <c r="AR48" i="10"/>
  <c r="AQ48" i="10"/>
  <c r="AP48" i="10"/>
  <c r="AO48" i="10"/>
  <c r="AN48" i="10"/>
  <c r="AM48" i="10"/>
  <c r="AL48" i="10"/>
  <c r="K65" i="10"/>
  <c r="AS80" i="10"/>
  <c r="AR80" i="10"/>
  <c r="AQ80" i="10"/>
  <c r="AP80" i="10"/>
  <c r="AO80" i="10"/>
  <c r="AN80" i="10"/>
  <c r="AM80" i="10"/>
  <c r="AL80" i="10"/>
  <c r="AT80" i="10"/>
  <c r="BA70" i="10"/>
  <c r="BB70" i="10"/>
  <c r="AT40" i="10"/>
  <c r="AS40" i="10"/>
  <c r="AR40" i="10"/>
  <c r="AQ40" i="10"/>
  <c r="AP40" i="10"/>
  <c r="AO40" i="10"/>
  <c r="AN40" i="10"/>
  <c r="AM40" i="10"/>
  <c r="AL40" i="10"/>
  <c r="J57" i="10"/>
  <c r="BQ16" i="3"/>
  <c r="K60" i="10"/>
  <c r="K70" i="18"/>
  <c r="J25" i="3"/>
  <c r="AK25" i="3"/>
  <c r="AZ21" i="3"/>
  <c r="K62" i="3"/>
  <c r="AK62" i="3"/>
  <c r="K31" i="3"/>
  <c r="AK31" i="3"/>
  <c r="K69" i="3"/>
  <c r="AK69" i="3"/>
  <c r="K85" i="3"/>
  <c r="AK85" i="3"/>
  <c r="K101" i="3"/>
  <c r="AK101" i="3"/>
  <c r="I27" i="1"/>
  <c r="J22" i="1"/>
  <c r="K31" i="1"/>
  <c r="K45" i="1"/>
  <c r="K61" i="1"/>
  <c r="BK26" i="12"/>
  <c r="BJ26" i="12"/>
  <c r="BI26" i="12"/>
  <c r="BH26" i="12"/>
  <c r="BG26" i="12"/>
  <c r="BF26" i="12"/>
  <c r="BE26" i="12"/>
  <c r="BD26" i="12"/>
  <c r="BC26" i="12"/>
  <c r="BK11" i="12"/>
  <c r="BJ11" i="12"/>
  <c r="BI11" i="12"/>
  <c r="BH11" i="12"/>
  <c r="BG11" i="12"/>
  <c r="BF11" i="12"/>
  <c r="BE11" i="12"/>
  <c r="BD11" i="12"/>
  <c r="BC11" i="12"/>
  <c r="AF41" i="12"/>
  <c r="K41" i="12"/>
  <c r="AC41" i="12"/>
  <c r="K26" i="12"/>
  <c r="AT40" i="12"/>
  <c r="AS40" i="12"/>
  <c r="AR40" i="12"/>
  <c r="AQ40" i="12"/>
  <c r="AP40" i="12"/>
  <c r="AO40" i="12"/>
  <c r="AN40" i="12"/>
  <c r="AM40" i="12"/>
  <c r="AL40" i="12"/>
  <c r="BK31" i="12"/>
  <c r="BJ31" i="12"/>
  <c r="BI31" i="12"/>
  <c r="BH31" i="12"/>
  <c r="BG31" i="12"/>
  <c r="BF31" i="12"/>
  <c r="BE31" i="12"/>
  <c r="BD31" i="12"/>
  <c r="BC31" i="12"/>
  <c r="BK8" i="12"/>
  <c r="BJ8" i="12"/>
  <c r="BI8" i="12"/>
  <c r="BH8" i="12"/>
  <c r="BG8" i="12"/>
  <c r="BF8" i="12"/>
  <c r="BE8" i="12"/>
  <c r="BD8" i="12"/>
  <c r="BC8" i="12"/>
  <c r="BK42" i="12"/>
  <c r="BJ42" i="12"/>
  <c r="BI42" i="12"/>
  <c r="BH42" i="12"/>
  <c r="BG42" i="12"/>
  <c r="BF42" i="12"/>
  <c r="BE42" i="12"/>
  <c r="BD42" i="12"/>
  <c r="BC42" i="12"/>
  <c r="AB48" i="12"/>
  <c r="Y48" i="12"/>
  <c r="K48" i="12"/>
  <c r="AE48" i="12"/>
  <c r="BB67" i="12"/>
  <c r="BA67" i="12"/>
  <c r="AZ67" i="12"/>
  <c r="AX67" i="12"/>
  <c r="K44" i="12"/>
  <c r="AT73" i="12"/>
  <c r="AS73" i="12"/>
  <c r="AR73" i="12"/>
  <c r="AQ73" i="12"/>
  <c r="AP73" i="12"/>
  <c r="AO73" i="12"/>
  <c r="AN73" i="12"/>
  <c r="AM73" i="12"/>
  <c r="AL73" i="12"/>
  <c r="AS69" i="12"/>
  <c r="AR69" i="12"/>
  <c r="AQ69" i="12"/>
  <c r="AP69" i="12"/>
  <c r="AO69" i="12"/>
  <c r="AN69" i="12"/>
  <c r="AM69" i="12"/>
  <c r="AL69" i="12"/>
  <c r="AT69" i="12"/>
  <c r="AF83" i="12"/>
  <c r="K83" i="12"/>
  <c r="AC83" i="12"/>
  <c r="AB79" i="12"/>
  <c r="Y79" i="12"/>
  <c r="AF79" i="12"/>
  <c r="AE79" i="12"/>
  <c r="K79" i="12"/>
  <c r="AC79" i="12"/>
  <c r="J56" i="12"/>
  <c r="AF56" i="12"/>
  <c r="AT74" i="12"/>
  <c r="AS74" i="12"/>
  <c r="AR74" i="12"/>
  <c r="AQ74" i="12"/>
  <c r="AP74" i="12"/>
  <c r="AO74" i="12"/>
  <c r="AN74" i="12"/>
  <c r="AM74" i="12"/>
  <c r="AL74" i="12"/>
  <c r="M21" i="15"/>
  <c r="K68" i="12"/>
  <c r="BK10" i="15"/>
  <c r="BJ10" i="15"/>
  <c r="BI10" i="15" s="1"/>
  <c r="BH10" i="15" s="1"/>
  <c r="BG10" i="15"/>
  <c r="BF10" i="15" s="1"/>
  <c r="BE10" i="15" s="1"/>
  <c r="BD10" i="15" s="1"/>
  <c r="BC10" i="15" s="1"/>
  <c r="BB10" i="15" s="1"/>
  <c r="AT24" i="15"/>
  <c r="AS24" i="15" s="1"/>
  <c r="AR24" i="15" s="1"/>
  <c r="AQ24" i="15" s="1"/>
  <c r="AP24" i="15" s="1"/>
  <c r="AO24" i="15" s="1"/>
  <c r="AN24" i="15" s="1"/>
  <c r="AM24" i="15" s="1"/>
  <c r="AL24" i="15" s="1"/>
  <c r="L35" i="15"/>
  <c r="AT88" i="12"/>
  <c r="AS88" i="12"/>
  <c r="AR88" i="12"/>
  <c r="AQ88" i="12"/>
  <c r="AP88" i="12"/>
  <c r="AO88" i="12"/>
  <c r="AN88" i="12"/>
  <c r="AM88" i="12"/>
  <c r="AL88" i="12"/>
  <c r="AT47" i="15"/>
  <c r="AS47" i="15"/>
  <c r="AR47" i="15" s="1"/>
  <c r="AQ47" i="15" s="1"/>
  <c r="AP47" i="15"/>
  <c r="AO47" i="15" s="1"/>
  <c r="AN47" i="15" s="1"/>
  <c r="AM47" i="15" s="1"/>
  <c r="AL47" i="15" s="1"/>
  <c r="AJ47" i="15" s="1"/>
  <c r="L59" i="15"/>
  <c r="AT38" i="15"/>
  <c r="AS38" i="15" s="1"/>
  <c r="AR38" i="15" s="1"/>
  <c r="AQ38" i="15" s="1"/>
  <c r="AP38" i="15" s="1"/>
  <c r="AO38" i="15"/>
  <c r="AN38" i="15" s="1"/>
  <c r="AM38" i="15"/>
  <c r="AL38" i="15" s="1"/>
  <c r="AK38" i="15" s="1"/>
  <c r="AT83" i="15"/>
  <c r="AS83" i="15"/>
  <c r="AR83" i="15" s="1"/>
  <c r="AQ83" i="15" s="1"/>
  <c r="AP83" i="15" s="1"/>
  <c r="AO83" i="15" s="1"/>
  <c r="AN83" i="15"/>
  <c r="AM83" i="15" s="1"/>
  <c r="AL83" i="15" s="1"/>
  <c r="L60" i="15"/>
  <c r="I69" i="15"/>
  <c r="AT92" i="15"/>
  <c r="AS92" i="15"/>
  <c r="AR92" i="15" s="1"/>
  <c r="AQ92" i="15" s="1"/>
  <c r="AP92" i="15" s="1"/>
  <c r="AO92" i="15" s="1"/>
  <c r="AN92" i="15" s="1"/>
  <c r="AM92" i="15" s="1"/>
  <c r="AL92" i="15" s="1"/>
  <c r="K101" i="15"/>
  <c r="AT108" i="15"/>
  <c r="AS108" i="15" s="1"/>
  <c r="AR108" i="15" s="1"/>
  <c r="AQ108" i="15" s="1"/>
  <c r="AP108" i="15" s="1"/>
  <c r="AO108" i="15" s="1"/>
  <c r="AN108" i="15" s="1"/>
  <c r="AM108" i="15" s="1"/>
  <c r="AL108" i="15" s="1"/>
  <c r="AT101" i="15"/>
  <c r="AS101" i="15"/>
  <c r="AR101" i="15" s="1"/>
  <c r="AQ101" i="15" s="1"/>
  <c r="AP101" i="15"/>
  <c r="AO101" i="15" s="1"/>
  <c r="AN101" i="15"/>
  <c r="AM101" i="15" s="1"/>
  <c r="AL101" i="15" s="1"/>
  <c r="K87" i="15"/>
  <c r="K102" i="15"/>
  <c r="K99" i="15"/>
  <c r="J92" i="15"/>
  <c r="D14" i="16"/>
  <c r="P31" i="16"/>
  <c r="P53" i="16"/>
  <c r="P64" i="16"/>
  <c r="AC64" i="16" s="1"/>
  <c r="P72" i="16"/>
  <c r="P80" i="16"/>
  <c r="P29" i="16"/>
  <c r="AC29" i="16" s="1"/>
  <c r="P36" i="16"/>
  <c r="P40" i="16"/>
  <c r="P59" i="16"/>
  <c r="P62" i="16"/>
  <c r="P82" i="16"/>
  <c r="P124" i="16"/>
  <c r="P96" i="16"/>
  <c r="P102" i="16"/>
  <c r="P88" i="16"/>
  <c r="AC88" i="16" s="1"/>
  <c r="P93" i="16"/>
  <c r="P97" i="16"/>
  <c r="P120" i="16"/>
  <c r="P109" i="16"/>
  <c r="P122" i="16"/>
  <c r="J65" i="14"/>
  <c r="X65" i="14"/>
  <c r="P25" i="16"/>
  <c r="S95" i="14"/>
  <c r="U95" i="14" s="1"/>
  <c r="K84" i="16"/>
  <c r="S97" i="14"/>
  <c r="U97" i="14" s="1"/>
  <c r="K101" i="14"/>
  <c r="P63" i="16"/>
  <c r="P61" i="16"/>
  <c r="AF61" i="16" s="1"/>
  <c r="I48" i="16"/>
  <c r="I35" i="4"/>
  <c r="K48" i="4"/>
  <c r="P69" i="16"/>
  <c r="P110" i="16"/>
  <c r="P75" i="16"/>
  <c r="BK23" i="4"/>
  <c r="BJ23" i="4" s="1"/>
  <c r="BI23" i="4" s="1"/>
  <c r="BH23" i="4" s="1"/>
  <c r="BG23" i="4" s="1"/>
  <c r="BF23" i="4" s="1"/>
  <c r="BE23" i="4" s="1"/>
  <c r="BD23" i="4" s="1"/>
  <c r="BC23" i="4" s="1"/>
  <c r="BK5" i="4"/>
  <c r="BJ5" i="4"/>
  <c r="BI5" i="4" s="1"/>
  <c r="BH5" i="4" s="1"/>
  <c r="BG5" i="4" s="1"/>
  <c r="BF5" i="4" s="1"/>
  <c r="BE5" i="4" s="1"/>
  <c r="BD5" i="4" s="1"/>
  <c r="BC5" i="4" s="1"/>
  <c r="AT32" i="4"/>
  <c r="AS32" i="4" s="1"/>
  <c r="AR32" i="4" s="1"/>
  <c r="AQ32" i="4" s="1"/>
  <c r="AP32" i="4" s="1"/>
  <c r="AO32" i="4" s="1"/>
  <c r="AN32" i="4" s="1"/>
  <c r="AM32" i="4" s="1"/>
  <c r="AL32" i="4" s="1"/>
  <c r="P104" i="16"/>
  <c r="K57" i="4"/>
  <c r="BJ19" i="6"/>
  <c r="BI19" i="6"/>
  <c r="BH19" i="6"/>
  <c r="BG19" i="6"/>
  <c r="BF19" i="6"/>
  <c r="BE19" i="6"/>
  <c r="BD19" i="6"/>
  <c r="BC19" i="6"/>
  <c r="BK19" i="6"/>
  <c r="AT36" i="6"/>
  <c r="AS36" i="6"/>
  <c r="AR36" i="6"/>
  <c r="AQ36" i="6"/>
  <c r="AP36" i="6"/>
  <c r="AO36" i="6"/>
  <c r="AN36" i="6"/>
  <c r="AM36" i="6"/>
  <c r="AL36" i="6"/>
  <c r="I37" i="4"/>
  <c r="BK15" i="6"/>
  <c r="BJ15" i="6"/>
  <c r="BI15" i="6"/>
  <c r="BH15" i="6"/>
  <c r="BG15" i="6"/>
  <c r="BF15" i="6"/>
  <c r="BE15" i="6"/>
  <c r="BD15" i="6"/>
  <c r="BC15" i="6"/>
  <c r="BK5" i="6"/>
  <c r="BJ5" i="6"/>
  <c r="BI5" i="6"/>
  <c r="BH5" i="6"/>
  <c r="BG5" i="6"/>
  <c r="BF5" i="6"/>
  <c r="BE5" i="6"/>
  <c r="BD5" i="6"/>
  <c r="BC5" i="6"/>
  <c r="AT28" i="4"/>
  <c r="AS28" i="4" s="1"/>
  <c r="AR28" i="4" s="1"/>
  <c r="AQ28" i="4" s="1"/>
  <c r="AP28" i="4" s="1"/>
  <c r="AO28" i="4" s="1"/>
  <c r="AN28" i="4" s="1"/>
  <c r="AM28" i="4" s="1"/>
  <c r="AL28" i="4" s="1"/>
  <c r="I40" i="4"/>
  <c r="Y40" i="4"/>
  <c r="K89" i="4"/>
  <c r="BJ16" i="6"/>
  <c r="BI16" i="6"/>
  <c r="BH16" i="6"/>
  <c r="BG16" i="6"/>
  <c r="BF16" i="6"/>
  <c r="BE16" i="6"/>
  <c r="BD16" i="6"/>
  <c r="BC16" i="6"/>
  <c r="BK16" i="6"/>
  <c r="AT99" i="4"/>
  <c r="AS99" i="4" s="1"/>
  <c r="AR99" i="4" s="1"/>
  <c r="AQ99" i="4" s="1"/>
  <c r="AP99" i="4" s="1"/>
  <c r="AO99" i="4" s="1"/>
  <c r="AN99" i="4" s="1"/>
  <c r="AM99" i="4" s="1"/>
  <c r="AL99" i="4" s="1"/>
  <c r="AT30" i="4"/>
  <c r="AS30" i="4"/>
  <c r="AR30" i="4"/>
  <c r="AQ30" i="4" s="1"/>
  <c r="AP30" i="4" s="1"/>
  <c r="AO30" i="4" s="1"/>
  <c r="AN30" i="4" s="1"/>
  <c r="AM30" i="4" s="1"/>
  <c r="AL30" i="4" s="1"/>
  <c r="BK8" i="6"/>
  <c r="BJ8" i="6"/>
  <c r="BI8" i="6"/>
  <c r="BH8" i="6"/>
  <c r="BG8" i="6"/>
  <c r="BF8" i="6"/>
  <c r="BE8" i="6"/>
  <c r="BD8" i="6"/>
  <c r="BC8" i="6"/>
  <c r="K81" i="4"/>
  <c r="J23" i="6"/>
  <c r="K31" i="6"/>
  <c r="AT43" i="6"/>
  <c r="AS43" i="6"/>
  <c r="AR43" i="6"/>
  <c r="AQ43" i="6"/>
  <c r="AP43" i="6"/>
  <c r="AO43" i="6"/>
  <c r="AN43" i="6"/>
  <c r="AM43" i="6"/>
  <c r="AL43" i="6"/>
  <c r="AT38" i="4"/>
  <c r="AS38" i="4"/>
  <c r="AR38" i="4"/>
  <c r="AQ38" i="4" s="1"/>
  <c r="AP38" i="4" s="1"/>
  <c r="AO38" i="4" s="1"/>
  <c r="AN38" i="4" s="1"/>
  <c r="AM38" i="4" s="1"/>
  <c r="AL38" i="4" s="1"/>
  <c r="BK20" i="6"/>
  <c r="BJ20" i="6"/>
  <c r="BI20" i="6"/>
  <c r="BH20" i="6"/>
  <c r="BG20" i="6"/>
  <c r="BF20" i="6"/>
  <c r="BE20" i="6"/>
  <c r="BD20" i="6"/>
  <c r="BC20" i="6"/>
  <c r="AT24" i="8"/>
  <c r="AS24" i="8"/>
  <c r="AR24" i="8"/>
  <c r="AQ24" i="8"/>
  <c r="AP24" i="8"/>
  <c r="AO24" i="8"/>
  <c r="AN24" i="8"/>
  <c r="AM24" i="8"/>
  <c r="AL24" i="8"/>
  <c r="BK5" i="8"/>
  <c r="BJ5" i="8"/>
  <c r="BI5" i="8"/>
  <c r="BH5" i="8"/>
  <c r="BG5" i="8"/>
  <c r="BF5" i="8"/>
  <c r="BE5" i="8"/>
  <c r="BD5" i="8"/>
  <c r="BC5" i="8"/>
  <c r="K92" i="4"/>
  <c r="AT22" i="8"/>
  <c r="AS22" i="8"/>
  <c r="AR22" i="8"/>
  <c r="AQ22" i="8"/>
  <c r="AP22" i="8"/>
  <c r="AO22" i="8"/>
  <c r="AN22" i="8"/>
  <c r="AM22" i="8"/>
  <c r="AL22" i="8"/>
  <c r="K102" i="4"/>
  <c r="BB85" i="6"/>
  <c r="BA85" i="6"/>
  <c r="AZ85" i="6"/>
  <c r="AX85" i="6"/>
  <c r="BK36" i="8"/>
  <c r="BJ36" i="8"/>
  <c r="BI36" i="8"/>
  <c r="BH36" i="8"/>
  <c r="BG36" i="8"/>
  <c r="BF36" i="8"/>
  <c r="BE36" i="8"/>
  <c r="BD36" i="8"/>
  <c r="BC36" i="8"/>
  <c r="AT78" i="6"/>
  <c r="AS78" i="6"/>
  <c r="AR78" i="6"/>
  <c r="AQ78" i="6"/>
  <c r="AP78" i="6"/>
  <c r="AO78" i="6"/>
  <c r="AN78" i="6"/>
  <c r="AM78" i="6"/>
  <c r="AL78" i="6"/>
  <c r="AT68" i="6"/>
  <c r="AS68" i="6"/>
  <c r="AR68" i="6"/>
  <c r="AQ68" i="6"/>
  <c r="AP68" i="6"/>
  <c r="AO68" i="6"/>
  <c r="AN68" i="6"/>
  <c r="AM68" i="6"/>
  <c r="AL68" i="6"/>
  <c r="K70" i="6"/>
  <c r="K80" i="6"/>
  <c r="AT67" i="8"/>
  <c r="AS67" i="8"/>
  <c r="AR67" i="8"/>
  <c r="AQ67" i="8"/>
  <c r="AP67" i="8"/>
  <c r="AO67" i="8"/>
  <c r="AN67" i="8"/>
  <c r="AM67" i="8"/>
  <c r="AL67" i="8"/>
  <c r="AT75" i="8"/>
  <c r="AS75" i="8"/>
  <c r="AR75" i="8"/>
  <c r="AQ75" i="8"/>
  <c r="AP75" i="8"/>
  <c r="AO75" i="8"/>
  <c r="AN75" i="8"/>
  <c r="AM75" i="8"/>
  <c r="AL75" i="8"/>
  <c r="AT83" i="8"/>
  <c r="AS83" i="8"/>
  <c r="AR83" i="8"/>
  <c r="AQ83" i="8"/>
  <c r="AP83" i="8"/>
  <c r="AO83" i="8"/>
  <c r="AN83" i="8"/>
  <c r="AM83" i="8"/>
  <c r="AL83" i="8"/>
  <c r="K87" i="6"/>
  <c r="K42" i="8"/>
  <c r="BA54" i="8"/>
  <c r="BB54" i="8"/>
  <c r="BA70" i="8"/>
  <c r="BB70" i="8"/>
  <c r="AT67" i="6"/>
  <c r="AS67" i="6"/>
  <c r="AR67" i="6"/>
  <c r="AQ67" i="6"/>
  <c r="AP67" i="6"/>
  <c r="AO67" i="6"/>
  <c r="AN67" i="6"/>
  <c r="AM67" i="6"/>
  <c r="AL67" i="6"/>
  <c r="K79" i="6"/>
  <c r="K89" i="6"/>
  <c r="AZ80" i="6"/>
  <c r="AX80" i="6"/>
  <c r="BK12" i="10"/>
  <c r="BJ12" i="10"/>
  <c r="BI12" i="10"/>
  <c r="BH12" i="10"/>
  <c r="BG12" i="10"/>
  <c r="BF12" i="10"/>
  <c r="BE12" i="10"/>
  <c r="BD12" i="10"/>
  <c r="BC12" i="10"/>
  <c r="K81" i="6"/>
  <c r="AZ51" i="8"/>
  <c r="AX51" i="8"/>
  <c r="J56" i="8"/>
  <c r="K66" i="8"/>
  <c r="BK3" i="10"/>
  <c r="BJ3" i="10"/>
  <c r="BI3" i="10"/>
  <c r="BH3" i="10"/>
  <c r="BG3" i="10"/>
  <c r="BF3" i="10"/>
  <c r="BE3" i="10"/>
  <c r="BD3" i="10"/>
  <c r="BC3" i="10"/>
  <c r="K28" i="10"/>
  <c r="K51" i="10"/>
  <c r="AT82" i="8"/>
  <c r="AS82" i="8"/>
  <c r="AR82" i="8"/>
  <c r="AQ82" i="8"/>
  <c r="AP82" i="8"/>
  <c r="AO82" i="8"/>
  <c r="AN82" i="8"/>
  <c r="AM82" i="8"/>
  <c r="AL82" i="8"/>
  <c r="AA22" i="10"/>
  <c r="AE22" i="10"/>
  <c r="AS29" i="10"/>
  <c r="AR29" i="10"/>
  <c r="AQ29" i="10"/>
  <c r="AP29" i="10"/>
  <c r="AO29" i="10"/>
  <c r="AN29" i="10"/>
  <c r="AM29" i="10"/>
  <c r="AL29" i="10"/>
  <c r="AT29" i="10"/>
  <c r="AT50" i="8"/>
  <c r="AS50" i="8"/>
  <c r="AR50" i="8"/>
  <c r="AQ50" i="8"/>
  <c r="AP50" i="8"/>
  <c r="AO50" i="8"/>
  <c r="AN50" i="8"/>
  <c r="AM50" i="8"/>
  <c r="AL50" i="8"/>
  <c r="K63" i="10"/>
  <c r="AE63" i="10"/>
  <c r="AB63" i="10"/>
  <c r="Y63" i="10"/>
  <c r="AT70" i="10"/>
  <c r="AS70" i="10"/>
  <c r="AR70" i="10"/>
  <c r="AQ70" i="10"/>
  <c r="AP70" i="10"/>
  <c r="AO70" i="10"/>
  <c r="AN70" i="10"/>
  <c r="AM70" i="10"/>
  <c r="AL70" i="10"/>
  <c r="K85" i="10"/>
  <c r="G48" i="18"/>
  <c r="K48" i="18"/>
  <c r="P48" i="18"/>
  <c r="G56" i="18"/>
  <c r="K56" i="18"/>
  <c r="P56" i="18"/>
  <c r="S56" i="18"/>
  <c r="K52" i="10"/>
  <c r="AT87" i="10"/>
  <c r="AS87" i="10"/>
  <c r="AR87" i="10"/>
  <c r="AQ87" i="10"/>
  <c r="AP87" i="10"/>
  <c r="AO87" i="10"/>
  <c r="AN87" i="10"/>
  <c r="AM87" i="10"/>
  <c r="AL87" i="10"/>
  <c r="BQ4" i="3"/>
  <c r="BQ17" i="3"/>
  <c r="AT41" i="10"/>
  <c r="AS41" i="10"/>
  <c r="AR41" i="10"/>
  <c r="AQ41" i="10"/>
  <c r="AP41" i="10"/>
  <c r="AO41" i="10"/>
  <c r="AN41" i="10"/>
  <c r="AM41" i="10"/>
  <c r="AL41" i="10"/>
  <c r="J56" i="10"/>
  <c r="BQ26" i="3"/>
  <c r="AT44" i="10"/>
  <c r="AS44" i="10"/>
  <c r="AR44" i="10"/>
  <c r="AQ44" i="10"/>
  <c r="AP44" i="10"/>
  <c r="AO44" i="10"/>
  <c r="AN44" i="10"/>
  <c r="AM44" i="10"/>
  <c r="AL44" i="10"/>
  <c r="AZ49" i="10"/>
  <c r="AX49" i="10"/>
  <c r="BQ6" i="3"/>
  <c r="K48" i="10"/>
  <c r="G25" i="18"/>
  <c r="J25" i="18"/>
  <c r="BQ35" i="3"/>
  <c r="BA38" i="10"/>
  <c r="AZ38" i="10"/>
  <c r="AX38" i="10"/>
  <c r="BB38" i="10"/>
  <c r="K40" i="10"/>
  <c r="S38" i="18"/>
  <c r="S58" i="18"/>
  <c r="S74" i="18"/>
  <c r="S90" i="18"/>
  <c r="S106" i="18"/>
  <c r="K64" i="3"/>
  <c r="AK64" i="3"/>
  <c r="K80" i="3"/>
  <c r="AK80" i="3"/>
  <c r="K100" i="3"/>
  <c r="AK100" i="3"/>
  <c r="S68" i="18"/>
  <c r="S84" i="18"/>
  <c r="S100" i="18"/>
  <c r="I43" i="3"/>
  <c r="AK43" i="3"/>
  <c r="AT43" i="12"/>
  <c r="AS43" i="12"/>
  <c r="AR43" i="12"/>
  <c r="AQ43" i="12"/>
  <c r="AP43" i="12"/>
  <c r="AO43" i="12"/>
  <c r="AN43" i="12"/>
  <c r="AM43" i="12"/>
  <c r="AL43" i="12"/>
  <c r="AT44" i="12"/>
  <c r="AS44" i="12"/>
  <c r="AR44" i="12"/>
  <c r="AQ44" i="12"/>
  <c r="AP44" i="12"/>
  <c r="AO44" i="12"/>
  <c r="AN44" i="12"/>
  <c r="AM44" i="12"/>
  <c r="AL44" i="12"/>
  <c r="AA62" i="12"/>
  <c r="AE62" i="12"/>
  <c r="K51" i="12"/>
  <c r="AT70" i="12"/>
  <c r="AS70" i="12"/>
  <c r="AR70" i="12"/>
  <c r="AQ70" i="12"/>
  <c r="AP70" i="12"/>
  <c r="AO70" i="12"/>
  <c r="AN70" i="12"/>
  <c r="AM70" i="12"/>
  <c r="AL70" i="12"/>
  <c r="BK18" i="15"/>
  <c r="BJ18" i="15" s="1"/>
  <c r="BI18" i="15"/>
  <c r="BH18" i="15" s="1"/>
  <c r="BG18" i="15" s="1"/>
  <c r="BF18" i="15" s="1"/>
  <c r="BE18" i="15" s="1"/>
  <c r="BD18" i="15" s="1"/>
  <c r="BC18" i="15" s="1"/>
  <c r="BA18" i="15" s="1"/>
  <c r="BA79" i="12"/>
  <c r="BB79" i="12"/>
  <c r="BK21" i="15"/>
  <c r="BJ21" i="15"/>
  <c r="BI21" i="15" s="1"/>
  <c r="BH21" i="15" s="1"/>
  <c r="BG21" i="15" s="1"/>
  <c r="BF21" i="15" s="1"/>
  <c r="BE21" i="15" s="1"/>
  <c r="BD21" i="15"/>
  <c r="BC21" i="15" s="1"/>
  <c r="BB21" i="15" s="1"/>
  <c r="AS68" i="12"/>
  <c r="AR68" i="12"/>
  <c r="AQ68" i="12"/>
  <c r="AP68" i="12"/>
  <c r="AO68" i="12"/>
  <c r="AN68" i="12"/>
  <c r="AM68" i="12"/>
  <c r="AL68" i="12"/>
  <c r="AT68" i="12"/>
  <c r="BK24" i="15"/>
  <c r="BJ24" i="15" s="1"/>
  <c r="BI24" i="15" s="1"/>
  <c r="BH24" i="15" s="1"/>
  <c r="BG24" i="15" s="1"/>
  <c r="BF24" i="15" s="1"/>
  <c r="BE24" i="15" s="1"/>
  <c r="BD24" i="15"/>
  <c r="BC24" i="15" s="1"/>
  <c r="AT64" i="12"/>
  <c r="AS64" i="12"/>
  <c r="AR64" i="12"/>
  <c r="AQ64" i="12"/>
  <c r="AP64" i="12"/>
  <c r="AO64" i="12"/>
  <c r="AN64" i="12"/>
  <c r="AM64" i="12"/>
  <c r="AL64" i="12"/>
  <c r="BK4" i="15"/>
  <c r="BJ4" i="15" s="1"/>
  <c r="BI4" i="15" s="1"/>
  <c r="BH4" i="15"/>
  <c r="BG4" i="15" s="1"/>
  <c r="BF4" i="15"/>
  <c r="BE4" i="15" s="1"/>
  <c r="BD4" i="15" s="1"/>
  <c r="BC4" i="15" s="1"/>
  <c r="AT23" i="15"/>
  <c r="AS23" i="15" s="1"/>
  <c r="AR23" i="15"/>
  <c r="AQ23" i="15" s="1"/>
  <c r="AP23" i="15" s="1"/>
  <c r="AO23" i="15" s="1"/>
  <c r="AN23" i="15" s="1"/>
  <c r="AM23" i="15" s="1"/>
  <c r="AL23" i="15" s="1"/>
  <c r="AJ23" i="15" s="1"/>
  <c r="M24" i="15"/>
  <c r="AS48" i="15"/>
  <c r="AR48" i="15" s="1"/>
  <c r="AQ48" i="15" s="1"/>
  <c r="AP48" i="15" s="1"/>
  <c r="AO48" i="15" s="1"/>
  <c r="AN48" i="15" s="1"/>
  <c r="AM48" i="15"/>
  <c r="AL48" i="15" s="1"/>
  <c r="AT48" i="15"/>
  <c r="AT33" i="15"/>
  <c r="AS33" i="15" s="1"/>
  <c r="AR33" i="15" s="1"/>
  <c r="AQ33" i="15" s="1"/>
  <c r="AP33" i="15" s="1"/>
  <c r="AO33" i="15" s="1"/>
  <c r="AN33" i="15" s="1"/>
  <c r="AM33" i="15" s="1"/>
  <c r="AL33" i="15" s="1"/>
  <c r="L47" i="15"/>
  <c r="L38" i="15"/>
  <c r="AT60" i="15"/>
  <c r="AS60" i="15"/>
  <c r="AR60" i="15" s="1"/>
  <c r="AQ60" i="15" s="1"/>
  <c r="AP60" i="15"/>
  <c r="AO60" i="15" s="1"/>
  <c r="AN60" i="15"/>
  <c r="AM60" i="15" s="1"/>
  <c r="AL60" i="15" s="1"/>
  <c r="K85" i="15"/>
  <c r="AT72" i="15"/>
  <c r="AS72" i="15" s="1"/>
  <c r="AR72" i="15" s="1"/>
  <c r="AQ72" i="15" s="1"/>
  <c r="AP72" i="15" s="1"/>
  <c r="AO72" i="15" s="1"/>
  <c r="AN72" i="15" s="1"/>
  <c r="AM72" i="15" s="1"/>
  <c r="AL72" i="15" s="1"/>
  <c r="AI72" i="15" s="1"/>
  <c r="AT103" i="15"/>
  <c r="AS103" i="15"/>
  <c r="AR103" i="15" s="1"/>
  <c r="AQ103" i="15" s="1"/>
  <c r="AP103" i="15" s="1"/>
  <c r="AO103" i="15" s="1"/>
  <c r="AN103" i="15" s="1"/>
  <c r="AM103" i="15" s="1"/>
  <c r="AL103" i="15" s="1"/>
  <c r="AT99" i="15"/>
  <c r="AS99" i="15" s="1"/>
  <c r="AR99" i="15" s="1"/>
  <c r="AQ99" i="15" s="1"/>
  <c r="AP99" i="15" s="1"/>
  <c r="AO99" i="15" s="1"/>
  <c r="AN99" i="15" s="1"/>
  <c r="AM99" i="15" s="1"/>
  <c r="AL99" i="15" s="1"/>
  <c r="I27" i="14"/>
  <c r="X27" i="14"/>
  <c r="K89" i="14"/>
  <c r="AF44" i="16"/>
  <c r="I44" i="16"/>
  <c r="K78" i="16"/>
  <c r="P60" i="16"/>
  <c r="P78" i="16"/>
  <c r="AF78" i="16" s="1"/>
  <c r="P121" i="16"/>
  <c r="P45" i="16"/>
  <c r="P68" i="16"/>
  <c r="P34" i="16"/>
  <c r="AC34" i="16" s="1"/>
  <c r="K66" i="4"/>
  <c r="P107" i="16"/>
  <c r="AT58" i="4"/>
  <c r="AS58" i="4"/>
  <c r="AR58" i="4" s="1"/>
  <c r="AQ58" i="4" s="1"/>
  <c r="AP58" i="4" s="1"/>
  <c r="AO58" i="4" s="1"/>
  <c r="AN58" i="4" s="1"/>
  <c r="AM58" i="4" s="1"/>
  <c r="AL58" i="4" s="1"/>
  <c r="AI58" i="4" s="1"/>
  <c r="AH58" i="4" s="1"/>
  <c r="P77" i="16"/>
  <c r="AT35" i="4"/>
  <c r="AS35" i="4" s="1"/>
  <c r="AR35" i="4" s="1"/>
  <c r="AQ35" i="4" s="1"/>
  <c r="AP35" i="4" s="1"/>
  <c r="AO35" i="4" s="1"/>
  <c r="AN35" i="4" s="1"/>
  <c r="AM35" i="4" s="1"/>
  <c r="AL35" i="4" s="1"/>
  <c r="AK35" i="4" s="1"/>
  <c r="K56" i="4"/>
  <c r="P117" i="16"/>
  <c r="BK19" i="4"/>
  <c r="BJ19" i="4"/>
  <c r="BI19" i="4"/>
  <c r="BH19" i="4" s="1"/>
  <c r="BG19" i="4" s="1"/>
  <c r="BF19" i="4" s="1"/>
  <c r="BE19" i="4" s="1"/>
  <c r="BD19" i="4" s="1"/>
  <c r="BC19" i="4" s="1"/>
  <c r="BK4" i="4"/>
  <c r="BJ4" i="4"/>
  <c r="BI4" i="4" s="1"/>
  <c r="BH4" i="4" s="1"/>
  <c r="BG4" i="4" s="1"/>
  <c r="BF4" i="4" s="1"/>
  <c r="BE4" i="4" s="1"/>
  <c r="BD4" i="4" s="1"/>
  <c r="BC4" i="4" s="1"/>
  <c r="P70" i="16"/>
  <c r="P111" i="16"/>
  <c r="H23" i="4"/>
  <c r="AT40" i="6"/>
  <c r="AS40" i="6"/>
  <c r="AR40" i="6"/>
  <c r="AQ40" i="6"/>
  <c r="AP40" i="6"/>
  <c r="AO40" i="6"/>
  <c r="AN40" i="6"/>
  <c r="AM40" i="6"/>
  <c r="AL40" i="6"/>
  <c r="AT41" i="4"/>
  <c r="AS41" i="4" s="1"/>
  <c r="AR41" i="4" s="1"/>
  <c r="AQ41" i="4" s="1"/>
  <c r="AP41" i="4" s="1"/>
  <c r="AO41" i="4" s="1"/>
  <c r="AN41" i="4" s="1"/>
  <c r="AM41" i="4" s="1"/>
  <c r="AL41" i="4" s="1"/>
  <c r="AI41" i="4" s="1"/>
  <c r="AH41" i="4" s="1"/>
  <c r="BK29" i="6"/>
  <c r="BJ29" i="6"/>
  <c r="BI29" i="6"/>
  <c r="BH29" i="6"/>
  <c r="BG29" i="6"/>
  <c r="BF29" i="6"/>
  <c r="BE29" i="6"/>
  <c r="BD29" i="6"/>
  <c r="BC29" i="6"/>
  <c r="BK6" i="6"/>
  <c r="BJ6" i="6"/>
  <c r="BI6" i="6"/>
  <c r="BH6" i="6"/>
  <c r="BG6" i="6"/>
  <c r="BF6" i="6"/>
  <c r="BE6" i="6"/>
  <c r="BD6" i="6"/>
  <c r="BC6" i="6"/>
  <c r="I28" i="4"/>
  <c r="AT68" i="4"/>
  <c r="AS68" i="4" s="1"/>
  <c r="AR68" i="4" s="1"/>
  <c r="AQ68" i="4" s="1"/>
  <c r="AP68" i="4" s="1"/>
  <c r="AO68" i="4" s="1"/>
  <c r="AN68" i="4" s="1"/>
  <c r="AM68" i="4" s="1"/>
  <c r="AL68" i="4" s="1"/>
  <c r="K77" i="4"/>
  <c r="K91" i="4"/>
  <c r="BK26" i="6"/>
  <c r="BJ26" i="6"/>
  <c r="BI26" i="6"/>
  <c r="BH26" i="6"/>
  <c r="BG26" i="6"/>
  <c r="BF26" i="6"/>
  <c r="BE26" i="6"/>
  <c r="BD26" i="6"/>
  <c r="BC26" i="6"/>
  <c r="AT101" i="4"/>
  <c r="AS101" i="4"/>
  <c r="AR101" i="4"/>
  <c r="AQ101" i="4" s="1"/>
  <c r="AP101" i="4" s="1"/>
  <c r="AO101" i="4" s="1"/>
  <c r="AN101" i="4" s="1"/>
  <c r="AM101" i="4" s="1"/>
  <c r="AL101" i="4" s="1"/>
  <c r="I30" i="4"/>
  <c r="BK11" i="6"/>
  <c r="BJ11" i="6"/>
  <c r="BI11" i="6"/>
  <c r="BH11" i="6"/>
  <c r="BG11" i="6"/>
  <c r="BF11" i="6"/>
  <c r="BE11" i="6"/>
  <c r="BD11" i="6"/>
  <c r="BC11" i="6"/>
  <c r="AT23" i="6"/>
  <c r="AS23" i="6"/>
  <c r="AR23" i="6"/>
  <c r="AQ23" i="6"/>
  <c r="AP23" i="6"/>
  <c r="AO23" i="6"/>
  <c r="AN23" i="6"/>
  <c r="AM23" i="6"/>
  <c r="AL23" i="6"/>
  <c r="AT31" i="6"/>
  <c r="AS31" i="6"/>
  <c r="AR31" i="6"/>
  <c r="AQ31" i="6"/>
  <c r="AP31" i="6"/>
  <c r="AO31" i="6"/>
  <c r="AN31" i="6"/>
  <c r="AM31" i="6"/>
  <c r="AL31" i="6"/>
  <c r="AS53" i="6"/>
  <c r="AR53" i="6"/>
  <c r="AQ53" i="6"/>
  <c r="AP53" i="6"/>
  <c r="AO53" i="6"/>
  <c r="AN53" i="6"/>
  <c r="AM53" i="6"/>
  <c r="AL53" i="6"/>
  <c r="AT53" i="6"/>
  <c r="I38" i="4"/>
  <c r="AT88" i="4"/>
  <c r="AS88" i="4"/>
  <c r="AR88" i="4" s="1"/>
  <c r="AQ88" i="4" s="1"/>
  <c r="AP88" i="4" s="1"/>
  <c r="AO88" i="4" s="1"/>
  <c r="AN88" i="4" s="1"/>
  <c r="AM88" i="4" s="1"/>
  <c r="AL88" i="4" s="1"/>
  <c r="AE56" i="6"/>
  <c r="AB56" i="6"/>
  <c r="X56" i="6"/>
  <c r="J56" i="6"/>
  <c r="BK27" i="8"/>
  <c r="BJ27" i="8"/>
  <c r="BI27" i="8"/>
  <c r="BH27" i="8"/>
  <c r="BG27" i="8"/>
  <c r="BF27" i="8"/>
  <c r="BE27" i="8"/>
  <c r="BD27" i="8"/>
  <c r="BC27" i="8"/>
  <c r="K98" i="4"/>
  <c r="BK6" i="8"/>
  <c r="BJ6" i="8"/>
  <c r="BI6" i="8"/>
  <c r="BH6" i="8"/>
  <c r="BG6" i="8"/>
  <c r="BF6" i="8"/>
  <c r="BE6" i="8"/>
  <c r="BD6" i="8"/>
  <c r="BC6" i="8"/>
  <c r="J25" i="8"/>
  <c r="BJ10" i="8"/>
  <c r="BI10" i="8"/>
  <c r="BH10" i="8"/>
  <c r="BG10" i="8"/>
  <c r="BF10" i="8"/>
  <c r="BE10" i="8"/>
  <c r="BD10" i="8"/>
  <c r="BC10" i="8"/>
  <c r="BK10" i="8"/>
  <c r="AT41" i="8"/>
  <c r="AS41" i="8"/>
  <c r="AR41" i="8"/>
  <c r="AQ41" i="8"/>
  <c r="AP41" i="8"/>
  <c r="AO41" i="8"/>
  <c r="AN41" i="8"/>
  <c r="AM41" i="8"/>
  <c r="AL41" i="8"/>
  <c r="AT30" i="6"/>
  <c r="AS30" i="6"/>
  <c r="AR30" i="6"/>
  <c r="AQ30" i="6"/>
  <c r="AP30" i="6"/>
  <c r="AO30" i="6"/>
  <c r="AN30" i="6"/>
  <c r="AM30" i="6"/>
  <c r="AL30" i="6"/>
  <c r="BA46" i="6"/>
  <c r="AZ46" i="6"/>
  <c r="AX46" i="6"/>
  <c r="BB46" i="6"/>
  <c r="AT26" i="6"/>
  <c r="AS26" i="6"/>
  <c r="AR26" i="6"/>
  <c r="AQ26" i="6"/>
  <c r="AP26" i="6"/>
  <c r="AO26" i="6"/>
  <c r="AN26" i="6"/>
  <c r="AM26" i="6"/>
  <c r="AL26" i="6"/>
  <c r="AT29" i="8"/>
  <c r="AS29" i="8"/>
  <c r="AR29" i="8"/>
  <c r="AQ29" i="8"/>
  <c r="AP29" i="8"/>
  <c r="AO29" i="8"/>
  <c r="AN29" i="8"/>
  <c r="AM29" i="8"/>
  <c r="AL29" i="8"/>
  <c r="BK14" i="8"/>
  <c r="BJ14" i="8"/>
  <c r="BI14" i="8"/>
  <c r="BH14" i="8"/>
  <c r="BG14" i="8"/>
  <c r="BF14" i="8"/>
  <c r="BE14" i="8"/>
  <c r="BD14" i="8"/>
  <c r="BC14" i="8"/>
  <c r="AT23" i="10"/>
  <c r="AS23" i="10"/>
  <c r="AR23" i="10"/>
  <c r="AQ23" i="10"/>
  <c r="AP23" i="10"/>
  <c r="AO23" i="10"/>
  <c r="AN23" i="10"/>
  <c r="AM23" i="10"/>
  <c r="AL23" i="10"/>
  <c r="BK9" i="10"/>
  <c r="BJ9" i="10"/>
  <c r="BI9" i="10"/>
  <c r="BH9" i="10"/>
  <c r="BG9" i="10"/>
  <c r="BF9" i="10"/>
  <c r="BE9" i="10"/>
  <c r="BD9" i="10"/>
  <c r="BC9" i="10"/>
  <c r="K43" i="8"/>
  <c r="J55" i="8"/>
  <c r="K71" i="8"/>
  <c r="AT79" i="8"/>
  <c r="AS79" i="8"/>
  <c r="AR79" i="8"/>
  <c r="AQ79" i="8"/>
  <c r="AP79" i="8"/>
  <c r="AO79" i="8"/>
  <c r="AN79" i="8"/>
  <c r="AM79" i="8"/>
  <c r="AL79" i="8"/>
  <c r="K77" i="8"/>
  <c r="K33" i="8"/>
  <c r="BA55" i="8"/>
  <c r="BB55" i="8"/>
  <c r="AT62" i="8"/>
  <c r="AS62" i="8"/>
  <c r="AR62" i="8"/>
  <c r="AQ62" i="8"/>
  <c r="AP62" i="8"/>
  <c r="AO62" i="8"/>
  <c r="AN62" i="8"/>
  <c r="AM62" i="8"/>
  <c r="AL62" i="8"/>
  <c r="BK2" i="10"/>
  <c r="BJ2" i="10"/>
  <c r="BI2" i="10"/>
  <c r="BH2" i="10"/>
  <c r="BG2" i="10"/>
  <c r="BF2" i="10"/>
  <c r="BE2" i="10"/>
  <c r="BD2" i="10"/>
  <c r="BC2" i="10"/>
  <c r="AZ67" i="8"/>
  <c r="AX67" i="8"/>
  <c r="K29" i="10"/>
  <c r="K72" i="8"/>
  <c r="K82" i="8"/>
  <c r="K50" i="8"/>
  <c r="BK8" i="10"/>
  <c r="BJ8" i="10"/>
  <c r="BI8" i="10"/>
  <c r="BH8" i="10"/>
  <c r="BG8" i="10"/>
  <c r="BF8" i="10"/>
  <c r="BE8" i="10"/>
  <c r="BD8" i="10"/>
  <c r="BC8" i="10"/>
  <c r="AA37" i="10"/>
  <c r="AE37" i="10"/>
  <c r="K70" i="10"/>
  <c r="G49" i="18"/>
  <c r="K49" i="18"/>
  <c r="P49" i="18"/>
  <c r="P57" i="18"/>
  <c r="R57" i="18"/>
  <c r="BQ37" i="3"/>
  <c r="K87" i="10"/>
  <c r="K41" i="10"/>
  <c r="K44" i="10"/>
  <c r="K84" i="10"/>
  <c r="K86" i="10"/>
  <c r="BQ39" i="3"/>
  <c r="AT58" i="10"/>
  <c r="AS58" i="10"/>
  <c r="AR58" i="10"/>
  <c r="AQ58" i="10"/>
  <c r="AP58" i="10"/>
  <c r="AO58" i="10"/>
  <c r="AN58" i="10"/>
  <c r="AM58" i="10"/>
  <c r="AL58" i="10"/>
  <c r="BQ24" i="3"/>
  <c r="J24" i="3"/>
  <c r="J19" i="3"/>
  <c r="AK24" i="3"/>
  <c r="I39" i="3"/>
  <c r="AK39" i="3"/>
  <c r="I42" i="3"/>
  <c r="AK42" i="3"/>
  <c r="I47" i="3"/>
  <c r="AK47" i="3"/>
  <c r="J73" i="3"/>
  <c r="AK73" i="3"/>
  <c r="K89" i="3"/>
  <c r="AK89" i="3"/>
  <c r="K107" i="3"/>
  <c r="AK107" i="3"/>
  <c r="K76" i="1"/>
  <c r="K91" i="1"/>
  <c r="BK5" i="12"/>
  <c r="BJ5" i="12"/>
  <c r="BI5" i="12"/>
  <c r="BH5" i="12"/>
  <c r="BG5" i="12"/>
  <c r="BF5" i="12"/>
  <c r="BE5" i="12"/>
  <c r="BD5" i="12"/>
  <c r="BC5" i="12"/>
  <c r="BK15" i="12"/>
  <c r="BJ15" i="12"/>
  <c r="BI15" i="12"/>
  <c r="BH15" i="12"/>
  <c r="BG15" i="12"/>
  <c r="BF15" i="12"/>
  <c r="BE15" i="12"/>
  <c r="BD15" i="12"/>
  <c r="BC15" i="12"/>
  <c r="BK4" i="12"/>
  <c r="BJ4" i="12"/>
  <c r="BI4" i="12"/>
  <c r="BH4" i="12"/>
  <c r="BG4" i="12"/>
  <c r="BF4" i="12"/>
  <c r="BE4" i="12"/>
  <c r="BD4" i="12"/>
  <c r="BC4" i="12"/>
  <c r="AT28" i="12"/>
  <c r="AS28" i="12"/>
  <c r="AR28" i="12"/>
  <c r="AQ28" i="12"/>
  <c r="AP28" i="12"/>
  <c r="AO28" i="12"/>
  <c r="AN28" i="12"/>
  <c r="AM28" i="12"/>
  <c r="AL28" i="12"/>
  <c r="K27" i="12"/>
  <c r="BK59" i="12"/>
  <c r="BJ59" i="12"/>
  <c r="BI59" i="12"/>
  <c r="BH59" i="12"/>
  <c r="BG59" i="12"/>
  <c r="BF59" i="12"/>
  <c r="BE59" i="12"/>
  <c r="BD59" i="12"/>
  <c r="BC59" i="12"/>
  <c r="AT39" i="12"/>
  <c r="AS39" i="12"/>
  <c r="AR39" i="12"/>
  <c r="AQ39" i="12"/>
  <c r="AP39" i="12"/>
  <c r="AO39" i="12"/>
  <c r="AN39" i="12"/>
  <c r="AM39" i="12"/>
  <c r="AL39" i="12"/>
  <c r="J55" i="12"/>
  <c r="K43" i="12"/>
  <c r="AC43" i="12"/>
  <c r="AF43" i="12"/>
  <c r="AT53" i="12"/>
  <c r="AS53" i="12"/>
  <c r="AR53" i="12"/>
  <c r="AQ53" i="12"/>
  <c r="AP53" i="12"/>
  <c r="AO53" i="12"/>
  <c r="AN53" i="12"/>
  <c r="AM53" i="12"/>
  <c r="AL53" i="12"/>
  <c r="K47" i="12"/>
  <c r="AC47" i="12"/>
  <c r="AF47" i="12"/>
  <c r="BK20" i="15"/>
  <c r="BJ20" i="15" s="1"/>
  <c r="BI20" i="15" s="1"/>
  <c r="BH20" i="15" s="1"/>
  <c r="BG20" i="15" s="1"/>
  <c r="BF20" i="15"/>
  <c r="BE20" i="15" s="1"/>
  <c r="BD20" i="15"/>
  <c r="BC20" i="15" s="1"/>
  <c r="BB20" i="15" s="1"/>
  <c r="BK2" i="15"/>
  <c r="BJ2" i="15"/>
  <c r="BI2" i="15" s="1"/>
  <c r="BH2" i="15" s="1"/>
  <c r="BG2" i="15" s="1"/>
  <c r="BF2" i="15" s="1"/>
  <c r="BE2" i="15"/>
  <c r="BD2" i="15" s="1"/>
  <c r="BC2" i="15" s="1"/>
  <c r="BB2" i="15" s="1"/>
  <c r="K75" i="12"/>
  <c r="BK5" i="15"/>
  <c r="BJ5" i="15" s="1"/>
  <c r="BI5" i="15" s="1"/>
  <c r="BH5" i="15" s="1"/>
  <c r="BG5" i="15" s="1"/>
  <c r="BF5" i="15" s="1"/>
  <c r="BE5" i="15" s="1"/>
  <c r="BD5" i="15" s="1"/>
  <c r="BC5" i="15"/>
  <c r="BB5" i="15" s="1"/>
  <c r="K52" i="12"/>
  <c r="AC52" i="12"/>
  <c r="AF52" i="12"/>
  <c r="K64" i="12"/>
  <c r="AC64" i="12"/>
  <c r="AF64" i="12"/>
  <c r="BK6" i="15"/>
  <c r="BJ6" i="15"/>
  <c r="BI6" i="15" s="1"/>
  <c r="BH6" i="15" s="1"/>
  <c r="BG6" i="15" s="1"/>
  <c r="BF6" i="15" s="1"/>
  <c r="BE6" i="15" s="1"/>
  <c r="BD6" i="15" s="1"/>
  <c r="BC6" i="15" s="1"/>
  <c r="BB6" i="15" s="1"/>
  <c r="M23" i="15"/>
  <c r="AT35" i="15"/>
  <c r="AS35" i="15" s="1"/>
  <c r="AR35" i="15" s="1"/>
  <c r="AQ35" i="15" s="1"/>
  <c r="AP35" i="15" s="1"/>
  <c r="AO35" i="15"/>
  <c r="AN35" i="15" s="1"/>
  <c r="AM35" i="15" s="1"/>
  <c r="AL35" i="15" s="1"/>
  <c r="AO43" i="15"/>
  <c r="AN43" i="15" s="1"/>
  <c r="AM43" i="15" s="1"/>
  <c r="AL43" i="15" s="1"/>
  <c r="AT43" i="15"/>
  <c r="AS43" i="15" s="1"/>
  <c r="AR43" i="15" s="1"/>
  <c r="AQ43" i="15" s="1"/>
  <c r="AP43" i="15" s="1"/>
  <c r="K88" i="12"/>
  <c r="AC88" i="12"/>
  <c r="AT62" i="15"/>
  <c r="AS62" i="15" s="1"/>
  <c r="AR62" i="15" s="1"/>
  <c r="AQ62" i="15" s="1"/>
  <c r="AP62" i="15" s="1"/>
  <c r="AO62" i="15" s="1"/>
  <c r="AN62" i="15" s="1"/>
  <c r="AM62" i="15" s="1"/>
  <c r="AL62" i="15" s="1"/>
  <c r="AT31" i="15"/>
  <c r="AS31" i="15"/>
  <c r="AR31" i="15" s="1"/>
  <c r="AQ31" i="15" s="1"/>
  <c r="AP31" i="15" s="1"/>
  <c r="AO31" i="15" s="1"/>
  <c r="AN31" i="15" s="1"/>
  <c r="AM31" i="15" s="1"/>
  <c r="AL31" i="15" s="1"/>
  <c r="AT89" i="15"/>
  <c r="AS89" i="15" s="1"/>
  <c r="AR89" i="15" s="1"/>
  <c r="AQ89" i="15" s="1"/>
  <c r="AP89" i="15" s="1"/>
  <c r="AO89" i="15"/>
  <c r="AN89" i="15" s="1"/>
  <c r="AM89" i="15" s="1"/>
  <c r="AL89" i="15" s="1"/>
  <c r="AI89" i="15" s="1"/>
  <c r="AT76" i="15"/>
  <c r="AS76" i="15"/>
  <c r="AR76" i="15" s="1"/>
  <c r="AQ76" i="15" s="1"/>
  <c r="AP76" i="15" s="1"/>
  <c r="AO76" i="15" s="1"/>
  <c r="AN76" i="15" s="1"/>
  <c r="AM76" i="15" s="1"/>
  <c r="AL76" i="15" s="1"/>
  <c r="AJ76" i="15" s="1"/>
  <c r="I77" i="15"/>
  <c r="AT77" i="15"/>
  <c r="AS77" i="15" s="1"/>
  <c r="AR77" i="15" s="1"/>
  <c r="AQ77" i="15" s="1"/>
  <c r="AP77" i="15" s="1"/>
  <c r="AO77" i="15" s="1"/>
  <c r="AN77" i="15"/>
  <c r="AM77" i="15" s="1"/>
  <c r="AL77" i="15" s="1"/>
  <c r="K103" i="15"/>
  <c r="AT95" i="15"/>
  <c r="AS95" i="15"/>
  <c r="AR95" i="15" s="1"/>
  <c r="AQ95" i="15" s="1"/>
  <c r="AP95" i="15" s="1"/>
  <c r="AO95" i="15" s="1"/>
  <c r="AN95" i="15" s="1"/>
  <c r="AM95" i="15" s="1"/>
  <c r="AL95" i="15" s="1"/>
  <c r="AJ95" i="15" s="1"/>
  <c r="AT82" i="15"/>
  <c r="AS82" i="15" s="1"/>
  <c r="AR82" i="15"/>
  <c r="AQ82" i="15" s="1"/>
  <c r="AP82" i="15" s="1"/>
  <c r="AO82" i="15" s="1"/>
  <c r="AN82" i="15" s="1"/>
  <c r="AM82" i="15" s="1"/>
  <c r="AL82" i="15"/>
  <c r="AT91" i="15"/>
  <c r="AS91" i="15"/>
  <c r="AR91" i="15" s="1"/>
  <c r="AQ91" i="15" s="1"/>
  <c r="AP91" i="15" s="1"/>
  <c r="AO91" i="15" s="1"/>
  <c r="AN91" i="15" s="1"/>
  <c r="AM91" i="15" s="1"/>
  <c r="AL91" i="15" s="1"/>
  <c r="I80" i="15"/>
  <c r="K59" i="14"/>
  <c r="X59" i="14"/>
  <c r="J75" i="14"/>
  <c r="X75" i="14"/>
  <c r="K103" i="14"/>
  <c r="X103" i="14"/>
  <c r="P30" i="16"/>
  <c r="I46" i="16"/>
  <c r="BK16" i="16"/>
  <c r="BJ16" i="16"/>
  <c r="BI16" i="16" s="1"/>
  <c r="BH16" i="16" s="1"/>
  <c r="BG16" i="16" s="1"/>
  <c r="BF16" i="16" s="1"/>
  <c r="BE16" i="16" s="1"/>
  <c r="BD16" i="16" s="1"/>
  <c r="BC16" i="16" s="1"/>
  <c r="BK2" i="16"/>
  <c r="BJ2" i="16" s="1"/>
  <c r="BI2" i="16" s="1"/>
  <c r="BH2" i="16" s="1"/>
  <c r="BG2" i="16" s="1"/>
  <c r="BF2" i="16" s="1"/>
  <c r="BE2" i="16" s="1"/>
  <c r="BD2" i="16" s="1"/>
  <c r="BC2" i="16" s="1"/>
  <c r="BK7" i="16"/>
  <c r="BJ7" i="16" s="1"/>
  <c r="BI7" i="16"/>
  <c r="BH7" i="16" s="1"/>
  <c r="BG7" i="16" s="1"/>
  <c r="BF7" i="16" s="1"/>
  <c r="BE7" i="16" s="1"/>
  <c r="BD7" i="16" s="1"/>
  <c r="BC7" i="16" s="1"/>
  <c r="J21" i="16"/>
  <c r="AC21" i="16"/>
  <c r="AF21" i="16"/>
  <c r="P73" i="16"/>
  <c r="P47" i="16"/>
  <c r="P81" i="16"/>
  <c r="P98" i="16"/>
  <c r="P43" i="16"/>
  <c r="K58" i="4"/>
  <c r="P66" i="16"/>
  <c r="P115" i="16"/>
  <c r="P89" i="16"/>
  <c r="J64" i="4"/>
  <c r="J72" i="4"/>
  <c r="BK18" i="4"/>
  <c r="BJ18" i="4" s="1"/>
  <c r="BI18" i="4" s="1"/>
  <c r="BH18" i="4" s="1"/>
  <c r="BG18" i="4" s="1"/>
  <c r="BF18" i="4" s="1"/>
  <c r="BE18" i="4" s="1"/>
  <c r="BD18" i="4" s="1"/>
  <c r="BC18" i="4" s="1"/>
  <c r="BK3" i="4"/>
  <c r="BJ3" i="4"/>
  <c r="BI3" i="4" s="1"/>
  <c r="BH3" i="4" s="1"/>
  <c r="BG3" i="4" s="1"/>
  <c r="BF3" i="4" s="1"/>
  <c r="BE3" i="4" s="1"/>
  <c r="BD3" i="4" s="1"/>
  <c r="BC3" i="4" s="1"/>
  <c r="I36" i="4"/>
  <c r="K54" i="4"/>
  <c r="AU29" i="16"/>
  <c r="P119" i="16"/>
  <c r="AT57" i="4"/>
  <c r="AS57" i="4"/>
  <c r="AR57" i="4" s="1"/>
  <c r="AQ57" i="4" s="1"/>
  <c r="AP57" i="4" s="1"/>
  <c r="AO57" i="4" s="1"/>
  <c r="AN57" i="4" s="1"/>
  <c r="AM57" i="4" s="1"/>
  <c r="AL57" i="4" s="1"/>
  <c r="AI57" i="4" s="1"/>
  <c r="AH57" i="4" s="1"/>
  <c r="AA57" i="4" s="1"/>
  <c r="K78" i="4"/>
  <c r="BK14" i="6"/>
  <c r="BJ14" i="6"/>
  <c r="BI14" i="6"/>
  <c r="BH14" i="6"/>
  <c r="BG14" i="6"/>
  <c r="BF14" i="6"/>
  <c r="BE14" i="6"/>
  <c r="BD14" i="6"/>
  <c r="BC14" i="6"/>
  <c r="AT44" i="6"/>
  <c r="AS44" i="6"/>
  <c r="AR44" i="6"/>
  <c r="AQ44" i="6"/>
  <c r="AP44" i="6"/>
  <c r="AO44" i="6"/>
  <c r="AN44" i="6"/>
  <c r="AM44" i="6"/>
  <c r="AL44" i="6"/>
  <c r="I41" i="4"/>
  <c r="AT53" i="4"/>
  <c r="AS53" i="4"/>
  <c r="AR53" i="4" s="1"/>
  <c r="AQ53" i="4" s="1"/>
  <c r="AP53" i="4" s="1"/>
  <c r="AO53" i="4" s="1"/>
  <c r="AN53" i="4" s="1"/>
  <c r="AM53" i="4" s="1"/>
  <c r="AL53" i="4" s="1"/>
  <c r="AT44" i="4"/>
  <c r="AS44" i="4" s="1"/>
  <c r="AR44" i="4" s="1"/>
  <c r="AQ44" i="4" s="1"/>
  <c r="AP44" i="4" s="1"/>
  <c r="AO44" i="4" s="1"/>
  <c r="AN44" i="4" s="1"/>
  <c r="AM44" i="4" s="1"/>
  <c r="AL44" i="4" s="1"/>
  <c r="BK7" i="6"/>
  <c r="BJ7" i="6"/>
  <c r="BI7" i="6"/>
  <c r="BH7" i="6"/>
  <c r="BG7" i="6"/>
  <c r="BF7" i="6"/>
  <c r="BE7" i="6"/>
  <c r="BD7" i="6"/>
  <c r="BC7" i="6"/>
  <c r="AT40" i="4"/>
  <c r="AS40" i="4" s="1"/>
  <c r="AR40" i="4" s="1"/>
  <c r="AQ40" i="4" s="1"/>
  <c r="AP40" i="4" s="1"/>
  <c r="AO40" i="4" s="1"/>
  <c r="AN40" i="4" s="1"/>
  <c r="AM40" i="4" s="1"/>
  <c r="AL40" i="4" s="1"/>
  <c r="K68" i="4"/>
  <c r="K93" i="4"/>
  <c r="BA57" i="6"/>
  <c r="BB57" i="6"/>
  <c r="AT31" i="4"/>
  <c r="AS31" i="4" s="1"/>
  <c r="AR31" i="4" s="1"/>
  <c r="AQ31" i="4" s="1"/>
  <c r="AP31" i="4" s="1"/>
  <c r="AO31" i="4" s="1"/>
  <c r="AN31" i="4" s="1"/>
  <c r="AM31" i="4" s="1"/>
  <c r="AL31" i="4" s="1"/>
  <c r="K49" i="4"/>
  <c r="BK17" i="6"/>
  <c r="BJ17" i="6"/>
  <c r="BI17" i="6"/>
  <c r="BH17" i="6"/>
  <c r="BG17" i="6"/>
  <c r="BF17" i="6"/>
  <c r="BE17" i="6"/>
  <c r="BD17" i="6"/>
  <c r="BC17" i="6"/>
  <c r="AT45" i="4"/>
  <c r="AS45" i="4"/>
  <c r="AR45" i="4" s="1"/>
  <c r="AQ45" i="4" s="1"/>
  <c r="AP45" i="4" s="1"/>
  <c r="AO45" i="4"/>
  <c r="AN45" i="4" s="1"/>
  <c r="AM45" i="4" s="1"/>
  <c r="AL45" i="4" s="1"/>
  <c r="AK45" i="4" s="1"/>
  <c r="K39" i="6"/>
  <c r="BJ24" i="6"/>
  <c r="BI24" i="6"/>
  <c r="BH24" i="6"/>
  <c r="BG24" i="6"/>
  <c r="BF24" i="6"/>
  <c r="BE24" i="6"/>
  <c r="BD24" i="6"/>
  <c r="BC24" i="6"/>
  <c r="BK24" i="6"/>
  <c r="BK7" i="8"/>
  <c r="BJ7" i="8"/>
  <c r="BI7" i="8"/>
  <c r="BH7" i="8"/>
  <c r="BG7" i="8"/>
  <c r="BF7" i="8"/>
  <c r="BE7" i="8"/>
  <c r="BD7" i="8"/>
  <c r="BC7" i="8"/>
  <c r="AP92" i="4"/>
  <c r="AO92" i="4" s="1"/>
  <c r="AN92" i="4" s="1"/>
  <c r="AM92" i="4" s="1"/>
  <c r="AL92" i="4" s="1"/>
  <c r="AT92" i="4"/>
  <c r="AS92" i="4" s="1"/>
  <c r="AR92" i="4" s="1"/>
  <c r="AQ92" i="4" s="1"/>
  <c r="AS34" i="6"/>
  <c r="AR34" i="6"/>
  <c r="AQ34" i="6"/>
  <c r="AP34" i="6"/>
  <c r="AO34" i="6"/>
  <c r="AN34" i="6"/>
  <c r="AM34" i="6"/>
  <c r="AL34" i="6"/>
  <c r="AT34" i="6"/>
  <c r="AT42" i="6"/>
  <c r="AS42" i="6"/>
  <c r="AR42" i="6"/>
  <c r="AQ42" i="6"/>
  <c r="AP42" i="6"/>
  <c r="AO42" i="6"/>
  <c r="AN42" i="6"/>
  <c r="AM42" i="6"/>
  <c r="AL42" i="6"/>
  <c r="BJ25" i="8"/>
  <c r="BI25" i="8"/>
  <c r="BH25" i="8"/>
  <c r="BG25" i="8"/>
  <c r="BF25" i="8"/>
  <c r="BE25" i="8"/>
  <c r="BD25" i="8"/>
  <c r="BC25" i="8"/>
  <c r="BK25" i="8"/>
  <c r="AT102" i="4"/>
  <c r="AS102" i="4" s="1"/>
  <c r="AR102" i="4" s="1"/>
  <c r="AQ102" i="4" s="1"/>
  <c r="AP102" i="4" s="1"/>
  <c r="AO102" i="4" s="1"/>
  <c r="AN102" i="4" s="1"/>
  <c r="AM102" i="4" s="1"/>
  <c r="AL102" i="4" s="1"/>
  <c r="AK74" i="6"/>
  <c r="AI74" i="6"/>
  <c r="AJ74" i="6"/>
  <c r="K30" i="6"/>
  <c r="K26" i="6"/>
  <c r="AT63" i="6"/>
  <c r="AS63" i="6"/>
  <c r="AR63" i="6"/>
  <c r="AQ63" i="6"/>
  <c r="AP63" i="6"/>
  <c r="AO63" i="6"/>
  <c r="AN63" i="6"/>
  <c r="AM63" i="6"/>
  <c r="AL63" i="6"/>
  <c r="K69" i="6"/>
  <c r="BJ16" i="8"/>
  <c r="BI16" i="8"/>
  <c r="BH16" i="8"/>
  <c r="BG16" i="8"/>
  <c r="BF16" i="8"/>
  <c r="BE16" i="8"/>
  <c r="BD16" i="8"/>
  <c r="BC16" i="8"/>
  <c r="BK16" i="8"/>
  <c r="BJ32" i="8"/>
  <c r="BI32" i="8"/>
  <c r="BH32" i="8"/>
  <c r="BG32" i="8"/>
  <c r="BF32" i="8"/>
  <c r="BE32" i="8"/>
  <c r="BD32" i="8"/>
  <c r="BC32" i="8"/>
  <c r="BK32" i="8"/>
  <c r="BA76" i="6"/>
  <c r="BB76" i="6"/>
  <c r="BK13" i="8"/>
  <c r="BJ13" i="8"/>
  <c r="BI13" i="8"/>
  <c r="BH13" i="8"/>
  <c r="BG13" i="8"/>
  <c r="BF13" i="8"/>
  <c r="BE13" i="8"/>
  <c r="BD13" i="8"/>
  <c r="BC13" i="8"/>
  <c r="J21" i="8"/>
  <c r="AT91" i="6"/>
  <c r="AS91" i="6"/>
  <c r="AR91" i="6"/>
  <c r="AQ91" i="6"/>
  <c r="AP91" i="6"/>
  <c r="AO91" i="6"/>
  <c r="AN91" i="6"/>
  <c r="AM91" i="6"/>
  <c r="AL91" i="6"/>
  <c r="AT35" i="8"/>
  <c r="AS35" i="8"/>
  <c r="AR35" i="8"/>
  <c r="AQ35" i="8"/>
  <c r="AP35" i="8"/>
  <c r="AO35" i="8"/>
  <c r="AN35" i="8"/>
  <c r="AM35" i="8"/>
  <c r="AL35" i="8"/>
  <c r="BK11" i="10"/>
  <c r="BJ11" i="10"/>
  <c r="BI11" i="10"/>
  <c r="BH11" i="10"/>
  <c r="BG11" i="10"/>
  <c r="BF11" i="10"/>
  <c r="BE11" i="10"/>
  <c r="BD11" i="10"/>
  <c r="BC11" i="10"/>
  <c r="K71" i="6"/>
  <c r="AT83" i="6"/>
  <c r="AS83" i="6"/>
  <c r="AR83" i="6"/>
  <c r="AQ83" i="6"/>
  <c r="AP83" i="6"/>
  <c r="AO83" i="6"/>
  <c r="AN83" i="6"/>
  <c r="AM83" i="6"/>
  <c r="AL83" i="6"/>
  <c r="AT26" i="8"/>
  <c r="AS26" i="8"/>
  <c r="AR26" i="8"/>
  <c r="AQ26" i="8"/>
  <c r="AP26" i="8"/>
  <c r="AO26" i="8"/>
  <c r="AN26" i="8"/>
  <c r="AM26" i="8"/>
  <c r="AL26" i="8"/>
  <c r="AT58" i="8"/>
  <c r="AS58" i="8"/>
  <c r="AR58" i="8"/>
  <c r="AQ58" i="8"/>
  <c r="AP58" i="8"/>
  <c r="AO58" i="8"/>
  <c r="AN58" i="8"/>
  <c r="AM58" i="8"/>
  <c r="AL58" i="8"/>
  <c r="K62" i="8"/>
  <c r="BK20" i="10"/>
  <c r="BJ20" i="10"/>
  <c r="BI20" i="10"/>
  <c r="BH20" i="10"/>
  <c r="BG20" i="10"/>
  <c r="BF20" i="10"/>
  <c r="BE20" i="10"/>
  <c r="BD20" i="10"/>
  <c r="BC20" i="10"/>
  <c r="BA71" i="8"/>
  <c r="BB71" i="8"/>
  <c r="AS78" i="8"/>
  <c r="AR78" i="8"/>
  <c r="AQ78" i="8"/>
  <c r="AP78" i="8"/>
  <c r="AO78" i="8"/>
  <c r="AN78" i="8"/>
  <c r="AM78" i="8"/>
  <c r="AL78" i="8"/>
  <c r="AT78" i="8"/>
  <c r="K43" i="10"/>
  <c r="K75" i="10"/>
  <c r="K71" i="10"/>
  <c r="AT38" i="10"/>
  <c r="AS38" i="10"/>
  <c r="AR38" i="10"/>
  <c r="AQ38" i="10"/>
  <c r="AP38" i="10"/>
  <c r="AO38" i="10"/>
  <c r="AN38" i="10"/>
  <c r="AM38" i="10"/>
  <c r="AL38" i="10"/>
  <c r="AT64" i="10"/>
  <c r="AS64" i="10"/>
  <c r="AR64" i="10"/>
  <c r="AQ64" i="10"/>
  <c r="AP64" i="10"/>
  <c r="AO64" i="10"/>
  <c r="AN64" i="10"/>
  <c r="AM64" i="10"/>
  <c r="AL64" i="10"/>
  <c r="AR88" i="10"/>
  <c r="AQ88" i="10"/>
  <c r="AP88" i="10"/>
  <c r="AO88" i="10"/>
  <c r="AN88" i="10"/>
  <c r="AM88" i="10"/>
  <c r="AL88" i="10"/>
  <c r="AT88" i="10"/>
  <c r="AS88" i="10"/>
  <c r="P39" i="18"/>
  <c r="S39" i="18"/>
  <c r="G50" i="18"/>
  <c r="K50" i="18"/>
  <c r="P50" i="18"/>
  <c r="S50" i="18"/>
  <c r="BQ41" i="3"/>
  <c r="BQ18" i="3"/>
  <c r="BQ30" i="3"/>
  <c r="K58" i="10"/>
  <c r="K33" i="10"/>
  <c r="S62" i="18"/>
  <c r="S78" i="18"/>
  <c r="S94" i="18"/>
  <c r="S110" i="18"/>
  <c r="I30" i="3"/>
  <c r="AK30" i="3"/>
  <c r="I44" i="3"/>
  <c r="AK44" i="3"/>
  <c r="K68" i="3"/>
  <c r="AK68" i="3"/>
  <c r="K84" i="3"/>
  <c r="AK84" i="3"/>
  <c r="K108" i="3"/>
  <c r="AK108" i="3"/>
  <c r="S24" i="18"/>
  <c r="S72" i="18"/>
  <c r="S88" i="18"/>
  <c r="S104" i="18"/>
  <c r="I29" i="3"/>
  <c r="AK29" i="3"/>
  <c r="K51" i="3"/>
  <c r="AK51" i="3"/>
  <c r="K105" i="3"/>
  <c r="AK105" i="3"/>
  <c r="AK63" i="3"/>
  <c r="K63" i="3"/>
  <c r="K56" i="3"/>
  <c r="AK56" i="3"/>
  <c r="K97" i="15"/>
  <c r="K82" i="15"/>
  <c r="K91" i="15"/>
  <c r="AT78" i="15"/>
  <c r="AS78" i="15" s="1"/>
  <c r="AR78" i="15" s="1"/>
  <c r="AQ78" i="15" s="1"/>
  <c r="AP78" i="15" s="1"/>
  <c r="AO78" i="15" s="1"/>
  <c r="AN78" i="15" s="1"/>
  <c r="AM78" i="15"/>
  <c r="AL78" i="15" s="1"/>
  <c r="J104" i="15"/>
  <c r="AT102" i="15"/>
  <c r="AS102" i="15"/>
  <c r="AR102" i="15" s="1"/>
  <c r="AQ102" i="15"/>
  <c r="AP102" i="15" s="1"/>
  <c r="AO102" i="15" s="1"/>
  <c r="AN102" i="15" s="1"/>
  <c r="AM102" i="15" s="1"/>
  <c r="AL102" i="15" s="1"/>
  <c r="X52" i="19"/>
  <c r="X67" i="19"/>
  <c r="BK35" i="16"/>
  <c r="BJ35" i="16" s="1"/>
  <c r="BI35" i="16" s="1"/>
  <c r="BH35" i="16" s="1"/>
  <c r="BG35" i="16" s="1"/>
  <c r="BF35" i="16" s="1"/>
  <c r="BE35" i="16" s="1"/>
  <c r="BD35" i="16" s="1"/>
  <c r="BC35" i="16" s="1"/>
  <c r="K82" i="19"/>
  <c r="K107" i="14"/>
  <c r="K32" i="16"/>
  <c r="AF55" i="16"/>
  <c r="J55" i="16"/>
  <c r="AC55" i="16"/>
  <c r="K89" i="19"/>
  <c r="K85" i="14"/>
  <c r="X85" i="14"/>
  <c r="BK16" i="4"/>
  <c r="BJ16" i="4" s="1"/>
  <c r="BI16" i="4" s="1"/>
  <c r="BH16" i="4" s="1"/>
  <c r="BG16" i="4"/>
  <c r="BF16" i="4" s="1"/>
  <c r="BE16" i="4" s="1"/>
  <c r="BD16" i="4" s="1"/>
  <c r="BC16" i="4" s="1"/>
  <c r="K50" i="4"/>
  <c r="AS50" i="4"/>
  <c r="AR50" i="4" s="1"/>
  <c r="AQ50" i="4" s="1"/>
  <c r="AP50" i="4" s="1"/>
  <c r="AO50" i="4"/>
  <c r="AN50" i="4" s="1"/>
  <c r="AM50" i="4" s="1"/>
  <c r="AL50" i="4" s="1"/>
  <c r="AT50" i="4"/>
  <c r="BJ14" i="4"/>
  <c r="BK14" i="4"/>
  <c r="BI14" i="4"/>
  <c r="BH14" i="4"/>
  <c r="BG14" i="4" s="1"/>
  <c r="BF14" i="4" s="1"/>
  <c r="BE14" i="4" s="1"/>
  <c r="BD14" i="4"/>
  <c r="BC14" i="4" s="1"/>
  <c r="BA14" i="4" s="1"/>
  <c r="AZ14" i="4" s="1"/>
  <c r="AX14" i="4" s="1"/>
  <c r="BK2" i="4"/>
  <c r="BJ2" i="4"/>
  <c r="BI2" i="4"/>
  <c r="BH2" i="4" s="1"/>
  <c r="BG2" i="4" s="1"/>
  <c r="BF2" i="4" s="1"/>
  <c r="BE2" i="4"/>
  <c r="BD2" i="4" s="1"/>
  <c r="BC2" i="4" s="1"/>
  <c r="AR36" i="4"/>
  <c r="AQ36" i="4" s="1"/>
  <c r="AP36" i="4" s="1"/>
  <c r="AO36" i="4" s="1"/>
  <c r="AN36" i="4" s="1"/>
  <c r="AM36" i="4" s="1"/>
  <c r="AL36" i="4" s="1"/>
  <c r="AT36" i="4"/>
  <c r="AS36" i="4" s="1"/>
  <c r="BK11" i="4"/>
  <c r="BJ11" i="4" s="1"/>
  <c r="BI11" i="4" s="1"/>
  <c r="BH11" i="4" s="1"/>
  <c r="BG11" i="4"/>
  <c r="BF11" i="4" s="1"/>
  <c r="BE11" i="4" s="1"/>
  <c r="BD11" i="4" s="1"/>
  <c r="BC11" i="4"/>
  <c r="AS48" i="6"/>
  <c r="AR48" i="6"/>
  <c r="AQ48" i="6"/>
  <c r="AP48" i="6"/>
  <c r="AO48" i="6"/>
  <c r="AN48" i="6"/>
  <c r="AM48" i="6"/>
  <c r="AL48" i="6"/>
  <c r="AT48" i="6"/>
  <c r="K53" i="4"/>
  <c r="AT54" i="6"/>
  <c r="AS54" i="6"/>
  <c r="AR54" i="6"/>
  <c r="AQ54" i="6"/>
  <c r="AP54" i="6"/>
  <c r="AO54" i="6"/>
  <c r="AN54" i="6"/>
  <c r="AM54" i="6"/>
  <c r="AL54" i="6"/>
  <c r="AT27" i="4"/>
  <c r="AS27" i="4"/>
  <c r="AR27" i="4"/>
  <c r="AQ27" i="4" s="1"/>
  <c r="AP27" i="4" s="1"/>
  <c r="AO27" i="4" s="1"/>
  <c r="AN27" i="4" s="1"/>
  <c r="AM27" i="4" s="1"/>
  <c r="AL27" i="4" s="1"/>
  <c r="I44" i="4"/>
  <c r="BK9" i="6"/>
  <c r="BJ9" i="6"/>
  <c r="BI9" i="6"/>
  <c r="BH9" i="6"/>
  <c r="BG9" i="6"/>
  <c r="BF9" i="6"/>
  <c r="BE9" i="6"/>
  <c r="BD9" i="6"/>
  <c r="BC9" i="6"/>
  <c r="K95" i="4"/>
  <c r="BA41" i="6"/>
  <c r="BB41" i="6"/>
  <c r="BA49" i="6"/>
  <c r="BB49" i="6"/>
  <c r="AT60" i="6"/>
  <c r="AS60" i="6"/>
  <c r="AR60" i="6"/>
  <c r="AQ60" i="6"/>
  <c r="AP60" i="6"/>
  <c r="AO60" i="6"/>
  <c r="AN60" i="6"/>
  <c r="AM60" i="6"/>
  <c r="AL60" i="6"/>
  <c r="K31" i="4"/>
  <c r="AT79" i="4"/>
  <c r="AS79" i="4" s="1"/>
  <c r="AR79" i="4" s="1"/>
  <c r="AQ79" i="4"/>
  <c r="AP79" i="4" s="1"/>
  <c r="AO79" i="4" s="1"/>
  <c r="AN79" i="4" s="1"/>
  <c r="AM79" i="4" s="1"/>
  <c r="AL79" i="4" s="1"/>
  <c r="AT89" i="4"/>
  <c r="AS89" i="4"/>
  <c r="AR89" i="4"/>
  <c r="AQ89" i="4" s="1"/>
  <c r="AP89" i="4" s="1"/>
  <c r="AO89" i="4"/>
  <c r="AN89" i="4"/>
  <c r="AM89" i="4" s="1"/>
  <c r="AL89" i="4" s="1"/>
  <c r="AI89" i="4" s="1"/>
  <c r="AH89" i="4" s="1"/>
  <c r="AB89" i="4" s="1"/>
  <c r="AT33" i="4"/>
  <c r="AS33" i="4"/>
  <c r="AR33" i="4" s="1"/>
  <c r="AQ33" i="4" s="1"/>
  <c r="AP33" i="4" s="1"/>
  <c r="AO33" i="4" s="1"/>
  <c r="AN33" i="4" s="1"/>
  <c r="AM33" i="4" s="1"/>
  <c r="AL33" i="4" s="1"/>
  <c r="K45" i="4"/>
  <c r="J74" i="4"/>
  <c r="K27" i="6"/>
  <c r="AT39" i="6"/>
  <c r="AS39" i="6"/>
  <c r="AR39" i="6"/>
  <c r="AQ39" i="6"/>
  <c r="AP39" i="6"/>
  <c r="AO39" i="6"/>
  <c r="AN39" i="6"/>
  <c r="AM39" i="6"/>
  <c r="AL39" i="6"/>
  <c r="K47" i="6"/>
  <c r="J24" i="4"/>
  <c r="AR98" i="4"/>
  <c r="AQ98" i="4"/>
  <c r="AP98" i="4" s="1"/>
  <c r="AO98" i="4" s="1"/>
  <c r="AN98" i="4" s="1"/>
  <c r="AM98" i="4" s="1"/>
  <c r="AL98" i="4" s="1"/>
  <c r="AT98" i="4"/>
  <c r="AS98" i="4" s="1"/>
  <c r="BK8" i="8"/>
  <c r="BJ8" i="8"/>
  <c r="BI8" i="8"/>
  <c r="BH8" i="8"/>
  <c r="BG8" i="8"/>
  <c r="BF8" i="8"/>
  <c r="BE8" i="8"/>
  <c r="BD8" i="8"/>
  <c r="BC8" i="8"/>
  <c r="K34" i="6"/>
  <c r="K42" i="6"/>
  <c r="AA58" i="6"/>
  <c r="AE58" i="6"/>
  <c r="BA74" i="6"/>
  <c r="AZ74" i="6"/>
  <c r="AX74" i="6"/>
  <c r="BB74" i="6"/>
  <c r="AT30" i="8"/>
  <c r="AS30" i="8"/>
  <c r="AR30" i="8"/>
  <c r="AQ30" i="8"/>
  <c r="AP30" i="8"/>
  <c r="AO30" i="8"/>
  <c r="AN30" i="8"/>
  <c r="AM30" i="8"/>
  <c r="AL30" i="8"/>
  <c r="AT25" i="8"/>
  <c r="AS25" i="8"/>
  <c r="AR25" i="8"/>
  <c r="AQ25" i="8"/>
  <c r="AP25" i="8"/>
  <c r="AO25" i="8"/>
  <c r="AN25" i="8"/>
  <c r="AM25" i="8"/>
  <c r="AL25" i="8"/>
  <c r="K96" i="4"/>
  <c r="AT50" i="6"/>
  <c r="AS50" i="6"/>
  <c r="AR50" i="6"/>
  <c r="AQ50" i="6"/>
  <c r="AP50" i="6"/>
  <c r="AO50" i="6"/>
  <c r="AN50" i="6"/>
  <c r="AM50" i="6"/>
  <c r="AL50" i="6"/>
  <c r="AA76" i="6"/>
  <c r="K86" i="6"/>
  <c r="AS23" i="8"/>
  <c r="AR23" i="8"/>
  <c r="AQ23" i="8"/>
  <c r="AP23" i="8"/>
  <c r="AO23" i="8"/>
  <c r="AN23" i="8"/>
  <c r="AM23" i="8"/>
  <c r="AL23" i="8"/>
  <c r="AT23" i="8"/>
  <c r="AT86" i="6"/>
  <c r="AS86" i="6"/>
  <c r="AR86" i="6"/>
  <c r="AQ86" i="6"/>
  <c r="AP86" i="6"/>
  <c r="AO86" i="6"/>
  <c r="AN86" i="6"/>
  <c r="AM86" i="6"/>
  <c r="AL86" i="6"/>
  <c r="K94" i="4"/>
  <c r="BA71" i="6"/>
  <c r="AZ71" i="6"/>
  <c r="AX71" i="6"/>
  <c r="BB71" i="6"/>
  <c r="K76" i="6"/>
  <c r="AE76" i="6"/>
  <c r="AB76" i="6"/>
  <c r="Y76" i="6"/>
  <c r="K84" i="6"/>
  <c r="K92" i="6"/>
  <c r="AT37" i="8"/>
  <c r="AS37" i="8"/>
  <c r="AR37" i="8"/>
  <c r="AQ37" i="8"/>
  <c r="AP37" i="8"/>
  <c r="AO37" i="8"/>
  <c r="AN37" i="8"/>
  <c r="AM37" i="8"/>
  <c r="AL37" i="8"/>
  <c r="BA79" i="6"/>
  <c r="AZ79" i="6"/>
  <c r="AX79" i="6"/>
  <c r="BB79" i="6"/>
  <c r="BK44" i="8"/>
  <c r="BJ44" i="8"/>
  <c r="BI44" i="8"/>
  <c r="BH44" i="8"/>
  <c r="BG44" i="8"/>
  <c r="BF44" i="8"/>
  <c r="BE44" i="8"/>
  <c r="BD44" i="8"/>
  <c r="BC44" i="8"/>
  <c r="K66" i="6"/>
  <c r="K34" i="8"/>
  <c r="AT44" i="8"/>
  <c r="AS44" i="8"/>
  <c r="AR44" i="8"/>
  <c r="AQ44" i="8"/>
  <c r="AP44" i="8"/>
  <c r="AO44" i="8"/>
  <c r="AN44" i="8"/>
  <c r="AM44" i="8"/>
  <c r="AL44" i="8"/>
  <c r="K91" i="6"/>
  <c r="BA88" i="6"/>
  <c r="BB88" i="6"/>
  <c r="AT52" i="8"/>
  <c r="AS52" i="8"/>
  <c r="AR52" i="8"/>
  <c r="AQ52" i="8"/>
  <c r="AP52" i="8"/>
  <c r="AO52" i="8"/>
  <c r="AN52" i="8"/>
  <c r="AM52" i="8"/>
  <c r="AL52" i="8"/>
  <c r="AT68" i="8"/>
  <c r="AS68" i="8"/>
  <c r="AR68" i="8"/>
  <c r="AQ68" i="8"/>
  <c r="AP68" i="8"/>
  <c r="AO68" i="8"/>
  <c r="AN68" i="8"/>
  <c r="AM68" i="8"/>
  <c r="AL68" i="8"/>
  <c r="BK17" i="10"/>
  <c r="BJ17" i="10"/>
  <c r="BI17" i="10"/>
  <c r="BH17" i="10"/>
  <c r="BG17" i="10"/>
  <c r="BF17" i="10"/>
  <c r="BE17" i="10"/>
  <c r="BD17" i="10"/>
  <c r="BC17" i="10"/>
  <c r="AT71" i="6"/>
  <c r="AS71" i="6"/>
  <c r="AR71" i="6"/>
  <c r="AQ71" i="6"/>
  <c r="AP71" i="6"/>
  <c r="AO71" i="6"/>
  <c r="AN71" i="6"/>
  <c r="AM71" i="6"/>
  <c r="AL71" i="6"/>
  <c r="K83" i="6"/>
  <c r="AT71" i="8"/>
  <c r="AS71" i="8"/>
  <c r="AR71" i="8"/>
  <c r="AQ71" i="8"/>
  <c r="AP71" i="8"/>
  <c r="AO71" i="8"/>
  <c r="AN71" i="8"/>
  <c r="AM71" i="8"/>
  <c r="AL71" i="8"/>
  <c r="K26" i="8"/>
  <c r="AT54" i="8"/>
  <c r="AS54" i="8"/>
  <c r="AR54" i="8"/>
  <c r="AQ54" i="8"/>
  <c r="AP54" i="8"/>
  <c r="AO54" i="8"/>
  <c r="AN54" i="8"/>
  <c r="AM54" i="8"/>
  <c r="AL54" i="8"/>
  <c r="K58" i="8"/>
  <c r="AS56" i="8"/>
  <c r="AR56" i="8"/>
  <c r="AQ56" i="8"/>
  <c r="AP56" i="8"/>
  <c r="AO56" i="8"/>
  <c r="AN56" i="8"/>
  <c r="AM56" i="8"/>
  <c r="AL56" i="8"/>
  <c r="AT56" i="8"/>
  <c r="BK22" i="10"/>
  <c r="BJ22" i="10"/>
  <c r="BI22" i="10"/>
  <c r="BH22" i="10"/>
  <c r="BG22" i="10"/>
  <c r="BF22" i="10"/>
  <c r="BE22" i="10"/>
  <c r="BD22" i="10"/>
  <c r="BC22" i="10"/>
  <c r="AT74" i="8"/>
  <c r="AS74" i="8"/>
  <c r="AR74" i="8"/>
  <c r="AQ74" i="8"/>
  <c r="AP74" i="8"/>
  <c r="AO74" i="8"/>
  <c r="AN74" i="8"/>
  <c r="AM74" i="8"/>
  <c r="AL74" i="8"/>
  <c r="K78" i="8"/>
  <c r="AT35" i="10"/>
  <c r="AS35" i="10"/>
  <c r="AR35" i="10"/>
  <c r="AQ35" i="10"/>
  <c r="AP35" i="10"/>
  <c r="AO35" i="10"/>
  <c r="AN35" i="10"/>
  <c r="AM35" i="10"/>
  <c r="AL35" i="10"/>
  <c r="AS21" i="10"/>
  <c r="AT21" i="10"/>
  <c r="AR21" i="10"/>
  <c r="AQ21" i="10"/>
  <c r="AP21" i="10"/>
  <c r="AO21" i="10"/>
  <c r="AN21" i="10"/>
  <c r="AM21" i="10"/>
  <c r="AL21" i="10"/>
  <c r="AA53" i="10"/>
  <c r="AE53" i="10"/>
  <c r="K79" i="10"/>
  <c r="AE79" i="10"/>
  <c r="AB79" i="10"/>
  <c r="Y79" i="10"/>
  <c r="K38" i="10"/>
  <c r="AT49" i="10"/>
  <c r="AS49" i="10"/>
  <c r="AR49" i="10"/>
  <c r="AQ49" i="10"/>
  <c r="AP49" i="10"/>
  <c r="AO49" i="10"/>
  <c r="AN49" i="10"/>
  <c r="AM49" i="10"/>
  <c r="AL49" i="10"/>
  <c r="K64" i="10"/>
  <c r="G43" i="18"/>
  <c r="I43" i="18"/>
  <c r="P43" i="18"/>
  <c r="S43" i="18"/>
  <c r="G51" i="18"/>
  <c r="K51" i="18"/>
  <c r="P51" i="18"/>
  <c r="BP25" i="3"/>
  <c r="BO25" i="3"/>
  <c r="BN25" i="3"/>
  <c r="BM25" i="3"/>
  <c r="BL25" i="3"/>
  <c r="BK25" i="3"/>
  <c r="BJ25" i="3"/>
  <c r="BI25" i="3"/>
  <c r="BH25" i="3"/>
  <c r="AT89" i="10"/>
  <c r="AS89" i="10"/>
  <c r="AR89" i="10"/>
  <c r="AQ89" i="10"/>
  <c r="AP89" i="10"/>
  <c r="AO89" i="10"/>
  <c r="AN89" i="10"/>
  <c r="AM89" i="10"/>
  <c r="AL89" i="10"/>
  <c r="BQ45" i="3"/>
  <c r="BQ49" i="3"/>
  <c r="BQ53" i="3"/>
  <c r="BQ57" i="3"/>
  <c r="BQ61" i="3"/>
  <c r="AZ29" i="3"/>
  <c r="AZ33" i="3"/>
  <c r="AZ37" i="3"/>
  <c r="AZ41" i="3"/>
  <c r="BQ38" i="3"/>
  <c r="BQ42" i="3"/>
  <c r="BQ46" i="3"/>
  <c r="BQ50" i="3"/>
  <c r="BQ54" i="3"/>
  <c r="BQ58" i="3"/>
  <c r="AZ26" i="3"/>
  <c r="AZ30" i="3"/>
  <c r="AZ34" i="3"/>
  <c r="BQ43" i="3"/>
  <c r="BQ47" i="3"/>
  <c r="BQ51" i="3"/>
  <c r="BQ55" i="3"/>
  <c r="BQ59" i="3"/>
  <c r="BQ20" i="3"/>
  <c r="AZ23" i="3"/>
  <c r="AZ27" i="3"/>
  <c r="AZ31" i="3"/>
  <c r="BQ36" i="3"/>
  <c r="BQ40" i="3"/>
  <c r="BQ44" i="3"/>
  <c r="BQ48" i="3"/>
  <c r="BQ52" i="3"/>
  <c r="BQ12" i="3"/>
  <c r="BQ14" i="3"/>
  <c r="BQ21" i="3"/>
  <c r="AZ24" i="3"/>
  <c r="AZ28" i="3"/>
  <c r="AZ45" i="3"/>
  <c r="AZ49" i="3"/>
  <c r="AZ53" i="3"/>
  <c r="BQ66" i="3"/>
  <c r="BQ70" i="3"/>
  <c r="BQ74" i="3"/>
  <c r="BQ78" i="3"/>
  <c r="BQ82" i="3"/>
  <c r="BQ86" i="3"/>
  <c r="BQ90" i="3"/>
  <c r="AZ93" i="3"/>
  <c r="AZ101" i="3"/>
  <c r="AZ109" i="3"/>
  <c r="AZ66" i="3"/>
  <c r="AZ70" i="3"/>
  <c r="AZ74" i="3"/>
  <c r="AZ78" i="3"/>
  <c r="AZ82" i="3"/>
  <c r="AZ86" i="3"/>
  <c r="AZ90" i="3"/>
  <c r="AZ96" i="3"/>
  <c r="AZ104" i="3"/>
  <c r="AZ38" i="3"/>
  <c r="AZ44" i="3"/>
  <c r="AZ48" i="3"/>
  <c r="AZ52" i="3"/>
  <c r="AZ56" i="3"/>
  <c r="AZ59" i="3"/>
  <c r="BQ60" i="3"/>
  <c r="BQ63" i="3"/>
  <c r="BQ67" i="3"/>
  <c r="BQ71" i="3"/>
  <c r="BQ75" i="3"/>
  <c r="BQ79" i="3"/>
  <c r="BQ83" i="3"/>
  <c r="BQ87" i="3"/>
  <c r="BQ91" i="3"/>
  <c r="AZ99" i="3"/>
  <c r="AZ107" i="3"/>
  <c r="AZ35" i="3"/>
  <c r="AZ39" i="3"/>
  <c r="BQ56" i="3"/>
  <c r="BQ62" i="3"/>
  <c r="AZ67" i="3"/>
  <c r="AZ71" i="3"/>
  <c r="AZ75" i="3"/>
  <c r="AZ79" i="3"/>
  <c r="AZ83" i="3"/>
  <c r="AZ87" i="3"/>
  <c r="AZ91" i="3"/>
  <c r="AZ94" i="3"/>
  <c r="AZ102" i="3"/>
  <c r="AZ40" i="3"/>
  <c r="AZ43" i="3"/>
  <c r="AZ47" i="3"/>
  <c r="AZ51" i="3"/>
  <c r="AZ63" i="3"/>
  <c r="BQ64" i="3"/>
  <c r="BQ68" i="3"/>
  <c r="BQ72" i="3"/>
  <c r="BQ76" i="3"/>
  <c r="BQ80" i="3"/>
  <c r="BQ84" i="3"/>
  <c r="BQ88" i="3"/>
  <c r="AZ97" i="3"/>
  <c r="AZ105" i="3"/>
  <c r="AZ32" i="3"/>
  <c r="AZ57" i="3"/>
  <c r="AZ64" i="3"/>
  <c r="AZ68" i="3"/>
  <c r="AZ72" i="3"/>
  <c r="AZ76" i="3"/>
  <c r="AZ80" i="3"/>
  <c r="AZ84" i="3"/>
  <c r="AZ88" i="3"/>
  <c r="AZ92" i="3"/>
  <c r="AZ100" i="3"/>
  <c r="AZ108" i="3"/>
  <c r="AZ46" i="3"/>
  <c r="AZ50" i="3"/>
  <c r="AZ54" i="3"/>
  <c r="AZ55" i="3"/>
  <c r="BQ65" i="3"/>
  <c r="BQ69" i="3"/>
  <c r="BQ73" i="3"/>
  <c r="BQ77" i="3"/>
  <c r="BQ81" i="3"/>
  <c r="BQ85" i="3"/>
  <c r="BQ89" i="3"/>
  <c r="AZ95" i="3"/>
  <c r="AZ103" i="3"/>
  <c r="AZ36" i="3"/>
  <c r="AZ42" i="3"/>
  <c r="AZ58" i="3"/>
  <c r="AZ60" i="3"/>
  <c r="AZ61" i="3"/>
  <c r="AZ62" i="3"/>
  <c r="AZ65" i="3"/>
  <c r="AZ69" i="3"/>
  <c r="AZ73" i="3"/>
  <c r="AZ77" i="3"/>
  <c r="AZ81" i="3"/>
  <c r="AZ85" i="3"/>
  <c r="AZ89" i="3"/>
  <c r="AZ98" i="3"/>
  <c r="AZ106" i="3"/>
  <c r="BQ15" i="3"/>
  <c r="AT68" i="10"/>
  <c r="AS68" i="10"/>
  <c r="AR68" i="10"/>
  <c r="AQ68" i="10"/>
  <c r="AP68" i="10"/>
  <c r="AO68" i="10"/>
  <c r="AN68" i="10"/>
  <c r="AM68" i="10"/>
  <c r="AL68" i="10"/>
  <c r="AT33" i="10"/>
  <c r="AS33" i="10"/>
  <c r="AR33" i="10"/>
  <c r="AQ33" i="10"/>
  <c r="AP33" i="10"/>
  <c r="AO33" i="10"/>
  <c r="AN33" i="10"/>
  <c r="AM33" i="10"/>
  <c r="AL33" i="10"/>
  <c r="BQ9" i="3"/>
  <c r="BQ19" i="3"/>
  <c r="BQ28" i="3"/>
  <c r="AT83" i="10"/>
  <c r="AS83" i="10"/>
  <c r="AR83" i="10"/>
  <c r="AQ83" i="10"/>
  <c r="AP83" i="10"/>
  <c r="AO83" i="10"/>
  <c r="AN83" i="10"/>
  <c r="AM83" i="10"/>
  <c r="AL83" i="10"/>
  <c r="I27" i="3"/>
  <c r="I19" i="3"/>
  <c r="AK27" i="3"/>
  <c r="K48" i="3"/>
  <c r="AK48" i="3"/>
  <c r="H23" i="3"/>
  <c r="H19" i="3"/>
  <c r="H14" i="3"/>
  <c r="AK23" i="3"/>
  <c r="K55" i="3"/>
  <c r="AK55" i="3"/>
  <c r="J77" i="3"/>
  <c r="AK77" i="3"/>
  <c r="AK95" i="3"/>
  <c r="K95" i="3"/>
  <c r="AJ94" i="12"/>
  <c r="AK94" i="12"/>
  <c r="AI94" i="12"/>
  <c r="AJ106" i="12"/>
  <c r="AK106" i="12"/>
  <c r="AI106" i="12"/>
  <c r="AH106" i="12"/>
  <c r="AJ92" i="12"/>
  <c r="AK92" i="12"/>
  <c r="AI92" i="12"/>
  <c r="AH92" i="12"/>
  <c r="AJ110" i="12"/>
  <c r="AK110" i="12"/>
  <c r="AI110" i="12"/>
  <c r="AJ100" i="12"/>
  <c r="AK100" i="12"/>
  <c r="AI100" i="12"/>
  <c r="AJ96" i="12"/>
  <c r="AK96" i="12"/>
  <c r="AI96" i="12"/>
  <c r="AJ108" i="12"/>
  <c r="AK108" i="12"/>
  <c r="AI108" i="12"/>
  <c r="AH108" i="12"/>
  <c r="AJ98" i="12"/>
  <c r="AI98" i="12"/>
  <c r="AK98" i="12"/>
  <c r="AJ104" i="12"/>
  <c r="AK104" i="12"/>
  <c r="AI104" i="12"/>
  <c r="AJ102" i="12"/>
  <c r="AI102" i="12"/>
  <c r="AH102" i="12"/>
  <c r="AK102" i="12"/>
  <c r="AJ90" i="12"/>
  <c r="AK90" i="12"/>
  <c r="AI90" i="12"/>
  <c r="AH90" i="12"/>
  <c r="AB109" i="12"/>
  <c r="Y109" i="12"/>
  <c r="AB93" i="12"/>
  <c r="Y93" i="12"/>
  <c r="AH91" i="12"/>
  <c r="AH103" i="12"/>
  <c r="AB99" i="12"/>
  <c r="Y99" i="12"/>
  <c r="AH97" i="12"/>
  <c r="AH107" i="12"/>
  <c r="AB101" i="12"/>
  <c r="Y101" i="12"/>
  <c r="AJ94" i="10"/>
  <c r="AK94" i="10"/>
  <c r="AI94" i="10"/>
  <c r="AJ96" i="10"/>
  <c r="AK96" i="10"/>
  <c r="AI96" i="10"/>
  <c r="AH96" i="10"/>
  <c r="AJ110" i="10"/>
  <c r="AK110" i="10"/>
  <c r="AI110" i="10"/>
  <c r="AH110" i="10"/>
  <c r="AJ104" i="10"/>
  <c r="AK104" i="10"/>
  <c r="AI104" i="10"/>
  <c r="AJ98" i="10"/>
  <c r="AK98" i="10"/>
  <c r="AI98" i="10"/>
  <c r="AJ100" i="10"/>
  <c r="AK100" i="10"/>
  <c r="AI100" i="10"/>
  <c r="AJ102" i="10"/>
  <c r="AK102" i="10"/>
  <c r="AI102" i="10"/>
  <c r="AH102" i="10"/>
  <c r="AJ92" i="10"/>
  <c r="AK92" i="10"/>
  <c r="AI92" i="10"/>
  <c r="AH92" i="10"/>
  <c r="AI109" i="10"/>
  <c r="AJ109" i="10"/>
  <c r="AK109" i="10"/>
  <c r="AJ106" i="10"/>
  <c r="AK106" i="10"/>
  <c r="AI106" i="10"/>
  <c r="AH106" i="10"/>
  <c r="AJ108" i="10"/>
  <c r="AK108" i="10"/>
  <c r="AI108" i="10"/>
  <c r="AH108" i="10"/>
  <c r="AJ90" i="10"/>
  <c r="AK90" i="10"/>
  <c r="AI90" i="10"/>
  <c r="AH97" i="10"/>
  <c r="AH105" i="10"/>
  <c r="AH99" i="10"/>
  <c r="AA101" i="10"/>
  <c r="AE101" i="10"/>
  <c r="AH107" i="10"/>
  <c r="AH91" i="10"/>
  <c r="AK92" i="8"/>
  <c r="AI92" i="8"/>
  <c r="AH92" i="8"/>
  <c r="AJ92" i="8"/>
  <c r="AJ93" i="8"/>
  <c r="AK93" i="8"/>
  <c r="AI93" i="8"/>
  <c r="AH93" i="8"/>
  <c r="AJ91" i="8"/>
  <c r="AK91" i="8"/>
  <c r="AI91" i="8"/>
  <c r="AH91" i="8"/>
  <c r="AK88" i="8"/>
  <c r="AI88" i="8"/>
  <c r="AH88" i="8"/>
  <c r="AJ88" i="8"/>
  <c r="AK98" i="8"/>
  <c r="AI98" i="8"/>
  <c r="AH98" i="8"/>
  <c r="AJ98" i="8"/>
  <c r="AJ95" i="8"/>
  <c r="AK95" i="8"/>
  <c r="AI95" i="8"/>
  <c r="AI86" i="8"/>
  <c r="AH86" i="8"/>
  <c r="AJ86" i="8"/>
  <c r="AK86" i="8"/>
  <c r="AJ97" i="8"/>
  <c r="AK97" i="8"/>
  <c r="AI97" i="8"/>
  <c r="AH97" i="8"/>
  <c r="AJ99" i="8"/>
  <c r="AK99" i="8"/>
  <c r="AI99" i="8"/>
  <c r="AJ103" i="8"/>
  <c r="AK103" i="8"/>
  <c r="AI103" i="8"/>
  <c r="AH103" i="8"/>
  <c r="AJ101" i="8"/>
  <c r="AK101" i="8"/>
  <c r="AI101" i="8"/>
  <c r="AH101" i="8"/>
  <c r="AI100" i="8"/>
  <c r="AH100" i="8"/>
  <c r="AK100" i="8"/>
  <c r="AJ100" i="8"/>
  <c r="AK104" i="8"/>
  <c r="AI104" i="8"/>
  <c r="AH104" i="8"/>
  <c r="AJ104" i="8"/>
  <c r="AJ87" i="8"/>
  <c r="AK87" i="8"/>
  <c r="AI87" i="8"/>
  <c r="AI96" i="8"/>
  <c r="AH96" i="8"/>
  <c r="AJ96" i="8"/>
  <c r="AK96" i="8"/>
  <c r="AJ85" i="8"/>
  <c r="AK85" i="8"/>
  <c r="AI85" i="8"/>
  <c r="AH85" i="8"/>
  <c r="AJ105" i="8"/>
  <c r="AK105" i="8"/>
  <c r="AI105" i="8"/>
  <c r="AJ89" i="8"/>
  <c r="AK89" i="8"/>
  <c r="AI89" i="8"/>
  <c r="AH89" i="8"/>
  <c r="AI94" i="8"/>
  <c r="AJ94" i="8"/>
  <c r="AK94" i="8"/>
  <c r="AI90" i="8"/>
  <c r="AH90" i="8"/>
  <c r="AJ90" i="8"/>
  <c r="AK90" i="8"/>
  <c r="AI102" i="8"/>
  <c r="AJ102" i="8"/>
  <c r="AK102" i="8"/>
  <c r="AJ93" i="6"/>
  <c r="AK93" i="6"/>
  <c r="AI93" i="6"/>
  <c r="AJ105" i="6"/>
  <c r="AK105" i="6"/>
  <c r="AI105" i="6"/>
  <c r="AH105" i="6"/>
  <c r="AJ99" i="6"/>
  <c r="AK99" i="6"/>
  <c r="AI99" i="6"/>
  <c r="AH99" i="6"/>
  <c r="AJ111" i="6"/>
  <c r="AK111" i="6"/>
  <c r="AI111" i="6"/>
  <c r="AH111" i="6"/>
  <c r="AJ95" i="6"/>
  <c r="AK95" i="6"/>
  <c r="AI95" i="6"/>
  <c r="AJ107" i="6"/>
  <c r="AK107" i="6"/>
  <c r="AI107" i="6"/>
  <c r="AJ109" i="6"/>
  <c r="AK109" i="6"/>
  <c r="AI109" i="6"/>
  <c r="AH109" i="6"/>
  <c r="AJ101" i="6"/>
  <c r="AK101" i="6"/>
  <c r="AI101" i="6"/>
  <c r="AH101" i="6"/>
  <c r="AJ97" i="6"/>
  <c r="AK97" i="6"/>
  <c r="AI97" i="6"/>
  <c r="AJ103" i="6"/>
  <c r="AK103" i="6"/>
  <c r="AI103" i="6"/>
  <c r="AH103" i="6"/>
  <c r="AJ113" i="6"/>
  <c r="AK113" i="6"/>
  <c r="AI113" i="6"/>
  <c r="AH113" i="6"/>
  <c r="AB100" i="6"/>
  <c r="Y100" i="6"/>
  <c r="AH96" i="6"/>
  <c r="AH104" i="6"/>
  <c r="AH102" i="6"/>
  <c r="AI71" i="8"/>
  <c r="AH71" i="8"/>
  <c r="AJ71" i="8"/>
  <c r="AK71" i="8"/>
  <c r="AJ33" i="10"/>
  <c r="AK33" i="10"/>
  <c r="AI33" i="10"/>
  <c r="AH33" i="10"/>
  <c r="AI58" i="8"/>
  <c r="AH58" i="8"/>
  <c r="AJ58" i="8"/>
  <c r="AK58" i="8"/>
  <c r="AI68" i="10"/>
  <c r="AH68" i="10"/>
  <c r="AJ68" i="10"/>
  <c r="AK68" i="10"/>
  <c r="AI23" i="8"/>
  <c r="AJ23" i="8"/>
  <c r="AK23" i="8"/>
  <c r="AJ89" i="10"/>
  <c r="AI89" i="10"/>
  <c r="AK89" i="10"/>
  <c r="AJ25" i="8"/>
  <c r="AK25" i="8"/>
  <c r="AI25" i="8"/>
  <c r="AH25" i="8"/>
  <c r="AJ54" i="6"/>
  <c r="AK54" i="6"/>
  <c r="AI54" i="6"/>
  <c r="AH54" i="6"/>
  <c r="AJ50" i="4"/>
  <c r="AK50" i="4"/>
  <c r="AI50" i="4"/>
  <c r="AI83" i="6"/>
  <c r="AJ83" i="6"/>
  <c r="AK83" i="6"/>
  <c r="AI34" i="6"/>
  <c r="AJ34" i="6"/>
  <c r="AK34" i="6"/>
  <c r="AK35" i="15"/>
  <c r="AI58" i="10"/>
  <c r="AH58" i="10"/>
  <c r="AJ58" i="10"/>
  <c r="AK58" i="10"/>
  <c r="BA14" i="8"/>
  <c r="BB14" i="8"/>
  <c r="BA10" i="8"/>
  <c r="AZ10" i="8"/>
  <c r="AX10" i="8"/>
  <c r="BB10" i="8"/>
  <c r="BA27" i="8"/>
  <c r="BB27" i="8"/>
  <c r="AI101" i="4"/>
  <c r="AH101" i="4" s="1"/>
  <c r="AJ101" i="4"/>
  <c r="AK101" i="4"/>
  <c r="AK41" i="4"/>
  <c r="AJ41" i="4"/>
  <c r="AJ48" i="15"/>
  <c r="AI50" i="8"/>
  <c r="AJ50" i="8"/>
  <c r="AK50" i="8"/>
  <c r="BB12" i="10"/>
  <c r="BA12" i="10"/>
  <c r="AZ12" i="10"/>
  <c r="AX12" i="10"/>
  <c r="AK67" i="6"/>
  <c r="AI67" i="6"/>
  <c r="AJ67" i="6"/>
  <c r="AI67" i="8"/>
  <c r="AJ67" i="8"/>
  <c r="AK67" i="8"/>
  <c r="AI78" i="6"/>
  <c r="AJ78" i="6"/>
  <c r="AK78" i="6"/>
  <c r="AI43" i="6"/>
  <c r="AJ43" i="6"/>
  <c r="AK43" i="6"/>
  <c r="AI88" i="12"/>
  <c r="AJ88" i="12"/>
  <c r="AK88" i="12"/>
  <c r="AJ56" i="10"/>
  <c r="AK56" i="10"/>
  <c r="AI56" i="10"/>
  <c r="AH56" i="10"/>
  <c r="AK34" i="10"/>
  <c r="AI34" i="10"/>
  <c r="AJ34" i="10"/>
  <c r="AI79" i="6"/>
  <c r="AH79" i="6"/>
  <c r="AJ79" i="6"/>
  <c r="AK79" i="6"/>
  <c r="AJ84" i="4"/>
  <c r="AK84" i="4"/>
  <c r="AI84" i="4"/>
  <c r="AH84" i="4" s="1"/>
  <c r="AI81" i="4"/>
  <c r="AJ81" i="4"/>
  <c r="AK81" i="4"/>
  <c r="AJ66" i="4"/>
  <c r="AK66" i="4"/>
  <c r="AI66" i="4"/>
  <c r="AI88" i="15"/>
  <c r="BA5" i="10"/>
  <c r="AZ5" i="10"/>
  <c r="AX5" i="10"/>
  <c r="BB5" i="10"/>
  <c r="AK36" i="8"/>
  <c r="AI36" i="8"/>
  <c r="AJ36" i="8"/>
  <c r="AJ22" i="6"/>
  <c r="AK22" i="6"/>
  <c r="AI22" i="6"/>
  <c r="AH22" i="6"/>
  <c r="AI95" i="4"/>
  <c r="AH95" i="4" s="1"/>
  <c r="AJ95" i="4"/>
  <c r="AK95" i="4"/>
  <c r="AI26" i="4"/>
  <c r="AJ26" i="4"/>
  <c r="AK26" i="4"/>
  <c r="BA18" i="6"/>
  <c r="BB18" i="6"/>
  <c r="BA52" i="12"/>
  <c r="AZ52" i="12"/>
  <c r="AX52" i="12"/>
  <c r="BB52" i="12"/>
  <c r="BA38" i="12"/>
  <c r="BB38" i="12"/>
  <c r="AJ72" i="10"/>
  <c r="AK72" i="10"/>
  <c r="AI72" i="10"/>
  <c r="AI84" i="8"/>
  <c r="AJ84" i="8"/>
  <c r="AK84" i="8"/>
  <c r="AI83" i="4"/>
  <c r="AK83" i="4"/>
  <c r="AJ83" i="4"/>
  <c r="BB8" i="4"/>
  <c r="BA8" i="4"/>
  <c r="AK50" i="12"/>
  <c r="AJ50" i="12"/>
  <c r="AI50" i="12"/>
  <c r="AH50" i="12"/>
  <c r="AI43" i="10"/>
  <c r="AJ43" i="10"/>
  <c r="AK43" i="10"/>
  <c r="AI28" i="8"/>
  <c r="AH28" i="8"/>
  <c r="AK28" i="8"/>
  <c r="AJ28" i="8"/>
  <c r="BA40" i="8"/>
  <c r="BB40" i="8"/>
  <c r="AI61" i="4"/>
  <c r="AH61" i="4" s="1"/>
  <c r="AJ61" i="4"/>
  <c r="AK61" i="4"/>
  <c r="AJ24" i="4"/>
  <c r="AK24" i="4"/>
  <c r="AI24" i="4"/>
  <c r="AK75" i="12"/>
  <c r="AI75" i="12"/>
  <c r="AJ75" i="12"/>
  <c r="BA16" i="15"/>
  <c r="BA55" i="12"/>
  <c r="AZ55" i="12"/>
  <c r="AX55" i="12"/>
  <c r="BB55" i="12"/>
  <c r="AI52" i="12"/>
  <c r="AJ52" i="12"/>
  <c r="AK52" i="12"/>
  <c r="BB48" i="12"/>
  <c r="BA48" i="12"/>
  <c r="AZ48" i="12"/>
  <c r="AX48" i="12"/>
  <c r="AK38" i="12"/>
  <c r="AJ38" i="12"/>
  <c r="AI38" i="12"/>
  <c r="AJ24" i="12"/>
  <c r="AI24" i="12"/>
  <c r="AH24" i="12"/>
  <c r="AK24" i="12"/>
  <c r="BB8" i="15"/>
  <c r="BA9" i="12"/>
  <c r="AZ9" i="12"/>
  <c r="AX9" i="12"/>
  <c r="BB9" i="12"/>
  <c r="BF25" i="3"/>
  <c r="BG25" i="3"/>
  <c r="AI71" i="6"/>
  <c r="AJ71" i="6"/>
  <c r="AK71" i="6"/>
  <c r="BA44" i="8"/>
  <c r="BB44" i="8"/>
  <c r="AK30" i="8"/>
  <c r="AJ30" i="8"/>
  <c r="AI30" i="8"/>
  <c r="AH30" i="8"/>
  <c r="AI45" i="4"/>
  <c r="AJ45" i="4"/>
  <c r="AI53" i="4"/>
  <c r="AJ53" i="4"/>
  <c r="AK53" i="4"/>
  <c r="AJ57" i="4"/>
  <c r="AK57" i="4"/>
  <c r="AJ31" i="15"/>
  <c r="AJ28" i="12"/>
  <c r="AI28" i="12"/>
  <c r="AK28" i="12"/>
  <c r="BA2" i="10"/>
  <c r="AZ2" i="10"/>
  <c r="AX2" i="10"/>
  <c r="BB2" i="10"/>
  <c r="AI29" i="8"/>
  <c r="AK29" i="8"/>
  <c r="AJ29" i="8"/>
  <c r="AJ68" i="4"/>
  <c r="AK68" i="4"/>
  <c r="AI68" i="4"/>
  <c r="AI40" i="6"/>
  <c r="AJ40" i="6"/>
  <c r="AK40" i="6"/>
  <c r="BB4" i="4"/>
  <c r="AZ4" i="4" s="1"/>
  <c r="AX4" i="4" s="1"/>
  <c r="BA4" i="4"/>
  <c r="BA36" i="8"/>
  <c r="AZ36" i="8"/>
  <c r="AX36" i="8"/>
  <c r="BB36" i="8"/>
  <c r="BB16" i="6"/>
  <c r="BA16" i="6"/>
  <c r="AZ16" i="6"/>
  <c r="AX16" i="6"/>
  <c r="AI28" i="4"/>
  <c r="AH28" i="4" s="1"/>
  <c r="AJ28" i="4"/>
  <c r="AK28" i="4"/>
  <c r="BB42" i="12"/>
  <c r="BA42" i="12"/>
  <c r="AZ42" i="12"/>
  <c r="AX42" i="12"/>
  <c r="AJ80" i="10"/>
  <c r="AK80" i="10"/>
  <c r="AI80" i="10"/>
  <c r="AH80" i="10"/>
  <c r="AN25" i="3"/>
  <c r="AO25" i="3"/>
  <c r="AP25" i="3"/>
  <c r="BG33" i="3"/>
  <c r="BF33" i="3"/>
  <c r="BB26" i="10"/>
  <c r="BA26" i="10"/>
  <c r="AZ26" i="10"/>
  <c r="AX26" i="10"/>
  <c r="AI81" i="6"/>
  <c r="AJ81" i="6"/>
  <c r="AK81" i="6"/>
  <c r="AI76" i="8"/>
  <c r="AJ76" i="8"/>
  <c r="AK76" i="8"/>
  <c r="BA12" i="6"/>
  <c r="BB12" i="6"/>
  <c r="BB6" i="4"/>
  <c r="BA6" i="4"/>
  <c r="AZ6" i="4"/>
  <c r="AX6" i="4" s="1"/>
  <c r="AI57" i="10"/>
  <c r="AJ57" i="10"/>
  <c r="AK57" i="10"/>
  <c r="AK70" i="8"/>
  <c r="AI70" i="8"/>
  <c r="AJ70" i="8"/>
  <c r="BB24" i="8"/>
  <c r="BA24" i="8"/>
  <c r="AZ24" i="8"/>
  <c r="AX24" i="8"/>
  <c r="BA20" i="8"/>
  <c r="BB20" i="8"/>
  <c r="AI38" i="6"/>
  <c r="AJ38" i="6"/>
  <c r="AK38" i="6"/>
  <c r="AJ52" i="6"/>
  <c r="AK52" i="6"/>
  <c r="AI52" i="6"/>
  <c r="AI34" i="15"/>
  <c r="AJ21" i="15"/>
  <c r="BA39" i="12"/>
  <c r="BB39" i="12"/>
  <c r="AK43" i="8"/>
  <c r="AI43" i="8"/>
  <c r="AJ43" i="8"/>
  <c r="AI51" i="8"/>
  <c r="AH51" i="8"/>
  <c r="AJ51" i="8"/>
  <c r="AK51" i="8"/>
  <c r="AI69" i="6"/>
  <c r="AJ69" i="6"/>
  <c r="AK69" i="6"/>
  <c r="AI67" i="4"/>
  <c r="AJ67" i="4"/>
  <c r="AK67" i="4"/>
  <c r="BB21" i="4"/>
  <c r="BA21" i="4"/>
  <c r="AZ21" i="4" s="1"/>
  <c r="AX21" i="4" s="1"/>
  <c r="AI56" i="15"/>
  <c r="AH56" i="15" s="1"/>
  <c r="AJ56" i="15"/>
  <c r="AK56" i="15"/>
  <c r="AI76" i="12"/>
  <c r="AH76" i="12"/>
  <c r="AJ76" i="12"/>
  <c r="AK76" i="12"/>
  <c r="BA12" i="15"/>
  <c r="AZ12" i="15" s="1"/>
  <c r="AX12" i="15" s="1"/>
  <c r="AJ65" i="12"/>
  <c r="AI65" i="12"/>
  <c r="AH65" i="12"/>
  <c r="AK65" i="12"/>
  <c r="AI78" i="10"/>
  <c r="AH78" i="10"/>
  <c r="AK78" i="10"/>
  <c r="AJ78" i="10"/>
  <c r="AI72" i="8"/>
  <c r="AJ72" i="8"/>
  <c r="AK72" i="8"/>
  <c r="AI60" i="4"/>
  <c r="AJ60" i="4"/>
  <c r="AK60" i="4"/>
  <c r="AI79" i="15"/>
  <c r="AJ79" i="15"/>
  <c r="AI86" i="12"/>
  <c r="AJ86" i="12"/>
  <c r="AK86" i="12"/>
  <c r="AK42" i="12"/>
  <c r="AJ42" i="12"/>
  <c r="AI42" i="12"/>
  <c r="AH42" i="12"/>
  <c r="AJ81" i="12"/>
  <c r="AI81" i="12"/>
  <c r="AH81" i="12"/>
  <c r="AK81" i="12"/>
  <c r="AI23" i="12"/>
  <c r="AJ23" i="12"/>
  <c r="AK23" i="12"/>
  <c r="AK54" i="8"/>
  <c r="AI54" i="8"/>
  <c r="AJ54" i="8"/>
  <c r="AI74" i="8"/>
  <c r="AJ74" i="8"/>
  <c r="AK74" i="8"/>
  <c r="AI44" i="8"/>
  <c r="AJ44" i="8"/>
  <c r="AK44" i="8"/>
  <c r="AJ60" i="6"/>
  <c r="AK60" i="6"/>
  <c r="AI60" i="6"/>
  <c r="AH60" i="6"/>
  <c r="AI88" i="10"/>
  <c r="AJ88" i="10"/>
  <c r="AK88" i="10"/>
  <c r="BB20" i="10"/>
  <c r="BA20" i="10"/>
  <c r="BB16" i="8"/>
  <c r="BA16" i="8"/>
  <c r="AZ16" i="8"/>
  <c r="AX16" i="8"/>
  <c r="BA17" i="6"/>
  <c r="BB17" i="6"/>
  <c r="BB3" i="4"/>
  <c r="BA3" i="4"/>
  <c r="AZ3" i="4" s="1"/>
  <c r="AX3" i="4" s="1"/>
  <c r="AK82" i="15"/>
  <c r="AK62" i="8"/>
  <c r="AI62" i="8"/>
  <c r="AJ62" i="8"/>
  <c r="AI26" i="6"/>
  <c r="AJ26" i="6"/>
  <c r="AK26" i="6"/>
  <c r="AJ53" i="6"/>
  <c r="AK53" i="6"/>
  <c r="AI53" i="6"/>
  <c r="BA26" i="6"/>
  <c r="BB26" i="6"/>
  <c r="BB19" i="4"/>
  <c r="BA19" i="4"/>
  <c r="AZ19" i="4" s="1"/>
  <c r="AX19" i="4" s="1"/>
  <c r="AI35" i="4"/>
  <c r="AJ35" i="4"/>
  <c r="AI68" i="12"/>
  <c r="AJ68" i="12"/>
  <c r="AK68" i="12"/>
  <c r="AI70" i="10"/>
  <c r="AJ70" i="10"/>
  <c r="AK70" i="10"/>
  <c r="BA8" i="6"/>
  <c r="AZ8" i="6"/>
  <c r="AX8" i="6"/>
  <c r="BB8" i="6"/>
  <c r="BB5" i="6"/>
  <c r="BA5" i="6"/>
  <c r="AZ5" i="6"/>
  <c r="AX5" i="6"/>
  <c r="AK92" i="15"/>
  <c r="AI60" i="8"/>
  <c r="AJ60" i="8"/>
  <c r="AK60" i="8"/>
  <c r="AJ78" i="4"/>
  <c r="AI78" i="4"/>
  <c r="AH78" i="4" s="1"/>
  <c r="AA78" i="4" s="1"/>
  <c r="AK78" i="4"/>
  <c r="BB4" i="6"/>
  <c r="BA4" i="6"/>
  <c r="AZ4" i="6"/>
  <c r="AX4" i="6"/>
  <c r="BB9" i="4"/>
  <c r="BA9" i="4"/>
  <c r="AZ9" i="4" s="1"/>
  <c r="AX9" i="4" s="1"/>
  <c r="AJ22" i="4"/>
  <c r="AK22" i="4"/>
  <c r="AI22" i="4"/>
  <c r="AI73" i="10"/>
  <c r="AJ73" i="10"/>
  <c r="AK73" i="10"/>
  <c r="AI73" i="6"/>
  <c r="AH73" i="6"/>
  <c r="AJ73" i="6"/>
  <c r="AK73" i="6"/>
  <c r="BA22" i="8"/>
  <c r="BB22" i="8"/>
  <c r="BB3" i="6"/>
  <c r="BA3" i="6"/>
  <c r="AZ3" i="6"/>
  <c r="AX3" i="6"/>
  <c r="BB7" i="4"/>
  <c r="BA7" i="4"/>
  <c r="AZ7" i="4" s="1"/>
  <c r="AX7" i="4" s="1"/>
  <c r="AK58" i="15"/>
  <c r="AJ58" i="15"/>
  <c r="AH58" i="15" s="1"/>
  <c r="AI58" i="15"/>
  <c r="BB3" i="15"/>
  <c r="AI46" i="10"/>
  <c r="AJ46" i="10"/>
  <c r="AK46" i="10"/>
  <c r="AI54" i="10"/>
  <c r="AJ54" i="10"/>
  <c r="AK54" i="10"/>
  <c r="AI42" i="10"/>
  <c r="AJ42" i="10"/>
  <c r="AK42" i="10"/>
  <c r="BA17" i="8"/>
  <c r="BB17" i="8"/>
  <c r="BB22" i="4"/>
  <c r="BA22" i="4"/>
  <c r="AZ22" i="4" s="1"/>
  <c r="AX22" i="4" s="1"/>
  <c r="AI60" i="12"/>
  <c r="AJ60" i="12"/>
  <c r="AK60" i="12"/>
  <c r="AI50" i="10"/>
  <c r="AJ50" i="10"/>
  <c r="AK50" i="10"/>
  <c r="AI76" i="10"/>
  <c r="AJ76" i="10"/>
  <c r="AK76" i="10"/>
  <c r="AK46" i="8"/>
  <c r="AI46" i="8"/>
  <c r="AJ46" i="8"/>
  <c r="AJ42" i="8"/>
  <c r="AI42" i="8"/>
  <c r="AH42" i="8"/>
  <c r="AK42" i="8"/>
  <c r="AK21" i="8"/>
  <c r="AJ21" i="8"/>
  <c r="AI21" i="8"/>
  <c r="AH21" i="8"/>
  <c r="AK97" i="15"/>
  <c r="AI97" i="15"/>
  <c r="AH97" i="15" s="1"/>
  <c r="AJ97" i="15"/>
  <c r="AK27" i="15"/>
  <c r="AI27" i="15"/>
  <c r="AH27" i="15"/>
  <c r="AJ27" i="15"/>
  <c r="AK49" i="12"/>
  <c r="AJ49" i="12"/>
  <c r="AI49" i="12"/>
  <c r="AH49" i="12"/>
  <c r="AI27" i="12"/>
  <c r="AH27" i="12"/>
  <c r="AK27" i="12"/>
  <c r="AJ27" i="12"/>
  <c r="AI39" i="15"/>
  <c r="AJ39" i="15"/>
  <c r="AK39" i="15"/>
  <c r="AJ57" i="15"/>
  <c r="BB12" i="12"/>
  <c r="BA12" i="12"/>
  <c r="AZ12" i="12"/>
  <c r="AX12" i="12"/>
  <c r="BB32" i="12"/>
  <c r="BA32" i="12"/>
  <c r="AZ32" i="12"/>
  <c r="AX32" i="12"/>
  <c r="AJ29" i="15"/>
  <c r="AH29" i="15" s="1"/>
  <c r="AK29" i="15"/>
  <c r="AI29" i="15"/>
  <c r="BA27" i="12"/>
  <c r="BB27" i="12"/>
  <c r="BB6" i="12"/>
  <c r="BA6" i="12"/>
  <c r="AZ6" i="12"/>
  <c r="AX6" i="12"/>
  <c r="AI49" i="10"/>
  <c r="AJ49" i="10"/>
  <c r="AK49" i="10"/>
  <c r="AJ83" i="10"/>
  <c r="AI83" i="10"/>
  <c r="AH83" i="10"/>
  <c r="AK83" i="10"/>
  <c r="BA17" i="10"/>
  <c r="AZ17" i="10"/>
  <c r="AX17" i="10"/>
  <c r="BB17" i="10"/>
  <c r="AK21" i="10"/>
  <c r="AI21" i="10"/>
  <c r="AJ21" i="10"/>
  <c r="BA22" i="10"/>
  <c r="BB22" i="10"/>
  <c r="AI68" i="8"/>
  <c r="AJ68" i="8"/>
  <c r="AK68" i="8"/>
  <c r="BA8" i="8"/>
  <c r="BB8" i="8"/>
  <c r="BB2" i="4"/>
  <c r="BA2" i="4"/>
  <c r="AJ64" i="10"/>
  <c r="AK64" i="10"/>
  <c r="AI64" i="10"/>
  <c r="AH64" i="10"/>
  <c r="BA13" i="8"/>
  <c r="BB13" i="8"/>
  <c r="BA7" i="8"/>
  <c r="BB7" i="8"/>
  <c r="AI31" i="4"/>
  <c r="AH31" i="4" s="1"/>
  <c r="AJ31" i="4"/>
  <c r="AK31" i="4"/>
  <c r="AI95" i="15"/>
  <c r="AH95" i="15" s="1"/>
  <c r="BB4" i="12"/>
  <c r="BA4" i="12"/>
  <c r="BA8" i="10"/>
  <c r="AZ8" i="10"/>
  <c r="AX8" i="10"/>
  <c r="BB8" i="10"/>
  <c r="AI79" i="8"/>
  <c r="AJ79" i="8"/>
  <c r="AK79" i="8"/>
  <c r="AI31" i="6"/>
  <c r="AJ31" i="6"/>
  <c r="AK31" i="6"/>
  <c r="AI99" i="15"/>
  <c r="AI41" i="10"/>
  <c r="AJ41" i="10"/>
  <c r="AK41" i="10"/>
  <c r="AK29" i="10"/>
  <c r="AI29" i="10"/>
  <c r="AJ29" i="10"/>
  <c r="BA5" i="8"/>
  <c r="BB5" i="8"/>
  <c r="AI30" i="4"/>
  <c r="AJ30" i="4"/>
  <c r="AK30" i="4"/>
  <c r="AI36" i="6"/>
  <c r="AJ36" i="6"/>
  <c r="AK36" i="6"/>
  <c r="AI32" i="4"/>
  <c r="AJ32" i="4"/>
  <c r="AK32" i="4"/>
  <c r="AJ69" i="12"/>
  <c r="AK69" i="12"/>
  <c r="AI69" i="12"/>
  <c r="BB8" i="12"/>
  <c r="BA8" i="12"/>
  <c r="AZ8" i="12"/>
  <c r="AX8" i="12"/>
  <c r="BA4" i="10"/>
  <c r="BB4" i="10"/>
  <c r="AJ32" i="8"/>
  <c r="AI32" i="8"/>
  <c r="AH32" i="8"/>
  <c r="AK32" i="8"/>
  <c r="AJ31" i="8"/>
  <c r="AK31" i="8"/>
  <c r="AI31" i="8"/>
  <c r="BA15" i="8"/>
  <c r="BB15" i="8"/>
  <c r="AJ33" i="8"/>
  <c r="AI33" i="8"/>
  <c r="AH33" i="8"/>
  <c r="AK33" i="8"/>
  <c r="AI73" i="4"/>
  <c r="AH73" i="4"/>
  <c r="AK73" i="4"/>
  <c r="AJ73" i="4"/>
  <c r="BB15" i="4"/>
  <c r="BA15" i="4"/>
  <c r="AZ15" i="4" s="1"/>
  <c r="AX15" i="4" s="1"/>
  <c r="BB11" i="8"/>
  <c r="BA11" i="8"/>
  <c r="BA3" i="8"/>
  <c r="BB3" i="8"/>
  <c r="AI35" i="6"/>
  <c r="AH35" i="6"/>
  <c r="AJ35" i="6"/>
  <c r="AK35" i="6"/>
  <c r="AI62" i="4"/>
  <c r="AJ62" i="4"/>
  <c r="AK62" i="4"/>
  <c r="AI40" i="15"/>
  <c r="AJ40" i="15"/>
  <c r="AJ81" i="10"/>
  <c r="AK81" i="10"/>
  <c r="AI81" i="10"/>
  <c r="BB22" i="6"/>
  <c r="BA22" i="6"/>
  <c r="AZ22" i="6"/>
  <c r="AX22" i="6"/>
  <c r="BA17" i="15"/>
  <c r="AI75" i="10"/>
  <c r="AJ75" i="10"/>
  <c r="AK75" i="10"/>
  <c r="AK62" i="6"/>
  <c r="AI62" i="6"/>
  <c r="AJ62" i="6"/>
  <c r="AJ47" i="6"/>
  <c r="AK47" i="6"/>
  <c r="AI47" i="6"/>
  <c r="AH47" i="6"/>
  <c r="AI85" i="15"/>
  <c r="AJ85" i="15"/>
  <c r="AK85" i="15"/>
  <c r="BB13" i="15"/>
  <c r="BA13" i="15"/>
  <c r="AZ13" i="15" s="1"/>
  <c r="AX13" i="15" s="1"/>
  <c r="AK21" i="12"/>
  <c r="AI21" i="12"/>
  <c r="AH21" i="12"/>
  <c r="AJ21" i="12"/>
  <c r="BB30" i="12"/>
  <c r="BA30" i="12"/>
  <c r="AZ30" i="12"/>
  <c r="AX30" i="12"/>
  <c r="AI47" i="12"/>
  <c r="AK47" i="12"/>
  <c r="AJ47" i="12"/>
  <c r="BA19" i="12"/>
  <c r="AZ19" i="12"/>
  <c r="AX19" i="12"/>
  <c r="BB19" i="12"/>
  <c r="BB7" i="12"/>
  <c r="BA7" i="12"/>
  <c r="AZ7" i="12"/>
  <c r="AX7" i="12"/>
  <c r="BA35" i="12"/>
  <c r="BB35" i="12"/>
  <c r="AI56" i="8"/>
  <c r="AJ56" i="8"/>
  <c r="AK56" i="8"/>
  <c r="AI52" i="8"/>
  <c r="AH52" i="8"/>
  <c r="AJ52" i="8"/>
  <c r="AK52" i="8"/>
  <c r="AI37" i="8"/>
  <c r="AJ37" i="8"/>
  <c r="AK37" i="8"/>
  <c r="AI50" i="6"/>
  <c r="AK50" i="6"/>
  <c r="AJ50" i="6"/>
  <c r="BB9" i="6"/>
  <c r="BA9" i="6"/>
  <c r="BB14" i="4"/>
  <c r="AJ78" i="15"/>
  <c r="AI38" i="10"/>
  <c r="AJ38" i="10"/>
  <c r="AK38" i="10"/>
  <c r="BA11" i="10"/>
  <c r="BB11" i="10"/>
  <c r="AI40" i="4"/>
  <c r="AH40" i="4" s="1"/>
  <c r="AJ40" i="4"/>
  <c r="AK40" i="4"/>
  <c r="AI44" i="6"/>
  <c r="AJ44" i="6"/>
  <c r="AK44" i="6"/>
  <c r="BB18" i="4"/>
  <c r="BA18" i="4"/>
  <c r="AZ18" i="4" s="1"/>
  <c r="AX18" i="4" s="1"/>
  <c r="BA5" i="15"/>
  <c r="AZ5" i="15" s="1"/>
  <c r="AX5" i="15" s="1"/>
  <c r="AI39" i="12"/>
  <c r="AH39" i="12"/>
  <c r="AK39" i="12"/>
  <c r="AJ39" i="12"/>
  <c r="BA15" i="12"/>
  <c r="BB15" i="12"/>
  <c r="BA6" i="8"/>
  <c r="BB6" i="8"/>
  <c r="AI23" i="6"/>
  <c r="AJ23" i="6"/>
  <c r="AK23" i="6"/>
  <c r="AJ58" i="4"/>
  <c r="AK58" i="4"/>
  <c r="AK23" i="15"/>
  <c r="AI23" i="15"/>
  <c r="AH23" i="15" s="1"/>
  <c r="AI44" i="12"/>
  <c r="AH44" i="12"/>
  <c r="AK44" i="12"/>
  <c r="AJ44" i="12"/>
  <c r="AI83" i="8"/>
  <c r="AJ83" i="8"/>
  <c r="AK83" i="8"/>
  <c r="AI99" i="4"/>
  <c r="AJ99" i="4"/>
  <c r="AK99" i="4"/>
  <c r="BA15" i="6"/>
  <c r="BB15" i="6"/>
  <c r="BB5" i="4"/>
  <c r="BA5" i="4"/>
  <c r="AZ5" i="4" s="1"/>
  <c r="AX5" i="4" s="1"/>
  <c r="AI47" i="15"/>
  <c r="AK47" i="15"/>
  <c r="AJ73" i="12"/>
  <c r="AK73" i="12"/>
  <c r="AI73" i="12"/>
  <c r="AH73" i="12"/>
  <c r="BA31" i="12"/>
  <c r="BB31" i="12"/>
  <c r="BA11" i="12"/>
  <c r="BB11" i="12"/>
  <c r="AI27" i="10"/>
  <c r="AJ27" i="10"/>
  <c r="AK27" i="10"/>
  <c r="BA14" i="10"/>
  <c r="BB14" i="10"/>
  <c r="AI87" i="6"/>
  <c r="AJ87" i="6"/>
  <c r="AK87" i="6"/>
  <c r="AI51" i="6"/>
  <c r="AJ51" i="6"/>
  <c r="AK51" i="6"/>
  <c r="AI70" i="4"/>
  <c r="AJ70" i="4"/>
  <c r="AK70" i="4"/>
  <c r="BB10" i="4"/>
  <c r="BA10" i="4"/>
  <c r="AK26" i="15"/>
  <c r="AI26" i="15"/>
  <c r="AK78" i="12"/>
  <c r="AJ78" i="12"/>
  <c r="AI78" i="12"/>
  <c r="AH78" i="12"/>
  <c r="BA14" i="12"/>
  <c r="BB14" i="12"/>
  <c r="BB22" i="12"/>
  <c r="BA22" i="12"/>
  <c r="AZ22" i="12"/>
  <c r="AX22" i="12"/>
  <c r="BA21" i="10"/>
  <c r="AZ21" i="10"/>
  <c r="AX21" i="10"/>
  <c r="BB21" i="10"/>
  <c r="AI63" i="8"/>
  <c r="AJ63" i="8"/>
  <c r="AK63" i="8"/>
  <c r="AJ77" i="6"/>
  <c r="AK77" i="6"/>
  <c r="AI77" i="6"/>
  <c r="AH77" i="6"/>
  <c r="BA2" i="8"/>
  <c r="AZ2" i="8"/>
  <c r="AX2" i="8"/>
  <c r="BB2" i="8"/>
  <c r="AI80" i="12"/>
  <c r="AJ80" i="12"/>
  <c r="AK80" i="12"/>
  <c r="BB16" i="10"/>
  <c r="BA16" i="10"/>
  <c r="AZ16" i="10"/>
  <c r="AX16" i="10"/>
  <c r="AI27" i="6"/>
  <c r="AJ27" i="6"/>
  <c r="AK27" i="6"/>
  <c r="AI91" i="4"/>
  <c r="AJ91" i="4"/>
  <c r="AK91" i="4"/>
  <c r="AJ75" i="15"/>
  <c r="BB9" i="15"/>
  <c r="AZ9" i="15" s="1"/>
  <c r="BA9" i="15"/>
  <c r="BA21" i="12"/>
  <c r="BB21" i="12"/>
  <c r="BB2" i="12"/>
  <c r="BA2" i="12"/>
  <c r="AK34" i="12"/>
  <c r="AJ34" i="12"/>
  <c r="AI34" i="12"/>
  <c r="AH34" i="12"/>
  <c r="BB20" i="12"/>
  <c r="BA20" i="12"/>
  <c r="AZ20" i="12"/>
  <c r="AX20" i="12"/>
  <c r="AI77" i="12"/>
  <c r="AH77" i="12"/>
  <c r="AJ77" i="12"/>
  <c r="AK77" i="12"/>
  <c r="AI57" i="12"/>
  <c r="AJ57" i="12"/>
  <c r="AK57" i="12"/>
  <c r="AK45" i="12"/>
  <c r="AJ45" i="12"/>
  <c r="AI45" i="12"/>
  <c r="AH45" i="12"/>
  <c r="AJ35" i="12"/>
  <c r="AI35" i="12"/>
  <c r="AH35" i="12"/>
  <c r="AK35" i="12"/>
  <c r="AI46" i="12"/>
  <c r="AJ46" i="12"/>
  <c r="AK46" i="12"/>
  <c r="BA17" i="12"/>
  <c r="BB17" i="12"/>
  <c r="AI86" i="6"/>
  <c r="AJ86" i="6"/>
  <c r="AK86" i="6"/>
  <c r="AI48" i="6"/>
  <c r="AH48" i="6"/>
  <c r="AJ48" i="6"/>
  <c r="AK48" i="6"/>
  <c r="BB25" i="8"/>
  <c r="BA25" i="8"/>
  <c r="AZ25" i="8"/>
  <c r="AX25" i="8"/>
  <c r="BA24" i="6"/>
  <c r="BB24" i="6"/>
  <c r="BB7" i="6"/>
  <c r="BA7" i="6"/>
  <c r="AZ7" i="6"/>
  <c r="AX7" i="6"/>
  <c r="BA14" i="6"/>
  <c r="BB14" i="6"/>
  <c r="AJ53" i="12"/>
  <c r="AI53" i="12"/>
  <c r="AH53" i="12"/>
  <c r="AK53" i="12"/>
  <c r="BA59" i="12"/>
  <c r="AZ59" i="12"/>
  <c r="AX59" i="12"/>
  <c r="BB59" i="12"/>
  <c r="BB5" i="12"/>
  <c r="BA5" i="12"/>
  <c r="AZ5" i="12"/>
  <c r="AX5" i="12"/>
  <c r="BA9" i="10"/>
  <c r="BB9" i="10"/>
  <c r="AI30" i="6"/>
  <c r="AJ30" i="6"/>
  <c r="AK30" i="6"/>
  <c r="BA11" i="6"/>
  <c r="AZ11" i="6"/>
  <c r="AX11" i="6"/>
  <c r="BB11" i="6"/>
  <c r="BB6" i="6"/>
  <c r="BA6" i="6"/>
  <c r="AZ6" i="6"/>
  <c r="AX6" i="6"/>
  <c r="AK60" i="15"/>
  <c r="AI43" i="12"/>
  <c r="AK43" i="12"/>
  <c r="AJ43" i="12"/>
  <c r="AI44" i="10"/>
  <c r="AH44" i="10"/>
  <c r="AJ44" i="10"/>
  <c r="AK44" i="10"/>
  <c r="BA3" i="10"/>
  <c r="BB3" i="10"/>
  <c r="AJ24" i="8"/>
  <c r="AK24" i="8"/>
  <c r="AI24" i="8"/>
  <c r="AH24" i="8"/>
  <c r="BA19" i="6"/>
  <c r="AZ19" i="6"/>
  <c r="AX19" i="6"/>
  <c r="BB19" i="6"/>
  <c r="AJ101" i="15"/>
  <c r="AJ40" i="12"/>
  <c r="AI40" i="12"/>
  <c r="AH40" i="12"/>
  <c r="AK40" i="12"/>
  <c r="BB26" i="12"/>
  <c r="BA26" i="12"/>
  <c r="AZ26" i="12"/>
  <c r="AX26" i="12"/>
  <c r="AJ40" i="10"/>
  <c r="AK40" i="10"/>
  <c r="AI40" i="10"/>
  <c r="AH40" i="10"/>
  <c r="AJ48" i="10"/>
  <c r="AK48" i="10"/>
  <c r="AI48" i="10"/>
  <c r="AH48" i="10"/>
  <c r="AI52" i="10"/>
  <c r="AH52" i="10"/>
  <c r="AJ52" i="10"/>
  <c r="AK52" i="10"/>
  <c r="BB9" i="8"/>
  <c r="BA9" i="8"/>
  <c r="AZ9" i="8"/>
  <c r="AX9" i="8"/>
  <c r="BA30" i="6"/>
  <c r="BB30" i="6"/>
  <c r="AI60" i="10"/>
  <c r="AJ60" i="10"/>
  <c r="AK60" i="10"/>
  <c r="AI66" i="10"/>
  <c r="AJ66" i="10"/>
  <c r="AK66" i="10"/>
  <c r="AJ30" i="10"/>
  <c r="AK30" i="10"/>
  <c r="AI30" i="10"/>
  <c r="AI55" i="6"/>
  <c r="AJ55" i="6"/>
  <c r="AK55" i="6"/>
  <c r="AI52" i="4"/>
  <c r="AJ52" i="4"/>
  <c r="AK52" i="4"/>
  <c r="AI54" i="4"/>
  <c r="AJ54" i="4"/>
  <c r="AK54" i="4"/>
  <c r="BB34" i="12"/>
  <c r="BA34" i="12"/>
  <c r="AZ34" i="12"/>
  <c r="AX34" i="12"/>
  <c r="AI62" i="10"/>
  <c r="AJ62" i="10"/>
  <c r="AK62" i="10"/>
  <c r="AI93" i="4"/>
  <c r="AJ93" i="4"/>
  <c r="AK93" i="4"/>
  <c r="AK80" i="15"/>
  <c r="AI67" i="10"/>
  <c r="AJ67" i="10"/>
  <c r="AK67" i="10"/>
  <c r="BA7" i="10"/>
  <c r="BB7" i="10"/>
  <c r="AI66" i="6"/>
  <c r="AH66" i="6"/>
  <c r="AJ66" i="6"/>
  <c r="AK66" i="6"/>
  <c r="BA28" i="8"/>
  <c r="BB28" i="8"/>
  <c r="AK34" i="4"/>
  <c r="AI34" i="4"/>
  <c r="AJ34" i="4"/>
  <c r="AJ90" i="15"/>
  <c r="AK90" i="15"/>
  <c r="AI90" i="15"/>
  <c r="AH90" i="15" s="1"/>
  <c r="AJ22" i="12"/>
  <c r="AK22" i="12"/>
  <c r="AI22" i="12"/>
  <c r="AH22" i="12"/>
  <c r="BB16" i="12"/>
  <c r="BA16" i="12"/>
  <c r="AZ16" i="12"/>
  <c r="AX16" i="12"/>
  <c r="AI22" i="15"/>
  <c r="AJ22" i="15"/>
  <c r="AH22" i="15" s="1"/>
  <c r="AK22" i="15"/>
  <c r="BA25" i="12"/>
  <c r="BB25" i="12"/>
  <c r="AK29" i="12"/>
  <c r="AI29" i="12"/>
  <c r="AH29" i="12"/>
  <c r="AJ29" i="12"/>
  <c r="AI25" i="15"/>
  <c r="AK25" i="15"/>
  <c r="AK26" i="12"/>
  <c r="AJ26" i="12"/>
  <c r="AI26" i="12"/>
  <c r="AH26" i="12"/>
  <c r="AI32" i="15"/>
  <c r="AJ32" i="15"/>
  <c r="AK32" i="15"/>
  <c r="AI67" i="12"/>
  <c r="AH67" i="12"/>
  <c r="AJ67" i="12"/>
  <c r="AK67" i="12"/>
  <c r="AI31" i="12"/>
  <c r="AJ31" i="12"/>
  <c r="AK31" i="12"/>
  <c r="AJ89" i="4"/>
  <c r="AK89" i="4"/>
  <c r="AI63" i="6"/>
  <c r="AK63" i="6"/>
  <c r="AJ63" i="6"/>
  <c r="AI42" i="6"/>
  <c r="AJ42" i="6"/>
  <c r="AK42" i="6"/>
  <c r="AI41" i="8"/>
  <c r="AJ41" i="8"/>
  <c r="AK41" i="8"/>
  <c r="AI88" i="4"/>
  <c r="AJ88" i="4"/>
  <c r="AK88" i="4"/>
  <c r="BA29" i="6"/>
  <c r="BB29" i="6"/>
  <c r="AJ72" i="15"/>
  <c r="AK72" i="15"/>
  <c r="AI64" i="12"/>
  <c r="AJ64" i="12"/>
  <c r="AK64" i="12"/>
  <c r="BB18" i="15"/>
  <c r="AJ87" i="10"/>
  <c r="AK87" i="10"/>
  <c r="AI87" i="10"/>
  <c r="AI82" i="8"/>
  <c r="AH82" i="8"/>
  <c r="AK82" i="8"/>
  <c r="AJ82" i="8"/>
  <c r="AI75" i="8"/>
  <c r="AJ75" i="8"/>
  <c r="AK75" i="8"/>
  <c r="BA20" i="6"/>
  <c r="BB20" i="6"/>
  <c r="BA23" i="4"/>
  <c r="BB23" i="4"/>
  <c r="AI38" i="15"/>
  <c r="AH38" i="15" s="1"/>
  <c r="AJ38" i="15"/>
  <c r="AJ74" i="12"/>
  <c r="AK74" i="12"/>
  <c r="AI74" i="12"/>
  <c r="AH74" i="12"/>
  <c r="AJ85" i="10"/>
  <c r="AI85" i="10"/>
  <c r="AK85" i="10"/>
  <c r="AI80" i="8"/>
  <c r="AJ80" i="8"/>
  <c r="AK80" i="8"/>
  <c r="AI55" i="8"/>
  <c r="AJ55" i="8"/>
  <c r="AK55" i="8"/>
  <c r="AI59" i="8"/>
  <c r="AJ59" i="8"/>
  <c r="AK59" i="8"/>
  <c r="AJ85" i="6"/>
  <c r="AK85" i="6"/>
  <c r="AI85" i="6"/>
  <c r="AI97" i="4"/>
  <c r="AJ97" i="4"/>
  <c r="AK97" i="4"/>
  <c r="AI65" i="4"/>
  <c r="AJ65" i="4"/>
  <c r="AK65" i="4"/>
  <c r="AI37" i="4"/>
  <c r="AJ37" i="4"/>
  <c r="AK37" i="4"/>
  <c r="AJ28" i="10"/>
  <c r="AI28" i="10"/>
  <c r="AK28" i="10"/>
  <c r="BA10" i="10"/>
  <c r="BB10" i="10"/>
  <c r="AI64" i="6"/>
  <c r="AJ64" i="6"/>
  <c r="AK64" i="6"/>
  <c r="BA26" i="8"/>
  <c r="AZ26" i="8"/>
  <c r="AX26" i="8"/>
  <c r="BB26" i="8"/>
  <c r="AI28" i="6"/>
  <c r="AJ28" i="6"/>
  <c r="AK28" i="6"/>
  <c r="AI46" i="4"/>
  <c r="AH46" i="4"/>
  <c r="AJ46" i="4"/>
  <c r="AK46" i="4"/>
  <c r="AI49" i="15"/>
  <c r="AH49" i="15" s="1"/>
  <c r="AJ49" i="15"/>
  <c r="AK49" i="15"/>
  <c r="AJ61" i="12"/>
  <c r="AI61" i="12"/>
  <c r="AK61" i="12"/>
  <c r="AI74" i="10"/>
  <c r="AJ74" i="10"/>
  <c r="AK74" i="10"/>
  <c r="BA6" i="10"/>
  <c r="BB6" i="10"/>
  <c r="AI47" i="8"/>
  <c r="AJ47" i="8"/>
  <c r="AK47" i="8"/>
  <c r="AI85" i="4"/>
  <c r="AJ85" i="4"/>
  <c r="AK85" i="4"/>
  <c r="BB2" i="6"/>
  <c r="BA2" i="6"/>
  <c r="AZ2" i="6"/>
  <c r="AX2" i="6"/>
  <c r="AI36" i="10"/>
  <c r="AJ36" i="10"/>
  <c r="AK36" i="10"/>
  <c r="AI59" i="10"/>
  <c r="AH59" i="10"/>
  <c r="AJ59" i="10"/>
  <c r="AK59" i="10"/>
  <c r="AI88" i="6"/>
  <c r="AJ88" i="6"/>
  <c r="AK88" i="6"/>
  <c r="BA23" i="6"/>
  <c r="BB23" i="6"/>
  <c r="AK74" i="15"/>
  <c r="AI68" i="15"/>
  <c r="AH68" i="15" s="1"/>
  <c r="AJ68" i="15"/>
  <c r="AK33" i="12"/>
  <c r="AI33" i="12"/>
  <c r="AJ33" i="12"/>
  <c r="BA11" i="15"/>
  <c r="BA18" i="12"/>
  <c r="BB18" i="12"/>
  <c r="AI56" i="12"/>
  <c r="AJ56" i="12"/>
  <c r="AK56" i="12"/>
  <c r="BA10" i="12"/>
  <c r="BB10" i="12"/>
  <c r="BG23" i="3"/>
  <c r="BF23" i="3"/>
  <c r="AJ36" i="12"/>
  <c r="AK36" i="12"/>
  <c r="AI36" i="12"/>
  <c r="BB28" i="12"/>
  <c r="BA28" i="12"/>
  <c r="AZ28" i="12"/>
  <c r="AX28" i="12"/>
  <c r="AI39" i="6"/>
  <c r="AH39" i="6"/>
  <c r="AJ39" i="6"/>
  <c r="AK39" i="6"/>
  <c r="AI35" i="10"/>
  <c r="AJ35" i="10"/>
  <c r="AK35" i="10"/>
  <c r="BB11" i="4"/>
  <c r="BA11" i="4"/>
  <c r="AZ11" i="4" s="1"/>
  <c r="AX11" i="4" s="1"/>
  <c r="AK35" i="8"/>
  <c r="AI35" i="8"/>
  <c r="AJ35" i="8"/>
  <c r="AK78" i="8"/>
  <c r="AI78" i="8"/>
  <c r="AJ78" i="8"/>
  <c r="AI26" i="8"/>
  <c r="AJ26" i="8"/>
  <c r="AK26" i="8"/>
  <c r="AI91" i="6"/>
  <c r="AJ91" i="6"/>
  <c r="AK91" i="6"/>
  <c r="BB32" i="8"/>
  <c r="BA32" i="8"/>
  <c r="AZ32" i="8"/>
  <c r="AX32" i="8"/>
  <c r="AI44" i="4"/>
  <c r="AJ44" i="4"/>
  <c r="AK44" i="4"/>
  <c r="AJ89" i="15"/>
  <c r="AK89" i="15"/>
  <c r="AJ43" i="15"/>
  <c r="AI23" i="10"/>
  <c r="AH23" i="10"/>
  <c r="AK23" i="10"/>
  <c r="AJ23" i="10"/>
  <c r="AK70" i="12"/>
  <c r="AJ70" i="12"/>
  <c r="AI70" i="12"/>
  <c r="AH70" i="12"/>
  <c r="AJ68" i="6"/>
  <c r="AI68" i="6"/>
  <c r="AH68" i="6"/>
  <c r="AK68" i="6"/>
  <c r="AK22" i="8"/>
  <c r="AI22" i="8"/>
  <c r="AJ22" i="8"/>
  <c r="AK38" i="4"/>
  <c r="AI38" i="4"/>
  <c r="AH38" i="4"/>
  <c r="AJ38" i="4"/>
  <c r="BA10" i="15"/>
  <c r="AZ10" i="15"/>
  <c r="AX10" i="15" s="1"/>
  <c r="AI82" i="10"/>
  <c r="AH82" i="10"/>
  <c r="AK82" i="10"/>
  <c r="AJ82" i="10"/>
  <c r="AI64" i="8"/>
  <c r="AJ64" i="8"/>
  <c r="AK64" i="8"/>
  <c r="AI66" i="8"/>
  <c r="AJ66" i="8"/>
  <c r="AK66" i="8"/>
  <c r="AI89" i="6"/>
  <c r="AJ89" i="6"/>
  <c r="AK89" i="6"/>
  <c r="AI80" i="6"/>
  <c r="AH80" i="6"/>
  <c r="AJ80" i="6"/>
  <c r="AK80" i="6"/>
  <c r="BA21" i="8"/>
  <c r="BB21" i="8"/>
  <c r="BA4" i="8"/>
  <c r="AZ4" i="8"/>
  <c r="AX4" i="8"/>
  <c r="BB4" i="8"/>
  <c r="AI32" i="6"/>
  <c r="AJ32" i="6"/>
  <c r="AK32" i="6"/>
  <c r="AI65" i="10"/>
  <c r="AJ65" i="10"/>
  <c r="AK65" i="10"/>
  <c r="AI46" i="6"/>
  <c r="AH46" i="6"/>
  <c r="AJ46" i="6"/>
  <c r="AK46" i="6"/>
  <c r="AJ71" i="15"/>
  <c r="AK71" i="15"/>
  <c r="AI28" i="15"/>
  <c r="AJ28" i="15"/>
  <c r="AK28" i="15"/>
  <c r="AK59" i="12"/>
  <c r="AI59" i="12"/>
  <c r="AJ59" i="12"/>
  <c r="BA13" i="12"/>
  <c r="AZ13" i="12"/>
  <c r="AX13" i="12"/>
  <c r="BB13" i="12"/>
  <c r="BA23" i="12"/>
  <c r="BB23" i="12"/>
  <c r="AI70" i="6"/>
  <c r="AJ70" i="6"/>
  <c r="AK70" i="6"/>
  <c r="BA25" i="6"/>
  <c r="BB25" i="6"/>
  <c r="AI72" i="12"/>
  <c r="AJ72" i="12"/>
  <c r="AK72" i="12"/>
  <c r="AK58" i="12"/>
  <c r="AJ58" i="12"/>
  <c r="AI58" i="12"/>
  <c r="AH58" i="12"/>
  <c r="AI51" i="10"/>
  <c r="AH51" i="10"/>
  <c r="AJ51" i="10"/>
  <c r="AK51" i="10"/>
  <c r="AI75" i="6"/>
  <c r="AJ75" i="6"/>
  <c r="AK75" i="6"/>
  <c r="BB33" i="8"/>
  <c r="BA33" i="8"/>
  <c r="AZ33" i="8"/>
  <c r="AX33" i="8"/>
  <c r="BB10" i="6"/>
  <c r="BA10" i="6"/>
  <c r="BB13" i="4"/>
  <c r="BA13" i="4"/>
  <c r="AZ13" i="4" s="1"/>
  <c r="AX13" i="4" s="1"/>
  <c r="AK86" i="15"/>
  <c r="AI86" i="15"/>
  <c r="AJ86" i="15"/>
  <c r="AJ30" i="12"/>
  <c r="AK30" i="12"/>
  <c r="AI30" i="12"/>
  <c r="AH30" i="12"/>
  <c r="AK63" i="12"/>
  <c r="AJ63" i="12"/>
  <c r="AI63" i="12"/>
  <c r="AH63" i="12"/>
  <c r="BA47" i="12"/>
  <c r="BB47" i="12"/>
  <c r="BA15" i="15"/>
  <c r="AZ15" i="15"/>
  <c r="AX15" i="15" s="1"/>
  <c r="BB15" i="15"/>
  <c r="BA29" i="12"/>
  <c r="BB29" i="12"/>
  <c r="AI55" i="15"/>
  <c r="AK55" i="15"/>
  <c r="AJ55" i="15"/>
  <c r="AK89" i="12"/>
  <c r="AI89" i="12"/>
  <c r="AH89" i="12"/>
  <c r="AJ89" i="12"/>
  <c r="BB3" i="12"/>
  <c r="BA3" i="12"/>
  <c r="AI84" i="15"/>
  <c r="AH84" i="15" s="1"/>
  <c r="AJ84" i="15"/>
  <c r="AK84" i="15"/>
  <c r="BB24" i="12"/>
  <c r="BA24" i="12"/>
  <c r="AZ24" i="12"/>
  <c r="AX24" i="12"/>
  <c r="AY58" i="3"/>
  <c r="AX58" i="3"/>
  <c r="AW58" i="3"/>
  <c r="AV58" i="3"/>
  <c r="AU58" i="3"/>
  <c r="AT58" i="3"/>
  <c r="AS58" i="3"/>
  <c r="AR58" i="3"/>
  <c r="AQ58" i="3"/>
  <c r="BO80" i="3"/>
  <c r="BN80" i="3"/>
  <c r="BM80" i="3"/>
  <c r="BL80" i="3"/>
  <c r="BK80" i="3"/>
  <c r="BJ80" i="3"/>
  <c r="BI80" i="3"/>
  <c r="BH80" i="3"/>
  <c r="BP80" i="3"/>
  <c r="BP63" i="3"/>
  <c r="BO63" i="3"/>
  <c r="BN63" i="3"/>
  <c r="BM63" i="3"/>
  <c r="BL63" i="3"/>
  <c r="BK63" i="3"/>
  <c r="BJ63" i="3"/>
  <c r="BI63" i="3"/>
  <c r="BH63" i="3"/>
  <c r="BP21" i="3"/>
  <c r="BO21" i="3"/>
  <c r="BN21" i="3"/>
  <c r="BM21" i="3"/>
  <c r="BL21" i="3"/>
  <c r="BK21" i="3"/>
  <c r="BJ21" i="3"/>
  <c r="BI21" i="3"/>
  <c r="BH21" i="3"/>
  <c r="BP53" i="3"/>
  <c r="BO53" i="3"/>
  <c r="BN53" i="3"/>
  <c r="BM53" i="3"/>
  <c r="BL53" i="3"/>
  <c r="BK53" i="3"/>
  <c r="BJ53" i="3"/>
  <c r="BI53" i="3"/>
  <c r="BH53" i="3"/>
  <c r="BP73" i="3"/>
  <c r="BO73" i="3"/>
  <c r="BN73" i="3"/>
  <c r="BM73" i="3"/>
  <c r="BL73" i="3"/>
  <c r="BK73" i="3"/>
  <c r="BJ73" i="3"/>
  <c r="BI73" i="3"/>
  <c r="BH73" i="3"/>
  <c r="AX64" i="3"/>
  <c r="AW64" i="3"/>
  <c r="AV64" i="3"/>
  <c r="AU64" i="3"/>
  <c r="AT64" i="3"/>
  <c r="AS64" i="3"/>
  <c r="AR64" i="3"/>
  <c r="AQ64" i="3"/>
  <c r="AY64" i="3"/>
  <c r="AY71" i="3"/>
  <c r="AX71" i="3"/>
  <c r="AW71" i="3"/>
  <c r="AV71" i="3"/>
  <c r="AU71" i="3"/>
  <c r="AT71" i="3"/>
  <c r="AS71" i="3"/>
  <c r="AR71" i="3"/>
  <c r="AQ71" i="3"/>
  <c r="AY96" i="3"/>
  <c r="AX96" i="3"/>
  <c r="AW96" i="3"/>
  <c r="AV96" i="3"/>
  <c r="AU96" i="3"/>
  <c r="AT96" i="3"/>
  <c r="AS96" i="3"/>
  <c r="AR96" i="3"/>
  <c r="AQ96" i="3"/>
  <c r="BP14" i="3"/>
  <c r="BO14" i="3"/>
  <c r="BN14" i="3"/>
  <c r="BM14" i="3"/>
  <c r="BL14" i="3"/>
  <c r="BK14" i="3"/>
  <c r="BJ14" i="3"/>
  <c r="BI14" i="3"/>
  <c r="BH14" i="3"/>
  <c r="BO49" i="3"/>
  <c r="BN49" i="3"/>
  <c r="BM49" i="3"/>
  <c r="BL49" i="3"/>
  <c r="BK49" i="3"/>
  <c r="BJ49" i="3"/>
  <c r="BI49" i="3"/>
  <c r="BH49" i="3"/>
  <c r="BP49" i="3"/>
  <c r="AZ88" i="6"/>
  <c r="AX88" i="6"/>
  <c r="AY36" i="3"/>
  <c r="AX36" i="3"/>
  <c r="AW36" i="3"/>
  <c r="AV36" i="3"/>
  <c r="AU36" i="3"/>
  <c r="AT36" i="3"/>
  <c r="AS36" i="3"/>
  <c r="AR36" i="3"/>
  <c r="AQ36" i="3"/>
  <c r="AY92" i="3"/>
  <c r="AX92" i="3"/>
  <c r="AW92" i="3"/>
  <c r="AV92" i="3"/>
  <c r="AU92" i="3"/>
  <c r="AT92" i="3"/>
  <c r="AS92" i="3"/>
  <c r="AR92" i="3"/>
  <c r="AQ92" i="3"/>
  <c r="AY57" i="3"/>
  <c r="AX57" i="3"/>
  <c r="AW57" i="3"/>
  <c r="AV57" i="3"/>
  <c r="AU57" i="3"/>
  <c r="AT57" i="3"/>
  <c r="AS57" i="3"/>
  <c r="AR57" i="3"/>
  <c r="AQ57" i="3"/>
  <c r="AY102" i="3"/>
  <c r="AX102" i="3"/>
  <c r="AW102" i="3"/>
  <c r="AV102" i="3"/>
  <c r="AU102" i="3"/>
  <c r="AT102" i="3"/>
  <c r="AS102" i="3"/>
  <c r="AR102" i="3"/>
  <c r="AQ102" i="3"/>
  <c r="BP87" i="3"/>
  <c r="BO87" i="3"/>
  <c r="BN87" i="3"/>
  <c r="BM87" i="3"/>
  <c r="BL87" i="3"/>
  <c r="BK87" i="3"/>
  <c r="BJ87" i="3"/>
  <c r="BI87" i="3"/>
  <c r="BH87" i="3"/>
  <c r="AY90" i="3"/>
  <c r="AX90" i="3"/>
  <c r="AW90" i="3"/>
  <c r="AV90" i="3"/>
  <c r="AU90" i="3"/>
  <c r="AT90" i="3"/>
  <c r="AS90" i="3"/>
  <c r="AR90" i="3"/>
  <c r="AQ90" i="3"/>
  <c r="AX101" i="3"/>
  <c r="AW101" i="3"/>
  <c r="AV101" i="3"/>
  <c r="AU101" i="3"/>
  <c r="AT101" i="3"/>
  <c r="AS101" i="3"/>
  <c r="AR101" i="3"/>
  <c r="AQ101" i="3"/>
  <c r="AY101" i="3"/>
  <c r="BP12" i="3"/>
  <c r="BO12" i="3"/>
  <c r="BN12" i="3"/>
  <c r="BM12" i="3"/>
  <c r="BL12" i="3"/>
  <c r="BK12" i="3"/>
  <c r="BJ12" i="3"/>
  <c r="BI12" i="3"/>
  <c r="BH12" i="3"/>
  <c r="AY30" i="3"/>
  <c r="AX30" i="3"/>
  <c r="AW30" i="3"/>
  <c r="AV30" i="3"/>
  <c r="AU30" i="3"/>
  <c r="AT30" i="3"/>
  <c r="AS30" i="3"/>
  <c r="AR30" i="3"/>
  <c r="AQ30" i="3"/>
  <c r="BP45" i="3"/>
  <c r="BO45" i="3"/>
  <c r="BN45" i="3"/>
  <c r="BM45" i="3"/>
  <c r="BL45" i="3"/>
  <c r="BK45" i="3"/>
  <c r="BJ45" i="3"/>
  <c r="BI45" i="3"/>
  <c r="BH45" i="3"/>
  <c r="BO19" i="3"/>
  <c r="BN19" i="3"/>
  <c r="BM19" i="3"/>
  <c r="BL19" i="3"/>
  <c r="BK19" i="3"/>
  <c r="BJ19" i="3"/>
  <c r="BI19" i="3"/>
  <c r="BH19" i="3"/>
  <c r="BP19" i="3"/>
  <c r="BP15" i="3"/>
  <c r="BO15" i="3"/>
  <c r="BN15" i="3"/>
  <c r="BM15" i="3"/>
  <c r="BL15" i="3"/>
  <c r="BK15" i="3"/>
  <c r="BJ15" i="3"/>
  <c r="BI15" i="3"/>
  <c r="BH15" i="3"/>
  <c r="AY69" i="3"/>
  <c r="AX69" i="3"/>
  <c r="AW69" i="3"/>
  <c r="AV69" i="3"/>
  <c r="AU69" i="3"/>
  <c r="AT69" i="3"/>
  <c r="AS69" i="3"/>
  <c r="AR69" i="3"/>
  <c r="AQ69" i="3"/>
  <c r="AY103" i="3"/>
  <c r="AX103" i="3"/>
  <c r="AW103" i="3"/>
  <c r="AV103" i="3"/>
  <c r="AU103" i="3"/>
  <c r="AT103" i="3"/>
  <c r="AS103" i="3"/>
  <c r="AR103" i="3"/>
  <c r="AQ103" i="3"/>
  <c r="BO65" i="3"/>
  <c r="BN65" i="3"/>
  <c r="BM65" i="3"/>
  <c r="BL65" i="3"/>
  <c r="BK65" i="3"/>
  <c r="BJ65" i="3"/>
  <c r="BI65" i="3"/>
  <c r="BH65" i="3"/>
  <c r="BP65" i="3"/>
  <c r="AY88" i="3"/>
  <c r="AX88" i="3"/>
  <c r="AW88" i="3"/>
  <c r="AV88" i="3"/>
  <c r="AU88" i="3"/>
  <c r="AT88" i="3"/>
  <c r="AS88" i="3"/>
  <c r="AR88" i="3"/>
  <c r="AQ88" i="3"/>
  <c r="AY32" i="3"/>
  <c r="AX32" i="3"/>
  <c r="AW32" i="3"/>
  <c r="AV32" i="3"/>
  <c r="AU32" i="3"/>
  <c r="AT32" i="3"/>
  <c r="AS32" i="3"/>
  <c r="AR32" i="3"/>
  <c r="AQ32" i="3"/>
  <c r="BP68" i="3"/>
  <c r="BO68" i="3"/>
  <c r="BN68" i="3"/>
  <c r="BM68" i="3"/>
  <c r="BL68" i="3"/>
  <c r="BK68" i="3"/>
  <c r="BJ68" i="3"/>
  <c r="BI68" i="3"/>
  <c r="BH68" i="3"/>
  <c r="AY94" i="3"/>
  <c r="AX94" i="3"/>
  <c r="AW94" i="3"/>
  <c r="AV94" i="3"/>
  <c r="AU94" i="3"/>
  <c r="AT94" i="3"/>
  <c r="AS94" i="3"/>
  <c r="AR94" i="3"/>
  <c r="AQ94" i="3"/>
  <c r="BO62" i="3"/>
  <c r="BN62" i="3"/>
  <c r="BM62" i="3"/>
  <c r="BL62" i="3"/>
  <c r="BK62" i="3"/>
  <c r="BJ62" i="3"/>
  <c r="BI62" i="3"/>
  <c r="BH62" i="3"/>
  <c r="BP62" i="3"/>
  <c r="BP83" i="3"/>
  <c r="BO83" i="3"/>
  <c r="BN83" i="3"/>
  <c r="BM83" i="3"/>
  <c r="BL83" i="3"/>
  <c r="BK83" i="3"/>
  <c r="BJ83" i="3"/>
  <c r="BI83" i="3"/>
  <c r="BH83" i="3"/>
  <c r="AX56" i="3"/>
  <c r="AW56" i="3"/>
  <c r="AV56" i="3"/>
  <c r="AU56" i="3"/>
  <c r="AT56" i="3"/>
  <c r="AS56" i="3"/>
  <c r="AR56" i="3"/>
  <c r="AQ56" i="3"/>
  <c r="AY56" i="3"/>
  <c r="AY86" i="3"/>
  <c r="AX86" i="3"/>
  <c r="AW86" i="3"/>
  <c r="AV86" i="3"/>
  <c r="AU86" i="3"/>
  <c r="AT86" i="3"/>
  <c r="AS86" i="3"/>
  <c r="AR86" i="3"/>
  <c r="AQ86" i="3"/>
  <c r="AX93" i="3"/>
  <c r="AW93" i="3"/>
  <c r="AV93" i="3"/>
  <c r="AU93" i="3"/>
  <c r="AT93" i="3"/>
  <c r="AS93" i="3"/>
  <c r="AR93" i="3"/>
  <c r="AQ93" i="3"/>
  <c r="AY93" i="3"/>
  <c r="AY53" i="3"/>
  <c r="AX53" i="3"/>
  <c r="AW53" i="3"/>
  <c r="AV53" i="3"/>
  <c r="AU53" i="3"/>
  <c r="AT53" i="3"/>
  <c r="AS53" i="3"/>
  <c r="AR53" i="3"/>
  <c r="AQ53" i="3"/>
  <c r="BO52" i="3"/>
  <c r="BN52" i="3"/>
  <c r="BM52" i="3"/>
  <c r="BL52" i="3"/>
  <c r="BK52" i="3"/>
  <c r="BJ52" i="3"/>
  <c r="BI52" i="3"/>
  <c r="BH52" i="3"/>
  <c r="BP52" i="3"/>
  <c r="BP20" i="3"/>
  <c r="BO20" i="3"/>
  <c r="BN20" i="3"/>
  <c r="BM20" i="3"/>
  <c r="BL20" i="3"/>
  <c r="BK20" i="3"/>
  <c r="BJ20" i="3"/>
  <c r="BI20" i="3"/>
  <c r="BH20" i="3"/>
  <c r="AX26" i="3"/>
  <c r="AW26" i="3"/>
  <c r="AV26" i="3"/>
  <c r="AU26" i="3"/>
  <c r="AT26" i="3"/>
  <c r="AS26" i="3"/>
  <c r="AR26" i="3"/>
  <c r="AQ26" i="3"/>
  <c r="AY26" i="3"/>
  <c r="AY37" i="3"/>
  <c r="AX37" i="3"/>
  <c r="AW37" i="3"/>
  <c r="AV37" i="3"/>
  <c r="AU37" i="3"/>
  <c r="AT37" i="3"/>
  <c r="AS37" i="3"/>
  <c r="AR37" i="3"/>
  <c r="AQ37" i="3"/>
  <c r="S51" i="18"/>
  <c r="AZ41" i="6"/>
  <c r="AX41" i="6"/>
  <c r="BP18" i="3"/>
  <c r="BO18" i="3"/>
  <c r="BN18" i="3"/>
  <c r="BM18" i="3"/>
  <c r="BL18" i="3"/>
  <c r="BK18" i="3"/>
  <c r="BJ18" i="3"/>
  <c r="BI18" i="3"/>
  <c r="BH18" i="3"/>
  <c r="BO39" i="3"/>
  <c r="BN39" i="3"/>
  <c r="BM39" i="3"/>
  <c r="BL39" i="3"/>
  <c r="BK39" i="3"/>
  <c r="BJ39" i="3"/>
  <c r="BI39" i="3"/>
  <c r="BH39" i="3"/>
  <c r="BP39" i="3"/>
  <c r="S49" i="18"/>
  <c r="AH32" i="10"/>
  <c r="AZ63" i="6"/>
  <c r="AX63" i="6"/>
  <c r="AX22" i="3"/>
  <c r="AW22" i="3"/>
  <c r="AV22" i="3"/>
  <c r="AU22" i="3"/>
  <c r="AT22" i="3"/>
  <c r="AS22" i="3"/>
  <c r="AR22" i="3"/>
  <c r="AQ22" i="3"/>
  <c r="AY22" i="3"/>
  <c r="AZ75" i="10"/>
  <c r="AX75" i="10"/>
  <c r="BP11" i="3"/>
  <c r="BO11" i="3"/>
  <c r="BN11" i="3"/>
  <c r="BM11" i="3"/>
  <c r="BL11" i="3"/>
  <c r="BK11" i="3"/>
  <c r="BJ11" i="3"/>
  <c r="BI11" i="3"/>
  <c r="BH11" i="3"/>
  <c r="AH61" i="10"/>
  <c r="AZ25" i="10"/>
  <c r="AX25" i="10"/>
  <c r="AH21" i="4"/>
  <c r="AH84" i="12"/>
  <c r="AZ43" i="8"/>
  <c r="AX43" i="8"/>
  <c r="AH31" i="10"/>
  <c r="AZ38" i="6"/>
  <c r="AX38" i="6"/>
  <c r="AZ74" i="10"/>
  <c r="AX74" i="10"/>
  <c r="AH47" i="10"/>
  <c r="AH45" i="10"/>
  <c r="AZ86" i="6"/>
  <c r="AX86" i="6"/>
  <c r="AH57" i="6"/>
  <c r="AZ50" i="10"/>
  <c r="AX50" i="10"/>
  <c r="AZ39" i="10"/>
  <c r="AX39" i="10"/>
  <c r="AZ19" i="8"/>
  <c r="AX19" i="8"/>
  <c r="AH84" i="6"/>
  <c r="AZ18" i="10"/>
  <c r="AX18" i="10"/>
  <c r="AZ19" i="10"/>
  <c r="AX19" i="10"/>
  <c r="AZ42" i="8"/>
  <c r="AX42" i="8"/>
  <c r="AZ36" i="10"/>
  <c r="AX36" i="10"/>
  <c r="AZ31" i="6"/>
  <c r="AX31" i="6"/>
  <c r="AZ80" i="12"/>
  <c r="AX80" i="12"/>
  <c r="AA37" i="12"/>
  <c r="AE37" i="12"/>
  <c r="AZ44" i="12"/>
  <c r="AX44" i="12"/>
  <c r="AZ82" i="12"/>
  <c r="AX82" i="12"/>
  <c r="AZ68" i="12"/>
  <c r="AX68" i="12"/>
  <c r="AZ61" i="12"/>
  <c r="AX61" i="12"/>
  <c r="AZ62" i="12"/>
  <c r="AX62" i="12"/>
  <c r="BO9" i="3"/>
  <c r="BN9" i="3"/>
  <c r="BM9" i="3"/>
  <c r="BL9" i="3"/>
  <c r="BK9" i="3"/>
  <c r="BJ9" i="3"/>
  <c r="BI9" i="3"/>
  <c r="BH9" i="3"/>
  <c r="BP9" i="3"/>
  <c r="AY55" i="3"/>
  <c r="AX55" i="3"/>
  <c r="AW55" i="3"/>
  <c r="AV55" i="3"/>
  <c r="AU55" i="3"/>
  <c r="AT55" i="3"/>
  <c r="AS55" i="3"/>
  <c r="AR55" i="3"/>
  <c r="AQ55" i="3"/>
  <c r="AY91" i="3"/>
  <c r="AX91" i="3"/>
  <c r="AW91" i="3"/>
  <c r="AV91" i="3"/>
  <c r="AU91" i="3"/>
  <c r="AT91" i="3"/>
  <c r="AS91" i="3"/>
  <c r="AR91" i="3"/>
  <c r="AQ91" i="3"/>
  <c r="BP90" i="3"/>
  <c r="BO90" i="3"/>
  <c r="BN90" i="3"/>
  <c r="BM90" i="3"/>
  <c r="BL90" i="3"/>
  <c r="BK90" i="3"/>
  <c r="BJ90" i="3"/>
  <c r="BI90" i="3"/>
  <c r="BH90" i="3"/>
  <c r="AY33" i="3"/>
  <c r="AX33" i="3"/>
  <c r="AW33" i="3"/>
  <c r="AV33" i="3"/>
  <c r="AU33" i="3"/>
  <c r="AT33" i="3"/>
  <c r="AS33" i="3"/>
  <c r="AR33" i="3"/>
  <c r="AQ33" i="3"/>
  <c r="AX21" i="3"/>
  <c r="AW21" i="3"/>
  <c r="AV21" i="3"/>
  <c r="AU21" i="3"/>
  <c r="AT21" i="3"/>
  <c r="AS21" i="3"/>
  <c r="AR21" i="3"/>
  <c r="AQ21" i="3"/>
  <c r="AY21" i="3"/>
  <c r="BP22" i="3"/>
  <c r="BO22" i="3"/>
  <c r="BN22" i="3"/>
  <c r="BM22" i="3"/>
  <c r="BL22" i="3"/>
  <c r="BK22" i="3"/>
  <c r="BJ22" i="3"/>
  <c r="BI22" i="3"/>
  <c r="BH22" i="3"/>
  <c r="AT23" i="4"/>
  <c r="AS23" i="4" s="1"/>
  <c r="AR23" i="4" s="1"/>
  <c r="AQ23" i="4" s="1"/>
  <c r="AP23" i="4" s="1"/>
  <c r="AO23" i="4" s="1"/>
  <c r="AN23" i="4" s="1"/>
  <c r="AM23" i="4" s="1"/>
  <c r="AL23" i="4" s="1"/>
  <c r="AJ23" i="4" s="1"/>
  <c r="H15" i="3"/>
  <c r="I12" i="3"/>
  <c r="I13" i="3" s="1"/>
  <c r="I14" i="3"/>
  <c r="AY95" i="3"/>
  <c r="AX95" i="3"/>
  <c r="AW95" i="3"/>
  <c r="AV95" i="3"/>
  <c r="AU95" i="3"/>
  <c r="AT95" i="3"/>
  <c r="AS95" i="3"/>
  <c r="AR95" i="3"/>
  <c r="AQ95" i="3"/>
  <c r="BP64" i="3"/>
  <c r="BO64" i="3"/>
  <c r="BN64" i="3"/>
  <c r="BM64" i="3"/>
  <c r="BL64" i="3"/>
  <c r="BK64" i="3"/>
  <c r="BJ64" i="3"/>
  <c r="BI64" i="3"/>
  <c r="BH64" i="3"/>
  <c r="AY52" i="3"/>
  <c r="AX52" i="3"/>
  <c r="AW52" i="3"/>
  <c r="AV52" i="3"/>
  <c r="AU52" i="3"/>
  <c r="AT52" i="3"/>
  <c r="AS52" i="3"/>
  <c r="AR52" i="3"/>
  <c r="AQ52" i="3"/>
  <c r="BO59" i="3"/>
  <c r="BN59" i="3"/>
  <c r="BM59" i="3"/>
  <c r="BL59" i="3"/>
  <c r="BK59" i="3"/>
  <c r="BJ59" i="3"/>
  <c r="BI59" i="3"/>
  <c r="BH59" i="3"/>
  <c r="BP59" i="3"/>
  <c r="BP89" i="3"/>
  <c r="BO89" i="3"/>
  <c r="BN89" i="3"/>
  <c r="BM89" i="3"/>
  <c r="BL89" i="3"/>
  <c r="BK89" i="3"/>
  <c r="BJ89" i="3"/>
  <c r="BI89" i="3"/>
  <c r="BH89" i="3"/>
  <c r="AY63" i="3"/>
  <c r="AX63" i="3"/>
  <c r="AW63" i="3"/>
  <c r="AV63" i="3"/>
  <c r="AU63" i="3"/>
  <c r="AT63" i="3"/>
  <c r="AS63" i="3"/>
  <c r="AR63" i="3"/>
  <c r="AQ63" i="3"/>
  <c r="AY48" i="3"/>
  <c r="AX48" i="3"/>
  <c r="AW48" i="3"/>
  <c r="AV48" i="3"/>
  <c r="AU48" i="3"/>
  <c r="AT48" i="3"/>
  <c r="AS48" i="3"/>
  <c r="AR48" i="3"/>
  <c r="AQ48" i="3"/>
  <c r="AY45" i="3"/>
  <c r="AX45" i="3"/>
  <c r="AW45" i="3"/>
  <c r="AV45" i="3"/>
  <c r="AU45" i="3"/>
  <c r="AT45" i="3"/>
  <c r="AS45" i="3"/>
  <c r="AR45" i="3"/>
  <c r="AQ45" i="3"/>
  <c r="AY29" i="3"/>
  <c r="AX29" i="3"/>
  <c r="AW29" i="3"/>
  <c r="AV29" i="3"/>
  <c r="AU29" i="3"/>
  <c r="AT29" i="3"/>
  <c r="AS29" i="3"/>
  <c r="AR29" i="3"/>
  <c r="AQ29" i="3"/>
  <c r="BO41" i="3"/>
  <c r="BN41" i="3"/>
  <c r="BM41" i="3"/>
  <c r="BL41" i="3"/>
  <c r="BK41" i="3"/>
  <c r="BJ41" i="3"/>
  <c r="BI41" i="3"/>
  <c r="BH41" i="3"/>
  <c r="BP41" i="3"/>
  <c r="AH74" i="6"/>
  <c r="AZ57" i="6"/>
  <c r="AX57" i="6"/>
  <c r="AZ79" i="12"/>
  <c r="AX79" i="12"/>
  <c r="BP35" i="3"/>
  <c r="BO35" i="3"/>
  <c r="BN35" i="3"/>
  <c r="BM35" i="3"/>
  <c r="BL35" i="3"/>
  <c r="BK35" i="3"/>
  <c r="BJ35" i="3"/>
  <c r="BI35" i="3"/>
  <c r="BH35" i="3"/>
  <c r="BP13" i="3"/>
  <c r="BO13" i="3"/>
  <c r="BN13" i="3"/>
  <c r="BM13" i="3"/>
  <c r="BL13" i="3"/>
  <c r="BK13" i="3"/>
  <c r="BJ13" i="3"/>
  <c r="BI13" i="3"/>
  <c r="BH13" i="3"/>
  <c r="AZ67" i="10"/>
  <c r="AX67" i="10"/>
  <c r="BP34" i="3"/>
  <c r="BO34" i="3"/>
  <c r="BN34" i="3"/>
  <c r="BM34" i="3"/>
  <c r="BL34" i="3"/>
  <c r="BK34" i="3"/>
  <c r="BJ34" i="3"/>
  <c r="BI34" i="3"/>
  <c r="BH34" i="3"/>
  <c r="BP10" i="3"/>
  <c r="BO10" i="3"/>
  <c r="BN10" i="3"/>
  <c r="BM10" i="3"/>
  <c r="BL10" i="3"/>
  <c r="BK10" i="3"/>
  <c r="BJ10" i="3"/>
  <c r="BI10" i="3"/>
  <c r="BH10" i="3"/>
  <c r="AZ37" i="6"/>
  <c r="AX37" i="6"/>
  <c r="AZ37" i="10"/>
  <c r="AX37" i="10"/>
  <c r="AZ60" i="10"/>
  <c r="AX60" i="10"/>
  <c r="AH92" i="6"/>
  <c r="AZ58" i="10"/>
  <c r="AX58" i="10"/>
  <c r="AZ23" i="8"/>
  <c r="AX23" i="8"/>
  <c r="AZ52" i="10"/>
  <c r="AX52" i="10"/>
  <c r="AB73" i="8"/>
  <c r="Y73" i="8"/>
  <c r="AA73" i="8"/>
  <c r="AE73" i="8"/>
  <c r="AZ44" i="6"/>
  <c r="AX44" i="6"/>
  <c r="AZ27" i="6"/>
  <c r="AX27" i="6"/>
  <c r="AZ34" i="10"/>
  <c r="AX34" i="10"/>
  <c r="AZ23" i="10"/>
  <c r="AX23" i="10"/>
  <c r="AZ82" i="8"/>
  <c r="AX82" i="8"/>
  <c r="AZ27" i="10"/>
  <c r="AX27" i="10"/>
  <c r="AZ44" i="10"/>
  <c r="AX44" i="10"/>
  <c r="AZ77" i="8"/>
  <c r="AX77" i="8"/>
  <c r="AZ90" i="6"/>
  <c r="AX90" i="6"/>
  <c r="AZ83" i="6"/>
  <c r="AX83" i="6"/>
  <c r="AZ49" i="12"/>
  <c r="AX49" i="12"/>
  <c r="AZ62" i="10"/>
  <c r="AX62" i="10"/>
  <c r="AH69" i="10"/>
  <c r="AH69" i="8"/>
  <c r="AH33" i="6"/>
  <c r="AZ44" i="4"/>
  <c r="AX44" i="4" s="1"/>
  <c r="AH39" i="10"/>
  <c r="AZ15" i="10"/>
  <c r="AX15" i="10"/>
  <c r="AZ75" i="6"/>
  <c r="AX75" i="6"/>
  <c r="AZ78" i="6"/>
  <c r="AX78" i="6"/>
  <c r="AH77" i="4"/>
  <c r="AB77" i="4" s="1"/>
  <c r="AZ46" i="12"/>
  <c r="AX46" i="12"/>
  <c r="AH51" i="12"/>
  <c r="AX65" i="3"/>
  <c r="AW65" i="3"/>
  <c r="AV65" i="3"/>
  <c r="AU65" i="3"/>
  <c r="AT65" i="3"/>
  <c r="AS65" i="3"/>
  <c r="AR65" i="3"/>
  <c r="AQ65" i="3"/>
  <c r="AY65" i="3"/>
  <c r="AX105" i="3"/>
  <c r="AW105" i="3"/>
  <c r="AV105" i="3"/>
  <c r="AU105" i="3"/>
  <c r="AT105" i="3"/>
  <c r="AS105" i="3"/>
  <c r="AR105" i="3"/>
  <c r="AQ105" i="3"/>
  <c r="AY105" i="3"/>
  <c r="BP79" i="3"/>
  <c r="BO79" i="3"/>
  <c r="BN79" i="3"/>
  <c r="BM79" i="3"/>
  <c r="BL79" i="3"/>
  <c r="BK79" i="3"/>
  <c r="BJ79" i="3"/>
  <c r="BI79" i="3"/>
  <c r="BH79" i="3"/>
  <c r="AY49" i="3"/>
  <c r="AX49" i="3"/>
  <c r="AW49" i="3"/>
  <c r="AV49" i="3"/>
  <c r="AU49" i="3"/>
  <c r="AT49" i="3"/>
  <c r="AS49" i="3"/>
  <c r="AR49" i="3"/>
  <c r="AQ49" i="3"/>
  <c r="BO58" i="3"/>
  <c r="BN58" i="3"/>
  <c r="BM58" i="3"/>
  <c r="BL58" i="3"/>
  <c r="BK58" i="3"/>
  <c r="BJ58" i="3"/>
  <c r="BI58" i="3"/>
  <c r="BH58" i="3"/>
  <c r="BP58" i="3"/>
  <c r="AY62" i="3"/>
  <c r="AX62" i="3"/>
  <c r="AW62" i="3"/>
  <c r="AV62" i="3"/>
  <c r="AU62" i="3"/>
  <c r="AT62" i="3"/>
  <c r="AS62" i="3"/>
  <c r="AR62" i="3"/>
  <c r="AQ62" i="3"/>
  <c r="AX80" i="3"/>
  <c r="AW80" i="3"/>
  <c r="AV80" i="3"/>
  <c r="AU80" i="3"/>
  <c r="AT80" i="3"/>
  <c r="AS80" i="3"/>
  <c r="AR80" i="3"/>
  <c r="AQ80" i="3"/>
  <c r="AY80" i="3"/>
  <c r="AY87" i="3"/>
  <c r="AX87" i="3"/>
  <c r="AW87" i="3"/>
  <c r="AV87" i="3"/>
  <c r="AU87" i="3"/>
  <c r="AT87" i="3"/>
  <c r="AS87" i="3"/>
  <c r="AR87" i="3"/>
  <c r="AQ87" i="3"/>
  <c r="BP75" i="3"/>
  <c r="BO75" i="3"/>
  <c r="BN75" i="3"/>
  <c r="BM75" i="3"/>
  <c r="BL75" i="3"/>
  <c r="BK75" i="3"/>
  <c r="BJ75" i="3"/>
  <c r="BI75" i="3"/>
  <c r="BH75" i="3"/>
  <c r="BP86" i="3"/>
  <c r="BO86" i="3"/>
  <c r="BN86" i="3"/>
  <c r="BM86" i="3"/>
  <c r="BL86" i="3"/>
  <c r="BK86" i="3"/>
  <c r="BJ86" i="3"/>
  <c r="BI86" i="3"/>
  <c r="BH86" i="3"/>
  <c r="BO44" i="3"/>
  <c r="BN44" i="3"/>
  <c r="BM44" i="3"/>
  <c r="BL44" i="3"/>
  <c r="BK44" i="3"/>
  <c r="BJ44" i="3"/>
  <c r="BI44" i="3"/>
  <c r="BH44" i="3"/>
  <c r="BP44" i="3"/>
  <c r="BO54" i="3"/>
  <c r="BN54" i="3"/>
  <c r="BM54" i="3"/>
  <c r="BL54" i="3"/>
  <c r="BK54" i="3"/>
  <c r="BJ54" i="3"/>
  <c r="BI54" i="3"/>
  <c r="BH54" i="3"/>
  <c r="BP54" i="3"/>
  <c r="AX89" i="3"/>
  <c r="AW89" i="3"/>
  <c r="AV89" i="3"/>
  <c r="AU89" i="3"/>
  <c r="AT89" i="3"/>
  <c r="AS89" i="3"/>
  <c r="AR89" i="3"/>
  <c r="AQ89" i="3"/>
  <c r="AY89" i="3"/>
  <c r="BP85" i="3"/>
  <c r="BO85" i="3"/>
  <c r="BN85" i="3"/>
  <c r="BM85" i="3"/>
  <c r="BL85" i="3"/>
  <c r="BK85" i="3"/>
  <c r="BJ85" i="3"/>
  <c r="BI85" i="3"/>
  <c r="BH85" i="3"/>
  <c r="BP88" i="3"/>
  <c r="BO88" i="3"/>
  <c r="BN88" i="3"/>
  <c r="BM88" i="3"/>
  <c r="BL88" i="3"/>
  <c r="BK88" i="3"/>
  <c r="BJ88" i="3"/>
  <c r="BI88" i="3"/>
  <c r="BH88" i="3"/>
  <c r="AY83" i="3"/>
  <c r="AX83" i="3"/>
  <c r="AW83" i="3"/>
  <c r="AV83" i="3"/>
  <c r="AU83" i="3"/>
  <c r="AT83" i="3"/>
  <c r="AS83" i="3"/>
  <c r="AR83" i="3"/>
  <c r="AQ83" i="3"/>
  <c r="BP71" i="3"/>
  <c r="BO71" i="3"/>
  <c r="BN71" i="3"/>
  <c r="BM71" i="3"/>
  <c r="BL71" i="3"/>
  <c r="BK71" i="3"/>
  <c r="BJ71" i="3"/>
  <c r="BI71" i="3"/>
  <c r="BH71" i="3"/>
  <c r="BP82" i="3"/>
  <c r="BO82" i="3"/>
  <c r="BN82" i="3"/>
  <c r="BM82" i="3"/>
  <c r="BL82" i="3"/>
  <c r="BK82" i="3"/>
  <c r="BJ82" i="3"/>
  <c r="BI82" i="3"/>
  <c r="BH82" i="3"/>
  <c r="BO40" i="3"/>
  <c r="BN40" i="3"/>
  <c r="BM40" i="3"/>
  <c r="BL40" i="3"/>
  <c r="BK40" i="3"/>
  <c r="BJ40" i="3"/>
  <c r="BI40" i="3"/>
  <c r="BH40" i="3"/>
  <c r="BP40" i="3"/>
  <c r="BO50" i="3"/>
  <c r="BN50" i="3"/>
  <c r="BM50" i="3"/>
  <c r="BL50" i="3"/>
  <c r="BK50" i="3"/>
  <c r="BJ50" i="3"/>
  <c r="BI50" i="3"/>
  <c r="BH50" i="3"/>
  <c r="BP50" i="3"/>
  <c r="AZ76" i="6"/>
  <c r="AX76" i="6"/>
  <c r="BP31" i="3"/>
  <c r="BO31" i="3"/>
  <c r="BN31" i="3"/>
  <c r="BM31" i="3"/>
  <c r="BL31" i="3"/>
  <c r="BK31" i="3"/>
  <c r="BJ31" i="3"/>
  <c r="BI31" i="3"/>
  <c r="BH31" i="3"/>
  <c r="BO5" i="3"/>
  <c r="BN5" i="3"/>
  <c r="BM5" i="3"/>
  <c r="BL5" i="3"/>
  <c r="BK5" i="3"/>
  <c r="BJ5" i="3"/>
  <c r="BI5" i="3"/>
  <c r="BH5" i="3"/>
  <c r="BP5" i="3"/>
  <c r="BP2" i="3"/>
  <c r="BO2" i="3"/>
  <c r="BN2" i="3"/>
  <c r="BM2" i="3"/>
  <c r="BL2" i="3"/>
  <c r="BK2" i="3"/>
  <c r="BJ2" i="3"/>
  <c r="BI2" i="3"/>
  <c r="BH2" i="3"/>
  <c r="AZ33" i="6"/>
  <c r="AX33" i="6"/>
  <c r="AZ51" i="4"/>
  <c r="AX51" i="4" s="1"/>
  <c r="AZ74" i="8"/>
  <c r="AX74" i="8"/>
  <c r="AZ40" i="6"/>
  <c r="AX40" i="6"/>
  <c r="AH39" i="8"/>
  <c r="AH49" i="6"/>
  <c r="AZ47" i="10"/>
  <c r="AX47" i="10"/>
  <c r="AZ48" i="8"/>
  <c r="AX48" i="8"/>
  <c r="AZ81" i="6"/>
  <c r="AX81" i="6"/>
  <c r="AZ61" i="8"/>
  <c r="AX61" i="8"/>
  <c r="AZ87" i="6"/>
  <c r="AX87" i="6"/>
  <c r="AZ50" i="6"/>
  <c r="AX50" i="6"/>
  <c r="AZ37" i="8"/>
  <c r="AX37" i="8"/>
  <c r="AH49" i="8"/>
  <c r="AH83" i="12"/>
  <c r="AH85" i="12"/>
  <c r="AY106" i="3"/>
  <c r="AX106" i="3"/>
  <c r="AW106" i="3"/>
  <c r="AV106" i="3"/>
  <c r="AU106" i="3"/>
  <c r="AT106" i="3"/>
  <c r="AS106" i="3"/>
  <c r="AR106" i="3"/>
  <c r="AQ106" i="3"/>
  <c r="AY84" i="3"/>
  <c r="AX84" i="3"/>
  <c r="AW84" i="3"/>
  <c r="AV84" i="3"/>
  <c r="AU84" i="3"/>
  <c r="AT84" i="3"/>
  <c r="AS84" i="3"/>
  <c r="AR84" i="3"/>
  <c r="AQ84" i="3"/>
  <c r="BP56" i="3"/>
  <c r="BO56" i="3"/>
  <c r="BN56" i="3"/>
  <c r="BM56" i="3"/>
  <c r="BL56" i="3"/>
  <c r="BK56" i="3"/>
  <c r="BJ56" i="3"/>
  <c r="BI56" i="3"/>
  <c r="BH56" i="3"/>
  <c r="AY82" i="3"/>
  <c r="AX82" i="3"/>
  <c r="AW82" i="3"/>
  <c r="AV82" i="3"/>
  <c r="AU82" i="3"/>
  <c r="AT82" i="3"/>
  <c r="AS82" i="3"/>
  <c r="AR82" i="3"/>
  <c r="AQ82" i="3"/>
  <c r="BO48" i="3"/>
  <c r="BN48" i="3"/>
  <c r="BM48" i="3"/>
  <c r="BL48" i="3"/>
  <c r="BK48" i="3"/>
  <c r="BJ48" i="3"/>
  <c r="BI48" i="3"/>
  <c r="BH48" i="3"/>
  <c r="BP48" i="3"/>
  <c r="AY98" i="3"/>
  <c r="AX98" i="3"/>
  <c r="AW98" i="3"/>
  <c r="AV98" i="3"/>
  <c r="AU98" i="3"/>
  <c r="AT98" i="3"/>
  <c r="AS98" i="3"/>
  <c r="AR98" i="3"/>
  <c r="AQ98" i="3"/>
  <c r="AY54" i="3"/>
  <c r="AX54" i="3"/>
  <c r="AW54" i="3"/>
  <c r="AV54" i="3"/>
  <c r="AU54" i="3"/>
  <c r="AT54" i="3"/>
  <c r="AS54" i="3"/>
  <c r="AR54" i="3"/>
  <c r="AQ54" i="3"/>
  <c r="AX97" i="3"/>
  <c r="AW97" i="3"/>
  <c r="AV97" i="3"/>
  <c r="AU97" i="3"/>
  <c r="AT97" i="3"/>
  <c r="AS97" i="3"/>
  <c r="AR97" i="3"/>
  <c r="AQ97" i="3"/>
  <c r="AY97" i="3"/>
  <c r="AY39" i="3"/>
  <c r="AX39" i="3"/>
  <c r="AW39" i="3"/>
  <c r="AV39" i="3"/>
  <c r="AU39" i="3"/>
  <c r="AT39" i="3"/>
  <c r="AS39" i="3"/>
  <c r="AR39" i="3"/>
  <c r="AQ39" i="3"/>
  <c r="AY78" i="3"/>
  <c r="AX78" i="3"/>
  <c r="AW78" i="3"/>
  <c r="AV78" i="3"/>
  <c r="AU78" i="3"/>
  <c r="AT78" i="3"/>
  <c r="AS78" i="3"/>
  <c r="AR78" i="3"/>
  <c r="AQ78" i="3"/>
  <c r="BO55" i="3"/>
  <c r="BN55" i="3"/>
  <c r="BM55" i="3"/>
  <c r="BL55" i="3"/>
  <c r="BK55" i="3"/>
  <c r="BJ55" i="3"/>
  <c r="BI55" i="3"/>
  <c r="BH55" i="3"/>
  <c r="BP55" i="3"/>
  <c r="AY61" i="3"/>
  <c r="AX61" i="3"/>
  <c r="AW61" i="3"/>
  <c r="AV61" i="3"/>
  <c r="AU61" i="3"/>
  <c r="AT61" i="3"/>
  <c r="AS61" i="3"/>
  <c r="AR61" i="3"/>
  <c r="AQ61" i="3"/>
  <c r="AY50" i="3"/>
  <c r="AX50" i="3"/>
  <c r="AW50" i="3"/>
  <c r="AV50" i="3"/>
  <c r="AU50" i="3"/>
  <c r="AT50" i="3"/>
  <c r="AS50" i="3"/>
  <c r="AR50" i="3"/>
  <c r="AQ50" i="3"/>
  <c r="AY76" i="3"/>
  <c r="AX76" i="3"/>
  <c r="AW76" i="3"/>
  <c r="AV76" i="3"/>
  <c r="AU76" i="3"/>
  <c r="AT76" i="3"/>
  <c r="AS76" i="3"/>
  <c r="AR76" i="3"/>
  <c r="AQ76" i="3"/>
  <c r="AY51" i="3"/>
  <c r="AX51" i="3"/>
  <c r="AW51" i="3"/>
  <c r="AV51" i="3"/>
  <c r="AU51" i="3"/>
  <c r="AT51" i="3"/>
  <c r="AS51" i="3"/>
  <c r="AR51" i="3"/>
  <c r="AQ51" i="3"/>
  <c r="AY35" i="3"/>
  <c r="AX35" i="3"/>
  <c r="AW35" i="3"/>
  <c r="AV35" i="3"/>
  <c r="AU35" i="3"/>
  <c r="AT35" i="3"/>
  <c r="AS35" i="3"/>
  <c r="AR35" i="3"/>
  <c r="AQ35" i="3"/>
  <c r="AY44" i="3"/>
  <c r="AX44" i="3"/>
  <c r="AW44" i="3"/>
  <c r="AV44" i="3"/>
  <c r="AU44" i="3"/>
  <c r="AT44" i="3"/>
  <c r="AS44" i="3"/>
  <c r="AR44" i="3"/>
  <c r="AQ44" i="3"/>
  <c r="AY74" i="3"/>
  <c r="AX74" i="3"/>
  <c r="AW74" i="3"/>
  <c r="AV74" i="3"/>
  <c r="AU74" i="3"/>
  <c r="AT74" i="3"/>
  <c r="AS74" i="3"/>
  <c r="AR74" i="3"/>
  <c r="AQ74" i="3"/>
  <c r="AX28" i="3"/>
  <c r="AW28" i="3"/>
  <c r="AV28" i="3"/>
  <c r="AU28" i="3"/>
  <c r="AT28" i="3"/>
  <c r="AS28" i="3"/>
  <c r="AR28" i="3"/>
  <c r="AQ28" i="3"/>
  <c r="AY28" i="3"/>
  <c r="BP51" i="3"/>
  <c r="BO51" i="3"/>
  <c r="BN51" i="3"/>
  <c r="BM51" i="3"/>
  <c r="BL51" i="3"/>
  <c r="BK51" i="3"/>
  <c r="BJ51" i="3"/>
  <c r="BI51" i="3"/>
  <c r="BH51" i="3"/>
  <c r="BP61" i="3"/>
  <c r="BO61" i="3"/>
  <c r="BN61" i="3"/>
  <c r="BM61" i="3"/>
  <c r="BL61" i="3"/>
  <c r="BK61" i="3"/>
  <c r="BJ61" i="3"/>
  <c r="BI61" i="3"/>
  <c r="BH61" i="3"/>
  <c r="AY85" i="3"/>
  <c r="AX85" i="3"/>
  <c r="AW85" i="3"/>
  <c r="AV85" i="3"/>
  <c r="AU85" i="3"/>
  <c r="AT85" i="3"/>
  <c r="AS85" i="3"/>
  <c r="AR85" i="3"/>
  <c r="AQ85" i="3"/>
  <c r="AX60" i="3"/>
  <c r="AW60" i="3"/>
  <c r="AV60" i="3"/>
  <c r="AU60" i="3"/>
  <c r="AT60" i="3"/>
  <c r="AS60" i="3"/>
  <c r="AR60" i="3"/>
  <c r="AQ60" i="3"/>
  <c r="AY60" i="3"/>
  <c r="BP81" i="3"/>
  <c r="BO81" i="3"/>
  <c r="BN81" i="3"/>
  <c r="BM81" i="3"/>
  <c r="BL81" i="3"/>
  <c r="BK81" i="3"/>
  <c r="BJ81" i="3"/>
  <c r="BI81" i="3"/>
  <c r="BH81" i="3"/>
  <c r="AY46" i="3"/>
  <c r="AX46" i="3"/>
  <c r="AW46" i="3"/>
  <c r="AV46" i="3"/>
  <c r="AU46" i="3"/>
  <c r="AT46" i="3"/>
  <c r="AS46" i="3"/>
  <c r="AR46" i="3"/>
  <c r="AQ46" i="3"/>
  <c r="AY72" i="3"/>
  <c r="AX72" i="3"/>
  <c r="AW72" i="3"/>
  <c r="AV72" i="3"/>
  <c r="AU72" i="3"/>
  <c r="AT72" i="3"/>
  <c r="AS72" i="3"/>
  <c r="AR72" i="3"/>
  <c r="AQ72" i="3"/>
  <c r="BP84" i="3"/>
  <c r="BO84" i="3"/>
  <c r="BN84" i="3"/>
  <c r="BM84" i="3"/>
  <c r="BL84" i="3"/>
  <c r="BK84" i="3"/>
  <c r="BJ84" i="3"/>
  <c r="BI84" i="3"/>
  <c r="BH84" i="3"/>
  <c r="AY47" i="3"/>
  <c r="AX47" i="3"/>
  <c r="AW47" i="3"/>
  <c r="AV47" i="3"/>
  <c r="AU47" i="3"/>
  <c r="AT47" i="3"/>
  <c r="AS47" i="3"/>
  <c r="AR47" i="3"/>
  <c r="AQ47" i="3"/>
  <c r="AY79" i="3"/>
  <c r="AX79" i="3"/>
  <c r="AW79" i="3"/>
  <c r="AV79" i="3"/>
  <c r="AU79" i="3"/>
  <c r="AT79" i="3"/>
  <c r="AS79" i="3"/>
  <c r="AR79" i="3"/>
  <c r="AQ79" i="3"/>
  <c r="AX107" i="3"/>
  <c r="AW107" i="3"/>
  <c r="AV107" i="3"/>
  <c r="AU107" i="3"/>
  <c r="AT107" i="3"/>
  <c r="AS107" i="3"/>
  <c r="AR107" i="3"/>
  <c r="AQ107" i="3"/>
  <c r="AY107" i="3"/>
  <c r="BP67" i="3"/>
  <c r="BO67" i="3"/>
  <c r="BN67" i="3"/>
  <c r="BM67" i="3"/>
  <c r="BL67" i="3"/>
  <c r="BK67" i="3"/>
  <c r="BJ67" i="3"/>
  <c r="BI67" i="3"/>
  <c r="BH67" i="3"/>
  <c r="AY38" i="3"/>
  <c r="AX38" i="3"/>
  <c r="AW38" i="3"/>
  <c r="AV38" i="3"/>
  <c r="AU38" i="3"/>
  <c r="AT38" i="3"/>
  <c r="AS38" i="3"/>
  <c r="AR38" i="3"/>
  <c r="AQ38" i="3"/>
  <c r="AY70" i="3"/>
  <c r="AX70" i="3"/>
  <c r="AW70" i="3"/>
  <c r="AV70" i="3"/>
  <c r="AU70" i="3"/>
  <c r="AT70" i="3"/>
  <c r="AS70" i="3"/>
  <c r="AR70" i="3"/>
  <c r="AQ70" i="3"/>
  <c r="BP78" i="3"/>
  <c r="BO78" i="3"/>
  <c r="BN78" i="3"/>
  <c r="BM78" i="3"/>
  <c r="BL78" i="3"/>
  <c r="BK78" i="3"/>
  <c r="BJ78" i="3"/>
  <c r="BI78" i="3"/>
  <c r="BH78" i="3"/>
  <c r="AX24" i="3"/>
  <c r="AW24" i="3"/>
  <c r="AV24" i="3"/>
  <c r="AU24" i="3"/>
  <c r="AT24" i="3"/>
  <c r="AS24" i="3"/>
  <c r="AR24" i="3"/>
  <c r="AQ24" i="3"/>
  <c r="AY24" i="3"/>
  <c r="BP36" i="3"/>
  <c r="BO36" i="3"/>
  <c r="BN36" i="3"/>
  <c r="BM36" i="3"/>
  <c r="BL36" i="3"/>
  <c r="BK36" i="3"/>
  <c r="BJ36" i="3"/>
  <c r="BI36" i="3"/>
  <c r="BH36" i="3"/>
  <c r="BP47" i="3"/>
  <c r="BO47" i="3"/>
  <c r="BN47" i="3"/>
  <c r="BM47" i="3"/>
  <c r="BL47" i="3"/>
  <c r="BK47" i="3"/>
  <c r="BJ47" i="3"/>
  <c r="BI47" i="3"/>
  <c r="BH47" i="3"/>
  <c r="BO46" i="3"/>
  <c r="BN46" i="3"/>
  <c r="BM46" i="3"/>
  <c r="BL46" i="3"/>
  <c r="BK46" i="3"/>
  <c r="BJ46" i="3"/>
  <c r="BI46" i="3"/>
  <c r="BH46" i="3"/>
  <c r="BP46" i="3"/>
  <c r="BO57" i="3"/>
  <c r="BN57" i="3"/>
  <c r="BM57" i="3"/>
  <c r="BL57" i="3"/>
  <c r="BK57" i="3"/>
  <c r="BJ57" i="3"/>
  <c r="BI57" i="3"/>
  <c r="BH57" i="3"/>
  <c r="BP57" i="3"/>
  <c r="AT29" i="16"/>
  <c r="AS29" i="16" s="1"/>
  <c r="AR29" i="16" s="1"/>
  <c r="AQ29" i="16" s="1"/>
  <c r="AP29" i="16" s="1"/>
  <c r="AO29" i="16" s="1"/>
  <c r="AN29" i="16" s="1"/>
  <c r="AM29" i="16" s="1"/>
  <c r="AL29" i="16" s="1"/>
  <c r="BP6" i="3"/>
  <c r="BO6" i="3"/>
  <c r="BN6" i="3"/>
  <c r="BM6" i="3"/>
  <c r="BL6" i="3"/>
  <c r="BK6" i="3"/>
  <c r="BJ6" i="3"/>
  <c r="BI6" i="3"/>
  <c r="BH6" i="3"/>
  <c r="BP17" i="3"/>
  <c r="BO17" i="3"/>
  <c r="BN17" i="3"/>
  <c r="BM17" i="3"/>
  <c r="BL17" i="3"/>
  <c r="BK17" i="3"/>
  <c r="BJ17" i="3"/>
  <c r="BI17" i="3"/>
  <c r="BH17" i="3"/>
  <c r="S48" i="18"/>
  <c r="AZ70" i="8"/>
  <c r="AX70" i="8"/>
  <c r="AF64" i="16"/>
  <c r="AZ79" i="8"/>
  <c r="AX79" i="8"/>
  <c r="S52" i="18"/>
  <c r="AT47" i="16"/>
  <c r="AS47" i="16"/>
  <c r="AR47" i="16" s="1"/>
  <c r="AQ47" i="16" s="1"/>
  <c r="AP47" i="16" s="1"/>
  <c r="AO47" i="16" s="1"/>
  <c r="AN47" i="16" s="1"/>
  <c r="AM47" i="16" s="1"/>
  <c r="AL47" i="16" s="1"/>
  <c r="AS74" i="16"/>
  <c r="AR74" i="16" s="1"/>
  <c r="AQ74" i="16" s="1"/>
  <c r="AP74" i="16" s="1"/>
  <c r="AO74" i="16" s="1"/>
  <c r="AN74" i="16" s="1"/>
  <c r="AM74" i="16" s="1"/>
  <c r="AL74" i="16" s="1"/>
  <c r="AT74" i="16"/>
  <c r="AT41" i="16"/>
  <c r="AS41" i="16" s="1"/>
  <c r="AR41" i="16"/>
  <c r="AQ41" i="16" s="1"/>
  <c r="AP41" i="16" s="1"/>
  <c r="AO41" i="16" s="1"/>
  <c r="AN41" i="16" s="1"/>
  <c r="AM41" i="16" s="1"/>
  <c r="AL41" i="16" s="1"/>
  <c r="BK25" i="16"/>
  <c r="BJ25" i="16"/>
  <c r="BI25" i="16" s="1"/>
  <c r="BH25" i="16" s="1"/>
  <c r="BG25" i="16" s="1"/>
  <c r="BF25" i="16" s="1"/>
  <c r="BE25" i="16"/>
  <c r="BD25" i="16" s="1"/>
  <c r="BC25" i="16" s="1"/>
  <c r="AT54" i="16"/>
  <c r="AS54" i="16" s="1"/>
  <c r="AR54" i="16" s="1"/>
  <c r="AQ54" i="16" s="1"/>
  <c r="AP54" i="16" s="1"/>
  <c r="AO54" i="16" s="1"/>
  <c r="AN54" i="16" s="1"/>
  <c r="AM54" i="16" s="1"/>
  <c r="AL54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K62" i="16"/>
  <c r="BJ62" i="16" s="1"/>
  <c r="BI62" i="16" s="1"/>
  <c r="BH62" i="16"/>
  <c r="BG62" i="16" s="1"/>
  <c r="BF62" i="16" s="1"/>
  <c r="BE62" i="16" s="1"/>
  <c r="BD62" i="16" s="1"/>
  <c r="BC62" i="16" s="1"/>
  <c r="AT88" i="16"/>
  <c r="AS88" i="16" s="1"/>
  <c r="AR88" i="16" s="1"/>
  <c r="AQ88" i="16" s="1"/>
  <c r="AP88" i="16" s="1"/>
  <c r="AO88" i="16" s="1"/>
  <c r="AN88" i="16" s="1"/>
  <c r="AM88" i="16" s="1"/>
  <c r="AL88" i="16" s="1"/>
  <c r="BK45" i="16"/>
  <c r="BJ45" i="16"/>
  <c r="BI45" i="16" s="1"/>
  <c r="BH45" i="16" s="1"/>
  <c r="BG45" i="16" s="1"/>
  <c r="BF45" i="16" s="1"/>
  <c r="BE45" i="16" s="1"/>
  <c r="BD45" i="16" s="1"/>
  <c r="BC45" i="16" s="1"/>
  <c r="AT61" i="16"/>
  <c r="AS61" i="16" s="1"/>
  <c r="AR61" i="16" s="1"/>
  <c r="AQ61" i="16" s="1"/>
  <c r="AP61" i="16" s="1"/>
  <c r="AO61" i="16" s="1"/>
  <c r="AN61" i="16" s="1"/>
  <c r="AM61" i="16" s="1"/>
  <c r="AL61" i="16" s="1"/>
  <c r="AZ64" i="12"/>
  <c r="AX64" i="12"/>
  <c r="AZ67" i="6"/>
  <c r="AX67" i="6"/>
  <c r="AZ33" i="10"/>
  <c r="AX33" i="10"/>
  <c r="AH72" i="6"/>
  <c r="AZ64" i="6"/>
  <c r="AX64" i="6"/>
  <c r="AH24" i="10"/>
  <c r="AZ47" i="8"/>
  <c r="AX47" i="8"/>
  <c r="AH55" i="10"/>
  <c r="AZ32" i="10"/>
  <c r="AX32" i="10"/>
  <c r="AZ38" i="8"/>
  <c r="AX38" i="8"/>
  <c r="AH47" i="4"/>
  <c r="AZ29" i="10"/>
  <c r="AX29" i="10"/>
  <c r="AH48" i="8"/>
  <c r="AZ68" i="8"/>
  <c r="AX68" i="8"/>
  <c r="AZ57" i="12"/>
  <c r="AX57" i="12"/>
  <c r="AH71" i="10"/>
  <c r="AZ61" i="10"/>
  <c r="AX61" i="10"/>
  <c r="AH59" i="6"/>
  <c r="AH86" i="10"/>
  <c r="AZ42" i="10"/>
  <c r="AX42" i="10"/>
  <c r="AZ58" i="6"/>
  <c r="AX58" i="6"/>
  <c r="AH82" i="12"/>
  <c r="AZ65" i="12"/>
  <c r="AX65" i="12"/>
  <c r="AZ59" i="10"/>
  <c r="AX59" i="10"/>
  <c r="AH34" i="8"/>
  <c r="AZ40" i="12"/>
  <c r="AX40" i="12"/>
  <c r="AH71" i="12"/>
  <c r="AY108" i="3"/>
  <c r="AX108" i="3"/>
  <c r="AW108" i="3"/>
  <c r="AV108" i="3"/>
  <c r="AU108" i="3"/>
  <c r="AT108" i="3"/>
  <c r="AS108" i="3"/>
  <c r="AR108" i="3"/>
  <c r="AQ108" i="3"/>
  <c r="AY75" i="3"/>
  <c r="AX75" i="3"/>
  <c r="AW75" i="3"/>
  <c r="AV75" i="3"/>
  <c r="AU75" i="3"/>
  <c r="AT75" i="3"/>
  <c r="AS75" i="3"/>
  <c r="AR75" i="3"/>
  <c r="AQ75" i="3"/>
  <c r="AY66" i="3"/>
  <c r="AX66" i="3"/>
  <c r="AW66" i="3"/>
  <c r="AV66" i="3"/>
  <c r="AU66" i="3"/>
  <c r="AT66" i="3"/>
  <c r="AS66" i="3"/>
  <c r="AR66" i="3"/>
  <c r="AQ66" i="3"/>
  <c r="BP43" i="3"/>
  <c r="BO43" i="3"/>
  <c r="BN43" i="3"/>
  <c r="BM43" i="3"/>
  <c r="BL43" i="3"/>
  <c r="BK43" i="3"/>
  <c r="BJ43" i="3"/>
  <c r="BI43" i="3"/>
  <c r="BH43" i="3"/>
  <c r="BP37" i="3"/>
  <c r="BO37" i="3"/>
  <c r="BN37" i="3"/>
  <c r="BM37" i="3"/>
  <c r="BL37" i="3"/>
  <c r="BK37" i="3"/>
  <c r="BJ37" i="3"/>
  <c r="BI37" i="3"/>
  <c r="BH37" i="3"/>
  <c r="BP26" i="3"/>
  <c r="BO26" i="3"/>
  <c r="BN26" i="3"/>
  <c r="BM26" i="3"/>
  <c r="BL26" i="3"/>
  <c r="BK26" i="3"/>
  <c r="BJ26" i="3"/>
  <c r="BI26" i="3"/>
  <c r="BH26" i="3"/>
  <c r="BP4" i="3"/>
  <c r="BO4" i="3"/>
  <c r="BN4" i="3"/>
  <c r="BM4" i="3"/>
  <c r="BL4" i="3"/>
  <c r="BK4" i="3"/>
  <c r="BJ4" i="3"/>
  <c r="BI4" i="3"/>
  <c r="BH4" i="3"/>
  <c r="BP8" i="3"/>
  <c r="BO8" i="3"/>
  <c r="BN8" i="3"/>
  <c r="BM8" i="3"/>
  <c r="BL8" i="3"/>
  <c r="BK8" i="3"/>
  <c r="BJ8" i="3"/>
  <c r="BI8" i="3"/>
  <c r="BH8" i="3"/>
  <c r="BP3" i="3"/>
  <c r="BO3" i="3"/>
  <c r="BN3" i="3"/>
  <c r="BM3" i="3"/>
  <c r="BL3" i="3"/>
  <c r="BK3" i="3"/>
  <c r="BJ3" i="3"/>
  <c r="BI3" i="3"/>
  <c r="BH3" i="3"/>
  <c r="AF29" i="16"/>
  <c r="BO27" i="3"/>
  <c r="BN27" i="3"/>
  <c r="BM27" i="3"/>
  <c r="BL27" i="3"/>
  <c r="BK27" i="3"/>
  <c r="BJ27" i="3"/>
  <c r="BI27" i="3"/>
  <c r="BH27" i="3"/>
  <c r="BP27" i="3"/>
  <c r="AB29" i="6"/>
  <c r="Y29" i="6"/>
  <c r="AA29" i="6"/>
  <c r="AE29" i="6"/>
  <c r="AB57" i="8"/>
  <c r="X57" i="8"/>
  <c r="AA57" i="8"/>
  <c r="AE57" i="8"/>
  <c r="AB40" i="8"/>
  <c r="Y40" i="8"/>
  <c r="AA40" i="8"/>
  <c r="AE40" i="8"/>
  <c r="AY81" i="3"/>
  <c r="AX81" i="3"/>
  <c r="AW81" i="3"/>
  <c r="AV81" i="3"/>
  <c r="AU81" i="3"/>
  <c r="AT81" i="3"/>
  <c r="AS81" i="3"/>
  <c r="AR81" i="3"/>
  <c r="AQ81" i="3"/>
  <c r="AX68" i="3"/>
  <c r="AW68" i="3"/>
  <c r="AV68" i="3"/>
  <c r="AU68" i="3"/>
  <c r="AT68" i="3"/>
  <c r="AS68" i="3"/>
  <c r="AR68" i="3"/>
  <c r="AQ68" i="3"/>
  <c r="AY68" i="3"/>
  <c r="AX99" i="3"/>
  <c r="AW99" i="3"/>
  <c r="AV99" i="3"/>
  <c r="AU99" i="3"/>
  <c r="AT99" i="3"/>
  <c r="AS99" i="3"/>
  <c r="AR99" i="3"/>
  <c r="AQ99" i="3"/>
  <c r="AY99" i="3"/>
  <c r="BO74" i="3"/>
  <c r="BN74" i="3"/>
  <c r="BM74" i="3"/>
  <c r="BL74" i="3"/>
  <c r="BK74" i="3"/>
  <c r="BJ74" i="3"/>
  <c r="BI74" i="3"/>
  <c r="BH74" i="3"/>
  <c r="BP74" i="3"/>
  <c r="BP42" i="3"/>
  <c r="BO42" i="3"/>
  <c r="BN42" i="3"/>
  <c r="BM42" i="3"/>
  <c r="BL42" i="3"/>
  <c r="BK42" i="3"/>
  <c r="BJ42" i="3"/>
  <c r="BI42" i="3"/>
  <c r="BH42" i="3"/>
  <c r="AY42" i="3"/>
  <c r="AX42" i="3"/>
  <c r="AW42" i="3"/>
  <c r="AV42" i="3"/>
  <c r="AU42" i="3"/>
  <c r="AT42" i="3"/>
  <c r="AS42" i="3"/>
  <c r="AR42" i="3"/>
  <c r="AQ42" i="3"/>
  <c r="BP76" i="3"/>
  <c r="BO76" i="3"/>
  <c r="BN76" i="3"/>
  <c r="BM76" i="3"/>
  <c r="BL76" i="3"/>
  <c r="BK76" i="3"/>
  <c r="BJ76" i="3"/>
  <c r="BI76" i="3"/>
  <c r="BH76" i="3"/>
  <c r="BO60" i="3"/>
  <c r="BN60" i="3"/>
  <c r="BM60" i="3"/>
  <c r="BL60" i="3"/>
  <c r="BK60" i="3"/>
  <c r="BJ60" i="3"/>
  <c r="BI60" i="3"/>
  <c r="BH60" i="3"/>
  <c r="BP60" i="3"/>
  <c r="BP70" i="3"/>
  <c r="BO70" i="3"/>
  <c r="BN70" i="3"/>
  <c r="BM70" i="3"/>
  <c r="BL70" i="3"/>
  <c r="BK70" i="3"/>
  <c r="BJ70" i="3"/>
  <c r="BI70" i="3"/>
  <c r="BH70" i="3"/>
  <c r="AY34" i="3"/>
  <c r="AX34" i="3"/>
  <c r="AW34" i="3"/>
  <c r="AV34" i="3"/>
  <c r="AU34" i="3"/>
  <c r="AT34" i="3"/>
  <c r="AS34" i="3"/>
  <c r="AR34" i="3"/>
  <c r="AQ34" i="3"/>
  <c r="AZ49" i="6"/>
  <c r="AX49" i="6"/>
  <c r="BP30" i="3"/>
  <c r="BO30" i="3"/>
  <c r="BN30" i="3"/>
  <c r="BM30" i="3"/>
  <c r="BL30" i="3"/>
  <c r="BK30" i="3"/>
  <c r="BJ30" i="3"/>
  <c r="BI30" i="3"/>
  <c r="BH30" i="3"/>
  <c r="BO24" i="3"/>
  <c r="BN24" i="3"/>
  <c r="BM24" i="3"/>
  <c r="BL24" i="3"/>
  <c r="BK24" i="3"/>
  <c r="BJ24" i="3"/>
  <c r="BI24" i="3"/>
  <c r="BH24" i="3"/>
  <c r="BP24" i="3"/>
  <c r="AZ55" i="8"/>
  <c r="AX55" i="8"/>
  <c r="AZ54" i="8"/>
  <c r="AX54" i="8"/>
  <c r="BP16" i="3"/>
  <c r="BO16" i="3"/>
  <c r="BN16" i="3"/>
  <c r="BM16" i="3"/>
  <c r="BL16" i="3"/>
  <c r="BK16" i="3"/>
  <c r="BJ16" i="3"/>
  <c r="BI16" i="3"/>
  <c r="BH16" i="3"/>
  <c r="AZ70" i="10"/>
  <c r="AX70" i="10"/>
  <c r="AZ45" i="6"/>
  <c r="AX45" i="6"/>
  <c r="BP29" i="3"/>
  <c r="BO29" i="3"/>
  <c r="BN29" i="3"/>
  <c r="BM29" i="3"/>
  <c r="BL29" i="3"/>
  <c r="BK29" i="3"/>
  <c r="BJ29" i="3"/>
  <c r="BI29" i="3"/>
  <c r="BH29" i="3"/>
  <c r="BP32" i="3"/>
  <c r="BO32" i="3"/>
  <c r="BN32" i="3"/>
  <c r="BM32" i="3"/>
  <c r="BL32" i="3"/>
  <c r="BK32" i="3"/>
  <c r="BJ32" i="3"/>
  <c r="BI32" i="3"/>
  <c r="BH32" i="3"/>
  <c r="BP7" i="3"/>
  <c r="BO7" i="3"/>
  <c r="BN7" i="3"/>
  <c r="BM7" i="3"/>
  <c r="BL7" i="3"/>
  <c r="BK7" i="3"/>
  <c r="BJ7" i="3"/>
  <c r="BI7" i="3"/>
  <c r="BH7" i="3"/>
  <c r="AZ76" i="8"/>
  <c r="AX76" i="8"/>
  <c r="AB65" i="8"/>
  <c r="Y65" i="8"/>
  <c r="AA65" i="8"/>
  <c r="AE65" i="8"/>
  <c r="AH41" i="6"/>
  <c r="AZ72" i="12"/>
  <c r="AX72" i="12"/>
  <c r="AZ43" i="12"/>
  <c r="AX43" i="12"/>
  <c r="AZ69" i="10"/>
  <c r="AX69" i="10"/>
  <c r="AZ31" i="10"/>
  <c r="AX31" i="10"/>
  <c r="AH61" i="8"/>
  <c r="AH45" i="8"/>
  <c r="AZ45" i="8"/>
  <c r="AX45" i="8"/>
  <c r="AZ76" i="12"/>
  <c r="AX76" i="12"/>
  <c r="AZ60" i="8"/>
  <c r="AX60" i="8"/>
  <c r="AH65" i="6"/>
  <c r="AZ21" i="6"/>
  <c r="AX21" i="6"/>
  <c r="AZ35" i="10"/>
  <c r="AX35" i="10"/>
  <c r="AZ56" i="6"/>
  <c r="AX56" i="6"/>
  <c r="AZ76" i="10"/>
  <c r="AX76" i="10"/>
  <c r="AZ41" i="8"/>
  <c r="AX41" i="8"/>
  <c r="AZ53" i="10"/>
  <c r="AX53" i="10"/>
  <c r="AZ45" i="10"/>
  <c r="AX45" i="10"/>
  <c r="AZ72" i="6"/>
  <c r="AX72" i="6"/>
  <c r="AH77" i="10"/>
  <c r="AZ77" i="10"/>
  <c r="AX77" i="10"/>
  <c r="AH45" i="6"/>
  <c r="AZ35" i="6"/>
  <c r="AX35" i="6"/>
  <c r="AZ43" i="10"/>
  <c r="AX43" i="10"/>
  <c r="AH25" i="10"/>
  <c r="AZ52" i="8"/>
  <c r="AX52" i="8"/>
  <c r="AZ43" i="6"/>
  <c r="AX43" i="6"/>
  <c r="AH55" i="12"/>
  <c r="BP77" i="3"/>
  <c r="BO77" i="3"/>
  <c r="BN77" i="3"/>
  <c r="BM77" i="3"/>
  <c r="BL77" i="3"/>
  <c r="BK77" i="3"/>
  <c r="BJ77" i="3"/>
  <c r="BI77" i="3"/>
  <c r="BH77" i="3"/>
  <c r="AY43" i="3"/>
  <c r="AX43" i="3"/>
  <c r="AW43" i="3"/>
  <c r="AV43" i="3"/>
  <c r="AU43" i="3"/>
  <c r="AT43" i="3"/>
  <c r="AS43" i="3"/>
  <c r="AR43" i="3"/>
  <c r="AQ43" i="3"/>
  <c r="AY104" i="3"/>
  <c r="AX104" i="3"/>
  <c r="AW104" i="3"/>
  <c r="AV104" i="3"/>
  <c r="AU104" i="3"/>
  <c r="AT104" i="3"/>
  <c r="AS104" i="3"/>
  <c r="AR104" i="3"/>
  <c r="AQ104" i="3"/>
  <c r="AY31" i="3"/>
  <c r="AX31" i="3"/>
  <c r="AW31" i="3"/>
  <c r="AV31" i="3"/>
  <c r="AU31" i="3"/>
  <c r="AT31" i="3"/>
  <c r="AS31" i="3"/>
  <c r="AR31" i="3"/>
  <c r="AQ31" i="3"/>
  <c r="AX77" i="3"/>
  <c r="AW77" i="3"/>
  <c r="AV77" i="3"/>
  <c r="AU77" i="3"/>
  <c r="AT77" i="3"/>
  <c r="AS77" i="3"/>
  <c r="AR77" i="3"/>
  <c r="AQ77" i="3"/>
  <c r="AY77" i="3"/>
  <c r="AY100" i="3"/>
  <c r="AX100" i="3"/>
  <c r="AW100" i="3"/>
  <c r="AV100" i="3"/>
  <c r="AU100" i="3"/>
  <c r="AT100" i="3"/>
  <c r="AS100" i="3"/>
  <c r="AR100" i="3"/>
  <c r="AQ100" i="3"/>
  <c r="AW40" i="3"/>
  <c r="AV40" i="3"/>
  <c r="AU40" i="3"/>
  <c r="AT40" i="3"/>
  <c r="AS40" i="3"/>
  <c r="AR40" i="3"/>
  <c r="AQ40" i="3"/>
  <c r="AY40" i="3"/>
  <c r="AX40" i="3"/>
  <c r="BO91" i="3"/>
  <c r="BN91" i="3"/>
  <c r="BM91" i="3"/>
  <c r="BL91" i="3"/>
  <c r="BK91" i="3"/>
  <c r="BJ91" i="3"/>
  <c r="BI91" i="3"/>
  <c r="BH91" i="3"/>
  <c r="BP91" i="3"/>
  <c r="AX109" i="3"/>
  <c r="AW109" i="3"/>
  <c r="AV109" i="3"/>
  <c r="AU109" i="3"/>
  <c r="AT109" i="3"/>
  <c r="AS109" i="3"/>
  <c r="AR109" i="3"/>
  <c r="AQ109" i="3"/>
  <c r="AY109" i="3"/>
  <c r="AY27" i="3"/>
  <c r="AX27" i="3"/>
  <c r="AW27" i="3"/>
  <c r="AV27" i="3"/>
  <c r="AU27" i="3"/>
  <c r="AT27" i="3"/>
  <c r="AS27" i="3"/>
  <c r="AR27" i="3"/>
  <c r="AQ27" i="3"/>
  <c r="BP38" i="3"/>
  <c r="BO38" i="3"/>
  <c r="BN38" i="3"/>
  <c r="BM38" i="3"/>
  <c r="BL38" i="3"/>
  <c r="BK38" i="3"/>
  <c r="BJ38" i="3"/>
  <c r="BI38" i="3"/>
  <c r="BH38" i="3"/>
  <c r="BO28" i="3"/>
  <c r="BN28" i="3"/>
  <c r="BM28" i="3"/>
  <c r="BL28" i="3"/>
  <c r="BK28" i="3"/>
  <c r="BJ28" i="3"/>
  <c r="BI28" i="3"/>
  <c r="BH28" i="3"/>
  <c r="BP28" i="3"/>
  <c r="AX73" i="3"/>
  <c r="AW73" i="3"/>
  <c r="AV73" i="3"/>
  <c r="AU73" i="3"/>
  <c r="AT73" i="3"/>
  <c r="AS73" i="3"/>
  <c r="AR73" i="3"/>
  <c r="AQ73" i="3"/>
  <c r="AY73" i="3"/>
  <c r="BP69" i="3"/>
  <c r="BO69" i="3"/>
  <c r="BN69" i="3"/>
  <c r="BM69" i="3"/>
  <c r="BL69" i="3"/>
  <c r="BK69" i="3"/>
  <c r="BJ69" i="3"/>
  <c r="BI69" i="3"/>
  <c r="BH69" i="3"/>
  <c r="BP72" i="3"/>
  <c r="BO72" i="3"/>
  <c r="BN72" i="3"/>
  <c r="BM72" i="3"/>
  <c r="BL72" i="3"/>
  <c r="BK72" i="3"/>
  <c r="BJ72" i="3"/>
  <c r="BI72" i="3"/>
  <c r="BH72" i="3"/>
  <c r="AY67" i="3"/>
  <c r="AX67" i="3"/>
  <c r="AW67" i="3"/>
  <c r="AV67" i="3"/>
  <c r="AU67" i="3"/>
  <c r="AT67" i="3"/>
  <c r="AS67" i="3"/>
  <c r="AR67" i="3"/>
  <c r="AQ67" i="3"/>
  <c r="AW59" i="3"/>
  <c r="AV59" i="3"/>
  <c r="AU59" i="3"/>
  <c r="AT59" i="3"/>
  <c r="AS59" i="3"/>
  <c r="AR59" i="3"/>
  <c r="AQ59" i="3"/>
  <c r="AY59" i="3"/>
  <c r="AX59" i="3"/>
  <c r="BP66" i="3"/>
  <c r="BO66" i="3"/>
  <c r="BN66" i="3"/>
  <c r="BM66" i="3"/>
  <c r="BL66" i="3"/>
  <c r="BK66" i="3"/>
  <c r="BJ66" i="3"/>
  <c r="BI66" i="3"/>
  <c r="BH66" i="3"/>
  <c r="AX23" i="3"/>
  <c r="AW23" i="3"/>
  <c r="AV23" i="3"/>
  <c r="AU23" i="3"/>
  <c r="AT23" i="3"/>
  <c r="AS23" i="3"/>
  <c r="AR23" i="3"/>
  <c r="AQ23" i="3"/>
  <c r="AY23" i="3"/>
  <c r="AY41" i="3"/>
  <c r="AX41" i="3"/>
  <c r="AW41" i="3"/>
  <c r="AV41" i="3"/>
  <c r="AU41" i="3"/>
  <c r="AT41" i="3"/>
  <c r="AS41" i="3"/>
  <c r="AR41" i="3"/>
  <c r="AQ41" i="3"/>
  <c r="AZ71" i="8"/>
  <c r="AX71" i="8"/>
  <c r="S57" i="18"/>
  <c r="K19" i="3"/>
  <c r="S25" i="18"/>
  <c r="I9" i="18"/>
  <c r="AH90" i="6"/>
  <c r="AZ62" i="8"/>
  <c r="AX62" i="8"/>
  <c r="AH82" i="6"/>
  <c r="AH24" i="6"/>
  <c r="AH81" i="8"/>
  <c r="AH21" i="6"/>
  <c r="AZ68" i="10"/>
  <c r="AX68" i="10"/>
  <c r="AH80" i="4"/>
  <c r="AZ28" i="6"/>
  <c r="AX28" i="6"/>
  <c r="AZ82" i="10"/>
  <c r="AX82" i="10"/>
  <c r="AZ53" i="8"/>
  <c r="AX53" i="8"/>
  <c r="AH77" i="8"/>
  <c r="AH37" i="6"/>
  <c r="AZ89" i="6"/>
  <c r="AX89" i="6"/>
  <c r="AH25" i="6"/>
  <c r="AZ34" i="8"/>
  <c r="AX34" i="8"/>
  <c r="AZ18" i="8"/>
  <c r="AX18" i="8"/>
  <c r="AZ66" i="8"/>
  <c r="AX66" i="8"/>
  <c r="AZ13" i="6"/>
  <c r="AX13" i="6"/>
  <c r="AH84" i="10"/>
  <c r="AZ73" i="6"/>
  <c r="AX73" i="6"/>
  <c r="AZ32" i="6"/>
  <c r="AX32" i="6"/>
  <c r="AZ33" i="12"/>
  <c r="AX33" i="12"/>
  <c r="AH41" i="12"/>
  <c r="AA97" i="12"/>
  <c r="AE97" i="12"/>
  <c r="AB97" i="12"/>
  <c r="Y97" i="12"/>
  <c r="AH98" i="12"/>
  <c r="AH100" i="12"/>
  <c r="AA106" i="12"/>
  <c r="AE106" i="12"/>
  <c r="AB106" i="12"/>
  <c r="Y106" i="12"/>
  <c r="AA103" i="12"/>
  <c r="AE103" i="12"/>
  <c r="AB103" i="12"/>
  <c r="Y103" i="12"/>
  <c r="AA102" i="12"/>
  <c r="AE102" i="12"/>
  <c r="AB102" i="12"/>
  <c r="Y102" i="12"/>
  <c r="AA108" i="12"/>
  <c r="AE108" i="12"/>
  <c r="AB108" i="12"/>
  <c r="Y108" i="12"/>
  <c r="AA91" i="12"/>
  <c r="AE91" i="12"/>
  <c r="AB91" i="12"/>
  <c r="Y91" i="12"/>
  <c r="AH110" i="12"/>
  <c r="AH104" i="12"/>
  <c r="AH94" i="12"/>
  <c r="AH96" i="12"/>
  <c r="AA107" i="12"/>
  <c r="AE107" i="12"/>
  <c r="AB107" i="12"/>
  <c r="Y107" i="12"/>
  <c r="AA90" i="12"/>
  <c r="AE90" i="12"/>
  <c r="AB90" i="12"/>
  <c r="Y90" i="12"/>
  <c r="AA92" i="12"/>
  <c r="AE92" i="12"/>
  <c r="AB92" i="12"/>
  <c r="Y92" i="12"/>
  <c r="AB99" i="10"/>
  <c r="Y99" i="10"/>
  <c r="AA99" i="10"/>
  <c r="AE99" i="10"/>
  <c r="AH98" i="10"/>
  <c r="AA105" i="10"/>
  <c r="AE105" i="10"/>
  <c r="AB105" i="10"/>
  <c r="Y105" i="10"/>
  <c r="AA106" i="10"/>
  <c r="AE106" i="10"/>
  <c r="AB106" i="10"/>
  <c r="Y106" i="10"/>
  <c r="AA96" i="10"/>
  <c r="AE96" i="10"/>
  <c r="AB96" i="10"/>
  <c r="Y96" i="10"/>
  <c r="AB97" i="10"/>
  <c r="Y97" i="10"/>
  <c r="AA97" i="10"/>
  <c r="AE97" i="10"/>
  <c r="AA102" i="10"/>
  <c r="AE102" i="10"/>
  <c r="AB102" i="10"/>
  <c r="Y102" i="10"/>
  <c r="AH90" i="10"/>
  <c r="AH104" i="10"/>
  <c r="AA92" i="10"/>
  <c r="AE92" i="10"/>
  <c r="AB92" i="10"/>
  <c r="Y92" i="10"/>
  <c r="AH94" i="10"/>
  <c r="AA91" i="10"/>
  <c r="AE91" i="10"/>
  <c r="AB91" i="10"/>
  <c r="Y91" i="10"/>
  <c r="AH100" i="10"/>
  <c r="AB107" i="10"/>
  <c r="Y107" i="10"/>
  <c r="AA107" i="10"/>
  <c r="AE107" i="10"/>
  <c r="AA108" i="10"/>
  <c r="AE108" i="10"/>
  <c r="AB108" i="10"/>
  <c r="Y108" i="10"/>
  <c r="AH109" i="10"/>
  <c r="AA110" i="10"/>
  <c r="AE110" i="10"/>
  <c r="AB110" i="10"/>
  <c r="Y110" i="10"/>
  <c r="AH94" i="8"/>
  <c r="AA97" i="8"/>
  <c r="AE97" i="8"/>
  <c r="AB97" i="8"/>
  <c r="Y97" i="8"/>
  <c r="AA89" i="8"/>
  <c r="AE89" i="8"/>
  <c r="AB89" i="8"/>
  <c r="Y89" i="8"/>
  <c r="AB104" i="8"/>
  <c r="Y104" i="8"/>
  <c r="AA104" i="8"/>
  <c r="AE104" i="8"/>
  <c r="AA103" i="8"/>
  <c r="AE103" i="8"/>
  <c r="AB103" i="8"/>
  <c r="Y103" i="8"/>
  <c r="AA98" i="8"/>
  <c r="AE98" i="8"/>
  <c r="AB98" i="8"/>
  <c r="Y98" i="8"/>
  <c r="AA93" i="8"/>
  <c r="AE93" i="8"/>
  <c r="AB93" i="8"/>
  <c r="Y93" i="8"/>
  <c r="AH102" i="8"/>
  <c r="AA85" i="8"/>
  <c r="AE85" i="8"/>
  <c r="AB85" i="8"/>
  <c r="Y85" i="8"/>
  <c r="AH105" i="8"/>
  <c r="AB96" i="8"/>
  <c r="Y96" i="8"/>
  <c r="AA96" i="8"/>
  <c r="AE96" i="8"/>
  <c r="AH99" i="8"/>
  <c r="AB86" i="8"/>
  <c r="Y86" i="8"/>
  <c r="AA86" i="8"/>
  <c r="AE86" i="8"/>
  <c r="AB88" i="8"/>
  <c r="Y88" i="8"/>
  <c r="AA88" i="8"/>
  <c r="AE88" i="8"/>
  <c r="AB90" i="8"/>
  <c r="Y90" i="8"/>
  <c r="AA90" i="8"/>
  <c r="AE90" i="8"/>
  <c r="AH87" i="8"/>
  <c r="AB100" i="8"/>
  <c r="Y100" i="8"/>
  <c r="AA100" i="8"/>
  <c r="AE100" i="8"/>
  <c r="AH95" i="8"/>
  <c r="AB92" i="8"/>
  <c r="Y92" i="8"/>
  <c r="AA92" i="8"/>
  <c r="AE92" i="8"/>
  <c r="AA101" i="8"/>
  <c r="AE101" i="8"/>
  <c r="AB101" i="8"/>
  <c r="Y101" i="8"/>
  <c r="AA91" i="8"/>
  <c r="AE91" i="8"/>
  <c r="AB91" i="8"/>
  <c r="Y91" i="8"/>
  <c r="AA101" i="6"/>
  <c r="AE101" i="6"/>
  <c r="AB101" i="6"/>
  <c r="Y101" i="6"/>
  <c r="AH95" i="6"/>
  <c r="AA103" i="6"/>
  <c r="AE103" i="6"/>
  <c r="AB103" i="6"/>
  <c r="Y103" i="6"/>
  <c r="AA105" i="6"/>
  <c r="AE105" i="6"/>
  <c r="AB105" i="6"/>
  <c r="Y105" i="6"/>
  <c r="AA102" i="6"/>
  <c r="AE102" i="6"/>
  <c r="AB102" i="6"/>
  <c r="Y102" i="6"/>
  <c r="AA109" i="6"/>
  <c r="AE109" i="6"/>
  <c r="AB109" i="6"/>
  <c r="Y109" i="6"/>
  <c r="AA104" i="6"/>
  <c r="AE104" i="6"/>
  <c r="AB104" i="6"/>
  <c r="Y104" i="6"/>
  <c r="AA111" i="6"/>
  <c r="AE111" i="6"/>
  <c r="AB111" i="6"/>
  <c r="Y111" i="6"/>
  <c r="AA96" i="6"/>
  <c r="AE96" i="6"/>
  <c r="AB96" i="6"/>
  <c r="Y96" i="6"/>
  <c r="AH97" i="6"/>
  <c r="AH93" i="6"/>
  <c r="AH107" i="6"/>
  <c r="AA113" i="6"/>
  <c r="AE113" i="6"/>
  <c r="AB113" i="6"/>
  <c r="Y113" i="6"/>
  <c r="AA99" i="6"/>
  <c r="AE99" i="6"/>
  <c r="AB99" i="6"/>
  <c r="Y99" i="6"/>
  <c r="BF28" i="3"/>
  <c r="BG28" i="3"/>
  <c r="BG7" i="3"/>
  <c r="BF7" i="3"/>
  <c r="AO59" i="3"/>
  <c r="AN59" i="3"/>
  <c r="AP59" i="3"/>
  <c r="BG38" i="3"/>
  <c r="BF38" i="3"/>
  <c r="AO40" i="3"/>
  <c r="AP40" i="3"/>
  <c r="AN40" i="3"/>
  <c r="AM40" i="3"/>
  <c r="AF40" i="3" s="1"/>
  <c r="BF77" i="3"/>
  <c r="BG77" i="3"/>
  <c r="BF32" i="3"/>
  <c r="BG32" i="3"/>
  <c r="BF76" i="3"/>
  <c r="BG76" i="3"/>
  <c r="AN68" i="3"/>
  <c r="AO68" i="3"/>
  <c r="AP68" i="3"/>
  <c r="AO75" i="3"/>
  <c r="AP75" i="3"/>
  <c r="AN75" i="3"/>
  <c r="BG17" i="3"/>
  <c r="BF17" i="3"/>
  <c r="BG46" i="3"/>
  <c r="BF46" i="3"/>
  <c r="AO38" i="3"/>
  <c r="AP38" i="3"/>
  <c r="AN38" i="3"/>
  <c r="AN72" i="3"/>
  <c r="AM72" i="3"/>
  <c r="AF72" i="3" s="1"/>
  <c r="AO72" i="3"/>
  <c r="AP72" i="3"/>
  <c r="BG51" i="3"/>
  <c r="BF51" i="3"/>
  <c r="AO50" i="3"/>
  <c r="AN50" i="3"/>
  <c r="AP50" i="3"/>
  <c r="AN39" i="3"/>
  <c r="AO39" i="3"/>
  <c r="AP39" i="3"/>
  <c r="AN82" i="3"/>
  <c r="AO82" i="3"/>
  <c r="AP82" i="3"/>
  <c r="BG2" i="3"/>
  <c r="BF2" i="3"/>
  <c r="BG71" i="3"/>
  <c r="BF71" i="3"/>
  <c r="AO62" i="3"/>
  <c r="AN62" i="3"/>
  <c r="AM62" i="3"/>
  <c r="AF62" i="3" s="1"/>
  <c r="AP62" i="3"/>
  <c r="AN65" i="3"/>
  <c r="AO65" i="3"/>
  <c r="AP65" i="3"/>
  <c r="BF35" i="3"/>
  <c r="BG35" i="3"/>
  <c r="AN29" i="3"/>
  <c r="AO29" i="3"/>
  <c r="AP29" i="3"/>
  <c r="BG83" i="3"/>
  <c r="BF83" i="3"/>
  <c r="BG45" i="3"/>
  <c r="BF45" i="3"/>
  <c r="AN57" i="3"/>
  <c r="AO57" i="3"/>
  <c r="AP57" i="3"/>
  <c r="AN96" i="3"/>
  <c r="AO96" i="3"/>
  <c r="AP96" i="3"/>
  <c r="AN27" i="3"/>
  <c r="AO27" i="3"/>
  <c r="AP27" i="3"/>
  <c r="BF24" i="3"/>
  <c r="BG24" i="3"/>
  <c r="AO42" i="3"/>
  <c r="AP42" i="3"/>
  <c r="AN42" i="3"/>
  <c r="AN81" i="3"/>
  <c r="AO81" i="3"/>
  <c r="AP81" i="3"/>
  <c r="BG4" i="3"/>
  <c r="BF4" i="3"/>
  <c r="AN108" i="3"/>
  <c r="AO108" i="3"/>
  <c r="AP108" i="3"/>
  <c r="BB25" i="16"/>
  <c r="BA25" i="16"/>
  <c r="AZ25" i="16"/>
  <c r="AX25" i="16" s="1"/>
  <c r="BG47" i="3"/>
  <c r="BF47" i="3"/>
  <c r="BG67" i="3"/>
  <c r="BF67" i="3"/>
  <c r="AO46" i="3"/>
  <c r="AN46" i="3"/>
  <c r="AP46" i="3"/>
  <c r="AO83" i="3"/>
  <c r="AP83" i="3"/>
  <c r="AN83" i="3"/>
  <c r="BG44" i="3"/>
  <c r="BF44" i="3"/>
  <c r="BE44" i="3"/>
  <c r="BC44" i="3" s="1"/>
  <c r="BG34" i="3"/>
  <c r="BF34" i="3"/>
  <c r="BG59" i="3"/>
  <c r="BF59" i="3"/>
  <c r="AO21" i="3"/>
  <c r="AN21" i="3"/>
  <c r="AP21" i="3"/>
  <c r="AO37" i="3"/>
  <c r="AN37" i="3"/>
  <c r="AP37" i="3"/>
  <c r="AO53" i="3"/>
  <c r="AN53" i="3"/>
  <c r="AP53" i="3"/>
  <c r="BF65" i="3"/>
  <c r="BG65" i="3"/>
  <c r="AO30" i="3"/>
  <c r="AP30" i="3"/>
  <c r="AN30" i="3"/>
  <c r="AN92" i="3"/>
  <c r="AO92" i="3"/>
  <c r="AP92" i="3"/>
  <c r="AO71" i="3"/>
  <c r="AP71" i="3"/>
  <c r="AN71" i="3"/>
  <c r="BF80" i="3"/>
  <c r="BG80" i="3"/>
  <c r="BF72" i="3"/>
  <c r="BE72" i="3"/>
  <c r="BC72" i="3" s="1"/>
  <c r="BG72" i="3"/>
  <c r="BF29" i="3"/>
  <c r="BG29" i="3"/>
  <c r="BG30" i="3"/>
  <c r="BF30" i="3"/>
  <c r="BG42" i="3"/>
  <c r="BF42" i="3"/>
  <c r="BE42" i="3"/>
  <c r="BC42" i="3" s="1"/>
  <c r="BG3" i="3"/>
  <c r="BF3" i="3"/>
  <c r="BG6" i="3"/>
  <c r="BF6" i="3"/>
  <c r="BF36" i="3"/>
  <c r="BG36" i="3"/>
  <c r="AN28" i="3"/>
  <c r="AO28" i="3"/>
  <c r="AP28" i="3"/>
  <c r="AP61" i="3"/>
  <c r="AN61" i="3"/>
  <c r="AO61" i="3"/>
  <c r="AN97" i="3"/>
  <c r="AO97" i="3"/>
  <c r="AP97" i="3"/>
  <c r="BG56" i="3"/>
  <c r="BF56" i="3"/>
  <c r="BF88" i="3"/>
  <c r="BG88" i="3"/>
  <c r="BG58" i="3"/>
  <c r="BF58" i="3"/>
  <c r="AO45" i="3"/>
  <c r="AN45" i="3"/>
  <c r="AP45" i="3"/>
  <c r="AO52" i="3"/>
  <c r="AN52" i="3"/>
  <c r="AP52" i="3"/>
  <c r="AO33" i="3"/>
  <c r="AN33" i="3"/>
  <c r="AM33" i="3"/>
  <c r="AG33" i="3" s="1"/>
  <c r="AP33" i="3"/>
  <c r="BG62" i="3"/>
  <c r="BF62" i="3"/>
  <c r="AN103" i="3"/>
  <c r="AO103" i="3"/>
  <c r="AP103" i="3"/>
  <c r="BG12" i="3"/>
  <c r="BF12" i="3"/>
  <c r="AN36" i="3"/>
  <c r="AO36" i="3"/>
  <c r="AP36" i="3"/>
  <c r="AO58" i="3"/>
  <c r="AN58" i="3"/>
  <c r="AP58" i="3"/>
  <c r="AN100" i="3"/>
  <c r="AO100" i="3"/>
  <c r="AP100" i="3"/>
  <c r="AO41" i="3"/>
  <c r="AN41" i="3"/>
  <c r="AP41" i="3"/>
  <c r="BF69" i="3"/>
  <c r="BG69" i="3"/>
  <c r="BG26" i="3"/>
  <c r="BF26" i="3"/>
  <c r="AP107" i="3"/>
  <c r="AN107" i="3"/>
  <c r="AO107" i="3"/>
  <c r="BF81" i="3"/>
  <c r="BG81" i="3"/>
  <c r="AN74" i="3"/>
  <c r="AO74" i="3"/>
  <c r="AP74" i="3"/>
  <c r="AO54" i="3"/>
  <c r="AN54" i="3"/>
  <c r="AP54" i="3"/>
  <c r="AN84" i="3"/>
  <c r="AO84" i="3"/>
  <c r="AP84" i="3"/>
  <c r="BF85" i="3"/>
  <c r="BG85" i="3"/>
  <c r="BF86" i="3"/>
  <c r="BG86" i="3"/>
  <c r="AO49" i="3"/>
  <c r="AN49" i="3"/>
  <c r="AP49" i="3"/>
  <c r="BF90" i="3"/>
  <c r="BG90" i="3"/>
  <c r="AO94" i="3"/>
  <c r="AP94" i="3"/>
  <c r="AN94" i="3"/>
  <c r="AM94" i="3"/>
  <c r="AG94" i="3" s="1"/>
  <c r="AN69" i="3"/>
  <c r="AO69" i="3"/>
  <c r="AP69" i="3"/>
  <c r="AN64" i="3"/>
  <c r="AO64" i="3"/>
  <c r="AP64" i="3"/>
  <c r="AO67" i="3"/>
  <c r="AP67" i="3"/>
  <c r="AN67" i="3"/>
  <c r="AN109" i="3"/>
  <c r="AO109" i="3"/>
  <c r="AP109" i="3"/>
  <c r="AN77" i="3"/>
  <c r="AO77" i="3"/>
  <c r="AP77" i="3"/>
  <c r="BG8" i="3"/>
  <c r="BF8" i="3"/>
  <c r="AO23" i="3"/>
  <c r="AP23" i="3"/>
  <c r="AN23" i="3"/>
  <c r="AN31" i="3"/>
  <c r="AM31" i="3"/>
  <c r="AF31" i="3" s="1"/>
  <c r="AJ31" i="3" s="1"/>
  <c r="AO31" i="3"/>
  <c r="AP31" i="3"/>
  <c r="AO34" i="3"/>
  <c r="AP34" i="3"/>
  <c r="AN34" i="3"/>
  <c r="BF74" i="3"/>
  <c r="BE74" i="3"/>
  <c r="BC74" i="3" s="1"/>
  <c r="BG74" i="3"/>
  <c r="BG37" i="3"/>
  <c r="BF37" i="3"/>
  <c r="AN24" i="3"/>
  <c r="AO24" i="3"/>
  <c r="AP24" i="3"/>
  <c r="AO79" i="3"/>
  <c r="AP79" i="3"/>
  <c r="AN79" i="3"/>
  <c r="AO44" i="3"/>
  <c r="AN44" i="3"/>
  <c r="AP44" i="3"/>
  <c r="AN98" i="3"/>
  <c r="AO98" i="3"/>
  <c r="AP98" i="3"/>
  <c r="AN106" i="3"/>
  <c r="AO106" i="3"/>
  <c r="AP106" i="3"/>
  <c r="BG5" i="3"/>
  <c r="BF5" i="3"/>
  <c r="BG50" i="3"/>
  <c r="BF50" i="3"/>
  <c r="BG75" i="3"/>
  <c r="BF75" i="3"/>
  <c r="BG79" i="3"/>
  <c r="BF79" i="3"/>
  <c r="BG13" i="3"/>
  <c r="BF13" i="3"/>
  <c r="AO48" i="3"/>
  <c r="AN48" i="3"/>
  <c r="AP48" i="3"/>
  <c r="BF64" i="3"/>
  <c r="BG64" i="3"/>
  <c r="AI23" i="4"/>
  <c r="AO91" i="3"/>
  <c r="AP91" i="3"/>
  <c r="AN91" i="3"/>
  <c r="AO22" i="3"/>
  <c r="AP22" i="3"/>
  <c r="AN22" i="3"/>
  <c r="AO26" i="3"/>
  <c r="AP26" i="3"/>
  <c r="AN26" i="3"/>
  <c r="AN93" i="3"/>
  <c r="AO93" i="3"/>
  <c r="AP93" i="3"/>
  <c r="BF68" i="3"/>
  <c r="BG68" i="3"/>
  <c r="BG15" i="3"/>
  <c r="BF15" i="3"/>
  <c r="AN101" i="3"/>
  <c r="AM101" i="3"/>
  <c r="AG101" i="3" s="1"/>
  <c r="AO101" i="3"/>
  <c r="AP101" i="3"/>
  <c r="BF73" i="3"/>
  <c r="BG73" i="3"/>
  <c r="AN73" i="3"/>
  <c r="AO73" i="3"/>
  <c r="AP73" i="3"/>
  <c r="BG91" i="3"/>
  <c r="BF91" i="3"/>
  <c r="AN104" i="3"/>
  <c r="AO104" i="3"/>
  <c r="AP104" i="3"/>
  <c r="BF70" i="3"/>
  <c r="BG70" i="3"/>
  <c r="BG43" i="3"/>
  <c r="BF43" i="3"/>
  <c r="BF78" i="3"/>
  <c r="BG78" i="3"/>
  <c r="AO47" i="3"/>
  <c r="AN47" i="3"/>
  <c r="AP47" i="3"/>
  <c r="AO60" i="3"/>
  <c r="AN60" i="3"/>
  <c r="AP60" i="3"/>
  <c r="AN35" i="3"/>
  <c r="AO35" i="3"/>
  <c r="AP35" i="3"/>
  <c r="BG55" i="3"/>
  <c r="BF55" i="3"/>
  <c r="BF31" i="3"/>
  <c r="BG31" i="3"/>
  <c r="AN89" i="3"/>
  <c r="AO89" i="3"/>
  <c r="AP89" i="3"/>
  <c r="AO87" i="3"/>
  <c r="AP87" i="3"/>
  <c r="AN87" i="3"/>
  <c r="AN95" i="3"/>
  <c r="AO95" i="3"/>
  <c r="AP95" i="3"/>
  <c r="BG22" i="3"/>
  <c r="BF22" i="3"/>
  <c r="AO55" i="3"/>
  <c r="AP55" i="3"/>
  <c r="AN55" i="3"/>
  <c r="BF39" i="3"/>
  <c r="BG39" i="3"/>
  <c r="BG20" i="3"/>
  <c r="BF20" i="3"/>
  <c r="AN86" i="3"/>
  <c r="AO86" i="3"/>
  <c r="AP86" i="3"/>
  <c r="AN32" i="3"/>
  <c r="AO32" i="3"/>
  <c r="AP32" i="3"/>
  <c r="AN90" i="3"/>
  <c r="AO90" i="3"/>
  <c r="AP90" i="3"/>
  <c r="BG53" i="3"/>
  <c r="BF53" i="3"/>
  <c r="BF66" i="3"/>
  <c r="BG66" i="3"/>
  <c r="AP99" i="3"/>
  <c r="AN99" i="3"/>
  <c r="AO99" i="3"/>
  <c r="BF27" i="3"/>
  <c r="BG27" i="3"/>
  <c r="AN66" i="3"/>
  <c r="AO66" i="3"/>
  <c r="AP66" i="3"/>
  <c r="BG57" i="3"/>
  <c r="BF57" i="3"/>
  <c r="AN70" i="3"/>
  <c r="AO70" i="3"/>
  <c r="AP70" i="3"/>
  <c r="AN85" i="3"/>
  <c r="AO85" i="3"/>
  <c r="AP85" i="3"/>
  <c r="AO51" i="3"/>
  <c r="AN51" i="3"/>
  <c r="AM51" i="3"/>
  <c r="AG51" i="3" s="1"/>
  <c r="AP51" i="3"/>
  <c r="BG48" i="3"/>
  <c r="BF48" i="3"/>
  <c r="BG40" i="3"/>
  <c r="BF40" i="3"/>
  <c r="AN105" i="3"/>
  <c r="AO105" i="3"/>
  <c r="AP105" i="3"/>
  <c r="AN63" i="3"/>
  <c r="AO63" i="3"/>
  <c r="AP63" i="3"/>
  <c r="BG18" i="3"/>
  <c r="BF18" i="3"/>
  <c r="BF19" i="3"/>
  <c r="BG19" i="3"/>
  <c r="BG87" i="3"/>
  <c r="BF87" i="3"/>
  <c r="BE87" i="3"/>
  <c r="BC87" i="3" s="1"/>
  <c r="BG49" i="3"/>
  <c r="BF49" i="3"/>
  <c r="BG21" i="3"/>
  <c r="BF21" i="3"/>
  <c r="AO43" i="3"/>
  <c r="AN43" i="3"/>
  <c r="AP43" i="3"/>
  <c r="BG16" i="3"/>
  <c r="BF16" i="3"/>
  <c r="BG60" i="3"/>
  <c r="BF60" i="3"/>
  <c r="BF84" i="3"/>
  <c r="BG84" i="3"/>
  <c r="BF61" i="3"/>
  <c r="BG61" i="3"/>
  <c r="AN76" i="3"/>
  <c r="AO76" i="3"/>
  <c r="AP76" i="3"/>
  <c r="AN78" i="3"/>
  <c r="AO78" i="3"/>
  <c r="AP78" i="3"/>
  <c r="BF82" i="3"/>
  <c r="BG82" i="3"/>
  <c r="BG54" i="3"/>
  <c r="BF54" i="3"/>
  <c r="AN80" i="3"/>
  <c r="AO80" i="3"/>
  <c r="AP80" i="3"/>
  <c r="BG10" i="3"/>
  <c r="BF10" i="3"/>
  <c r="BE10" i="3"/>
  <c r="BC10" i="3" s="1"/>
  <c r="BG41" i="3"/>
  <c r="BF41" i="3"/>
  <c r="BF89" i="3"/>
  <c r="BG89" i="3"/>
  <c r="BG9" i="3"/>
  <c r="BF9" i="3"/>
  <c r="BG11" i="3"/>
  <c r="BF11" i="3"/>
  <c r="BG52" i="3"/>
  <c r="BF52" i="3"/>
  <c r="AO56" i="3"/>
  <c r="AN56" i="3"/>
  <c r="AP56" i="3"/>
  <c r="AN88" i="3"/>
  <c r="AO88" i="3"/>
  <c r="AP88" i="3"/>
  <c r="AO102" i="3"/>
  <c r="AP102" i="3"/>
  <c r="AN102" i="3"/>
  <c r="BG14" i="3"/>
  <c r="BF14" i="3"/>
  <c r="BG63" i="3"/>
  <c r="BF63" i="3"/>
  <c r="AB77" i="10"/>
  <c r="Y77" i="10"/>
  <c r="AA77" i="10"/>
  <c r="AE77" i="10"/>
  <c r="AA77" i="8"/>
  <c r="AE77" i="8"/>
  <c r="AB77" i="8"/>
  <c r="Y77" i="8"/>
  <c r="AA55" i="12"/>
  <c r="AE55" i="12"/>
  <c r="AB55" i="12"/>
  <c r="X55" i="12"/>
  <c r="AB45" i="8"/>
  <c r="Y45" i="8"/>
  <c r="AA45" i="8"/>
  <c r="AE45" i="8"/>
  <c r="AB82" i="12"/>
  <c r="Y82" i="12"/>
  <c r="AA82" i="12"/>
  <c r="AE82" i="12"/>
  <c r="AB84" i="6"/>
  <c r="Y84" i="6"/>
  <c r="AA84" i="6"/>
  <c r="AE84" i="6"/>
  <c r="AB61" i="10"/>
  <c r="Y61" i="10"/>
  <c r="AA61" i="10"/>
  <c r="AE61" i="10"/>
  <c r="AZ25" i="6"/>
  <c r="AX25" i="6"/>
  <c r="AH36" i="12"/>
  <c r="AZ18" i="12"/>
  <c r="AX18" i="12"/>
  <c r="AH36" i="10"/>
  <c r="AH28" i="6"/>
  <c r="AH64" i="6"/>
  <c r="AH37" i="4"/>
  <c r="AA37" i="4" s="1"/>
  <c r="AZ20" i="6"/>
  <c r="AX20" i="6"/>
  <c r="AH32" i="15"/>
  <c r="AH25" i="15"/>
  <c r="AZ25" i="12"/>
  <c r="AX25" i="12"/>
  <c r="AH66" i="10"/>
  <c r="AZ30" i="6"/>
  <c r="AX30" i="6"/>
  <c r="AH43" i="12"/>
  <c r="AH30" i="6"/>
  <c r="AZ24" i="6"/>
  <c r="AX24" i="6"/>
  <c r="AX9" i="15"/>
  <c r="AH26" i="15"/>
  <c r="AZ10" i="4"/>
  <c r="AX10" i="4"/>
  <c r="AZ31" i="12"/>
  <c r="AX31" i="12"/>
  <c r="AZ6" i="8"/>
  <c r="AX6" i="8"/>
  <c r="AH47" i="12"/>
  <c r="AH32" i="4"/>
  <c r="AB32" i="4" s="1"/>
  <c r="AZ5" i="8"/>
  <c r="AX5" i="8"/>
  <c r="AH31" i="6"/>
  <c r="AZ4" i="12"/>
  <c r="AX4" i="12"/>
  <c r="AZ13" i="8"/>
  <c r="AX13" i="8"/>
  <c r="AH76" i="10"/>
  <c r="AH42" i="10"/>
  <c r="AH22" i="4"/>
  <c r="AH88" i="10"/>
  <c r="AH54" i="8"/>
  <c r="AH38" i="6"/>
  <c r="AZ12" i="6"/>
  <c r="AX12" i="6"/>
  <c r="AH38" i="12"/>
  <c r="AH24" i="4"/>
  <c r="AH43" i="10"/>
  <c r="AH83" i="4"/>
  <c r="AB83" i="4" s="1"/>
  <c r="AH43" i="6"/>
  <c r="AH67" i="6"/>
  <c r="AH34" i="6"/>
  <c r="AB85" i="12"/>
  <c r="Y85" i="12"/>
  <c r="AA85" i="12"/>
  <c r="AE85" i="12"/>
  <c r="AA49" i="6"/>
  <c r="AE49" i="6"/>
  <c r="AB49" i="6"/>
  <c r="Y49" i="6"/>
  <c r="AB46" i="6"/>
  <c r="X46" i="6"/>
  <c r="AA46" i="6"/>
  <c r="AE46" i="6"/>
  <c r="AA80" i="6"/>
  <c r="AE80" i="6"/>
  <c r="AB80" i="6"/>
  <c r="Y80" i="6"/>
  <c r="AA38" i="4"/>
  <c r="AE38" i="4" s="1"/>
  <c r="AB38" i="4"/>
  <c r="W38" i="4"/>
  <c r="AA70" i="12"/>
  <c r="AE70" i="12"/>
  <c r="AB70" i="12"/>
  <c r="Y70" i="12"/>
  <c r="AB74" i="12"/>
  <c r="Y74" i="12"/>
  <c r="AA74" i="12"/>
  <c r="AE74" i="12"/>
  <c r="AA90" i="15"/>
  <c r="AE90" i="15"/>
  <c r="AB90" i="15"/>
  <c r="Y90" i="15"/>
  <c r="AB40" i="10"/>
  <c r="Y40" i="10"/>
  <c r="AA40" i="10"/>
  <c r="AE40" i="10"/>
  <c r="AA48" i="6"/>
  <c r="AE48" i="6"/>
  <c r="AB48" i="6"/>
  <c r="Y48" i="6"/>
  <c r="AB73" i="12"/>
  <c r="Y73" i="12"/>
  <c r="AA73" i="12"/>
  <c r="AE73" i="12"/>
  <c r="AA58" i="4"/>
  <c r="AE58" i="4" s="1"/>
  <c r="AB58" i="4"/>
  <c r="Y58" i="4"/>
  <c r="AB52" i="8"/>
  <c r="Y52" i="8"/>
  <c r="AA52" i="8"/>
  <c r="AE52" i="8"/>
  <c r="AB21" i="12"/>
  <c r="X21" i="12"/>
  <c r="AA21" i="12"/>
  <c r="AE21" i="12"/>
  <c r="AB35" i="6"/>
  <c r="Y35" i="6"/>
  <c r="AA35" i="6"/>
  <c r="AE35" i="6"/>
  <c r="AA31" i="4"/>
  <c r="AE31" i="4" s="1"/>
  <c r="AB31" i="4"/>
  <c r="X31" i="4" s="1"/>
  <c r="AA64" i="10"/>
  <c r="AE64" i="10"/>
  <c r="AB64" i="10"/>
  <c r="Y64" i="10"/>
  <c r="AB49" i="12"/>
  <c r="Y49" i="12"/>
  <c r="AA49" i="12"/>
  <c r="AE49" i="12"/>
  <c r="AA42" i="8"/>
  <c r="AE42" i="8"/>
  <c r="AB42" i="8"/>
  <c r="Y42" i="8"/>
  <c r="AA73" i="6"/>
  <c r="AE73" i="6"/>
  <c r="AB73" i="6"/>
  <c r="Y73" i="6"/>
  <c r="AB81" i="12"/>
  <c r="Y81" i="12"/>
  <c r="AA81" i="12"/>
  <c r="AE81" i="12"/>
  <c r="AA78" i="10"/>
  <c r="AE78" i="10"/>
  <c r="AB78" i="10"/>
  <c r="Y78" i="10"/>
  <c r="AB76" i="12"/>
  <c r="Y76" i="12"/>
  <c r="AA76" i="12"/>
  <c r="AE76" i="12"/>
  <c r="AA28" i="4"/>
  <c r="AE28" i="4" s="1"/>
  <c r="AB28" i="4"/>
  <c r="W28" i="4"/>
  <c r="AA24" i="12"/>
  <c r="AE24" i="12"/>
  <c r="AB24" i="12"/>
  <c r="X24" i="12"/>
  <c r="AB50" i="12"/>
  <c r="Y50" i="12"/>
  <c r="AA50" i="12"/>
  <c r="AE50" i="12"/>
  <c r="AA95" i="4"/>
  <c r="AE95" i="4" s="1"/>
  <c r="AB95" i="4"/>
  <c r="Y95" i="4" s="1"/>
  <c r="AA101" i="4"/>
  <c r="AE101" i="4" s="1"/>
  <c r="AB101" i="4"/>
  <c r="Y101" i="4"/>
  <c r="AH89" i="10"/>
  <c r="AA33" i="10"/>
  <c r="AE33" i="10"/>
  <c r="AB33" i="10"/>
  <c r="Y33" i="10"/>
  <c r="AA24" i="6"/>
  <c r="AE24" i="6"/>
  <c r="AB24" i="6"/>
  <c r="X24" i="6"/>
  <c r="AB48" i="8"/>
  <c r="Y48" i="8"/>
  <c r="AA48" i="8"/>
  <c r="AE48" i="8"/>
  <c r="AA55" i="10"/>
  <c r="AE55" i="10"/>
  <c r="AB55" i="10"/>
  <c r="X55" i="10"/>
  <c r="AA39" i="8"/>
  <c r="AE39" i="8"/>
  <c r="AB39" i="8"/>
  <c r="Y39" i="8"/>
  <c r="AA92" i="6"/>
  <c r="AE92" i="6"/>
  <c r="AB92" i="6"/>
  <c r="Y92" i="6"/>
  <c r="AA84" i="12"/>
  <c r="AE84" i="12"/>
  <c r="AB84" i="12"/>
  <c r="Y84" i="12"/>
  <c r="AA30" i="12"/>
  <c r="AE30" i="12"/>
  <c r="AB30" i="12"/>
  <c r="Y30" i="12"/>
  <c r="AH75" i="6"/>
  <c r="AH64" i="8"/>
  <c r="AH44" i="4"/>
  <c r="AB44" i="4" s="1"/>
  <c r="AH26" i="8"/>
  <c r="AH35" i="10"/>
  <c r="AZ11" i="15"/>
  <c r="AX11" i="15"/>
  <c r="AH88" i="6"/>
  <c r="AH47" i="8"/>
  <c r="AZ10" i="10"/>
  <c r="AX10" i="10"/>
  <c r="AH80" i="8"/>
  <c r="AH41" i="8"/>
  <c r="AH31" i="12"/>
  <c r="AZ28" i="8"/>
  <c r="AX28" i="8"/>
  <c r="AH67" i="10"/>
  <c r="AH55" i="6"/>
  <c r="AB40" i="12"/>
  <c r="Y40" i="12"/>
  <c r="AA40" i="12"/>
  <c r="AE40" i="12"/>
  <c r="AZ3" i="10"/>
  <c r="AX3" i="10"/>
  <c r="AZ9" i="10"/>
  <c r="AX9" i="10"/>
  <c r="AH57" i="12"/>
  <c r="AH27" i="6"/>
  <c r="AH87" i="6"/>
  <c r="AH83" i="8"/>
  <c r="AZ15" i="12"/>
  <c r="AX15" i="12"/>
  <c r="AH44" i="6"/>
  <c r="AH38" i="10"/>
  <c r="AA47" i="6"/>
  <c r="AE47" i="6"/>
  <c r="AB47" i="6"/>
  <c r="Y47" i="6"/>
  <c r="AH75" i="10"/>
  <c r="AZ15" i="8"/>
  <c r="AX15" i="8"/>
  <c r="AZ4" i="10"/>
  <c r="AX4" i="10"/>
  <c r="AH29" i="10"/>
  <c r="AH68" i="8"/>
  <c r="AA27" i="12"/>
  <c r="AE27" i="12"/>
  <c r="AB27" i="12"/>
  <c r="Y27" i="12"/>
  <c r="AZ17" i="8"/>
  <c r="AX17" i="8"/>
  <c r="AH60" i="8"/>
  <c r="AH35" i="4"/>
  <c r="AH86" i="12"/>
  <c r="AH69" i="6"/>
  <c r="AZ20" i="8"/>
  <c r="AX20" i="8"/>
  <c r="AH57" i="10"/>
  <c r="AH40" i="6"/>
  <c r="AZ40" i="8"/>
  <c r="AX40" i="8"/>
  <c r="AA22" i="6"/>
  <c r="AE22" i="6"/>
  <c r="AB22" i="6"/>
  <c r="X22" i="6"/>
  <c r="AA79" i="6"/>
  <c r="AE79" i="6"/>
  <c r="AB79" i="6"/>
  <c r="Y79" i="6"/>
  <c r="AA58" i="10"/>
  <c r="AE58" i="10"/>
  <c r="AB58" i="10"/>
  <c r="Y58" i="10"/>
  <c r="AB54" i="6"/>
  <c r="X54" i="6"/>
  <c r="AA54" i="6"/>
  <c r="AE54" i="6"/>
  <c r="AB68" i="10"/>
  <c r="Y68" i="10"/>
  <c r="AA68" i="10"/>
  <c r="AE68" i="10"/>
  <c r="AB61" i="8"/>
  <c r="Y61" i="8"/>
  <c r="AA61" i="8"/>
  <c r="AE61" i="8"/>
  <c r="AA25" i="6"/>
  <c r="AE25" i="6"/>
  <c r="AB25" i="6"/>
  <c r="X25" i="6"/>
  <c r="AA41" i="12"/>
  <c r="AE41" i="12"/>
  <c r="AB41" i="12"/>
  <c r="Y41" i="12"/>
  <c r="AB49" i="8"/>
  <c r="Y49" i="8"/>
  <c r="AA49" i="8"/>
  <c r="AE49" i="8"/>
  <c r="AA39" i="10"/>
  <c r="AE39" i="10"/>
  <c r="AB39" i="10"/>
  <c r="Y39" i="10"/>
  <c r="AH55" i="15"/>
  <c r="AA55" i="15" s="1"/>
  <c r="AE55" i="15" s="1"/>
  <c r="AZ29" i="12"/>
  <c r="AX29" i="12"/>
  <c r="AH72" i="12"/>
  <c r="AZ23" i="12"/>
  <c r="AX23" i="12"/>
  <c r="AH28" i="15"/>
  <c r="AH65" i="4"/>
  <c r="AH75" i="8"/>
  <c r="AZ18" i="15"/>
  <c r="AX18" i="15" s="1"/>
  <c r="AA26" i="12"/>
  <c r="AE26" i="12"/>
  <c r="AB26" i="12"/>
  <c r="X26" i="12"/>
  <c r="AH93" i="4"/>
  <c r="AH30" i="10"/>
  <c r="AH60" i="10"/>
  <c r="AB53" i="12"/>
  <c r="X53" i="12"/>
  <c r="AA53" i="12"/>
  <c r="AE53" i="12"/>
  <c r="AA35" i="12"/>
  <c r="AE35" i="12"/>
  <c r="AB35" i="12"/>
  <c r="Y35" i="12"/>
  <c r="AB34" i="12"/>
  <c r="Y34" i="12"/>
  <c r="AA34" i="12"/>
  <c r="AE34" i="12"/>
  <c r="AH63" i="8"/>
  <c r="AH50" i="6"/>
  <c r="AZ35" i="12"/>
  <c r="AX35" i="12"/>
  <c r="AZ3" i="8"/>
  <c r="AX3" i="8"/>
  <c r="AH31" i="8"/>
  <c r="AH69" i="12"/>
  <c r="AH36" i="6"/>
  <c r="AH79" i="8"/>
  <c r="AB95" i="15"/>
  <c r="Y95" i="15"/>
  <c r="AA95" i="15"/>
  <c r="AE95" i="15" s="1"/>
  <c r="AZ7" i="8"/>
  <c r="AX7" i="8"/>
  <c r="AB83" i="10"/>
  <c r="Y83" i="10"/>
  <c r="AA83" i="10"/>
  <c r="AE83" i="10"/>
  <c r="AH39" i="15"/>
  <c r="AA39" i="15" s="1"/>
  <c r="AE39" i="15" s="1"/>
  <c r="AH50" i="10"/>
  <c r="AH54" i="10"/>
  <c r="AB78" i="4"/>
  <c r="Y78" i="4"/>
  <c r="AE78" i="4"/>
  <c r="AH44" i="8"/>
  <c r="AH60" i="4"/>
  <c r="AB65" i="12"/>
  <c r="Y65" i="12"/>
  <c r="AA65" i="12"/>
  <c r="AE65" i="12"/>
  <c r="AH52" i="6"/>
  <c r="AH76" i="8"/>
  <c r="AH68" i="4"/>
  <c r="AB68" i="4" s="1"/>
  <c r="AH29" i="8"/>
  <c r="AH53" i="4"/>
  <c r="AZ44" i="8"/>
  <c r="AX44" i="8"/>
  <c r="AH84" i="8"/>
  <c r="AZ18" i="6"/>
  <c r="AX18" i="6"/>
  <c r="AH88" i="12"/>
  <c r="AH78" i="6"/>
  <c r="AZ27" i="8"/>
  <c r="AX27" i="8"/>
  <c r="AH83" i="6"/>
  <c r="AA84" i="10"/>
  <c r="AE84" i="10"/>
  <c r="AB84" i="10"/>
  <c r="Y84" i="10"/>
  <c r="AA45" i="6"/>
  <c r="AE45" i="6"/>
  <c r="AB45" i="6"/>
  <c r="Y45" i="6"/>
  <c r="AB80" i="4"/>
  <c r="Y80" i="4" s="1"/>
  <c r="AA80" i="4"/>
  <c r="AE80" i="4"/>
  <c r="AB82" i="6"/>
  <c r="Y82" i="6"/>
  <c r="AA82" i="6"/>
  <c r="AE82" i="6"/>
  <c r="AB59" i="6"/>
  <c r="Y59" i="6"/>
  <c r="AA59" i="6"/>
  <c r="AE59" i="6"/>
  <c r="AA51" i="12"/>
  <c r="AE51" i="12"/>
  <c r="AB51" i="12"/>
  <c r="Y51" i="12"/>
  <c r="AB57" i="6"/>
  <c r="X57" i="6"/>
  <c r="AA57" i="6"/>
  <c r="AE57" i="6"/>
  <c r="AB31" i="10"/>
  <c r="Y31" i="10"/>
  <c r="AA31" i="10"/>
  <c r="AE31" i="10"/>
  <c r="AZ3" i="12"/>
  <c r="AX3" i="12"/>
  <c r="AZ10" i="6"/>
  <c r="AX10" i="6"/>
  <c r="AH65" i="10"/>
  <c r="AH89" i="6"/>
  <c r="AH22" i="8"/>
  <c r="AH78" i="8"/>
  <c r="AH35" i="8"/>
  <c r="AZ10" i="12"/>
  <c r="AX10" i="12"/>
  <c r="AH56" i="12"/>
  <c r="AH33" i="12"/>
  <c r="AZ6" i="10"/>
  <c r="AX6" i="10"/>
  <c r="AH61" i="12"/>
  <c r="AH28" i="10"/>
  <c r="AH59" i="8"/>
  <c r="AH85" i="10"/>
  <c r="AZ29" i="6"/>
  <c r="AX29" i="6"/>
  <c r="AH42" i="6"/>
  <c r="AH54" i="4"/>
  <c r="AA54" i="4" s="1"/>
  <c r="AE54" i="4" s="1"/>
  <c r="AZ14" i="6"/>
  <c r="AX14" i="6"/>
  <c r="AH86" i="6"/>
  <c r="AH46" i="12"/>
  <c r="AZ2" i="12"/>
  <c r="AX2" i="12"/>
  <c r="AZ14" i="12"/>
  <c r="AX14" i="12"/>
  <c r="AH70" i="4"/>
  <c r="AZ14" i="10"/>
  <c r="AX14" i="10"/>
  <c r="AZ15" i="6"/>
  <c r="AX15" i="6"/>
  <c r="AZ9" i="6"/>
  <c r="AX9" i="6"/>
  <c r="AH56" i="8"/>
  <c r="AZ17" i="15"/>
  <c r="AX17" i="15" s="1"/>
  <c r="AH81" i="10"/>
  <c r="AZ11" i="8"/>
  <c r="AX11" i="8"/>
  <c r="AZ2" i="4"/>
  <c r="AX2" i="4"/>
  <c r="AZ22" i="10"/>
  <c r="AX22" i="10"/>
  <c r="AH46" i="8"/>
  <c r="AH73" i="10"/>
  <c r="AH70" i="10"/>
  <c r="AH26" i="6"/>
  <c r="AZ20" i="10"/>
  <c r="AX20" i="10"/>
  <c r="AZ39" i="12"/>
  <c r="AX39" i="12"/>
  <c r="AH28" i="12"/>
  <c r="AH75" i="12"/>
  <c r="AZ8" i="4"/>
  <c r="AX8" i="4"/>
  <c r="AH72" i="10"/>
  <c r="AH81" i="4"/>
  <c r="AB81" i="4" s="1"/>
  <c r="AH34" i="10"/>
  <c r="AA34" i="8"/>
  <c r="AE34" i="8"/>
  <c r="AB34" i="8"/>
  <c r="Y34" i="8"/>
  <c r="AA83" i="12"/>
  <c r="AE83" i="12"/>
  <c r="AB83" i="12"/>
  <c r="Y83" i="12"/>
  <c r="AA33" i="6"/>
  <c r="AE33" i="6"/>
  <c r="AB33" i="6"/>
  <c r="Y33" i="6"/>
  <c r="I15" i="3"/>
  <c r="J12" i="3"/>
  <c r="J13" i="3"/>
  <c r="J14" i="3"/>
  <c r="AA21" i="4"/>
  <c r="AE21" i="4" s="1"/>
  <c r="AB21" i="4"/>
  <c r="X21" i="4" s="1"/>
  <c r="AB89" i="12"/>
  <c r="Y89" i="12"/>
  <c r="AA89" i="12"/>
  <c r="AE89" i="12"/>
  <c r="AA51" i="10"/>
  <c r="AE51" i="10"/>
  <c r="AB51" i="10"/>
  <c r="Y51" i="10"/>
  <c r="AB82" i="10"/>
  <c r="Y82" i="10"/>
  <c r="AA82" i="10"/>
  <c r="AE82" i="10"/>
  <c r="AB39" i="6"/>
  <c r="Y39" i="6"/>
  <c r="AA39" i="6"/>
  <c r="AE39" i="6"/>
  <c r="AA59" i="10"/>
  <c r="AE59" i="10"/>
  <c r="AB59" i="10"/>
  <c r="Y59" i="10"/>
  <c r="AA46" i="4"/>
  <c r="AE46" i="4" s="1"/>
  <c r="AB46" i="4"/>
  <c r="Y46" i="4"/>
  <c r="AA67" i="12"/>
  <c r="AE67" i="12"/>
  <c r="AB67" i="12"/>
  <c r="Y67" i="12"/>
  <c r="AA29" i="12"/>
  <c r="AE29" i="12"/>
  <c r="AB29" i="12"/>
  <c r="Y29" i="12"/>
  <c r="AA66" i="6"/>
  <c r="AE66" i="6"/>
  <c r="AB66" i="6"/>
  <c r="Y66" i="6"/>
  <c r="AB52" i="10"/>
  <c r="Y52" i="10"/>
  <c r="AA52" i="10"/>
  <c r="AE52" i="10"/>
  <c r="AB44" i="10"/>
  <c r="Y44" i="10"/>
  <c r="AA44" i="10"/>
  <c r="AE44" i="10"/>
  <c r="AA45" i="12"/>
  <c r="AE45" i="12"/>
  <c r="AB45" i="12"/>
  <c r="Y45" i="12"/>
  <c r="AB77" i="12"/>
  <c r="Y77" i="12"/>
  <c r="AA77" i="12"/>
  <c r="AE77" i="12"/>
  <c r="AB78" i="12"/>
  <c r="Y78" i="12"/>
  <c r="AA78" i="12"/>
  <c r="AE78" i="12"/>
  <c r="AA44" i="12"/>
  <c r="AE44" i="12"/>
  <c r="AB44" i="12"/>
  <c r="Y44" i="12"/>
  <c r="AA39" i="12"/>
  <c r="AE39" i="12"/>
  <c r="AB39" i="12"/>
  <c r="Y39" i="12"/>
  <c r="AA40" i="4"/>
  <c r="AE40" i="4" s="1"/>
  <c r="AB40" i="4"/>
  <c r="W40" i="4"/>
  <c r="AA73" i="4"/>
  <c r="AE73" i="4" s="1"/>
  <c r="AB73" i="4"/>
  <c r="X73" i="4"/>
  <c r="AA27" i="15"/>
  <c r="AE27" i="15" s="1"/>
  <c r="AB27" i="15"/>
  <c r="Y27" i="15" s="1"/>
  <c r="AA21" i="8"/>
  <c r="AE21" i="8"/>
  <c r="AB21" i="8"/>
  <c r="X21" i="8"/>
  <c r="AA42" i="12"/>
  <c r="AE42" i="12"/>
  <c r="AB42" i="12"/>
  <c r="Y42" i="12"/>
  <c r="AB51" i="8"/>
  <c r="Y51" i="8"/>
  <c r="AA51" i="8"/>
  <c r="AE51" i="8"/>
  <c r="AB61" i="4"/>
  <c r="Y61" i="4" s="1"/>
  <c r="AA61" i="4"/>
  <c r="AE61" i="4"/>
  <c r="AB28" i="8"/>
  <c r="Y28" i="8"/>
  <c r="AA28" i="8"/>
  <c r="AE28" i="8"/>
  <c r="AA84" i="4"/>
  <c r="AE84" i="4" s="1"/>
  <c r="AB84" i="4"/>
  <c r="Y84" i="4"/>
  <c r="AB41" i="4"/>
  <c r="W41" i="4" s="1"/>
  <c r="AA41" i="4"/>
  <c r="AE41" i="4" s="1"/>
  <c r="AA25" i="8"/>
  <c r="AE25" i="8"/>
  <c r="AB25" i="8"/>
  <c r="X25" i="8"/>
  <c r="AB58" i="8"/>
  <c r="Y58" i="8"/>
  <c r="AA58" i="8"/>
  <c r="AE58" i="8"/>
  <c r="AB81" i="8"/>
  <c r="Y81" i="8"/>
  <c r="AA81" i="8"/>
  <c r="AE81" i="8"/>
  <c r="AB25" i="10"/>
  <c r="X25" i="10"/>
  <c r="AA25" i="10"/>
  <c r="AE25" i="10"/>
  <c r="AB65" i="6"/>
  <c r="Y65" i="6"/>
  <c r="AA65" i="6"/>
  <c r="AE65" i="6"/>
  <c r="AA71" i="10"/>
  <c r="AE71" i="10"/>
  <c r="AB71" i="10"/>
  <c r="Y71" i="10"/>
  <c r="AB47" i="4"/>
  <c r="Y47" i="4" s="1"/>
  <c r="AA47" i="4"/>
  <c r="AE47" i="4"/>
  <c r="AB72" i="6"/>
  <c r="Y72" i="6"/>
  <c r="AA72" i="6"/>
  <c r="AE72" i="6"/>
  <c r="AB69" i="8"/>
  <c r="Y69" i="8"/>
  <c r="AA69" i="8"/>
  <c r="AE69" i="8"/>
  <c r="AB74" i="6"/>
  <c r="Y74" i="6"/>
  <c r="AA74" i="6"/>
  <c r="AE74" i="6"/>
  <c r="AB45" i="10"/>
  <c r="Y45" i="10"/>
  <c r="AA45" i="10"/>
  <c r="AE45" i="10"/>
  <c r="AZ47" i="12"/>
  <c r="AX47" i="12"/>
  <c r="AH86" i="15"/>
  <c r="AA86" i="15" s="1"/>
  <c r="AE86" i="15" s="1"/>
  <c r="AB58" i="12"/>
  <c r="Y58" i="12"/>
  <c r="AA58" i="12"/>
  <c r="AE58" i="12"/>
  <c r="AH70" i="6"/>
  <c r="AH71" i="15"/>
  <c r="AB71" i="15" s="1"/>
  <c r="W71" i="15" s="1"/>
  <c r="AZ21" i="8"/>
  <c r="AX21" i="8"/>
  <c r="AB23" i="10"/>
  <c r="X23" i="10"/>
  <c r="AA23" i="10"/>
  <c r="AE23" i="10"/>
  <c r="AH97" i="4"/>
  <c r="AA97" i="4" s="1"/>
  <c r="AE97" i="4" s="1"/>
  <c r="AZ23" i="4"/>
  <c r="AX23" i="4" s="1"/>
  <c r="AA82" i="8"/>
  <c r="AE82" i="8"/>
  <c r="AB82" i="8"/>
  <c r="Y82" i="8"/>
  <c r="AH64" i="12"/>
  <c r="AA22" i="12"/>
  <c r="AE22" i="12"/>
  <c r="AB22" i="12"/>
  <c r="X22" i="12"/>
  <c r="AH62" i="10"/>
  <c r="AA48" i="10"/>
  <c r="AE48" i="10"/>
  <c r="AB48" i="10"/>
  <c r="Y48" i="10"/>
  <c r="AA24" i="8"/>
  <c r="AE24" i="8"/>
  <c r="AB24" i="8"/>
  <c r="X24" i="8"/>
  <c r="AZ17" i="12"/>
  <c r="AX17" i="12"/>
  <c r="AA77" i="6"/>
  <c r="AE77" i="6"/>
  <c r="AB77" i="6"/>
  <c r="Y77" i="6"/>
  <c r="AZ11" i="12"/>
  <c r="AX11" i="12"/>
  <c r="AH47" i="15"/>
  <c r="AB23" i="15"/>
  <c r="X23" i="15" s="1"/>
  <c r="AA23" i="15"/>
  <c r="AE23" i="15" s="1"/>
  <c r="AH23" i="6"/>
  <c r="AH37" i="8"/>
  <c r="AH62" i="6"/>
  <c r="AH62" i="4"/>
  <c r="AH30" i="4"/>
  <c r="AB30" i="4" s="1"/>
  <c r="W30" i="4" s="1"/>
  <c r="AH41" i="10"/>
  <c r="AH21" i="10"/>
  <c r="AZ27" i="12"/>
  <c r="AX27" i="12"/>
  <c r="AH60" i="12"/>
  <c r="AH46" i="10"/>
  <c r="AZ22" i="8"/>
  <c r="AX22" i="8"/>
  <c r="AZ26" i="6"/>
  <c r="AX26" i="6"/>
  <c r="AH62" i="8"/>
  <c r="AZ17" i="6"/>
  <c r="AX17" i="6"/>
  <c r="AA60" i="6"/>
  <c r="AE60" i="6"/>
  <c r="AB60" i="6"/>
  <c r="Y60" i="6"/>
  <c r="AH74" i="8"/>
  <c r="AH23" i="12"/>
  <c r="AH72" i="8"/>
  <c r="AH70" i="8"/>
  <c r="AH81" i="6"/>
  <c r="AB80" i="10"/>
  <c r="Y80" i="10"/>
  <c r="AA80" i="10"/>
  <c r="AE80" i="10"/>
  <c r="AH45" i="4"/>
  <c r="AH71" i="6"/>
  <c r="AH26" i="4"/>
  <c r="AB26" i="4" s="1"/>
  <c r="AH36" i="8"/>
  <c r="AB56" i="10"/>
  <c r="X56" i="10"/>
  <c r="AA56" i="10"/>
  <c r="AE56" i="10"/>
  <c r="AH67" i="8"/>
  <c r="AH50" i="8"/>
  <c r="AA71" i="8"/>
  <c r="AE71" i="8"/>
  <c r="AB71" i="8"/>
  <c r="Y71" i="8"/>
  <c r="AA21" i="6"/>
  <c r="AE21" i="6"/>
  <c r="AB21" i="6"/>
  <c r="X21" i="6"/>
  <c r="AA37" i="6"/>
  <c r="AE37" i="6"/>
  <c r="AB37" i="6"/>
  <c r="Y37" i="6"/>
  <c r="AB90" i="6"/>
  <c r="Y90" i="6"/>
  <c r="AA90" i="6"/>
  <c r="AE90" i="6"/>
  <c r="AA41" i="6"/>
  <c r="AE41" i="6"/>
  <c r="AB41" i="6"/>
  <c r="Y41" i="6"/>
  <c r="AB71" i="12"/>
  <c r="Y71" i="12"/>
  <c r="AA71" i="12"/>
  <c r="AE71" i="12"/>
  <c r="AB86" i="10"/>
  <c r="Y86" i="10"/>
  <c r="AA86" i="10"/>
  <c r="AE86" i="10"/>
  <c r="AA24" i="10"/>
  <c r="AE24" i="10"/>
  <c r="AB24" i="10"/>
  <c r="X24" i="10"/>
  <c r="AA77" i="4"/>
  <c r="AE77" i="4"/>
  <c r="Y77" i="4"/>
  <c r="AB69" i="10"/>
  <c r="Y69" i="10"/>
  <c r="AA69" i="10"/>
  <c r="AE69" i="10"/>
  <c r="AA47" i="10"/>
  <c r="AE47" i="10"/>
  <c r="AB47" i="10"/>
  <c r="Y47" i="10"/>
  <c r="AA32" i="10"/>
  <c r="AE32" i="10"/>
  <c r="AB32" i="10"/>
  <c r="Y32" i="10"/>
  <c r="AA63" i="12"/>
  <c r="AE63" i="12"/>
  <c r="AB63" i="12"/>
  <c r="Y63" i="12"/>
  <c r="AH59" i="12"/>
  <c r="AH32" i="6"/>
  <c r="AH66" i="8"/>
  <c r="AB68" i="6"/>
  <c r="Y68" i="6"/>
  <c r="AA68" i="6"/>
  <c r="AE68" i="6"/>
  <c r="AH91" i="6"/>
  <c r="AZ23" i="6"/>
  <c r="AX23" i="6"/>
  <c r="AH85" i="4"/>
  <c r="AH74" i="10"/>
  <c r="AH85" i="6"/>
  <c r="AH55" i="8"/>
  <c r="AH87" i="10"/>
  <c r="AH72" i="15"/>
  <c r="AB72" i="15" s="1"/>
  <c r="W72" i="15" s="1"/>
  <c r="AH88" i="4"/>
  <c r="AB88" i="4" s="1"/>
  <c r="Y88" i="4" s="1"/>
  <c r="AH63" i="6"/>
  <c r="AH34" i="4"/>
  <c r="AB34" i="4" s="1"/>
  <c r="W34" i="4" s="1"/>
  <c r="AZ7" i="10"/>
  <c r="AX7" i="10"/>
  <c r="AH52" i="4"/>
  <c r="AZ21" i="12"/>
  <c r="AX21" i="12"/>
  <c r="AH91" i="4"/>
  <c r="AB91" i="4" s="1"/>
  <c r="Y91" i="4" s="1"/>
  <c r="AH80" i="12"/>
  <c r="AH51" i="6"/>
  <c r="AH27" i="10"/>
  <c r="AH99" i="4"/>
  <c r="AB99" i="4" s="1"/>
  <c r="Y99" i="4" s="1"/>
  <c r="AZ11" i="10"/>
  <c r="AX11" i="10"/>
  <c r="AH85" i="15"/>
  <c r="AB33" i="8"/>
  <c r="Y33" i="8"/>
  <c r="AA33" i="8"/>
  <c r="AE33" i="8"/>
  <c r="AA32" i="8"/>
  <c r="AE32" i="8"/>
  <c r="AB32" i="8"/>
  <c r="Y32" i="8"/>
  <c r="AZ8" i="8"/>
  <c r="AX8" i="8"/>
  <c r="AH49" i="10"/>
  <c r="AH68" i="12"/>
  <c r="AH53" i="6"/>
  <c r="AH67" i="4"/>
  <c r="AA67" i="4" s="1"/>
  <c r="AE67" i="4" s="1"/>
  <c r="AH43" i="8"/>
  <c r="AB30" i="8"/>
  <c r="Y30" i="8"/>
  <c r="AA30" i="8"/>
  <c r="AE30" i="8"/>
  <c r="AH52" i="12"/>
  <c r="AZ16" i="15"/>
  <c r="AX16" i="15" s="1"/>
  <c r="AZ38" i="12"/>
  <c r="AX38" i="12"/>
  <c r="AH66" i="4"/>
  <c r="AB66" i="4" s="1"/>
  <c r="Y66" i="4" s="1"/>
  <c r="AZ14" i="8"/>
  <c r="AX14" i="8"/>
  <c r="AH50" i="4"/>
  <c r="AA50" i="4" s="1"/>
  <c r="AH23" i="8"/>
  <c r="AA110" i="12"/>
  <c r="AE110" i="12"/>
  <c r="AB110" i="12"/>
  <c r="Y110" i="12"/>
  <c r="AA100" i="12"/>
  <c r="AE100" i="12"/>
  <c r="AB100" i="12"/>
  <c r="Y100" i="12"/>
  <c r="AA96" i="12"/>
  <c r="AE96" i="12"/>
  <c r="AB96" i="12"/>
  <c r="Y96" i="12"/>
  <c r="AA98" i="12"/>
  <c r="AE98" i="12"/>
  <c r="AB98" i="12"/>
  <c r="Y98" i="12"/>
  <c r="AA94" i="12"/>
  <c r="AE94" i="12"/>
  <c r="AB94" i="12"/>
  <c r="Y94" i="12"/>
  <c r="AA104" i="12"/>
  <c r="AE104" i="12"/>
  <c r="AB104" i="12"/>
  <c r="Y104" i="12"/>
  <c r="AA109" i="10"/>
  <c r="AE109" i="10"/>
  <c r="AB109" i="10"/>
  <c r="Y109" i="10"/>
  <c r="AA100" i="10"/>
  <c r="AE100" i="10"/>
  <c r="AB100" i="10"/>
  <c r="Y100" i="10"/>
  <c r="AA94" i="10"/>
  <c r="AE94" i="10"/>
  <c r="AB94" i="10"/>
  <c r="Y94" i="10"/>
  <c r="AA104" i="10"/>
  <c r="AE104" i="10"/>
  <c r="AB104" i="10"/>
  <c r="Y104" i="10"/>
  <c r="AA98" i="10"/>
  <c r="AE98" i="10"/>
  <c r="AB98" i="10"/>
  <c r="Y98" i="10"/>
  <c r="AA90" i="10"/>
  <c r="AE90" i="10"/>
  <c r="AB90" i="10"/>
  <c r="Y90" i="10"/>
  <c r="AA95" i="8"/>
  <c r="AE95" i="8"/>
  <c r="AB95" i="8"/>
  <c r="Y95" i="8"/>
  <c r="AA102" i="8"/>
  <c r="AE102" i="8"/>
  <c r="AB102" i="8"/>
  <c r="Y102" i="8"/>
  <c r="AA99" i="8"/>
  <c r="AE99" i="8"/>
  <c r="AB99" i="8"/>
  <c r="Y99" i="8"/>
  <c r="AA87" i="8"/>
  <c r="AE87" i="8"/>
  <c r="AB87" i="8"/>
  <c r="Y87" i="8"/>
  <c r="AA105" i="8"/>
  <c r="AE105" i="8"/>
  <c r="AB105" i="8"/>
  <c r="Y105" i="8"/>
  <c r="AB94" i="8"/>
  <c r="Y94" i="8"/>
  <c r="AA94" i="8"/>
  <c r="AE94" i="8"/>
  <c r="AA93" i="6"/>
  <c r="AE93" i="6"/>
  <c r="AB93" i="6"/>
  <c r="Y93" i="6"/>
  <c r="AA97" i="6"/>
  <c r="AE97" i="6"/>
  <c r="AB97" i="6"/>
  <c r="Y97" i="6"/>
  <c r="AA107" i="6"/>
  <c r="AE107" i="6"/>
  <c r="AB107" i="6"/>
  <c r="Y107" i="6"/>
  <c r="AA95" i="6"/>
  <c r="AE95" i="6"/>
  <c r="AB95" i="6"/>
  <c r="Y95" i="6"/>
  <c r="AE50" i="4"/>
  <c r="AB50" i="4"/>
  <c r="Y50" i="4" s="1"/>
  <c r="AB85" i="4"/>
  <c r="Y85" i="4"/>
  <c r="AA85" i="4"/>
  <c r="AE85" i="4"/>
  <c r="AB32" i="6"/>
  <c r="Y32" i="6"/>
  <c r="AA32" i="6"/>
  <c r="AE32" i="6"/>
  <c r="AB70" i="8"/>
  <c r="Y70" i="8"/>
  <c r="AA70" i="8"/>
  <c r="AE70" i="8"/>
  <c r="AA71" i="15"/>
  <c r="AE71" i="15" s="1"/>
  <c r="AA81" i="10"/>
  <c r="AE81" i="10"/>
  <c r="AB81" i="10"/>
  <c r="Y81" i="10"/>
  <c r="AA70" i="4"/>
  <c r="AE70" i="4"/>
  <c r="AB70" i="4"/>
  <c r="Y70" i="4" s="1"/>
  <c r="AB85" i="10"/>
  <c r="Y85" i="10"/>
  <c r="AA85" i="10"/>
  <c r="AE85" i="10"/>
  <c r="AA35" i="8"/>
  <c r="AE35" i="8"/>
  <c r="AB35" i="8"/>
  <c r="Y35" i="8"/>
  <c r="AA88" i="12"/>
  <c r="AE88" i="12"/>
  <c r="AB88" i="12"/>
  <c r="Y88" i="12"/>
  <c r="AB76" i="8"/>
  <c r="Y76" i="8"/>
  <c r="AA76" i="8"/>
  <c r="AE76" i="8"/>
  <c r="AB40" i="6"/>
  <c r="Y40" i="6"/>
  <c r="AA40" i="6"/>
  <c r="AE40" i="6"/>
  <c r="AA35" i="4"/>
  <c r="AE35" i="4" s="1"/>
  <c r="AB35" i="4"/>
  <c r="W35" i="4" s="1"/>
  <c r="AA87" i="6"/>
  <c r="AE87" i="6"/>
  <c r="AB87" i="6"/>
  <c r="Y87" i="6"/>
  <c r="AB55" i="6"/>
  <c r="X55" i="6"/>
  <c r="AA55" i="6"/>
  <c r="AE55" i="6"/>
  <c r="AB80" i="8"/>
  <c r="Y80" i="8"/>
  <c r="AA80" i="8"/>
  <c r="AE80" i="8"/>
  <c r="AB38" i="12"/>
  <c r="Y38" i="12"/>
  <c r="AA38" i="12"/>
  <c r="AE38" i="12"/>
  <c r="AA25" i="15"/>
  <c r="AE25" i="15"/>
  <c r="AB25" i="15"/>
  <c r="W25" i="15" s="1"/>
  <c r="AA49" i="15"/>
  <c r="BE16" i="3"/>
  <c r="BC16" i="3" s="1"/>
  <c r="BE39" i="3"/>
  <c r="BC39" i="3" s="1"/>
  <c r="AM30" i="3"/>
  <c r="AF30" i="3" s="1"/>
  <c r="BE34" i="3"/>
  <c r="BC34" i="3" s="1"/>
  <c r="AA52" i="4"/>
  <c r="AE52" i="4"/>
  <c r="AB52" i="4"/>
  <c r="Y52" i="4" s="1"/>
  <c r="AA72" i="15"/>
  <c r="AE72" i="15" s="1"/>
  <c r="AA59" i="12"/>
  <c r="AE59" i="12"/>
  <c r="AB59" i="12"/>
  <c r="Y59" i="12"/>
  <c r="AA72" i="8"/>
  <c r="AE72" i="8"/>
  <c r="AB72" i="8"/>
  <c r="Y72" i="8"/>
  <c r="AB62" i="8"/>
  <c r="Y62" i="8"/>
  <c r="AA62" i="8"/>
  <c r="AE62" i="8"/>
  <c r="AA21" i="10"/>
  <c r="AE21" i="10"/>
  <c r="AB21" i="10"/>
  <c r="X21" i="10"/>
  <c r="AA47" i="15"/>
  <c r="AE47" i="15" s="1"/>
  <c r="AB47" i="15"/>
  <c r="Y47" i="15" s="1"/>
  <c r="AA70" i="6"/>
  <c r="AE70" i="6"/>
  <c r="AB70" i="6"/>
  <c r="Y70" i="6"/>
  <c r="J15" i="3"/>
  <c r="K12" i="3"/>
  <c r="K13" i="3"/>
  <c r="K14" i="3"/>
  <c r="K15" i="3"/>
  <c r="AA75" i="12"/>
  <c r="AE75" i="12"/>
  <c r="AB75" i="12"/>
  <c r="Y75" i="12"/>
  <c r="AB54" i="4"/>
  <c r="Y54" i="4" s="1"/>
  <c r="AB59" i="8"/>
  <c r="Y59" i="8"/>
  <c r="AA59" i="8"/>
  <c r="AE59" i="8"/>
  <c r="AB78" i="8"/>
  <c r="Y78" i="8"/>
  <c r="AA78" i="8"/>
  <c r="AE78" i="8"/>
  <c r="AB52" i="6"/>
  <c r="Y52" i="6"/>
  <c r="AA52" i="6"/>
  <c r="AE52" i="6"/>
  <c r="AA50" i="6"/>
  <c r="AE50" i="6"/>
  <c r="AB50" i="6"/>
  <c r="Y50" i="6"/>
  <c r="AB60" i="8"/>
  <c r="Y60" i="8"/>
  <c r="AA60" i="8"/>
  <c r="AE60" i="8"/>
  <c r="AB68" i="8"/>
  <c r="Y68" i="8"/>
  <c r="AA68" i="8"/>
  <c r="AE68" i="8"/>
  <c r="AA38" i="10"/>
  <c r="AE38" i="10"/>
  <c r="AB38" i="10"/>
  <c r="Y38" i="10"/>
  <c r="AA27" i="6"/>
  <c r="AE27" i="6"/>
  <c r="AB27" i="6"/>
  <c r="Y27" i="6"/>
  <c r="AA67" i="10"/>
  <c r="AE67" i="10"/>
  <c r="AB67" i="10"/>
  <c r="Y67" i="10"/>
  <c r="AB64" i="8"/>
  <c r="Y64" i="8"/>
  <c r="AA64" i="8"/>
  <c r="AE64" i="8"/>
  <c r="AA67" i="6"/>
  <c r="AE67" i="6"/>
  <c r="AB67" i="6"/>
  <c r="Y67" i="6"/>
  <c r="AA43" i="12"/>
  <c r="AE43" i="12"/>
  <c r="AB43" i="12"/>
  <c r="Y43" i="12"/>
  <c r="AB36" i="10"/>
  <c r="Y36" i="10"/>
  <c r="AA36" i="10"/>
  <c r="AE36" i="10"/>
  <c r="BE43" i="3"/>
  <c r="BC43" i="3" s="1"/>
  <c r="AB53" i="6"/>
  <c r="X53" i="6"/>
  <c r="AA53" i="6"/>
  <c r="AE53" i="6"/>
  <c r="AA27" i="10"/>
  <c r="AE27" i="10"/>
  <c r="AB27" i="10"/>
  <c r="Y27" i="10"/>
  <c r="AB87" i="10"/>
  <c r="Y87" i="10"/>
  <c r="AA87" i="10"/>
  <c r="AE87" i="10"/>
  <c r="AB50" i="8"/>
  <c r="Y50" i="8"/>
  <c r="AA50" i="8"/>
  <c r="AE50" i="8"/>
  <c r="AB71" i="6"/>
  <c r="Y71" i="6"/>
  <c r="AA71" i="6"/>
  <c r="AE71" i="6"/>
  <c r="AB37" i="8"/>
  <c r="Y37" i="8"/>
  <c r="AA37" i="8"/>
  <c r="AE37" i="8"/>
  <c r="AA64" i="12"/>
  <c r="AE64" i="12"/>
  <c r="AB64" i="12"/>
  <c r="Y64" i="12"/>
  <c r="AA28" i="12"/>
  <c r="AE28" i="12"/>
  <c r="AB28" i="12"/>
  <c r="Y28" i="12"/>
  <c r="AB26" i="6"/>
  <c r="X26" i="6"/>
  <c r="AA26" i="6"/>
  <c r="AE26" i="6"/>
  <c r="AA28" i="10"/>
  <c r="AE28" i="10"/>
  <c r="AB28" i="10"/>
  <c r="Y28" i="10"/>
  <c r="AA54" i="10"/>
  <c r="AE54" i="10"/>
  <c r="AB54" i="10"/>
  <c r="X54" i="10"/>
  <c r="AA79" i="8"/>
  <c r="AE79" i="8"/>
  <c r="AB79" i="8"/>
  <c r="Y79" i="8"/>
  <c r="AA63" i="8"/>
  <c r="AE63" i="8"/>
  <c r="AB63" i="8"/>
  <c r="Y63" i="8"/>
  <c r="AA72" i="12"/>
  <c r="AE72" i="12"/>
  <c r="AB72" i="12"/>
  <c r="Y72" i="12"/>
  <c r="AA44" i="6"/>
  <c r="AE44" i="6"/>
  <c r="AB44" i="6"/>
  <c r="Y44" i="6"/>
  <c r="AA47" i="8"/>
  <c r="AE47" i="8"/>
  <c r="AB47" i="8"/>
  <c r="Y47" i="8"/>
  <c r="AB43" i="6"/>
  <c r="Y43" i="6"/>
  <c r="AA43" i="6"/>
  <c r="AE43" i="6"/>
  <c r="AB57" i="4"/>
  <c r="Y57" i="4"/>
  <c r="AE57" i="4"/>
  <c r="AA47" i="12"/>
  <c r="AE47" i="12"/>
  <c r="AB47" i="12"/>
  <c r="Y47" i="12"/>
  <c r="AB26" i="15"/>
  <c r="X26" i="15" s="1"/>
  <c r="AA26" i="15"/>
  <c r="AE26" i="15"/>
  <c r="AB68" i="12"/>
  <c r="Y68" i="12"/>
  <c r="AA68" i="12"/>
  <c r="AE68" i="12"/>
  <c r="AB51" i="6"/>
  <c r="Y51" i="6"/>
  <c r="AA51" i="6"/>
  <c r="AE51" i="6"/>
  <c r="AB91" i="6"/>
  <c r="Y91" i="6"/>
  <c r="AA91" i="6"/>
  <c r="AE91" i="6"/>
  <c r="AB67" i="8"/>
  <c r="Y67" i="8"/>
  <c r="AA67" i="8"/>
  <c r="AE67" i="8"/>
  <c r="AB45" i="4"/>
  <c r="Y45" i="4" s="1"/>
  <c r="AA45" i="4"/>
  <c r="AE45" i="4"/>
  <c r="AA41" i="10"/>
  <c r="AE41" i="10"/>
  <c r="AB41" i="10"/>
  <c r="Y41" i="10"/>
  <c r="AB70" i="10"/>
  <c r="Y70" i="10"/>
  <c r="AA70" i="10"/>
  <c r="AE70" i="10"/>
  <c r="AB56" i="8"/>
  <c r="X56" i="8"/>
  <c r="AA56" i="8"/>
  <c r="AE56" i="8"/>
  <c r="AB61" i="12"/>
  <c r="Y61" i="12"/>
  <c r="AA61" i="12"/>
  <c r="AE61" i="12"/>
  <c r="AB22" i="8"/>
  <c r="X22" i="8"/>
  <c r="AA22" i="8"/>
  <c r="AE22" i="8"/>
  <c r="AB84" i="8"/>
  <c r="Y84" i="8"/>
  <c r="AA84" i="8"/>
  <c r="AE84" i="8"/>
  <c r="AB50" i="10"/>
  <c r="Y50" i="10"/>
  <c r="AA50" i="10"/>
  <c r="AE50" i="10"/>
  <c r="AA36" i="6"/>
  <c r="AE36" i="6"/>
  <c r="AB36" i="6"/>
  <c r="Y36" i="6"/>
  <c r="AA60" i="10"/>
  <c r="AE60" i="10"/>
  <c r="AB60" i="10"/>
  <c r="Y60" i="10"/>
  <c r="AB57" i="10"/>
  <c r="X57" i="10"/>
  <c r="AA57" i="10"/>
  <c r="AE57" i="10"/>
  <c r="AA29" i="10"/>
  <c r="AE29" i="10"/>
  <c r="AB29" i="10"/>
  <c r="Y29" i="10"/>
  <c r="AB57" i="12"/>
  <c r="X57" i="12"/>
  <c r="AA57" i="12"/>
  <c r="AE57" i="12"/>
  <c r="AA31" i="12"/>
  <c r="AE31" i="12"/>
  <c r="AB31" i="12"/>
  <c r="Y31" i="12"/>
  <c r="AB88" i="6"/>
  <c r="Y88" i="6"/>
  <c r="AA88" i="6"/>
  <c r="AE88" i="6"/>
  <c r="AA83" i="4"/>
  <c r="AE83" i="4"/>
  <c r="Y83" i="4"/>
  <c r="AB42" i="10"/>
  <c r="Y42" i="10"/>
  <c r="AA42" i="10"/>
  <c r="AE42" i="10"/>
  <c r="AA31" i="6"/>
  <c r="AE31" i="6"/>
  <c r="AB31" i="6"/>
  <c r="Y31" i="6"/>
  <c r="AB36" i="12"/>
  <c r="Y36" i="12"/>
  <c r="AA36" i="12"/>
  <c r="AE36" i="12"/>
  <c r="AM98" i="3"/>
  <c r="AF98" i="3" s="1"/>
  <c r="AM109" i="3"/>
  <c r="AG109" i="3" s="1"/>
  <c r="AM38" i="3"/>
  <c r="AG38" i="3" s="1"/>
  <c r="AA43" i="8"/>
  <c r="AE43" i="8"/>
  <c r="AB43" i="8"/>
  <c r="Y43" i="8"/>
  <c r="AB80" i="12"/>
  <c r="Y80" i="12"/>
  <c r="AA80" i="12"/>
  <c r="AE80" i="12"/>
  <c r="AB23" i="12"/>
  <c r="X23" i="12"/>
  <c r="AA23" i="12"/>
  <c r="AE23" i="12"/>
  <c r="AA30" i="4"/>
  <c r="AE30" i="4" s="1"/>
  <c r="AA62" i="10"/>
  <c r="AE62" i="10"/>
  <c r="AB62" i="10"/>
  <c r="Y62" i="10"/>
  <c r="AB34" i="10"/>
  <c r="Y34" i="10"/>
  <c r="AA34" i="10"/>
  <c r="AE34" i="10"/>
  <c r="AA42" i="6"/>
  <c r="AE42" i="6"/>
  <c r="AB42" i="6"/>
  <c r="Y42" i="6"/>
  <c r="AB89" i="6"/>
  <c r="Y89" i="6"/>
  <c r="AA89" i="6"/>
  <c r="AE89" i="6"/>
  <c r="AA83" i="6"/>
  <c r="AE83" i="6"/>
  <c r="AB83" i="6"/>
  <c r="Y83" i="6"/>
  <c r="AB60" i="4"/>
  <c r="Y60" i="4"/>
  <c r="AA60" i="4"/>
  <c r="AE60" i="4" s="1"/>
  <c r="AB39" i="15"/>
  <c r="X39" i="15" s="1"/>
  <c r="AA69" i="12"/>
  <c r="AE69" i="12"/>
  <c r="AB69" i="12"/>
  <c r="Y69" i="12"/>
  <c r="AA30" i="10"/>
  <c r="AE30" i="10"/>
  <c r="AB30" i="10"/>
  <c r="Y30" i="10"/>
  <c r="AB75" i="8"/>
  <c r="Y75" i="8"/>
  <c r="AA75" i="8"/>
  <c r="AE75" i="8"/>
  <c r="AA75" i="6"/>
  <c r="AE75" i="6"/>
  <c r="AB75" i="6"/>
  <c r="Y75" i="6"/>
  <c r="AA43" i="10"/>
  <c r="AE43" i="10"/>
  <c r="AB43" i="10"/>
  <c r="Y43" i="10"/>
  <c r="AB76" i="10"/>
  <c r="Y76" i="10"/>
  <c r="AA76" i="10"/>
  <c r="AE76" i="10"/>
  <c r="AB66" i="10"/>
  <c r="Y66" i="10"/>
  <c r="AA66" i="10"/>
  <c r="AE66" i="10"/>
  <c r="AM86" i="3"/>
  <c r="AG86" i="3" s="1"/>
  <c r="BE91" i="3"/>
  <c r="BC91" i="3" s="1"/>
  <c r="BE30" i="3"/>
  <c r="BC30" i="3" s="1"/>
  <c r="AB67" i="4"/>
  <c r="Y67" i="4" s="1"/>
  <c r="AA91" i="4"/>
  <c r="AE91" i="4" s="1"/>
  <c r="AA34" i="4"/>
  <c r="AE34" i="4"/>
  <c r="AA55" i="8"/>
  <c r="AE55" i="8"/>
  <c r="AB55" i="8"/>
  <c r="X55" i="8"/>
  <c r="AA74" i="8"/>
  <c r="AE74" i="8"/>
  <c r="AB74" i="8"/>
  <c r="Y74" i="8"/>
  <c r="AA62" i="4"/>
  <c r="AE62" i="4"/>
  <c r="AB62" i="4"/>
  <c r="Y62" i="4" s="1"/>
  <c r="AA23" i="6"/>
  <c r="AE23" i="6"/>
  <c r="AC11" i="6"/>
  <c r="AB23" i="6"/>
  <c r="X23" i="6"/>
  <c r="Y81" i="4"/>
  <c r="AB56" i="15"/>
  <c r="Y56" i="15" s="1"/>
  <c r="AA56" i="15"/>
  <c r="AE56" i="15"/>
  <c r="AA73" i="10"/>
  <c r="AE73" i="10"/>
  <c r="AB73" i="10"/>
  <c r="Y73" i="10"/>
  <c r="AA46" i="12"/>
  <c r="AE46" i="12"/>
  <c r="AB46" i="12"/>
  <c r="X46" i="12"/>
  <c r="AA33" i="12"/>
  <c r="AE33" i="12"/>
  <c r="AB33" i="12"/>
  <c r="Y33" i="12"/>
  <c r="AB53" i="4"/>
  <c r="Y53" i="4"/>
  <c r="AA53" i="4"/>
  <c r="AE53" i="4" s="1"/>
  <c r="AA93" i="4"/>
  <c r="AE93" i="4"/>
  <c r="AB93" i="4"/>
  <c r="Y93" i="4" s="1"/>
  <c r="AA65" i="4"/>
  <c r="AE65" i="4"/>
  <c r="AB65" i="4"/>
  <c r="Y65" i="4" s="1"/>
  <c r="AA69" i="6"/>
  <c r="AE69" i="6"/>
  <c r="AB69" i="6"/>
  <c r="Y69" i="6"/>
  <c r="AB83" i="8"/>
  <c r="Y83" i="8"/>
  <c r="AA83" i="8"/>
  <c r="AE83" i="8"/>
  <c r="AA41" i="8"/>
  <c r="AE41" i="8"/>
  <c r="AB41" i="8"/>
  <c r="Y41" i="8"/>
  <c r="AA35" i="10"/>
  <c r="AE35" i="10"/>
  <c r="AB35" i="10"/>
  <c r="Y35" i="10"/>
  <c r="AB38" i="6"/>
  <c r="Y38" i="6"/>
  <c r="AA38" i="6"/>
  <c r="AE38" i="6"/>
  <c r="AB97" i="15"/>
  <c r="Y97" i="15" s="1"/>
  <c r="AA97" i="15"/>
  <c r="AE97" i="15"/>
  <c r="AE37" i="4"/>
  <c r="AB37" i="4"/>
  <c r="W37" i="4"/>
  <c r="AB52" i="12"/>
  <c r="Y52" i="12"/>
  <c r="AA52" i="12"/>
  <c r="AE52" i="12"/>
  <c r="AA89" i="4"/>
  <c r="AE89" i="4"/>
  <c r="Y89" i="4"/>
  <c r="AA85" i="6"/>
  <c r="AE85" i="6"/>
  <c r="AB85" i="6"/>
  <c r="Y85" i="6"/>
  <c r="AB36" i="8"/>
  <c r="Y36" i="8"/>
  <c r="AA36" i="8"/>
  <c r="AE36" i="8"/>
  <c r="AA46" i="10"/>
  <c r="AE46" i="10"/>
  <c r="AB46" i="10"/>
  <c r="X46" i="10"/>
  <c r="AA58" i="15"/>
  <c r="AE58" i="15"/>
  <c r="AB58" i="15"/>
  <c r="Y58" i="15"/>
  <c r="AB86" i="6"/>
  <c r="Y86" i="6"/>
  <c r="AA86" i="6"/>
  <c r="AE86" i="6"/>
  <c r="AA56" i="12"/>
  <c r="AE56" i="12"/>
  <c r="AB56" i="12"/>
  <c r="X56" i="12"/>
  <c r="AA65" i="10"/>
  <c r="AE65" i="10"/>
  <c r="AB65" i="10"/>
  <c r="Y65" i="10"/>
  <c r="AB29" i="8"/>
  <c r="Y29" i="8"/>
  <c r="AA29" i="8"/>
  <c r="AE29" i="8"/>
  <c r="AB31" i="8"/>
  <c r="Y31" i="8"/>
  <c r="AA31" i="8"/>
  <c r="AE31" i="8"/>
  <c r="AB86" i="12"/>
  <c r="Y86" i="12"/>
  <c r="AA86" i="12"/>
  <c r="AE86" i="12"/>
  <c r="AA75" i="10"/>
  <c r="AE75" i="10"/>
  <c r="AB75" i="10"/>
  <c r="Y75" i="10"/>
  <c r="AB26" i="8"/>
  <c r="X26" i="8"/>
  <c r="AA26" i="8"/>
  <c r="AE26" i="8"/>
  <c r="AB89" i="10"/>
  <c r="Y89" i="10"/>
  <c r="AA89" i="10"/>
  <c r="AE89" i="10"/>
  <c r="AA34" i="6"/>
  <c r="AE34" i="6"/>
  <c r="AB34" i="6"/>
  <c r="Y34" i="6"/>
  <c r="AB24" i="4"/>
  <c r="X24" i="4"/>
  <c r="AA24" i="4"/>
  <c r="AE24" i="4"/>
  <c r="AB54" i="8"/>
  <c r="X54" i="8"/>
  <c r="AA54" i="8"/>
  <c r="AE54" i="8"/>
  <c r="AA32" i="4"/>
  <c r="AE32" i="4"/>
  <c r="W32" i="4"/>
  <c r="AB64" i="6"/>
  <c r="Y64" i="6"/>
  <c r="AA64" i="6"/>
  <c r="AE64" i="6"/>
  <c r="BE66" i="3"/>
  <c r="BC66" i="3" s="1"/>
  <c r="AM74" i="3"/>
  <c r="AG74" i="3" s="1"/>
  <c r="AA23" i="8"/>
  <c r="AE23" i="8"/>
  <c r="AC11" i="8"/>
  <c r="AB23" i="8"/>
  <c r="X23" i="8"/>
  <c r="AB49" i="10"/>
  <c r="Y49" i="10"/>
  <c r="AA49" i="10"/>
  <c r="AE49" i="10"/>
  <c r="AA85" i="15"/>
  <c r="AE85" i="15"/>
  <c r="AB85" i="15"/>
  <c r="Y85" i="15" s="1"/>
  <c r="AB63" i="6"/>
  <c r="Y63" i="6"/>
  <c r="AA63" i="6"/>
  <c r="AE63" i="6"/>
  <c r="AA74" i="10"/>
  <c r="AE74" i="10"/>
  <c r="AB74" i="10"/>
  <c r="Y74" i="10"/>
  <c r="AB66" i="8"/>
  <c r="Y66" i="8"/>
  <c r="AA66" i="8"/>
  <c r="AE66" i="8"/>
  <c r="AA26" i="4"/>
  <c r="AE26" i="4" s="1"/>
  <c r="X26" i="4"/>
  <c r="AB81" i="6"/>
  <c r="Y81" i="6"/>
  <c r="AA81" i="6"/>
  <c r="AE81" i="6"/>
  <c r="AA60" i="12"/>
  <c r="AE60" i="12"/>
  <c r="AB60" i="12"/>
  <c r="Y60" i="12"/>
  <c r="AA62" i="6"/>
  <c r="AE62" i="6"/>
  <c r="AB62" i="6"/>
  <c r="Y62" i="6"/>
  <c r="AA72" i="10"/>
  <c r="AE72" i="10"/>
  <c r="AB72" i="10"/>
  <c r="Y72" i="10"/>
  <c r="AB46" i="8"/>
  <c r="X46" i="8"/>
  <c r="AA46" i="8"/>
  <c r="AE46" i="8"/>
  <c r="AA78" i="6"/>
  <c r="AE78" i="6"/>
  <c r="AB78" i="6"/>
  <c r="Y78" i="6"/>
  <c r="AA68" i="4"/>
  <c r="AE68" i="4"/>
  <c r="Y68" i="4"/>
  <c r="AB44" i="8"/>
  <c r="Y44" i="8"/>
  <c r="AA44" i="8"/>
  <c r="AE44" i="8"/>
  <c r="AB28" i="15"/>
  <c r="Y28" i="15" s="1"/>
  <c r="AA28" i="15"/>
  <c r="AE28" i="15" s="1"/>
  <c r="W44" i="4"/>
  <c r="AB88" i="10"/>
  <c r="Y88" i="10"/>
  <c r="AA88" i="10"/>
  <c r="AE88" i="10"/>
  <c r="AB30" i="6"/>
  <c r="Y30" i="6"/>
  <c r="AA30" i="6"/>
  <c r="AE30" i="6"/>
  <c r="AA28" i="6"/>
  <c r="AE28" i="6"/>
  <c r="AB28" i="6"/>
  <c r="Y28" i="6"/>
  <c r="AM66" i="3"/>
  <c r="AF66" i="3" s="1"/>
  <c r="BE24" i="3"/>
  <c r="BC24" i="3" s="1"/>
  <c r="AM27" i="3"/>
  <c r="AF27" i="3" s="1"/>
  <c r="AC11" i="12"/>
  <c r="AC11" i="10"/>
  <c r="C18" i="7"/>
  <c r="C11" i="3"/>
  <c r="E18" i="2"/>
  <c r="D18" i="2"/>
  <c r="C12" i="6"/>
  <c r="C12" i="3"/>
  <c r="D18" i="13"/>
  <c r="H18" i="2"/>
  <c r="C11" i="12"/>
  <c r="C12" i="8"/>
  <c r="C18" i="2"/>
  <c r="C12" i="12"/>
  <c r="F18" i="2"/>
  <c r="C12" i="18"/>
  <c r="C11" i="10"/>
  <c r="E18" i="13"/>
  <c r="J18" i="2"/>
  <c r="K18" i="2"/>
  <c r="C11" i="17"/>
  <c r="C12" i="17"/>
  <c r="C12" i="10"/>
  <c r="C11" i="6"/>
  <c r="I18" i="2"/>
  <c r="C11" i="8"/>
  <c r="E18" i="7"/>
  <c r="C11" i="18"/>
  <c r="G18" i="7"/>
  <c r="D18" i="7"/>
  <c r="H18" i="3"/>
  <c r="C18" i="13"/>
  <c r="G18" i="13"/>
  <c r="G18" i="2"/>
  <c r="L18" i="2"/>
  <c r="AF34" i="16" l="1"/>
  <c r="P47" i="4"/>
  <c r="AC47" i="4" s="1"/>
  <c r="O13" i="20"/>
  <c r="H69" i="13"/>
  <c r="H63" i="7"/>
  <c r="J63" i="7"/>
  <c r="K62" i="7"/>
  <c r="P26" i="4"/>
  <c r="AF26" i="4" s="1"/>
  <c r="H78" i="13"/>
  <c r="K69" i="13"/>
  <c r="K13" i="5"/>
  <c r="F54" i="7"/>
  <c r="K63" i="7"/>
  <c r="K77" i="9"/>
  <c r="H69" i="11"/>
  <c r="J73" i="11"/>
  <c r="J65" i="11"/>
  <c r="J47" i="7"/>
  <c r="P61" i="12"/>
  <c r="P60" i="12"/>
  <c r="P40" i="12"/>
  <c r="P85" i="4"/>
  <c r="AC85" i="4" s="1"/>
  <c r="P29" i="4"/>
  <c r="J78" i="13"/>
  <c r="J42" i="5"/>
  <c r="J54" i="7"/>
  <c r="J75" i="7"/>
  <c r="K69" i="11"/>
  <c r="L66" i="9"/>
  <c r="F42" i="9"/>
  <c r="P101" i="15"/>
  <c r="AF101" i="15" s="1"/>
  <c r="P91" i="4"/>
  <c r="AF91" i="4" s="1"/>
  <c r="P24" i="4"/>
  <c r="AF80" i="12"/>
  <c r="AF98" i="12"/>
  <c r="K81" i="13"/>
  <c r="F42" i="5"/>
  <c r="K26" i="7"/>
  <c r="K75" i="7"/>
  <c r="L77" i="9"/>
  <c r="P77" i="12"/>
  <c r="P70" i="12"/>
  <c r="P96" i="4"/>
  <c r="P22" i="4"/>
  <c r="AF110" i="12"/>
  <c r="I78" i="13"/>
  <c r="K48" i="5"/>
  <c r="F63" i="7"/>
  <c r="L54" i="7"/>
  <c r="P69" i="12"/>
  <c r="P74" i="4"/>
  <c r="I69" i="13"/>
  <c r="I75" i="7"/>
  <c r="L82" i="11"/>
  <c r="J69" i="11"/>
  <c r="F65" i="9"/>
  <c r="J48" i="5"/>
  <c r="F60" i="13"/>
  <c r="AC30" i="6"/>
  <c r="P69" i="4"/>
  <c r="L78" i="7"/>
  <c r="I54" i="7"/>
  <c r="L65" i="9"/>
  <c r="I81" i="13"/>
  <c r="AG66" i="3"/>
  <c r="AC26" i="15"/>
  <c r="P21" i="15"/>
  <c r="P51" i="15"/>
  <c r="P83" i="15"/>
  <c r="AC83" i="15" s="1"/>
  <c r="P84" i="15"/>
  <c r="P79" i="15"/>
  <c r="P96" i="15"/>
  <c r="AC96" i="15" s="1"/>
  <c r="P113" i="15"/>
  <c r="P80" i="15"/>
  <c r="P112" i="15"/>
  <c r="P37" i="6"/>
  <c r="P32" i="6"/>
  <c r="P50" i="6"/>
  <c r="P80" i="6"/>
  <c r="P89" i="6"/>
  <c r="P53" i="10"/>
  <c r="P69" i="10"/>
  <c r="P27" i="10"/>
  <c r="P67" i="10"/>
  <c r="P70" i="10"/>
  <c r="AC70" i="10" s="1"/>
  <c r="P62" i="10"/>
  <c r="AC62" i="10" s="1"/>
  <c r="P73" i="10"/>
  <c r="AC73" i="10" s="1"/>
  <c r="P54" i="10"/>
  <c r="P65" i="10"/>
  <c r="P40" i="10"/>
  <c r="AC40" i="10" s="1"/>
  <c r="P50" i="10"/>
  <c r="AC50" i="10" s="1"/>
  <c r="I53" i="13"/>
  <c r="P109" i="10"/>
  <c r="L27" i="11"/>
  <c r="I78" i="7"/>
  <c r="L73" i="7"/>
  <c r="I60" i="13"/>
  <c r="P93" i="15"/>
  <c r="AF93" i="15" s="1"/>
  <c r="AF47" i="6"/>
  <c r="AF23" i="15"/>
  <c r="AC28" i="10"/>
  <c r="P64" i="15"/>
  <c r="P35" i="15"/>
  <c r="P38" i="15"/>
  <c r="P55" i="15"/>
  <c r="P82" i="15"/>
  <c r="P115" i="15"/>
  <c r="P54" i="6"/>
  <c r="AF54" i="6" s="1"/>
  <c r="P55" i="6"/>
  <c r="P23" i="6"/>
  <c r="P33" i="6"/>
  <c r="P28" i="6"/>
  <c r="AF28" i="6" s="1"/>
  <c r="P62" i="6"/>
  <c r="P63" i="6"/>
  <c r="P70" i="6"/>
  <c r="P29" i="10"/>
  <c r="AF29" i="10" s="1"/>
  <c r="P75" i="10"/>
  <c r="P74" i="10"/>
  <c r="AC74" i="10" s="1"/>
  <c r="P76" i="10"/>
  <c r="M13" i="20"/>
  <c r="K52" i="5"/>
  <c r="K27" i="5"/>
  <c r="K55" i="5"/>
  <c r="I79" i="7"/>
  <c r="K69" i="9"/>
  <c r="J64" i="11"/>
  <c r="H64" i="11"/>
  <c r="P135" i="15"/>
  <c r="H71" i="11"/>
  <c r="J41" i="11"/>
  <c r="K27" i="11"/>
  <c r="J65" i="9"/>
  <c r="J42" i="9"/>
  <c r="H78" i="7"/>
  <c r="J73" i="7"/>
  <c r="I35" i="7"/>
  <c r="P103" i="15"/>
  <c r="P59" i="1"/>
  <c r="P32" i="1"/>
  <c r="AC32" i="1" s="1"/>
  <c r="P24" i="15"/>
  <c r="P39" i="15"/>
  <c r="AC98" i="15"/>
  <c r="P100" i="15"/>
  <c r="AC100" i="15" s="1"/>
  <c r="P117" i="15"/>
  <c r="P61" i="6"/>
  <c r="AC61" i="6" s="1"/>
  <c r="P34" i="6"/>
  <c r="P42" i="6"/>
  <c r="P92" i="6"/>
  <c r="P29" i="6"/>
  <c r="AC29" i="6" s="1"/>
  <c r="P24" i="6"/>
  <c r="P77" i="6"/>
  <c r="P87" i="6"/>
  <c r="P81" i="6"/>
  <c r="P21" i="10"/>
  <c r="P35" i="10"/>
  <c r="P52" i="10"/>
  <c r="P68" i="10"/>
  <c r="AC68" i="10" s="1"/>
  <c r="H53" i="13"/>
  <c r="K53" i="13"/>
  <c r="I27" i="5"/>
  <c r="H66" i="7"/>
  <c r="L45" i="7"/>
  <c r="I28" i="11"/>
  <c r="K24" i="9"/>
  <c r="J28" i="11"/>
  <c r="P123" i="15"/>
  <c r="J27" i="11"/>
  <c r="I28" i="5"/>
  <c r="H33" i="13"/>
  <c r="P47" i="10"/>
  <c r="P143" i="15"/>
  <c r="AF27" i="15"/>
  <c r="P36" i="15"/>
  <c r="P47" i="15"/>
  <c r="AC47" i="15" s="1"/>
  <c r="P42" i="15"/>
  <c r="P57" i="15"/>
  <c r="AF57" i="15" s="1"/>
  <c r="P34" i="15"/>
  <c r="P95" i="15"/>
  <c r="P78" i="15"/>
  <c r="P52" i="6"/>
  <c r="P25" i="6"/>
  <c r="P26" i="6"/>
  <c r="P67" i="6"/>
  <c r="P75" i="6"/>
  <c r="P88" i="6"/>
  <c r="P37" i="10"/>
  <c r="P61" i="10"/>
  <c r="P33" i="10"/>
  <c r="P43" i="10"/>
  <c r="P38" i="10"/>
  <c r="P49" i="10"/>
  <c r="P41" i="10"/>
  <c r="P82" i="10"/>
  <c r="AC82" i="10" s="1"/>
  <c r="P80" i="10"/>
  <c r="AC80" i="10" s="1"/>
  <c r="P36" i="10"/>
  <c r="L69" i="9"/>
  <c r="P90" i="10"/>
  <c r="J62" i="11"/>
  <c r="J43" i="7"/>
  <c r="L42" i="5"/>
  <c r="P129" i="4"/>
  <c r="P127" i="4"/>
  <c r="AC68" i="12"/>
  <c r="AF28" i="12"/>
  <c r="AF121" i="15"/>
  <c r="P44" i="15"/>
  <c r="P69" i="15"/>
  <c r="P50" i="15"/>
  <c r="P72" i="15"/>
  <c r="P90" i="15"/>
  <c r="P27" i="6"/>
  <c r="P35" i="6"/>
  <c r="P76" i="6"/>
  <c r="AC76" i="6" s="1"/>
  <c r="P49" i="6"/>
  <c r="AC49" i="6" s="1"/>
  <c r="P21" i="6"/>
  <c r="P66" i="6"/>
  <c r="P64" i="6"/>
  <c r="P79" i="6"/>
  <c r="P25" i="10"/>
  <c r="P64" i="10"/>
  <c r="P78" i="10"/>
  <c r="P42" i="10"/>
  <c r="P56" i="10"/>
  <c r="AC56" i="10" s="1"/>
  <c r="P48" i="10"/>
  <c r="P58" i="10"/>
  <c r="P46" i="10"/>
  <c r="P57" i="10"/>
  <c r="F13" i="20"/>
  <c r="I61" i="13"/>
  <c r="K61" i="13"/>
  <c r="L33" i="5"/>
  <c r="H33" i="5"/>
  <c r="I43" i="9"/>
  <c r="F72" i="9"/>
  <c r="P137" i="15"/>
  <c r="J67" i="11"/>
  <c r="F62" i="11"/>
  <c r="F27" i="11"/>
  <c r="I58" i="9"/>
  <c r="L46" i="9"/>
  <c r="L42" i="9"/>
  <c r="I43" i="7"/>
  <c r="L61" i="13"/>
  <c r="H59" i="13"/>
  <c r="H41" i="13"/>
  <c r="P99" i="15"/>
  <c r="P145" i="15"/>
  <c r="P52" i="15"/>
  <c r="P43" i="15"/>
  <c r="AC43" i="15" s="1"/>
  <c r="P31" i="15"/>
  <c r="AF31" i="15" s="1"/>
  <c r="P29" i="15"/>
  <c r="P76" i="15"/>
  <c r="AF76" i="15" s="1"/>
  <c r="P91" i="15"/>
  <c r="AC91" i="15" s="1"/>
  <c r="P86" i="15"/>
  <c r="AC86" i="15" s="1"/>
  <c r="P74" i="15"/>
  <c r="AF74" i="15" s="1"/>
  <c r="P92" i="15"/>
  <c r="AC92" i="15" s="1"/>
  <c r="P39" i="6"/>
  <c r="AC39" i="6" s="1"/>
  <c r="P84" i="6"/>
  <c r="AC84" i="6" s="1"/>
  <c r="P31" i="6"/>
  <c r="AF31" i="6" s="1"/>
  <c r="P45" i="6"/>
  <c r="AF45" i="6" s="1"/>
  <c r="P44" i="6"/>
  <c r="AF44" i="6" s="1"/>
  <c r="P46" i="6"/>
  <c r="P85" i="6"/>
  <c r="P91" i="6"/>
  <c r="AC91" i="6" s="1"/>
  <c r="P45" i="10"/>
  <c r="P51" i="10"/>
  <c r="P44" i="10"/>
  <c r="P66" i="10"/>
  <c r="P81" i="10"/>
  <c r="P72" i="10"/>
  <c r="H61" i="13"/>
  <c r="J49" i="5"/>
  <c r="F79" i="7"/>
  <c r="I79" i="11"/>
  <c r="F24" i="9"/>
  <c r="F43" i="9"/>
  <c r="K62" i="11"/>
  <c r="P125" i="15"/>
  <c r="I46" i="5"/>
  <c r="J44" i="5"/>
  <c r="F27" i="5"/>
  <c r="F70" i="13"/>
  <c r="P22" i="10"/>
  <c r="P107" i="15"/>
  <c r="P102" i="15"/>
  <c r="P28" i="15"/>
  <c r="AF28" i="15" s="1"/>
  <c r="P59" i="15"/>
  <c r="AF59" i="15" s="1"/>
  <c r="P75" i="15"/>
  <c r="AC75" i="15" s="1"/>
  <c r="P58" i="15"/>
  <c r="AC58" i="15" s="1"/>
  <c r="P88" i="15"/>
  <c r="AC88" i="15" s="1"/>
  <c r="P71" i="15"/>
  <c r="AC71" i="15" s="1"/>
  <c r="P109" i="15"/>
  <c r="P22" i="6"/>
  <c r="AC22" i="6" s="1"/>
  <c r="P43" i="6"/>
  <c r="P56" i="6"/>
  <c r="AF56" i="6" s="1"/>
  <c r="P38" i="6"/>
  <c r="P77" i="10"/>
  <c r="AF77" i="10" s="1"/>
  <c r="P34" i="10"/>
  <c r="P59" i="10"/>
  <c r="P60" i="10"/>
  <c r="J13" i="20"/>
  <c r="L43" i="9"/>
  <c r="J24" i="9"/>
  <c r="K43" i="9"/>
  <c r="L62" i="11"/>
  <c r="P129" i="15"/>
  <c r="AC129" i="15" s="1"/>
  <c r="J71" i="11"/>
  <c r="L59" i="11"/>
  <c r="I27" i="11"/>
  <c r="F46" i="9"/>
  <c r="P60" i="15"/>
  <c r="P128" i="4"/>
  <c r="V134" i="19"/>
  <c r="G134" i="19"/>
  <c r="W134" i="19"/>
  <c r="P134" i="19"/>
  <c r="S135" i="19"/>
  <c r="U135" i="19" s="1"/>
  <c r="V132" i="19"/>
  <c r="G132" i="19"/>
  <c r="W132" i="19"/>
  <c r="P132" i="19"/>
  <c r="S132" i="19" s="1"/>
  <c r="U132" i="19" s="1"/>
  <c r="W135" i="19"/>
  <c r="G135" i="19"/>
  <c r="W133" i="19"/>
  <c r="G133" i="19"/>
  <c r="S133" i="19" s="1"/>
  <c r="U133" i="19" s="1"/>
  <c r="G133" i="1"/>
  <c r="AU133" i="1"/>
  <c r="P133" i="1"/>
  <c r="Z133" i="1"/>
  <c r="AT131" i="1"/>
  <c r="AS131" i="1"/>
  <c r="AR131" i="1" s="1"/>
  <c r="AQ131" i="1" s="1"/>
  <c r="AP131" i="1" s="1"/>
  <c r="AO131" i="1" s="1"/>
  <c r="AN131" i="1" s="1"/>
  <c r="AM131" i="1" s="1"/>
  <c r="AL131" i="1" s="1"/>
  <c r="Z130" i="1"/>
  <c r="G130" i="1"/>
  <c r="AU130" i="1"/>
  <c r="P130" i="1"/>
  <c r="AT132" i="1"/>
  <c r="Z131" i="1"/>
  <c r="AS132" i="1"/>
  <c r="G132" i="1"/>
  <c r="AR132" i="1"/>
  <c r="AF131" i="1"/>
  <c r="AQ132" i="1"/>
  <c r="AP132" i="1" s="1"/>
  <c r="AO132" i="1" s="1"/>
  <c r="AN132" i="1" s="1"/>
  <c r="AM132" i="1" s="1"/>
  <c r="AL132" i="1" s="1"/>
  <c r="P131" i="1"/>
  <c r="AC131" i="1" s="1"/>
  <c r="Z144" i="15"/>
  <c r="G144" i="15"/>
  <c r="AU144" i="15"/>
  <c r="P144" i="15"/>
  <c r="Z142" i="15"/>
  <c r="G142" i="15"/>
  <c r="AU142" i="15"/>
  <c r="P142" i="15"/>
  <c r="AT145" i="15"/>
  <c r="AS145" i="15" s="1"/>
  <c r="AR145" i="15" s="1"/>
  <c r="AQ145" i="15" s="1"/>
  <c r="AP145" i="15" s="1"/>
  <c r="AO145" i="15" s="1"/>
  <c r="AN145" i="15" s="1"/>
  <c r="AM145" i="15" s="1"/>
  <c r="AL145" i="15" s="1"/>
  <c r="G145" i="15"/>
  <c r="AT143" i="15"/>
  <c r="AS143" i="15" s="1"/>
  <c r="AR143" i="15" s="1"/>
  <c r="AQ143" i="15" s="1"/>
  <c r="AP143" i="15" s="1"/>
  <c r="AO143" i="15" s="1"/>
  <c r="AN143" i="15" s="1"/>
  <c r="AM143" i="15" s="1"/>
  <c r="AL143" i="15" s="1"/>
  <c r="G143" i="15"/>
  <c r="Z145" i="15"/>
  <c r="Z143" i="15"/>
  <c r="V134" i="14"/>
  <c r="G134" i="14"/>
  <c r="W134" i="14"/>
  <c r="P134" i="14"/>
  <c r="S134" i="14" s="1"/>
  <c r="U134" i="14" s="1"/>
  <c r="V132" i="14"/>
  <c r="G132" i="14"/>
  <c r="W132" i="14"/>
  <c r="P132" i="14"/>
  <c r="S132" i="14" s="1"/>
  <c r="U132" i="14" s="1"/>
  <c r="W135" i="14"/>
  <c r="G135" i="14"/>
  <c r="W133" i="14"/>
  <c r="G133" i="14"/>
  <c r="V133" i="14"/>
  <c r="P135" i="14"/>
  <c r="S135" i="14" s="1"/>
  <c r="U135" i="14" s="1"/>
  <c r="P151" i="16"/>
  <c r="G151" i="16"/>
  <c r="L151" i="16" s="1"/>
  <c r="G149" i="16"/>
  <c r="L149" i="16" s="1"/>
  <c r="P149" i="16"/>
  <c r="G148" i="16"/>
  <c r="L148" i="16" s="1"/>
  <c r="P148" i="16"/>
  <c r="P150" i="16"/>
  <c r="Z126" i="4"/>
  <c r="G126" i="4"/>
  <c r="AU126" i="4"/>
  <c r="P126" i="4"/>
  <c r="AT129" i="4"/>
  <c r="AS129" i="4" s="1"/>
  <c r="AR129" i="4" s="1"/>
  <c r="AQ129" i="4" s="1"/>
  <c r="AP129" i="4" s="1"/>
  <c r="AO129" i="4" s="1"/>
  <c r="AN129" i="4" s="1"/>
  <c r="AM129" i="4" s="1"/>
  <c r="AL129" i="4" s="1"/>
  <c r="G129" i="4"/>
  <c r="AT127" i="4"/>
  <c r="AS127" i="4" s="1"/>
  <c r="AR127" i="4" s="1"/>
  <c r="AQ127" i="4" s="1"/>
  <c r="AP127" i="4" s="1"/>
  <c r="AO127" i="4" s="1"/>
  <c r="AN127" i="4" s="1"/>
  <c r="AM127" i="4" s="1"/>
  <c r="AL127" i="4" s="1"/>
  <c r="G127" i="4"/>
  <c r="Z129" i="4"/>
  <c r="Z127" i="4"/>
  <c r="AU128" i="4"/>
  <c r="G128" i="4"/>
  <c r="AC27" i="12"/>
  <c r="AC33" i="8"/>
  <c r="AF75" i="15"/>
  <c r="AC37" i="12"/>
  <c r="P95" i="4"/>
  <c r="AF95" i="4" s="1"/>
  <c r="P100" i="4"/>
  <c r="P76" i="4"/>
  <c r="P39" i="4"/>
  <c r="P66" i="4"/>
  <c r="AF66" i="4" s="1"/>
  <c r="P63" i="4"/>
  <c r="P37" i="4"/>
  <c r="AC37" i="4" s="1"/>
  <c r="P43" i="4"/>
  <c r="P36" i="4"/>
  <c r="AC36" i="4" s="1"/>
  <c r="P28" i="4"/>
  <c r="AC28" i="4" s="1"/>
  <c r="AC105" i="4"/>
  <c r="AC104" i="12"/>
  <c r="E13" i="20"/>
  <c r="G13" i="20"/>
  <c r="K65" i="13"/>
  <c r="H26" i="5"/>
  <c r="F26" i="5"/>
  <c r="C13" i="5"/>
  <c r="L51" i="7"/>
  <c r="L22" i="7"/>
  <c r="I45" i="11"/>
  <c r="F83" i="11"/>
  <c r="F71" i="11"/>
  <c r="H65" i="9"/>
  <c r="H54" i="9"/>
  <c r="L61" i="7"/>
  <c r="F59" i="7"/>
  <c r="F51" i="7"/>
  <c r="F68" i="13"/>
  <c r="F59" i="13"/>
  <c r="L36" i="13"/>
  <c r="L33" i="13"/>
  <c r="AF101" i="3"/>
  <c r="AH101" i="3" s="1"/>
  <c r="AI101" i="3" s="1"/>
  <c r="AC56" i="6"/>
  <c r="AF22" i="6"/>
  <c r="P86" i="4"/>
  <c r="P93" i="4"/>
  <c r="P98" i="4"/>
  <c r="P87" i="4"/>
  <c r="P35" i="4"/>
  <c r="AC35" i="4" s="1"/>
  <c r="P58" i="4"/>
  <c r="P55" i="4"/>
  <c r="P33" i="4"/>
  <c r="AC33" i="4" s="1"/>
  <c r="P40" i="4"/>
  <c r="AC40" i="4" s="1"/>
  <c r="P32" i="4"/>
  <c r="AC32" i="4" s="1"/>
  <c r="P23" i="4"/>
  <c r="AF50" i="12"/>
  <c r="P21" i="8"/>
  <c r="P84" i="8"/>
  <c r="L13" i="20"/>
  <c r="Q13" i="20"/>
  <c r="I23" i="13"/>
  <c r="H46" i="13"/>
  <c r="J31" i="13"/>
  <c r="K31" i="13"/>
  <c r="K23" i="5"/>
  <c r="H23" i="5"/>
  <c r="B15" i="5"/>
  <c r="K51" i="7"/>
  <c r="M13" i="5"/>
  <c r="G13" i="5"/>
  <c r="K22" i="7"/>
  <c r="L74" i="11"/>
  <c r="K45" i="11"/>
  <c r="J84" i="11"/>
  <c r="F59" i="11"/>
  <c r="K58" i="9"/>
  <c r="F82" i="7"/>
  <c r="L66" i="7"/>
  <c r="J61" i="7"/>
  <c r="F38" i="13"/>
  <c r="H23" i="13"/>
  <c r="AC59" i="15"/>
  <c r="P82" i="4"/>
  <c r="P89" i="4"/>
  <c r="P94" i="4"/>
  <c r="P72" i="4"/>
  <c r="P61" i="4"/>
  <c r="P41" i="4"/>
  <c r="AC41" i="4" s="1"/>
  <c r="P44" i="4"/>
  <c r="AC44" i="4" s="1"/>
  <c r="P81" i="4"/>
  <c r="P25" i="4"/>
  <c r="P21" i="4"/>
  <c r="AF58" i="15"/>
  <c r="K23" i="13"/>
  <c r="L26" i="5"/>
  <c r="O13" i="5"/>
  <c r="J56" i="11"/>
  <c r="K33" i="9"/>
  <c r="L36" i="9"/>
  <c r="I60" i="11"/>
  <c r="J33" i="11"/>
  <c r="F50" i="9"/>
  <c r="I42" i="9"/>
  <c r="J55" i="7"/>
  <c r="I42" i="5"/>
  <c r="F64" i="13"/>
  <c r="F62" i="13"/>
  <c r="P40" i="8"/>
  <c r="AF40" i="8" s="1"/>
  <c r="AF83" i="10"/>
  <c r="P80" i="4"/>
  <c r="AC80" i="4" s="1"/>
  <c r="P84" i="4"/>
  <c r="P92" i="4"/>
  <c r="P64" i="4"/>
  <c r="P53" i="4"/>
  <c r="P38" i="4"/>
  <c r="AC38" i="4" s="1"/>
  <c r="P30" i="4"/>
  <c r="AC30" i="4" s="1"/>
  <c r="P73" i="4"/>
  <c r="P70" i="4"/>
  <c r="P75" i="4"/>
  <c r="C13" i="20"/>
  <c r="P13" i="20"/>
  <c r="N13" i="20"/>
  <c r="J23" i="13"/>
  <c r="L46" i="13"/>
  <c r="F23" i="13"/>
  <c r="N13" i="5"/>
  <c r="F13" i="5"/>
  <c r="I13" i="5"/>
  <c r="L59" i="7"/>
  <c r="K36" i="9"/>
  <c r="H56" i="11"/>
  <c r="K74" i="11"/>
  <c r="I52" i="9"/>
  <c r="F55" i="7"/>
  <c r="I55" i="5"/>
  <c r="F52" i="13"/>
  <c r="J50" i="13"/>
  <c r="I33" i="13"/>
  <c r="AF62" i="8"/>
  <c r="AC91" i="4"/>
  <c r="AF88" i="15"/>
  <c r="AF30" i="10"/>
  <c r="P101" i="4"/>
  <c r="AC101" i="4" s="1"/>
  <c r="P83" i="4"/>
  <c r="P90" i="4"/>
  <c r="AF90" i="4" s="1"/>
  <c r="P56" i="4"/>
  <c r="P45" i="4"/>
  <c r="P34" i="4"/>
  <c r="AC34" i="4" s="1"/>
  <c r="P68" i="4"/>
  <c r="P65" i="4"/>
  <c r="P62" i="4"/>
  <c r="P67" i="4"/>
  <c r="AF129" i="15"/>
  <c r="I31" i="13"/>
  <c r="I75" i="13"/>
  <c r="L23" i="5"/>
  <c r="J13" i="5"/>
  <c r="Q13" i="5"/>
  <c r="K59" i="7"/>
  <c r="L41" i="9"/>
  <c r="F84" i="11"/>
  <c r="H79" i="11"/>
  <c r="I25" i="5"/>
  <c r="L59" i="13"/>
  <c r="J41" i="13"/>
  <c r="H22" i="13"/>
  <c r="P75" i="8"/>
  <c r="P61" i="8"/>
  <c r="AF91" i="6"/>
  <c r="AF71" i="15"/>
  <c r="P99" i="4"/>
  <c r="P77" i="4"/>
  <c r="P88" i="4"/>
  <c r="P48" i="4"/>
  <c r="P31" i="4"/>
  <c r="P79" i="4"/>
  <c r="P60" i="4"/>
  <c r="P57" i="4"/>
  <c r="P54" i="4"/>
  <c r="P59" i="4"/>
  <c r="AC46" i="12"/>
  <c r="P52" i="8"/>
  <c r="K13" i="20"/>
  <c r="J46" i="13"/>
  <c r="J34" i="7"/>
  <c r="E13" i="5"/>
  <c r="J36" i="9"/>
  <c r="L42" i="11"/>
  <c r="K41" i="9"/>
  <c r="J82" i="7"/>
  <c r="L49" i="13"/>
  <c r="K36" i="13"/>
  <c r="P97" i="4"/>
  <c r="AF97" i="4" s="1"/>
  <c r="P102" i="4"/>
  <c r="P78" i="4"/>
  <c r="P42" i="4"/>
  <c r="P27" i="4"/>
  <c r="AC27" i="4" s="1"/>
  <c r="P71" i="4"/>
  <c r="P52" i="4"/>
  <c r="P49" i="4"/>
  <c r="P46" i="4"/>
  <c r="P51" i="4"/>
  <c r="P29" i="8"/>
  <c r="AC29" i="8" s="1"/>
  <c r="D13" i="20"/>
  <c r="H13" i="20"/>
  <c r="I13" i="20"/>
  <c r="D13" i="5"/>
  <c r="P13" i="5"/>
  <c r="F34" i="7"/>
  <c r="K34" i="7"/>
  <c r="H13" i="5"/>
  <c r="H82" i="7"/>
  <c r="H45" i="11"/>
  <c r="J45" i="11"/>
  <c r="K51" i="11"/>
  <c r="H51" i="7"/>
  <c r="H27" i="5"/>
  <c r="L81" i="13"/>
  <c r="J68" i="13"/>
  <c r="H49" i="13"/>
  <c r="F36" i="13"/>
  <c r="AH30" i="3"/>
  <c r="AI30" i="3" s="1"/>
  <c r="AJ30" i="3"/>
  <c r="AF46" i="3"/>
  <c r="AG46" i="3"/>
  <c r="AJ27" i="3"/>
  <c r="AH27" i="3"/>
  <c r="AI27" i="3" s="1"/>
  <c r="L76" i="9"/>
  <c r="F76" i="9"/>
  <c r="J76" i="9"/>
  <c r="AF73" i="10"/>
  <c r="P49" i="1"/>
  <c r="F54" i="5"/>
  <c r="H82" i="9"/>
  <c r="K82" i="9"/>
  <c r="H21" i="9"/>
  <c r="L21" i="9"/>
  <c r="F21" i="9"/>
  <c r="I21" i="9"/>
  <c r="J21" i="9"/>
  <c r="K41" i="5"/>
  <c r="L41" i="5"/>
  <c r="J41" i="5"/>
  <c r="H41" i="5"/>
  <c r="AJ101" i="3"/>
  <c r="AM92" i="3"/>
  <c r="AF92" i="3" s="1"/>
  <c r="AM78" i="3"/>
  <c r="AM64" i="3"/>
  <c r="AF51" i="3"/>
  <c r="BE54" i="3"/>
  <c r="BC54" i="3" s="1"/>
  <c r="BE88" i="3"/>
  <c r="BC88" i="3" s="1"/>
  <c r="AM65" i="3"/>
  <c r="AM104" i="3"/>
  <c r="AG104" i="3" s="1"/>
  <c r="BE62" i="3"/>
  <c r="BC62" i="3" s="1"/>
  <c r="BE82" i="3"/>
  <c r="BC82" i="3" s="1"/>
  <c r="AM56" i="3"/>
  <c r="BE9" i="3"/>
  <c r="BC9" i="3" s="1"/>
  <c r="BE40" i="3"/>
  <c r="BC40" i="3" s="1"/>
  <c r="AM47" i="3"/>
  <c r="AM107" i="3"/>
  <c r="AM58" i="3"/>
  <c r="BE36" i="3"/>
  <c r="BC36" i="3" s="1"/>
  <c r="BE59" i="3"/>
  <c r="BC59" i="3" s="1"/>
  <c r="BE45" i="3"/>
  <c r="BC45" i="3" s="1"/>
  <c r="BE7" i="3"/>
  <c r="BC7" i="3" s="1"/>
  <c r="AC29" i="10"/>
  <c r="K21" i="9"/>
  <c r="F56" i="9"/>
  <c r="F77" i="11"/>
  <c r="K77" i="11"/>
  <c r="H77" i="11"/>
  <c r="I72" i="11"/>
  <c r="K72" i="11"/>
  <c r="J72" i="11"/>
  <c r="L72" i="11"/>
  <c r="H39" i="11"/>
  <c r="I39" i="11"/>
  <c r="F39" i="11"/>
  <c r="J39" i="11"/>
  <c r="K39" i="11"/>
  <c r="K24" i="11"/>
  <c r="I24" i="11"/>
  <c r="H24" i="11"/>
  <c r="I72" i="9"/>
  <c r="H72" i="9"/>
  <c r="K72" i="9"/>
  <c r="J72" i="9"/>
  <c r="L74" i="7"/>
  <c r="I74" i="7"/>
  <c r="K74" i="7"/>
  <c r="H74" i="7"/>
  <c r="F31" i="7"/>
  <c r="I31" i="7"/>
  <c r="K31" i="7"/>
  <c r="F65" i="5"/>
  <c r="L65" i="5"/>
  <c r="K59" i="5"/>
  <c r="L59" i="5"/>
  <c r="J56" i="5"/>
  <c r="K56" i="5"/>
  <c r="L73" i="13"/>
  <c r="F73" i="13"/>
  <c r="K73" i="13"/>
  <c r="H73" i="13"/>
  <c r="J73" i="13"/>
  <c r="J56" i="13"/>
  <c r="H56" i="13"/>
  <c r="F56" i="13"/>
  <c r="K56" i="13"/>
  <c r="K38" i="13"/>
  <c r="H38" i="13"/>
  <c r="L38" i="13"/>
  <c r="J38" i="13"/>
  <c r="P37" i="8"/>
  <c r="AF37" i="8" s="1"/>
  <c r="P49" i="8"/>
  <c r="AC49" i="8" s="1"/>
  <c r="P82" i="8"/>
  <c r="P70" i="8"/>
  <c r="P58" i="8"/>
  <c r="P56" i="8"/>
  <c r="P76" i="8"/>
  <c r="P28" i="8"/>
  <c r="P48" i="8"/>
  <c r="P34" i="8"/>
  <c r="P85" i="8"/>
  <c r="P50" i="8"/>
  <c r="P46" i="8"/>
  <c r="P64" i="8"/>
  <c r="P66" i="8"/>
  <c r="P54" i="8"/>
  <c r="P60" i="8"/>
  <c r="P42" i="8"/>
  <c r="P38" i="8"/>
  <c r="P79" i="8"/>
  <c r="P35" i="8"/>
  <c r="P36" i="8"/>
  <c r="P44" i="8"/>
  <c r="AC44" i="8" s="1"/>
  <c r="P31" i="8"/>
  <c r="P72" i="8"/>
  <c r="P78" i="8"/>
  <c r="P71" i="8"/>
  <c r="P55" i="8"/>
  <c r="P80" i="8"/>
  <c r="P74" i="8"/>
  <c r="P63" i="8"/>
  <c r="P47" i="8"/>
  <c r="P68" i="8"/>
  <c r="P32" i="8"/>
  <c r="P23" i="8"/>
  <c r="P25" i="8"/>
  <c r="AC73" i="12"/>
  <c r="AF73" i="12"/>
  <c r="AC95" i="4"/>
  <c r="K76" i="9"/>
  <c r="F61" i="11"/>
  <c r="I61" i="11"/>
  <c r="K61" i="11"/>
  <c r="F72" i="7"/>
  <c r="L72" i="7"/>
  <c r="H72" i="7"/>
  <c r="F69" i="7"/>
  <c r="I69" i="7"/>
  <c r="J56" i="7"/>
  <c r="H56" i="7"/>
  <c r="L56" i="7"/>
  <c r="F56" i="7"/>
  <c r="I56" i="7"/>
  <c r="F43" i="5"/>
  <c r="L43" i="5"/>
  <c r="J43" i="5"/>
  <c r="H43" i="5"/>
  <c r="J32" i="5"/>
  <c r="K32" i="5"/>
  <c r="AG30" i="3"/>
  <c r="BE29" i="3"/>
  <c r="BC29" i="3" s="1"/>
  <c r="AM105" i="3"/>
  <c r="AM52" i="3"/>
  <c r="AF52" i="3" s="1"/>
  <c r="BE61" i="3"/>
  <c r="BC61" i="3" s="1"/>
  <c r="AM42" i="3"/>
  <c r="AM89" i="3"/>
  <c r="BE55" i="3"/>
  <c r="BC55" i="3" s="1"/>
  <c r="BE86" i="3"/>
  <c r="BC86" i="3" s="1"/>
  <c r="AM35" i="3"/>
  <c r="AG35" i="3" s="1"/>
  <c r="BE15" i="3"/>
  <c r="BC15" i="3" s="1"/>
  <c r="AM34" i="3"/>
  <c r="AM23" i="3"/>
  <c r="AF23" i="3" s="1"/>
  <c r="AM108" i="3"/>
  <c r="BE35" i="3"/>
  <c r="BC35" i="3" s="1"/>
  <c r="AM75" i="3"/>
  <c r="BE76" i="3"/>
  <c r="BC76" i="3" s="1"/>
  <c r="AC26" i="8"/>
  <c r="AC74" i="15"/>
  <c r="AC135" i="15"/>
  <c r="AF135" i="15"/>
  <c r="L44" i="11"/>
  <c r="J44" i="11"/>
  <c r="L29" i="9"/>
  <c r="H29" i="9"/>
  <c r="K29" i="9"/>
  <c r="I29" i="9"/>
  <c r="J29" i="9"/>
  <c r="H48" i="7"/>
  <c r="F48" i="7"/>
  <c r="I48" i="7"/>
  <c r="H45" i="7"/>
  <c r="I45" i="7"/>
  <c r="F45" i="7"/>
  <c r="K45" i="7"/>
  <c r="F47" i="5"/>
  <c r="L47" i="5"/>
  <c r="K47" i="5"/>
  <c r="I47" i="5"/>
  <c r="H47" i="5"/>
  <c r="J47" i="5"/>
  <c r="K45" i="5"/>
  <c r="J45" i="5"/>
  <c r="F45" i="5"/>
  <c r="I40" i="13"/>
  <c r="L40" i="13"/>
  <c r="K40" i="13"/>
  <c r="AF86" i="3"/>
  <c r="AH86" i="3" s="1"/>
  <c r="AI86" i="3" s="1"/>
  <c r="AG27" i="3"/>
  <c r="AM61" i="3"/>
  <c r="BE64" i="3"/>
  <c r="BC64" i="3" s="1"/>
  <c r="BE32" i="3"/>
  <c r="BC32" i="3" s="1"/>
  <c r="AM100" i="3"/>
  <c r="AM80" i="3"/>
  <c r="AM28" i="3"/>
  <c r="AM99" i="3"/>
  <c r="AG99" i="3" s="1"/>
  <c r="AF94" i="3"/>
  <c r="AH94" i="3" s="1"/>
  <c r="AI94" i="3" s="1"/>
  <c r="BE52" i="3"/>
  <c r="BC52" i="3" s="1"/>
  <c r="AM77" i="3"/>
  <c r="AF77" i="3" s="1"/>
  <c r="BE21" i="3"/>
  <c r="BC21" i="3" s="1"/>
  <c r="AM63" i="3"/>
  <c r="AG63" i="3" s="1"/>
  <c r="AM95" i="3"/>
  <c r="AF95" i="3" s="1"/>
  <c r="AH95" i="3" s="1"/>
  <c r="AI95" i="3" s="1"/>
  <c r="AM26" i="3"/>
  <c r="AG26" i="3" s="1"/>
  <c r="BE5" i="3"/>
  <c r="BC5" i="3" s="1"/>
  <c r="BE6" i="3"/>
  <c r="BC6" i="3" s="1"/>
  <c r="BE80" i="3"/>
  <c r="BC80" i="3" s="1"/>
  <c r="BE71" i="3"/>
  <c r="BC71" i="3" s="1"/>
  <c r="BE51" i="3"/>
  <c r="BC51" i="3" s="1"/>
  <c r="BE23" i="3"/>
  <c r="BC23" i="3" s="1"/>
  <c r="BE33" i="3"/>
  <c r="BC33" i="3" s="1"/>
  <c r="AC66" i="4"/>
  <c r="AF50" i="10"/>
  <c r="AC52" i="15"/>
  <c r="AF52" i="15"/>
  <c r="AC90" i="12"/>
  <c r="AF90" i="12"/>
  <c r="AC100" i="12"/>
  <c r="AF100" i="12"/>
  <c r="K52" i="11"/>
  <c r="J52" i="11"/>
  <c r="H52" i="11"/>
  <c r="I52" i="11"/>
  <c r="L49" i="11"/>
  <c r="K49" i="11"/>
  <c r="I49" i="11"/>
  <c r="F49" i="11"/>
  <c r="F26" i="11"/>
  <c r="K26" i="11"/>
  <c r="H26" i="11"/>
  <c r="I26" i="11"/>
  <c r="J26" i="11"/>
  <c r="L26" i="11"/>
  <c r="H35" i="9"/>
  <c r="I35" i="9"/>
  <c r="J35" i="9"/>
  <c r="K13" i="9"/>
  <c r="P13" i="9"/>
  <c r="L76" i="7"/>
  <c r="K76" i="7"/>
  <c r="J76" i="7"/>
  <c r="H39" i="7"/>
  <c r="J39" i="7"/>
  <c r="K39" i="7"/>
  <c r="L39" i="7"/>
  <c r="F39" i="7"/>
  <c r="I39" i="7"/>
  <c r="I40" i="5"/>
  <c r="F40" i="5"/>
  <c r="H40" i="5"/>
  <c r="J40" i="5"/>
  <c r="K40" i="5"/>
  <c r="F37" i="5"/>
  <c r="H37" i="5"/>
  <c r="J37" i="5"/>
  <c r="L34" i="5"/>
  <c r="F34" i="5"/>
  <c r="K34" i="5"/>
  <c r="J34" i="5"/>
  <c r="F22" i="5"/>
  <c r="I22" i="5"/>
  <c r="K22" i="5"/>
  <c r="H22" i="5"/>
  <c r="H48" i="13"/>
  <c r="K48" i="13"/>
  <c r="F48" i="13"/>
  <c r="J48" i="13"/>
  <c r="L48" i="13"/>
  <c r="J27" i="13"/>
  <c r="H27" i="13"/>
  <c r="I27" i="13"/>
  <c r="AC29" i="12"/>
  <c r="AF29" i="12"/>
  <c r="H79" i="9"/>
  <c r="J79" i="9"/>
  <c r="L79" i="9"/>
  <c r="K79" i="9"/>
  <c r="H62" i="9"/>
  <c r="F62" i="9"/>
  <c r="I62" i="9"/>
  <c r="J62" i="9"/>
  <c r="K62" i="9"/>
  <c r="H56" i="9"/>
  <c r="L56" i="9"/>
  <c r="K56" i="9"/>
  <c r="L54" i="5"/>
  <c r="I54" i="5"/>
  <c r="I84" i="13"/>
  <c r="L84" i="13"/>
  <c r="F84" i="13"/>
  <c r="J84" i="13"/>
  <c r="AM103" i="3"/>
  <c r="AF33" i="3"/>
  <c r="BE70" i="3"/>
  <c r="BC70" i="3" s="1"/>
  <c r="AG31" i="3"/>
  <c r="AM50" i="3"/>
  <c r="AM24" i="3"/>
  <c r="BE41" i="3"/>
  <c r="BC41" i="3" s="1"/>
  <c r="BE47" i="3"/>
  <c r="BC47" i="3" s="1"/>
  <c r="AM59" i="3"/>
  <c r="AF59" i="3" s="1"/>
  <c r="AH59" i="3" s="1"/>
  <c r="AI59" i="3" s="1"/>
  <c r="BE37" i="3"/>
  <c r="BC37" i="3" s="1"/>
  <c r="BE19" i="3"/>
  <c r="BC19" i="3" s="1"/>
  <c r="AM85" i="3"/>
  <c r="BE73" i="3"/>
  <c r="BC73" i="3" s="1"/>
  <c r="BE4" i="3"/>
  <c r="BC4" i="3" s="1"/>
  <c r="AM96" i="3"/>
  <c r="AF96" i="3" s="1"/>
  <c r="AH96" i="3" s="1"/>
  <c r="AI96" i="3" s="1"/>
  <c r="AF40" i="10"/>
  <c r="K43" i="5"/>
  <c r="F76" i="7"/>
  <c r="I79" i="9"/>
  <c r="L81" i="11"/>
  <c r="H81" i="11"/>
  <c r="F81" i="11"/>
  <c r="I81" i="11"/>
  <c r="J57" i="11"/>
  <c r="F57" i="11"/>
  <c r="I57" i="11"/>
  <c r="H63" i="9"/>
  <c r="K63" i="9"/>
  <c r="L63" i="9"/>
  <c r="F63" i="9"/>
  <c r="F50" i="7"/>
  <c r="J50" i="7"/>
  <c r="I50" i="7"/>
  <c r="L50" i="7"/>
  <c r="K50" i="7"/>
  <c r="H42" i="7"/>
  <c r="I42" i="7"/>
  <c r="F42" i="7"/>
  <c r="J42" i="7"/>
  <c r="H80" i="13"/>
  <c r="F80" i="13"/>
  <c r="J80" i="13"/>
  <c r="K80" i="13"/>
  <c r="H58" i="13"/>
  <c r="L58" i="13"/>
  <c r="I58" i="13"/>
  <c r="K58" i="13"/>
  <c r="I45" i="13"/>
  <c r="H45" i="13"/>
  <c r="K45" i="13"/>
  <c r="K70" i="9"/>
  <c r="I70" i="9"/>
  <c r="J70" i="9"/>
  <c r="L70" i="9"/>
  <c r="F54" i="13"/>
  <c r="J54" i="13"/>
  <c r="K54" i="13"/>
  <c r="H54" i="13"/>
  <c r="I54" i="13"/>
  <c r="P38" i="1"/>
  <c r="AC38" i="1" s="1"/>
  <c r="P117" i="1"/>
  <c r="P31" i="1"/>
  <c r="AF109" i="3"/>
  <c r="AJ109" i="3" s="1"/>
  <c r="AM79" i="3"/>
  <c r="AM21" i="3"/>
  <c r="AM93" i="3"/>
  <c r="AF93" i="3" s="1"/>
  <c r="AH93" i="3" s="1"/>
  <c r="AI93" i="3" s="1"/>
  <c r="BE69" i="3"/>
  <c r="BC69" i="3" s="1"/>
  <c r="AM37" i="3"/>
  <c r="AG37" i="3" s="1"/>
  <c r="AM68" i="3"/>
  <c r="AM106" i="3"/>
  <c r="AF106" i="3" s="1"/>
  <c r="AJ106" i="3" s="1"/>
  <c r="AM87" i="3"/>
  <c r="AM60" i="3"/>
  <c r="BE78" i="3"/>
  <c r="BC78" i="3" s="1"/>
  <c r="BE26" i="3"/>
  <c r="BC26" i="3" s="1"/>
  <c r="AM39" i="3"/>
  <c r="BE46" i="3"/>
  <c r="BC46" i="3" s="1"/>
  <c r="BE28" i="3"/>
  <c r="BC28" i="3" s="1"/>
  <c r="AF84" i="6"/>
  <c r="AC75" i="12"/>
  <c r="AF29" i="8"/>
  <c r="AC31" i="6"/>
  <c r="L42" i="13"/>
  <c r="F79" i="9"/>
  <c r="I40" i="11"/>
  <c r="J40" i="11"/>
  <c r="K40" i="11"/>
  <c r="L40" i="11"/>
  <c r="F31" i="9"/>
  <c r="I31" i="9"/>
  <c r="K31" i="9"/>
  <c r="J31" i="9"/>
  <c r="J60" i="7"/>
  <c r="L60" i="7"/>
  <c r="I60" i="7"/>
  <c r="F49" i="5"/>
  <c r="L49" i="5"/>
  <c r="H49" i="5"/>
  <c r="H77" i="13"/>
  <c r="I77" i="13"/>
  <c r="AM82" i="3"/>
  <c r="AG82" i="3" s="1"/>
  <c r="AM90" i="3"/>
  <c r="BE65" i="3"/>
  <c r="BC65" i="3" s="1"/>
  <c r="BE63" i="3"/>
  <c r="BC63" i="3" s="1"/>
  <c r="BE90" i="3"/>
  <c r="BC90" i="3" s="1"/>
  <c r="AG40" i="3"/>
  <c r="BE58" i="3"/>
  <c r="BC58" i="3" s="1"/>
  <c r="BE17" i="3"/>
  <c r="BC17" i="3" s="1"/>
  <c r="AM22" i="3"/>
  <c r="BE14" i="3"/>
  <c r="BC14" i="3" s="1"/>
  <c r="AM88" i="3"/>
  <c r="BE11" i="3"/>
  <c r="BC11" i="3" s="1"/>
  <c r="BE18" i="3"/>
  <c r="BC18" i="3" s="1"/>
  <c r="BE68" i="3"/>
  <c r="BC68" i="3" s="1"/>
  <c r="AM49" i="3"/>
  <c r="AF49" i="3" s="1"/>
  <c r="AH49" i="3" s="1"/>
  <c r="AI49" i="3" s="1"/>
  <c r="AM36" i="3"/>
  <c r="AF36" i="3" s="1"/>
  <c r="AJ36" i="3" s="1"/>
  <c r="I43" i="5"/>
  <c r="J61" i="11"/>
  <c r="L39" i="11"/>
  <c r="L34" i="9"/>
  <c r="F34" i="9"/>
  <c r="H34" i="9"/>
  <c r="I34" i="9"/>
  <c r="J34" i="9"/>
  <c r="H23" i="7"/>
  <c r="F23" i="7"/>
  <c r="I23" i="7"/>
  <c r="K23" i="7"/>
  <c r="L23" i="7"/>
  <c r="F51" i="5"/>
  <c r="K51" i="5"/>
  <c r="I51" i="5"/>
  <c r="F66" i="13"/>
  <c r="I66" i="13"/>
  <c r="L66" i="13"/>
  <c r="H34" i="13"/>
  <c r="J34" i="13"/>
  <c r="F34" i="13"/>
  <c r="L34" i="13"/>
  <c r="H32" i="13"/>
  <c r="J32" i="13"/>
  <c r="L32" i="13"/>
  <c r="K32" i="13"/>
  <c r="J73" i="9"/>
  <c r="I69" i="9"/>
  <c r="F25" i="9"/>
  <c r="K44" i="7"/>
  <c r="H43" i="7"/>
  <c r="I22" i="7"/>
  <c r="K33" i="5"/>
  <c r="F21" i="5"/>
  <c r="P41" i="15"/>
  <c r="AC36" i="6"/>
  <c r="L83" i="11"/>
  <c r="H82" i="11"/>
  <c r="J78" i="11"/>
  <c r="H76" i="11"/>
  <c r="I59" i="11"/>
  <c r="I73" i="9"/>
  <c r="H69" i="9"/>
  <c r="J50" i="9"/>
  <c r="J52" i="7"/>
  <c r="I44" i="7"/>
  <c r="H27" i="7"/>
  <c r="L66" i="5"/>
  <c r="I48" i="5"/>
  <c r="F44" i="5"/>
  <c r="K38" i="5"/>
  <c r="I49" i="13"/>
  <c r="F28" i="13"/>
  <c r="P67" i="15"/>
  <c r="K83" i="11"/>
  <c r="K22" i="11"/>
  <c r="L75" i="9"/>
  <c r="H25" i="9"/>
  <c r="L81" i="7"/>
  <c r="H55" i="7"/>
  <c r="H44" i="7"/>
  <c r="H22" i="7"/>
  <c r="I52" i="5"/>
  <c r="H48" i="5"/>
  <c r="F33" i="5"/>
  <c r="J75" i="13"/>
  <c r="J69" i="13"/>
  <c r="J52" i="13"/>
  <c r="F41" i="13"/>
  <c r="H39" i="13"/>
  <c r="P22" i="12"/>
  <c r="J83" i="11"/>
  <c r="L79" i="11"/>
  <c r="K59" i="11"/>
  <c r="J25" i="5"/>
  <c r="H84" i="11"/>
  <c r="H83" i="11"/>
  <c r="J59" i="11"/>
  <c r="J54" i="9"/>
  <c r="K82" i="7"/>
  <c r="J78" i="7"/>
  <c r="F67" i="7"/>
  <c r="H58" i="7"/>
  <c r="H52" i="7"/>
  <c r="H34" i="7"/>
  <c r="H52" i="5"/>
  <c r="I33" i="5"/>
  <c r="H29" i="5"/>
  <c r="L27" i="5"/>
  <c r="J82" i="13"/>
  <c r="H71" i="13"/>
  <c r="I41" i="13"/>
  <c r="J36" i="13"/>
  <c r="P26" i="12"/>
  <c r="F79" i="11"/>
  <c r="L75" i="11"/>
  <c r="H73" i="11"/>
  <c r="H65" i="11"/>
  <c r="H41" i="11"/>
  <c r="H33" i="11"/>
  <c r="K28" i="11"/>
  <c r="J37" i="9"/>
  <c r="AJ93" i="3"/>
  <c r="AJ66" i="3"/>
  <c r="AH66" i="3"/>
  <c r="AI66" i="3" s="1"/>
  <c r="AJ98" i="3"/>
  <c r="AH98" i="3"/>
  <c r="AI98" i="3" s="1"/>
  <c r="AJ62" i="3"/>
  <c r="AH62" i="3"/>
  <c r="AI62" i="3" s="1"/>
  <c r="AJ72" i="3"/>
  <c r="AH72" i="3"/>
  <c r="AI72" i="3" s="1"/>
  <c r="AH40" i="3"/>
  <c r="AI40" i="3" s="1"/>
  <c r="AJ40" i="3"/>
  <c r="AH92" i="3"/>
  <c r="AI92" i="3" s="1"/>
  <c r="AJ92" i="3"/>
  <c r="AJ52" i="3"/>
  <c r="AH52" i="3"/>
  <c r="AI52" i="3" s="1"/>
  <c r="AH23" i="3"/>
  <c r="AI23" i="3" s="1"/>
  <c r="AJ23" i="3"/>
  <c r="AJ77" i="3"/>
  <c r="AH77" i="3"/>
  <c r="AI77" i="3" s="1"/>
  <c r="AH109" i="3"/>
  <c r="AI109" i="3" s="1"/>
  <c r="AJ86" i="3"/>
  <c r="AG92" i="3"/>
  <c r="AF38" i="3"/>
  <c r="AF99" i="3"/>
  <c r="AG23" i="3"/>
  <c r="AG62" i="3"/>
  <c r="AG96" i="3"/>
  <c r="AC31" i="15"/>
  <c r="AM53" i="3"/>
  <c r="AM45" i="3"/>
  <c r="BE12" i="3"/>
  <c r="BC12" i="3" s="1"/>
  <c r="AM54" i="3"/>
  <c r="AM44" i="3"/>
  <c r="BE75" i="3"/>
  <c r="BC75" i="3" s="1"/>
  <c r="AM91" i="3"/>
  <c r="BE31" i="3"/>
  <c r="BC31" i="3" s="1"/>
  <c r="BE22" i="3"/>
  <c r="BC22" i="3" s="1"/>
  <c r="BE20" i="3"/>
  <c r="BC20" i="3" s="1"/>
  <c r="AM70" i="3"/>
  <c r="BE49" i="3"/>
  <c r="BC49" i="3" s="1"/>
  <c r="AM43" i="3"/>
  <c r="BE84" i="3"/>
  <c r="BC84" i="3" s="1"/>
  <c r="AM102" i="3"/>
  <c r="AM48" i="3"/>
  <c r="AM41" i="3"/>
  <c r="AM29" i="3"/>
  <c r="AM25" i="3"/>
  <c r="BE77" i="3"/>
  <c r="BC77" i="3" s="1"/>
  <c r="AM57" i="3"/>
  <c r="AM81" i="3"/>
  <c r="AM71" i="3"/>
  <c r="AM97" i="3"/>
  <c r="AM69" i="3"/>
  <c r="BE50" i="3"/>
  <c r="BC50" i="3" s="1"/>
  <c r="BE13" i="3"/>
  <c r="BC13" i="3" s="1"/>
  <c r="BE27" i="3"/>
  <c r="BC27" i="3" s="1"/>
  <c r="BE57" i="3"/>
  <c r="BC57" i="3" s="1"/>
  <c r="BE48" i="3"/>
  <c r="BC48" i="3" s="1"/>
  <c r="AM76" i="3"/>
  <c r="BE25" i="3"/>
  <c r="BC25" i="3" s="1"/>
  <c r="AM55" i="3"/>
  <c r="AM84" i="3"/>
  <c r="BE79" i="3"/>
  <c r="BC79" i="3" s="1"/>
  <c r="BE2" i="3"/>
  <c r="BC2" i="3" s="1"/>
  <c r="BE38" i="3"/>
  <c r="BC38" i="3" s="1"/>
  <c r="BE67" i="3"/>
  <c r="BC67" i="3" s="1"/>
  <c r="AM83" i="3"/>
  <c r="BE3" i="3"/>
  <c r="BC3" i="3" s="1"/>
  <c r="BE85" i="3"/>
  <c r="BC85" i="3" s="1"/>
  <c r="AM67" i="3"/>
  <c r="AM32" i="3"/>
  <c r="BE53" i="3"/>
  <c r="BC53" i="3" s="1"/>
  <c r="BE60" i="3"/>
  <c r="BC60" i="3" s="1"/>
  <c r="AM73" i="3"/>
  <c r="BE81" i="3"/>
  <c r="BC81" i="3" s="1"/>
  <c r="BE83" i="3"/>
  <c r="BC83" i="3" s="1"/>
  <c r="BE8" i="3"/>
  <c r="BC8" i="3" s="1"/>
  <c r="BE56" i="3"/>
  <c r="BC56" i="3" s="1"/>
  <c r="BE89" i="3"/>
  <c r="BC89" i="3" s="1"/>
  <c r="AG98" i="3"/>
  <c r="AG77" i="3"/>
  <c r="AJ94" i="3"/>
  <c r="AH31" i="3"/>
  <c r="AI31" i="3" s="1"/>
  <c r="AG52" i="3"/>
  <c r="AF74" i="3"/>
  <c r="AC51" i="12"/>
  <c r="AF44" i="8"/>
  <c r="AC90" i="4"/>
  <c r="AF43" i="15"/>
  <c r="AC68" i="15"/>
  <c r="AF68" i="15"/>
  <c r="AF111" i="15"/>
  <c r="AC111" i="15"/>
  <c r="AF70" i="16"/>
  <c r="AC70" i="16"/>
  <c r="AC44" i="12"/>
  <c r="AF44" i="12"/>
  <c r="AC29" i="15"/>
  <c r="AF29" i="15"/>
  <c r="AF88" i="16"/>
  <c r="AF47" i="4"/>
  <c r="AF55" i="12"/>
  <c r="AF101" i="4"/>
  <c r="AG106" i="3"/>
  <c r="AF82" i="3"/>
  <c r="AF39" i="6"/>
  <c r="AC96" i="4"/>
  <c r="AF96" i="4"/>
  <c r="AC74" i="4"/>
  <c r="AF74" i="4"/>
  <c r="AC50" i="4"/>
  <c r="AF50" i="4"/>
  <c r="AC24" i="4"/>
  <c r="AF24" i="4"/>
  <c r="AC42" i="12"/>
  <c r="AF87" i="12"/>
  <c r="AC87" i="12"/>
  <c r="AF31" i="8"/>
  <c r="AC31" i="8"/>
  <c r="AG93" i="3"/>
  <c r="AF35" i="3"/>
  <c r="AC76" i="15"/>
  <c r="AC38" i="12"/>
  <c r="AC34" i="6"/>
  <c r="AF34" i="6"/>
  <c r="AF42" i="6"/>
  <c r="AC42" i="6"/>
  <c r="AC59" i="6"/>
  <c r="AF59" i="6"/>
  <c r="AC38" i="8"/>
  <c r="AF38" i="8"/>
  <c r="AG72" i="3"/>
  <c r="AC71" i="12"/>
  <c r="AF71" i="12"/>
  <c r="AF29" i="6"/>
  <c r="AJ96" i="3"/>
  <c r="AC26" i="4"/>
  <c r="AC65" i="4"/>
  <c r="AF65" i="4"/>
  <c r="AF62" i="4"/>
  <c r="AC62" i="4"/>
  <c r="AF25" i="12"/>
  <c r="AC25" i="12"/>
  <c r="AF90" i="15"/>
  <c r="AC90" i="15"/>
  <c r="AF27" i="6"/>
  <c r="AC27" i="6"/>
  <c r="AF52" i="6"/>
  <c r="AC52" i="6"/>
  <c r="AC66" i="6"/>
  <c r="AF66" i="6"/>
  <c r="AF83" i="6"/>
  <c r="AF100" i="15"/>
  <c r="AC28" i="6"/>
  <c r="AF61" i="6"/>
  <c r="AF40" i="6"/>
  <c r="K72" i="13"/>
  <c r="K29" i="7"/>
  <c r="J29" i="7"/>
  <c r="F63" i="11"/>
  <c r="L61" i="11"/>
  <c r="K56" i="11"/>
  <c r="I56" i="11"/>
  <c r="L53" i="11"/>
  <c r="K66" i="9"/>
  <c r="H61" i="9"/>
  <c r="H74" i="13"/>
  <c r="K74" i="13"/>
  <c r="J74" i="13"/>
  <c r="H66" i="13"/>
  <c r="J66" i="13"/>
  <c r="AF71" i="6"/>
  <c r="AF80" i="10"/>
  <c r="I29" i="7"/>
  <c r="J29" i="11"/>
  <c r="I80" i="11"/>
  <c r="K44" i="11"/>
  <c r="H44" i="11"/>
  <c r="H78" i="9"/>
  <c r="I78" i="9"/>
  <c r="J78" i="9"/>
  <c r="L78" i="9"/>
  <c r="I49" i="9"/>
  <c r="H49" i="9"/>
  <c r="H38" i="9"/>
  <c r="K38" i="9"/>
  <c r="L38" i="9"/>
  <c r="F38" i="9"/>
  <c r="J38" i="9"/>
  <c r="J77" i="7"/>
  <c r="F77" i="7"/>
  <c r="I61" i="5"/>
  <c r="F61" i="5"/>
  <c r="H58" i="5"/>
  <c r="K58" i="5"/>
  <c r="F31" i="5"/>
  <c r="J31" i="5"/>
  <c r="H31" i="5"/>
  <c r="J76" i="13"/>
  <c r="F76" i="13"/>
  <c r="I76" i="13"/>
  <c r="F45" i="13"/>
  <c r="L45" i="13"/>
  <c r="H42" i="13"/>
  <c r="J42" i="13"/>
  <c r="K42" i="13"/>
  <c r="F25" i="13"/>
  <c r="H25" i="13"/>
  <c r="J25" i="13"/>
  <c r="L25" i="13"/>
  <c r="I25" i="13"/>
  <c r="I70" i="11"/>
  <c r="H70" i="11"/>
  <c r="H58" i="11"/>
  <c r="K58" i="11"/>
  <c r="F58" i="11"/>
  <c r="H46" i="11"/>
  <c r="J46" i="11"/>
  <c r="F61" i="9"/>
  <c r="I61" i="9"/>
  <c r="K63" i="5"/>
  <c r="L63" i="5"/>
  <c r="I63" i="5"/>
  <c r="L36" i="5"/>
  <c r="H36" i="5"/>
  <c r="K36" i="5"/>
  <c r="J72" i="13"/>
  <c r="H72" i="13"/>
  <c r="F72" i="13"/>
  <c r="P60" i="6"/>
  <c r="P72" i="6"/>
  <c r="P74" i="6"/>
  <c r="P78" i="6"/>
  <c r="P57" i="6"/>
  <c r="P68" i="6"/>
  <c r="P53" i="6"/>
  <c r="P48" i="6"/>
  <c r="P65" i="6"/>
  <c r="AC65" i="6" s="1"/>
  <c r="P58" i="6"/>
  <c r="P69" i="6"/>
  <c r="P73" i="6"/>
  <c r="AF56" i="10"/>
  <c r="AC24" i="12"/>
  <c r="AC24" i="10"/>
  <c r="F63" i="5"/>
  <c r="K46" i="11"/>
  <c r="F80" i="11"/>
  <c r="L61" i="9"/>
  <c r="H80" i="11"/>
  <c r="L35" i="11"/>
  <c r="K31" i="11"/>
  <c r="F31" i="11"/>
  <c r="I48" i="9"/>
  <c r="L48" i="9"/>
  <c r="L57" i="13"/>
  <c r="J57" i="13"/>
  <c r="I57" i="13"/>
  <c r="F57" i="13"/>
  <c r="H57" i="13"/>
  <c r="L53" i="13"/>
  <c r="F53" i="13"/>
  <c r="J44" i="13"/>
  <c r="F44" i="13"/>
  <c r="I44" i="13"/>
  <c r="J40" i="13"/>
  <c r="F40" i="13"/>
  <c r="H40" i="13"/>
  <c r="P88" i="8"/>
  <c r="P67" i="8"/>
  <c r="P39" i="8"/>
  <c r="P41" i="8"/>
  <c r="P73" i="8"/>
  <c r="P89" i="8"/>
  <c r="P98" i="8"/>
  <c r="P24" i="8"/>
  <c r="P51" i="8"/>
  <c r="P59" i="8"/>
  <c r="P65" i="8"/>
  <c r="AC65" i="8" s="1"/>
  <c r="P45" i="8"/>
  <c r="P105" i="8"/>
  <c r="P30" i="8"/>
  <c r="P57" i="8"/>
  <c r="P77" i="8"/>
  <c r="P83" i="8"/>
  <c r="P22" i="8"/>
  <c r="P43" i="8"/>
  <c r="P69" i="8"/>
  <c r="P81" i="8"/>
  <c r="P86" i="6"/>
  <c r="AC77" i="10"/>
  <c r="H29" i="11"/>
  <c r="K79" i="11"/>
  <c r="L55" i="11"/>
  <c r="H55" i="11"/>
  <c r="F55" i="11"/>
  <c r="J55" i="11"/>
  <c r="L48" i="11"/>
  <c r="I48" i="11"/>
  <c r="I38" i="11"/>
  <c r="H38" i="11"/>
  <c r="F38" i="11"/>
  <c r="F77" i="9"/>
  <c r="H77" i="9"/>
  <c r="J77" i="9"/>
  <c r="H31" i="9"/>
  <c r="L31" i="9"/>
  <c r="H26" i="9"/>
  <c r="K26" i="9"/>
  <c r="I76" i="7"/>
  <c r="H76" i="7"/>
  <c r="I65" i="5"/>
  <c r="K65" i="5"/>
  <c r="J65" i="5"/>
  <c r="H65" i="5"/>
  <c r="L60" i="5"/>
  <c r="I60" i="5"/>
  <c r="J60" i="5"/>
  <c r="K60" i="5"/>
  <c r="H60" i="5"/>
  <c r="I35" i="5"/>
  <c r="F35" i="5"/>
  <c r="L35" i="5"/>
  <c r="K78" i="13"/>
  <c r="F78" i="13"/>
  <c r="H29" i="7"/>
  <c r="L58" i="11"/>
  <c r="L70" i="11"/>
  <c r="L80" i="11"/>
  <c r="I74" i="11"/>
  <c r="H74" i="11"/>
  <c r="L69" i="11"/>
  <c r="F69" i="11"/>
  <c r="H67" i="11"/>
  <c r="K67" i="11"/>
  <c r="I67" i="11"/>
  <c r="F67" i="11"/>
  <c r="L56" i="11"/>
  <c r="F66" i="9"/>
  <c r="H66" i="9"/>
  <c r="J66" i="9"/>
  <c r="H39" i="9"/>
  <c r="L39" i="9"/>
  <c r="F36" i="7"/>
  <c r="J36" i="7"/>
  <c r="K36" i="7"/>
  <c r="L36" i="7"/>
  <c r="I36" i="7"/>
  <c r="K54" i="5"/>
  <c r="H54" i="5"/>
  <c r="J63" i="5"/>
  <c r="L29" i="7"/>
  <c r="I63" i="11"/>
  <c r="J80" i="11"/>
  <c r="K29" i="11"/>
  <c r="F60" i="11"/>
  <c r="L60" i="11"/>
  <c r="K50" i="11"/>
  <c r="J50" i="11"/>
  <c r="J45" i="9"/>
  <c r="L45" i="9"/>
  <c r="F45" i="9"/>
  <c r="I38" i="9"/>
  <c r="F33" i="9"/>
  <c r="J33" i="9"/>
  <c r="H33" i="9"/>
  <c r="H80" i="7"/>
  <c r="K80" i="7"/>
  <c r="J80" i="7"/>
  <c r="F80" i="7"/>
  <c r="F28" i="7"/>
  <c r="J28" i="7"/>
  <c r="K28" i="7"/>
  <c r="L28" i="7"/>
  <c r="I28" i="7"/>
  <c r="H59" i="5"/>
  <c r="F59" i="5"/>
  <c r="J59" i="5"/>
  <c r="K46" i="13"/>
  <c r="F46" i="13"/>
  <c r="I42" i="13"/>
  <c r="H26" i="13"/>
  <c r="K26" i="13"/>
  <c r="J26" i="13"/>
  <c r="P84" i="10"/>
  <c r="P86" i="10"/>
  <c r="P32" i="10"/>
  <c r="P39" i="10"/>
  <c r="P88" i="10"/>
  <c r="P55" i="10"/>
  <c r="P63" i="10"/>
  <c r="P71" i="10"/>
  <c r="P79" i="10"/>
  <c r="P23" i="10"/>
  <c r="P85" i="10"/>
  <c r="P26" i="10"/>
  <c r="P87" i="10"/>
  <c r="P89" i="10"/>
  <c r="P31" i="10"/>
  <c r="L72" i="13"/>
  <c r="F70" i="11"/>
  <c r="F47" i="11"/>
  <c r="J47" i="11"/>
  <c r="K47" i="11"/>
  <c r="L47" i="11"/>
  <c r="H47" i="11"/>
  <c r="I42" i="11"/>
  <c r="H42" i="11"/>
  <c r="J42" i="11"/>
  <c r="I35" i="11"/>
  <c r="F35" i="11"/>
  <c r="H35" i="11"/>
  <c r="K35" i="11"/>
  <c r="L29" i="11"/>
  <c r="J23" i="11"/>
  <c r="H23" i="11"/>
  <c r="K23" i="11"/>
  <c r="J21" i="11"/>
  <c r="H21" i="11"/>
  <c r="J41" i="9"/>
  <c r="H41" i="9"/>
  <c r="F41" i="9"/>
  <c r="F75" i="7"/>
  <c r="L75" i="7"/>
  <c r="H63" i="5"/>
  <c r="J36" i="5"/>
  <c r="F77" i="13"/>
  <c r="L77" i="13"/>
  <c r="P53" i="8"/>
  <c r="P90" i="6"/>
  <c r="P82" i="6"/>
  <c r="P51" i="6"/>
  <c r="F51" i="11"/>
  <c r="H49" i="11"/>
  <c r="F43" i="11"/>
  <c r="H28" i="11"/>
  <c r="K75" i="9"/>
  <c r="F70" i="9"/>
  <c r="L58" i="9"/>
  <c r="H51" i="9"/>
  <c r="L50" i="9"/>
  <c r="I46" i="9"/>
  <c r="F29" i="9"/>
  <c r="L82" i="7"/>
  <c r="J81" i="7"/>
  <c r="K78" i="7"/>
  <c r="K73" i="7"/>
  <c r="J72" i="7"/>
  <c r="F70" i="7"/>
  <c r="I68" i="7"/>
  <c r="F61" i="7"/>
  <c r="F60" i="7"/>
  <c r="L53" i="7"/>
  <c r="I47" i="7"/>
  <c r="L41" i="7"/>
  <c r="F35" i="7"/>
  <c r="F27" i="7"/>
  <c r="L44" i="5"/>
  <c r="K42" i="5"/>
  <c r="F41" i="5"/>
  <c r="H84" i="13"/>
  <c r="I82" i="13"/>
  <c r="H75" i="13"/>
  <c r="L68" i="13"/>
  <c r="J64" i="13"/>
  <c r="L29" i="13"/>
  <c r="L27" i="13"/>
  <c r="P141" i="15"/>
  <c r="P125" i="4"/>
  <c r="F52" i="11"/>
  <c r="I51" i="11"/>
  <c r="J49" i="11"/>
  <c r="F37" i="11"/>
  <c r="H70" i="9"/>
  <c r="H55" i="9"/>
  <c r="K47" i="9"/>
  <c r="L22" i="9"/>
  <c r="L79" i="7"/>
  <c r="I73" i="7"/>
  <c r="J66" i="7"/>
  <c r="I61" i="7"/>
  <c r="H44" i="5"/>
  <c r="I41" i="5"/>
  <c r="L40" i="5"/>
  <c r="F28" i="5"/>
  <c r="F75" i="13"/>
  <c r="F69" i="13"/>
  <c r="L65" i="13"/>
  <c r="K52" i="13"/>
  <c r="L43" i="13"/>
  <c r="H36" i="13"/>
  <c r="I34" i="13"/>
  <c r="J24" i="13"/>
  <c r="P87" i="15"/>
  <c r="P85" i="15"/>
  <c r="P72" i="12"/>
  <c r="H22" i="11"/>
  <c r="H47" i="9"/>
  <c r="I28" i="9"/>
  <c r="L24" i="9"/>
  <c r="H79" i="7"/>
  <c r="H73" i="7"/>
  <c r="J69" i="7"/>
  <c r="I66" i="7"/>
  <c r="J51" i="7"/>
  <c r="I34" i="7"/>
  <c r="L37" i="5"/>
  <c r="H65" i="13"/>
  <c r="L55" i="13"/>
  <c r="J43" i="13"/>
  <c r="J37" i="13"/>
  <c r="I24" i="13"/>
  <c r="P89" i="15"/>
  <c r="AF89" i="15" s="1"/>
  <c r="P95" i="12"/>
  <c r="F75" i="11"/>
  <c r="L51" i="11"/>
  <c r="J69" i="9"/>
  <c r="L62" i="9"/>
  <c r="L54" i="9"/>
  <c r="K50" i="9"/>
  <c r="K34" i="9"/>
  <c r="H28" i="9"/>
  <c r="K69" i="7"/>
  <c r="K61" i="7"/>
  <c r="K60" i="7"/>
  <c r="I59" i="7"/>
  <c r="L57" i="7"/>
  <c r="K52" i="7"/>
  <c r="L44" i="7"/>
  <c r="K44" i="5"/>
  <c r="K68" i="13"/>
  <c r="J59" i="13"/>
  <c r="H52" i="13"/>
  <c r="I50" i="13"/>
  <c r="H43" i="13"/>
  <c r="I28" i="13"/>
  <c r="F24" i="13"/>
  <c r="P92" i="10"/>
  <c r="P105" i="15"/>
  <c r="P97" i="15"/>
  <c r="P53" i="12"/>
  <c r="P48" i="12"/>
  <c r="P34" i="12"/>
  <c r="P30" i="12"/>
  <c r="H57" i="11"/>
  <c r="L52" i="11"/>
  <c r="H51" i="11"/>
  <c r="L43" i="11"/>
  <c r="L28" i="11"/>
  <c r="F36" i="9"/>
  <c r="F83" i="7"/>
  <c r="H69" i="7"/>
  <c r="F66" i="7"/>
  <c r="H60" i="7"/>
  <c r="H54" i="7"/>
  <c r="I52" i="7"/>
  <c r="J35" i="7"/>
  <c r="J27" i="7"/>
  <c r="F48" i="5"/>
  <c r="I37" i="5"/>
  <c r="F23" i="5"/>
  <c r="K84" i="13"/>
  <c r="H81" i="13"/>
  <c r="L75" i="13"/>
  <c r="H68" i="13"/>
  <c r="I65" i="13"/>
  <c r="I56" i="13"/>
  <c r="L52" i="13"/>
  <c r="F43" i="13"/>
  <c r="F37" i="13"/>
  <c r="F32" i="13"/>
  <c r="F30" i="13"/>
  <c r="P77" i="15"/>
  <c r="P96" i="6"/>
  <c r="P25" i="15"/>
  <c r="AC25" i="15" s="1"/>
  <c r="P81" i="12"/>
  <c r="P57" i="12"/>
  <c r="P36" i="12"/>
  <c r="P35" i="12"/>
  <c r="P31" i="12"/>
  <c r="Z124" i="4"/>
  <c r="G124" i="4"/>
  <c r="AU124" i="4"/>
  <c r="P124" i="4"/>
  <c r="AU125" i="4"/>
  <c r="G125" i="4"/>
  <c r="Z125" i="4"/>
  <c r="AA99" i="4"/>
  <c r="AE99" i="4" s="1"/>
  <c r="AA88" i="4"/>
  <c r="AE88" i="4" s="1"/>
  <c r="AA81" i="4"/>
  <c r="AE81" i="4" s="1"/>
  <c r="AB97" i="4"/>
  <c r="Y97" i="4" s="1"/>
  <c r="AI102" i="4"/>
  <c r="AJ102" i="4"/>
  <c r="AK102" i="4"/>
  <c r="AA44" i="4"/>
  <c r="AE44" i="4" s="1"/>
  <c r="AI98" i="4"/>
  <c r="AJ98" i="4"/>
  <c r="AK98" i="4"/>
  <c r="AK79" i="4"/>
  <c r="AJ79" i="4"/>
  <c r="AI79" i="4"/>
  <c r="AJ27" i="4"/>
  <c r="AK27" i="4"/>
  <c r="AI27" i="4"/>
  <c r="AH27" i="4" s="1"/>
  <c r="AI33" i="4"/>
  <c r="AH33" i="4" s="1"/>
  <c r="AJ33" i="4"/>
  <c r="AK33" i="4"/>
  <c r="AK23" i="4"/>
  <c r="AA66" i="4"/>
  <c r="AE66" i="4" s="1"/>
  <c r="AI92" i="4"/>
  <c r="AJ92" i="4"/>
  <c r="AK92" i="4"/>
  <c r="AH23" i="4"/>
  <c r="AJ36" i="4"/>
  <c r="AK36" i="4"/>
  <c r="AI36" i="4"/>
  <c r="AH36" i="4" s="1"/>
  <c r="BB16" i="4"/>
  <c r="BA16" i="4"/>
  <c r="AI48" i="4"/>
  <c r="AH48" i="4" s="1"/>
  <c r="AB48" i="4" s="1"/>
  <c r="Y48" i="4" s="1"/>
  <c r="AJ48" i="4"/>
  <c r="AK48" i="4"/>
  <c r="AR49" i="4"/>
  <c r="AQ49" i="4"/>
  <c r="AP49" i="4" s="1"/>
  <c r="AO49" i="4" s="1"/>
  <c r="AN49" i="4" s="1"/>
  <c r="AM49" i="4" s="1"/>
  <c r="AL49" i="4" s="1"/>
  <c r="AT115" i="4"/>
  <c r="AS115" i="4" s="1"/>
  <c r="AR115" i="4" s="1"/>
  <c r="AQ115" i="4" s="1"/>
  <c r="AP115" i="4" s="1"/>
  <c r="AO115" i="4" s="1"/>
  <c r="AN115" i="4" s="1"/>
  <c r="AM115" i="4" s="1"/>
  <c r="AL115" i="4" s="1"/>
  <c r="AZ35" i="4"/>
  <c r="AX35" i="4" s="1"/>
  <c r="AJ74" i="4"/>
  <c r="AI74" i="4"/>
  <c r="AH74" i="4" s="1"/>
  <c r="AK74" i="4"/>
  <c r="BB20" i="4"/>
  <c r="BA20" i="4"/>
  <c r="AC97" i="4"/>
  <c r="G51" i="4"/>
  <c r="AU51" i="4"/>
  <c r="G29" i="4"/>
  <c r="AU29" i="4"/>
  <c r="Z59" i="4"/>
  <c r="G59" i="4"/>
  <c r="AU59" i="4"/>
  <c r="Z72" i="4"/>
  <c r="AU72" i="4"/>
  <c r="Z69" i="4"/>
  <c r="G69" i="4"/>
  <c r="AU69" i="4"/>
  <c r="Z43" i="4"/>
  <c r="G43" i="4"/>
  <c r="AU43" i="4"/>
  <c r="AU86" i="4"/>
  <c r="G86" i="4"/>
  <c r="Z86" i="4"/>
  <c r="BK58" i="4"/>
  <c r="BJ58" i="4" s="1"/>
  <c r="BI58" i="4" s="1"/>
  <c r="BH58" i="4" s="1"/>
  <c r="BG58" i="4" s="1"/>
  <c r="BF58" i="4" s="1"/>
  <c r="BE58" i="4" s="1"/>
  <c r="BD58" i="4" s="1"/>
  <c r="BC58" i="4" s="1"/>
  <c r="Z48" i="4"/>
  <c r="AA48" i="4" s="1"/>
  <c r="AE48" i="4" s="1"/>
  <c r="G120" i="4"/>
  <c r="Z120" i="4"/>
  <c r="G104" i="4"/>
  <c r="Z104" i="4"/>
  <c r="G100" i="4"/>
  <c r="AU100" i="4"/>
  <c r="AU71" i="4"/>
  <c r="G71" i="4"/>
  <c r="G22" i="4"/>
  <c r="Z22" i="4"/>
  <c r="AA22" i="4" s="1"/>
  <c r="Z76" i="4"/>
  <c r="AU76" i="4"/>
  <c r="G76" i="4"/>
  <c r="Z56" i="4"/>
  <c r="AU56" i="4"/>
  <c r="G122" i="4"/>
  <c r="Z122" i="4"/>
  <c r="G114" i="4"/>
  <c r="Z114" i="4"/>
  <c r="Z106" i="4"/>
  <c r="G106" i="4"/>
  <c r="G39" i="4"/>
  <c r="Z39" i="4"/>
  <c r="AU39" i="4"/>
  <c r="AU75" i="4"/>
  <c r="Z75" i="4"/>
  <c r="G75" i="4"/>
  <c r="Z64" i="4"/>
  <c r="AU64" i="4"/>
  <c r="BL28" i="4"/>
  <c r="BL33" i="4"/>
  <c r="BL54" i="4"/>
  <c r="BL55" i="4"/>
  <c r="BL57" i="4"/>
  <c r="AU113" i="4"/>
  <c r="BL32" i="4"/>
  <c r="BL38" i="4"/>
  <c r="BL53" i="4"/>
  <c r="BL56" i="4"/>
  <c r="BL60" i="4"/>
  <c r="BL67" i="4"/>
  <c r="BL70" i="4"/>
  <c r="BL74" i="4"/>
  <c r="BL77" i="4"/>
  <c r="BL81" i="4"/>
  <c r="AU111" i="4"/>
  <c r="AU94" i="4"/>
  <c r="AU90" i="4"/>
  <c r="BL27" i="4"/>
  <c r="BL41" i="4"/>
  <c r="BL43" i="4"/>
  <c r="BL50" i="4"/>
  <c r="BL71" i="4"/>
  <c r="BL72" i="4"/>
  <c r="BL73" i="4"/>
  <c r="BL75" i="4"/>
  <c r="BL76" i="4"/>
  <c r="AU109" i="4"/>
  <c r="BL24" i="4"/>
  <c r="BL31" i="4"/>
  <c r="BL46" i="4"/>
  <c r="BL47" i="4"/>
  <c r="BL49" i="4"/>
  <c r="BL69" i="4"/>
  <c r="BL80" i="4"/>
  <c r="AU123" i="4"/>
  <c r="AU107" i="4"/>
  <c r="BL25" i="4"/>
  <c r="BL26" i="4"/>
  <c r="BL37" i="4"/>
  <c r="BL42" i="4"/>
  <c r="BL45" i="4"/>
  <c r="BL48" i="4"/>
  <c r="BL52" i="4"/>
  <c r="BL59" i="4"/>
  <c r="BL66" i="4"/>
  <c r="BL79" i="4"/>
  <c r="BL82" i="4"/>
  <c r="AU121" i="4"/>
  <c r="AU105" i="4"/>
  <c r="AU96" i="4"/>
  <c r="BL34" i="4"/>
  <c r="BL36" i="4"/>
  <c r="BL40" i="4"/>
  <c r="BL62" i="4"/>
  <c r="BL63" i="4"/>
  <c r="BL65" i="4"/>
  <c r="AU119" i="4"/>
  <c r="AU103" i="4"/>
  <c r="BL12" i="4"/>
  <c r="BL29" i="4"/>
  <c r="BL30" i="4"/>
  <c r="BL39" i="4"/>
  <c r="BL61" i="4"/>
  <c r="BL64" i="4"/>
  <c r="BL68" i="4"/>
  <c r="BL78" i="4"/>
  <c r="AU117" i="4"/>
  <c r="G116" i="4"/>
  <c r="Z116" i="4"/>
  <c r="Z108" i="4"/>
  <c r="G108" i="4"/>
  <c r="G87" i="4"/>
  <c r="Z87" i="4"/>
  <c r="AU87" i="4"/>
  <c r="AU82" i="4"/>
  <c r="G82" i="4"/>
  <c r="AU55" i="4"/>
  <c r="G55" i="4"/>
  <c r="AS104" i="4"/>
  <c r="AR104" i="4"/>
  <c r="AQ104" i="4" s="1"/>
  <c r="AP104" i="4" s="1"/>
  <c r="AO104" i="4" s="1"/>
  <c r="AN104" i="4" s="1"/>
  <c r="AM104" i="4" s="1"/>
  <c r="AL104" i="4" s="1"/>
  <c r="AY3" i="4"/>
  <c r="AY6" i="4"/>
  <c r="AY19" i="4"/>
  <c r="AY26" i="4"/>
  <c r="AY27" i="4"/>
  <c r="AY32" i="4"/>
  <c r="AY38" i="4"/>
  <c r="AY43" i="4"/>
  <c r="AY49" i="4"/>
  <c r="AY50" i="4"/>
  <c r="AY53" i="4"/>
  <c r="AY60" i="4"/>
  <c r="AY67" i="4"/>
  <c r="AY72" i="4"/>
  <c r="AY77" i="4"/>
  <c r="AY81" i="4"/>
  <c r="AY9" i="4"/>
  <c r="AY37" i="4"/>
  <c r="AY41" i="4"/>
  <c r="AY46" i="4"/>
  <c r="AY71" i="4"/>
  <c r="AY75" i="4"/>
  <c r="AY76" i="4"/>
  <c r="AY80" i="4"/>
  <c r="AY13" i="4"/>
  <c r="AY7" i="4"/>
  <c r="AY14" i="4"/>
  <c r="AY24" i="4"/>
  <c r="AY30" i="4"/>
  <c r="AY31" i="4"/>
  <c r="AY40" i="4"/>
  <c r="AY42" i="4"/>
  <c r="AY47" i="4"/>
  <c r="AY48" i="4"/>
  <c r="AY65" i="4"/>
  <c r="AY66" i="4"/>
  <c r="AY69" i="4"/>
  <c r="AY82" i="4"/>
  <c r="AY4" i="4"/>
  <c r="AY25" i="4"/>
  <c r="AY45" i="4"/>
  <c r="AY52" i="4"/>
  <c r="AY59" i="4"/>
  <c r="AY62" i="4"/>
  <c r="AY79" i="4"/>
  <c r="AY10" i="4"/>
  <c r="AY29" i="4"/>
  <c r="AY34" i="4"/>
  <c r="AY36" i="4"/>
  <c r="AY39" i="4"/>
  <c r="AY63" i="4"/>
  <c r="AY64" i="4"/>
  <c r="AY8" i="4"/>
  <c r="AY33" i="4"/>
  <c r="AY57" i="4"/>
  <c r="AY58" i="4"/>
  <c r="AY61" i="4"/>
  <c r="AY68" i="4"/>
  <c r="AY78" i="4"/>
  <c r="AY2" i="4"/>
  <c r="AY5" i="4"/>
  <c r="AY21" i="4"/>
  <c r="AY23" i="4"/>
  <c r="AY28" i="4"/>
  <c r="AY35" i="4"/>
  <c r="AY44" i="4"/>
  <c r="AY51" i="4"/>
  <c r="AY54" i="4"/>
  <c r="AU63" i="4"/>
  <c r="G63" i="4"/>
  <c r="G118" i="4"/>
  <c r="Z118" i="4"/>
  <c r="Z110" i="4"/>
  <c r="G110" i="4"/>
  <c r="G42" i="4"/>
  <c r="G25" i="4"/>
  <c r="BL17" i="4"/>
  <c r="AU25" i="4"/>
  <c r="AU42" i="4"/>
  <c r="AU122" i="4"/>
  <c r="AU120" i="4"/>
  <c r="AU118" i="4"/>
  <c r="AU116" i="4"/>
  <c r="AU114" i="4"/>
  <c r="AU112" i="4"/>
  <c r="AU110" i="4"/>
  <c r="AU108" i="4"/>
  <c r="AU106" i="4"/>
  <c r="G147" i="16"/>
  <c r="L147" i="16" s="1"/>
  <c r="P147" i="16"/>
  <c r="G146" i="16"/>
  <c r="L146" i="16" s="1"/>
  <c r="P146" i="16"/>
  <c r="BA54" i="16"/>
  <c r="AZ54" i="16" s="1"/>
  <c r="AX54" i="16" s="1"/>
  <c r="BB54" i="16"/>
  <c r="AK74" i="16"/>
  <c r="AI74" i="16"/>
  <c r="AH74" i="16" s="1"/>
  <c r="AB74" i="16" s="1"/>
  <c r="AJ74" i="16"/>
  <c r="AI54" i="16"/>
  <c r="AH54" i="16" s="1"/>
  <c r="AA54" i="16" s="1"/>
  <c r="AJ54" i="16"/>
  <c r="AK54" i="16"/>
  <c r="AJ47" i="16"/>
  <c r="AK47" i="16"/>
  <c r="AI47" i="16"/>
  <c r="BB62" i="16"/>
  <c r="BA62" i="16"/>
  <c r="AI61" i="16"/>
  <c r="AH61" i="16" s="1"/>
  <c r="AJ61" i="16"/>
  <c r="AK61" i="16"/>
  <c r="BA45" i="16"/>
  <c r="AZ45" i="16" s="1"/>
  <c r="AX45" i="16" s="1"/>
  <c r="BB45" i="16"/>
  <c r="AJ88" i="16"/>
  <c r="AK88" i="16"/>
  <c r="AI88" i="16"/>
  <c r="AI41" i="16"/>
  <c r="AH41" i="16" s="1"/>
  <c r="AJ41" i="16"/>
  <c r="AK41" i="16"/>
  <c r="AK29" i="16"/>
  <c r="AI29" i="16"/>
  <c r="AJ29" i="16"/>
  <c r="BA35" i="16"/>
  <c r="AZ35" i="16" s="1"/>
  <c r="AX35" i="16" s="1"/>
  <c r="BB35" i="16"/>
  <c r="BA7" i="16"/>
  <c r="AZ7" i="16" s="1"/>
  <c r="AX7" i="16" s="1"/>
  <c r="BB7" i="16"/>
  <c r="BA30" i="16"/>
  <c r="BB30" i="16"/>
  <c r="BB2" i="16"/>
  <c r="BA2" i="16"/>
  <c r="AZ2" i="16" s="1"/>
  <c r="AX2" i="16" s="1"/>
  <c r="BB16" i="16"/>
  <c r="BA16" i="16"/>
  <c r="Z26" i="16"/>
  <c r="G26" i="16"/>
  <c r="P26" i="16"/>
  <c r="AU26" i="16"/>
  <c r="P142" i="16"/>
  <c r="G142" i="16"/>
  <c r="L142" i="16" s="1"/>
  <c r="P127" i="16"/>
  <c r="G127" i="16"/>
  <c r="L127" i="16" s="1"/>
  <c r="P92" i="16"/>
  <c r="Z92" i="16"/>
  <c r="G92" i="16"/>
  <c r="AU92" i="16"/>
  <c r="G85" i="16"/>
  <c r="P85" i="16"/>
  <c r="P58" i="16"/>
  <c r="AF58" i="16" s="1"/>
  <c r="Z58" i="16"/>
  <c r="AU58" i="16"/>
  <c r="G56" i="16"/>
  <c r="AU56" i="16"/>
  <c r="Z56" i="16"/>
  <c r="P56" i="16"/>
  <c r="Z51" i="16"/>
  <c r="AU51" i="16"/>
  <c r="G51" i="16"/>
  <c r="P51" i="16"/>
  <c r="G42" i="16"/>
  <c r="Z42" i="16"/>
  <c r="AU42" i="16"/>
  <c r="P42" i="16"/>
  <c r="J61" i="16"/>
  <c r="AC61" i="16"/>
  <c r="G113" i="16"/>
  <c r="L113" i="16" s="1"/>
  <c r="P113" i="16"/>
  <c r="AT21" i="16"/>
  <c r="AS21" i="16"/>
  <c r="AR21" i="16" s="1"/>
  <c r="AQ21" i="16" s="1"/>
  <c r="AP21" i="16" s="1"/>
  <c r="AO21" i="16" s="1"/>
  <c r="AN21" i="16" s="1"/>
  <c r="AM21" i="16" s="1"/>
  <c r="AL21" i="16" s="1"/>
  <c r="K86" i="16"/>
  <c r="J58" i="16"/>
  <c r="AF45" i="16"/>
  <c r="G105" i="16"/>
  <c r="L105" i="16" s="1"/>
  <c r="P105" i="16"/>
  <c r="AU82" i="16"/>
  <c r="G82" i="16"/>
  <c r="Z82" i="16"/>
  <c r="AU65" i="16"/>
  <c r="Z65" i="16"/>
  <c r="P65" i="16"/>
  <c r="G65" i="16"/>
  <c r="AU63" i="16"/>
  <c r="Z63" i="16"/>
  <c r="G63" i="16"/>
  <c r="G39" i="16"/>
  <c r="Z39" i="16"/>
  <c r="AU39" i="16"/>
  <c r="Q19" i="16"/>
  <c r="G134" i="16"/>
  <c r="L134" i="16" s="1"/>
  <c r="P134" i="16"/>
  <c r="G67" i="16"/>
  <c r="Z67" i="16"/>
  <c r="P67" i="16"/>
  <c r="AU67" i="16"/>
  <c r="Z60" i="16"/>
  <c r="G60" i="16"/>
  <c r="AU60" i="16"/>
  <c r="AU53" i="16"/>
  <c r="G53" i="16"/>
  <c r="Z53" i="16"/>
  <c r="Z30" i="16"/>
  <c r="G30" i="16"/>
  <c r="AU30" i="16"/>
  <c r="Z28" i="16"/>
  <c r="AU28" i="16"/>
  <c r="P28" i="16"/>
  <c r="Z25" i="16"/>
  <c r="G25" i="16"/>
  <c r="AU25" i="16"/>
  <c r="BL9" i="16"/>
  <c r="BL21" i="16"/>
  <c r="AU34" i="16"/>
  <c r="BL64" i="16"/>
  <c r="BL48" i="16"/>
  <c r="BL38" i="16"/>
  <c r="BL57" i="16"/>
  <c r="BL41" i="16"/>
  <c r="BL44" i="16"/>
  <c r="AU78" i="16"/>
  <c r="BL50" i="16"/>
  <c r="BL10" i="16"/>
  <c r="BL17" i="16"/>
  <c r="BL33" i="16"/>
  <c r="BL67" i="16"/>
  <c r="BL40" i="16"/>
  <c r="BL65" i="16"/>
  <c r="BL60" i="16"/>
  <c r="AU46" i="16"/>
  <c r="BL47" i="16"/>
  <c r="AU55" i="16"/>
  <c r="BL24" i="16"/>
  <c r="BL15" i="16"/>
  <c r="BL56" i="16"/>
  <c r="AU32" i="16"/>
  <c r="BL68" i="16"/>
  <c r="BL12" i="16"/>
  <c r="BL58" i="16"/>
  <c r="BL27" i="16"/>
  <c r="BL19" i="16"/>
  <c r="BL26" i="16"/>
  <c r="BL42" i="16"/>
  <c r="BL28" i="16"/>
  <c r="BL59" i="16"/>
  <c r="BL52" i="16"/>
  <c r="BL55" i="16"/>
  <c r="AU24" i="16"/>
  <c r="BL61" i="16"/>
  <c r="BL31" i="16"/>
  <c r="BL29" i="16"/>
  <c r="BL22" i="16"/>
  <c r="AU50" i="16"/>
  <c r="BL37" i="16"/>
  <c r="AU64" i="16"/>
  <c r="BL51" i="16"/>
  <c r="AU84" i="16"/>
  <c r="AU57" i="16"/>
  <c r="BL3" i="16"/>
  <c r="BL34" i="16"/>
  <c r="BL32" i="16"/>
  <c r="BL53" i="16"/>
  <c r="BL43" i="16"/>
  <c r="BL46" i="16"/>
  <c r="BL66" i="16"/>
  <c r="BL39" i="16"/>
  <c r="BL14" i="16"/>
  <c r="BL36" i="16"/>
  <c r="BL11" i="16"/>
  <c r="AU37" i="16"/>
  <c r="BL18" i="16"/>
  <c r="BL49" i="16"/>
  <c r="BL20" i="16"/>
  <c r="BL63" i="16"/>
  <c r="AU70" i="16"/>
  <c r="AU44" i="16"/>
  <c r="G126" i="16"/>
  <c r="L126" i="16" s="1"/>
  <c r="P126" i="16"/>
  <c r="G116" i="16"/>
  <c r="L116" i="16" s="1"/>
  <c r="P116" i="16"/>
  <c r="P48" i="16"/>
  <c r="Z48" i="16"/>
  <c r="AU48" i="16"/>
  <c r="Z41" i="16"/>
  <c r="AA41" i="16" s="1"/>
  <c r="P41" i="16"/>
  <c r="G41" i="16"/>
  <c r="AU23" i="16"/>
  <c r="Z23" i="16"/>
  <c r="AF40" i="16"/>
  <c r="P118" i="16"/>
  <c r="G118" i="16"/>
  <c r="L118" i="16" s="1"/>
  <c r="G90" i="16"/>
  <c r="AF90" i="16" s="1"/>
  <c r="Z90" i="16"/>
  <c r="AU90" i="16"/>
  <c r="P87" i="16"/>
  <c r="G87" i="16"/>
  <c r="K87" i="16" s="1"/>
  <c r="G72" i="16"/>
  <c r="Z72" i="16"/>
  <c r="AU72" i="16"/>
  <c r="AU62" i="16"/>
  <c r="Z62" i="16"/>
  <c r="G62" i="16"/>
  <c r="Z36" i="16"/>
  <c r="G36" i="16"/>
  <c r="AU36" i="16"/>
  <c r="G140" i="16"/>
  <c r="L140" i="16" s="1"/>
  <c r="P140" i="16"/>
  <c r="G80" i="16"/>
  <c r="AU80" i="16"/>
  <c r="Z80" i="16"/>
  <c r="K74" i="16"/>
  <c r="G59" i="16"/>
  <c r="AU59" i="16"/>
  <c r="Z52" i="16"/>
  <c r="G52" i="16"/>
  <c r="AU52" i="16"/>
  <c r="Z43" i="16"/>
  <c r="G43" i="16"/>
  <c r="AU43" i="16"/>
  <c r="G38" i="16"/>
  <c r="AU38" i="16"/>
  <c r="Z27" i="16"/>
  <c r="AU27" i="16"/>
  <c r="G27" i="16"/>
  <c r="P27" i="16"/>
  <c r="AC27" i="16" s="1"/>
  <c r="P136" i="16"/>
  <c r="G136" i="16"/>
  <c r="L136" i="16" s="1"/>
  <c r="G132" i="16"/>
  <c r="L132" i="16" s="1"/>
  <c r="P132" i="16"/>
  <c r="AC25" i="16"/>
  <c r="AF36" i="16"/>
  <c r="AU86" i="16"/>
  <c r="P86" i="16"/>
  <c r="AF86" i="16" s="1"/>
  <c r="Z86" i="16"/>
  <c r="G71" i="16"/>
  <c r="K71" i="16" s="1"/>
  <c r="P71" i="16"/>
  <c r="G66" i="16"/>
  <c r="Z66" i="16"/>
  <c r="AU66" i="16"/>
  <c r="Z47" i="16"/>
  <c r="G47" i="16"/>
  <c r="G45" i="16"/>
  <c r="AU45" i="16"/>
  <c r="Z45" i="16"/>
  <c r="G40" i="16"/>
  <c r="Z40" i="16"/>
  <c r="AU40" i="16"/>
  <c r="AU22" i="16"/>
  <c r="G22" i="16"/>
  <c r="P143" i="16"/>
  <c r="G143" i="16"/>
  <c r="L143" i="16" s="1"/>
  <c r="P128" i="16"/>
  <c r="G128" i="16"/>
  <c r="L128" i="16" s="1"/>
  <c r="AF68" i="16"/>
  <c r="AF63" i="16"/>
  <c r="G95" i="16"/>
  <c r="L95" i="16" s="1"/>
  <c r="P95" i="16"/>
  <c r="Z76" i="16"/>
  <c r="G76" i="16"/>
  <c r="AU76" i="16"/>
  <c r="AU68" i="16"/>
  <c r="Z68" i="16"/>
  <c r="G68" i="16"/>
  <c r="G54" i="16"/>
  <c r="P54" i="16"/>
  <c r="Z49" i="16"/>
  <c r="AU49" i="16"/>
  <c r="G49" i="16"/>
  <c r="G35" i="16"/>
  <c r="Z35" i="16"/>
  <c r="AU35" i="16"/>
  <c r="P35" i="16"/>
  <c r="G33" i="16"/>
  <c r="AU33" i="16"/>
  <c r="P33" i="16"/>
  <c r="AF33" i="16" s="1"/>
  <c r="AU31" i="16"/>
  <c r="Z31" i="16"/>
  <c r="G31" i="16"/>
  <c r="P135" i="16"/>
  <c r="G135" i="16"/>
  <c r="L135" i="16" s="1"/>
  <c r="BL6" i="16"/>
  <c r="P74" i="16"/>
  <c r="AF74" i="16" s="1"/>
  <c r="G23" i="16"/>
  <c r="BL5" i="16"/>
  <c r="Z74" i="16"/>
  <c r="AA74" i="16" s="1"/>
  <c r="AE74" i="16" s="1"/>
  <c r="P24" i="16"/>
  <c r="AC24" i="16" s="1"/>
  <c r="BL4" i="16"/>
  <c r="P84" i="16"/>
  <c r="P100" i="16"/>
  <c r="AY11" i="16"/>
  <c r="P32" i="16"/>
  <c r="P37" i="16"/>
  <c r="BL13" i="16"/>
  <c r="P46" i="16"/>
  <c r="P112" i="16"/>
  <c r="P83" i="16"/>
  <c r="BL8" i="16"/>
  <c r="P57" i="16"/>
  <c r="V130" i="14"/>
  <c r="P130" i="14"/>
  <c r="S130" i="14" s="1"/>
  <c r="U130" i="14" s="1"/>
  <c r="G130" i="14"/>
  <c r="W130" i="14"/>
  <c r="W131" i="14"/>
  <c r="G131" i="14"/>
  <c r="P131" i="14"/>
  <c r="S131" i="14" s="1"/>
  <c r="U131" i="14" s="1"/>
  <c r="P23" i="14"/>
  <c r="V23" i="14"/>
  <c r="W23" i="14"/>
  <c r="G23" i="14"/>
  <c r="V72" i="14"/>
  <c r="G72" i="14"/>
  <c r="W21" i="14"/>
  <c r="P21" i="14"/>
  <c r="V21" i="14"/>
  <c r="X115" i="14"/>
  <c r="K49" i="14"/>
  <c r="P83" i="14"/>
  <c r="G83" i="14"/>
  <c r="V60" i="14"/>
  <c r="G60" i="14"/>
  <c r="G47" i="14"/>
  <c r="W47" i="14"/>
  <c r="G44" i="14"/>
  <c r="V44" i="14"/>
  <c r="W129" i="14"/>
  <c r="X129" i="14" s="1"/>
  <c r="P129" i="14"/>
  <c r="S129" i="14" s="1"/>
  <c r="U129" i="14" s="1"/>
  <c r="V129" i="14"/>
  <c r="G111" i="14"/>
  <c r="W111" i="14"/>
  <c r="P111" i="14"/>
  <c r="S111" i="14" s="1"/>
  <c r="U111" i="14" s="1"/>
  <c r="X39" i="14"/>
  <c r="W86" i="14"/>
  <c r="X86" i="14" s="1"/>
  <c r="X104" i="14"/>
  <c r="G63" i="14"/>
  <c r="G81" i="14"/>
  <c r="W89" i="14"/>
  <c r="X89" i="14" s="1"/>
  <c r="V80" i="14"/>
  <c r="G80" i="14"/>
  <c r="S57" i="14"/>
  <c r="X51" i="14"/>
  <c r="K51" i="14"/>
  <c r="V36" i="14"/>
  <c r="W104" i="14"/>
  <c r="W63" i="14"/>
  <c r="P89" i="14"/>
  <c r="S89" i="14" s="1"/>
  <c r="U89" i="14" s="1"/>
  <c r="G21" i="14"/>
  <c r="V68" i="14"/>
  <c r="G68" i="14"/>
  <c r="K46" i="14"/>
  <c r="X46" i="14"/>
  <c r="I30" i="14"/>
  <c r="X30" i="14"/>
  <c r="V116" i="14"/>
  <c r="W116" i="14"/>
  <c r="X116" i="14" s="1"/>
  <c r="P93" i="14"/>
  <c r="G93" i="14"/>
  <c r="V122" i="14"/>
  <c r="W122" i="14"/>
  <c r="X122" i="14" s="1"/>
  <c r="P119" i="14"/>
  <c r="G119" i="14"/>
  <c r="W72" i="14"/>
  <c r="G105" i="14"/>
  <c r="W105" i="14"/>
  <c r="V92" i="14"/>
  <c r="P87" i="14"/>
  <c r="G87" i="14"/>
  <c r="W87" i="14"/>
  <c r="V76" i="14"/>
  <c r="G76" i="14"/>
  <c r="K54" i="14"/>
  <c r="X54" i="14"/>
  <c r="V115" i="14"/>
  <c r="P115" i="14"/>
  <c r="S115" i="14" s="1"/>
  <c r="U115" i="14" s="1"/>
  <c r="X67" i="14"/>
  <c r="X73" i="14"/>
  <c r="X79" i="14"/>
  <c r="V104" i="14"/>
  <c r="V64" i="14"/>
  <c r="G64" i="14"/>
  <c r="W38" i="14"/>
  <c r="G38" i="14"/>
  <c r="V121" i="14"/>
  <c r="P121" i="14"/>
  <c r="G121" i="14"/>
  <c r="W112" i="14"/>
  <c r="G112" i="14"/>
  <c r="V112" i="14"/>
  <c r="G109" i="14"/>
  <c r="W109" i="14"/>
  <c r="P109" i="14"/>
  <c r="S109" i="14" s="1"/>
  <c r="U109" i="14" s="1"/>
  <c r="K45" i="14"/>
  <c r="X45" i="14"/>
  <c r="P108" i="14"/>
  <c r="S108" i="14" s="1"/>
  <c r="U108" i="14" s="1"/>
  <c r="V106" i="14"/>
  <c r="P102" i="14"/>
  <c r="S102" i="14" s="1"/>
  <c r="U102" i="14" s="1"/>
  <c r="P96" i="14"/>
  <c r="S96" i="14" s="1"/>
  <c r="U96" i="14" s="1"/>
  <c r="V94" i="14"/>
  <c r="P90" i="14"/>
  <c r="S90" i="14" s="1"/>
  <c r="U90" i="14" s="1"/>
  <c r="V88" i="14"/>
  <c r="V87" i="14"/>
  <c r="V82" i="14"/>
  <c r="P81" i="14"/>
  <c r="S81" i="14" s="1"/>
  <c r="U81" i="14" s="1"/>
  <c r="V78" i="14"/>
  <c r="P77" i="14"/>
  <c r="S77" i="14" s="1"/>
  <c r="U77" i="14" s="1"/>
  <c r="V74" i="14"/>
  <c r="P73" i="14"/>
  <c r="S73" i="14" s="1"/>
  <c r="U73" i="14" s="1"/>
  <c r="V70" i="14"/>
  <c r="P69" i="14"/>
  <c r="S69" i="14" s="1"/>
  <c r="U69" i="14" s="1"/>
  <c r="V66" i="14"/>
  <c r="P65" i="14"/>
  <c r="S65" i="14" s="1"/>
  <c r="U65" i="14" s="1"/>
  <c r="V62" i="14"/>
  <c r="P61" i="14"/>
  <c r="S61" i="14" s="1"/>
  <c r="U61" i="14" s="1"/>
  <c r="V58" i="14"/>
  <c r="V54" i="14"/>
  <c r="V50" i="14"/>
  <c r="V46" i="14"/>
  <c r="V43" i="14"/>
  <c r="AB38" i="14"/>
  <c r="AB37" i="14"/>
  <c r="AB36" i="14"/>
  <c r="AA35" i="14"/>
  <c r="V34" i="14"/>
  <c r="V33" i="14"/>
  <c r="V32" i="14"/>
  <c r="P30" i="14"/>
  <c r="S30" i="14" s="1"/>
  <c r="U30" i="14" s="1"/>
  <c r="P29" i="14"/>
  <c r="S29" i="14" s="1"/>
  <c r="U29" i="14" s="1"/>
  <c r="AA20" i="14"/>
  <c r="AB15" i="14"/>
  <c r="AB9" i="14"/>
  <c r="P128" i="14"/>
  <c r="S128" i="14" s="1"/>
  <c r="U128" i="14" s="1"/>
  <c r="V97" i="14"/>
  <c r="P84" i="14"/>
  <c r="S84" i="14" s="1"/>
  <c r="U84" i="14" s="1"/>
  <c r="P53" i="14"/>
  <c r="S53" i="14" s="1"/>
  <c r="U53" i="14" s="1"/>
  <c r="P49" i="14"/>
  <c r="S49" i="14" s="1"/>
  <c r="U49" i="14" s="1"/>
  <c r="P42" i="14"/>
  <c r="S42" i="14" s="1"/>
  <c r="U42" i="14" s="1"/>
  <c r="AB39" i="14"/>
  <c r="AA38" i="14"/>
  <c r="AA37" i="14"/>
  <c r="AA36" i="14"/>
  <c r="V35" i="14"/>
  <c r="P31" i="14"/>
  <c r="S31" i="14" s="1"/>
  <c r="U31" i="14" s="1"/>
  <c r="AB23" i="14"/>
  <c r="AB19" i="14"/>
  <c r="AB14" i="14"/>
  <c r="AA9" i="14"/>
  <c r="AB6" i="14"/>
  <c r="AB3" i="14"/>
  <c r="P112" i="14"/>
  <c r="S112" i="14" s="1"/>
  <c r="U112" i="14" s="1"/>
  <c r="P110" i="14"/>
  <c r="S110" i="14" s="1"/>
  <c r="U110" i="14" s="1"/>
  <c r="P116" i="14"/>
  <c r="S116" i="14" s="1"/>
  <c r="U116" i="14" s="1"/>
  <c r="V108" i="14"/>
  <c r="P98" i="14"/>
  <c r="S98" i="14" s="1"/>
  <c r="U98" i="14" s="1"/>
  <c r="V96" i="14"/>
  <c r="V95" i="14"/>
  <c r="V89" i="14"/>
  <c r="P88" i="14"/>
  <c r="S88" i="14" s="1"/>
  <c r="U88" i="14" s="1"/>
  <c r="V86" i="14"/>
  <c r="P55" i="14"/>
  <c r="S55" i="14" s="1"/>
  <c r="U55" i="14" s="1"/>
  <c r="P51" i="14"/>
  <c r="S51" i="14" s="1"/>
  <c r="U51" i="14" s="1"/>
  <c r="P47" i="14"/>
  <c r="S47" i="14" s="1"/>
  <c r="U47" i="14" s="1"/>
  <c r="AB40" i="14"/>
  <c r="P38" i="14"/>
  <c r="S38" i="14" s="1"/>
  <c r="U38" i="14" s="1"/>
  <c r="P37" i="14"/>
  <c r="S37" i="14" s="1"/>
  <c r="U37" i="14" s="1"/>
  <c r="AB30" i="14"/>
  <c r="AB29" i="14"/>
  <c r="AB28" i="14"/>
  <c r="AA27" i="14"/>
  <c r="V26" i="14"/>
  <c r="V25" i="14"/>
  <c r="V24" i="14"/>
  <c r="AB17" i="14"/>
  <c r="AB12" i="14"/>
  <c r="AB8" i="14"/>
  <c r="AA5" i="14"/>
  <c r="AA2" i="14"/>
  <c r="P118" i="14"/>
  <c r="S118" i="14" s="1"/>
  <c r="U118" i="14" s="1"/>
  <c r="V107" i="14"/>
  <c r="V84" i="14"/>
  <c r="P79" i="14"/>
  <c r="S79" i="14" s="1"/>
  <c r="U79" i="14" s="1"/>
  <c r="P75" i="14"/>
  <c r="S75" i="14" s="1"/>
  <c r="U75" i="14" s="1"/>
  <c r="P71" i="14"/>
  <c r="S71" i="14" s="1"/>
  <c r="U71" i="14" s="1"/>
  <c r="P67" i="14"/>
  <c r="S67" i="14" s="1"/>
  <c r="U67" i="14" s="1"/>
  <c r="P63" i="14"/>
  <c r="P59" i="14"/>
  <c r="S59" i="14" s="1"/>
  <c r="U59" i="14" s="1"/>
  <c r="V56" i="14"/>
  <c r="V53" i="14"/>
  <c r="V52" i="14"/>
  <c r="V49" i="14"/>
  <c r="V48" i="14"/>
  <c r="V45" i="14"/>
  <c r="AB41" i="14"/>
  <c r="AA40" i="14"/>
  <c r="P39" i="14"/>
  <c r="S39" i="14" s="1"/>
  <c r="U39" i="14" s="1"/>
  <c r="AB31" i="14"/>
  <c r="AA30" i="14"/>
  <c r="AA29" i="14"/>
  <c r="AA28" i="14"/>
  <c r="V27" i="14"/>
  <c r="AB22" i="14"/>
  <c r="AB16" i="14"/>
  <c r="AA12" i="14"/>
  <c r="AA3" i="14"/>
  <c r="AB2" i="14"/>
  <c r="V124" i="14"/>
  <c r="V120" i="14"/>
  <c r="V105" i="14"/>
  <c r="P104" i="14"/>
  <c r="S104" i="14" s="1"/>
  <c r="U104" i="14" s="1"/>
  <c r="V102" i="14"/>
  <c r="P92" i="14"/>
  <c r="S92" i="14" s="1"/>
  <c r="U92" i="14" s="1"/>
  <c r="V90" i="14"/>
  <c r="P86" i="14"/>
  <c r="S86" i="14" s="1"/>
  <c r="U86" i="14" s="1"/>
  <c r="V81" i="14"/>
  <c r="V77" i="14"/>
  <c r="V73" i="14"/>
  <c r="V69" i="14"/>
  <c r="V65" i="14"/>
  <c r="V61" i="14"/>
  <c r="V57" i="14"/>
  <c r="AA42" i="14"/>
  <c r="AA41" i="14"/>
  <c r="AB34" i="14"/>
  <c r="AB33" i="14"/>
  <c r="AB32" i="14"/>
  <c r="AA31" i="14"/>
  <c r="V30" i="14"/>
  <c r="V29" i="14"/>
  <c r="V28" i="14"/>
  <c r="P26" i="14"/>
  <c r="S26" i="14" s="1"/>
  <c r="U26" i="14" s="1"/>
  <c r="P25" i="14"/>
  <c r="S25" i="14" s="1"/>
  <c r="U25" i="14" s="1"/>
  <c r="AA22" i="14"/>
  <c r="AA16" i="14"/>
  <c r="AA11" i="14"/>
  <c r="P122" i="14"/>
  <c r="S122" i="14" s="1"/>
  <c r="U122" i="14" s="1"/>
  <c r="V100" i="14"/>
  <c r="V93" i="14"/>
  <c r="P80" i="14"/>
  <c r="S80" i="14" s="1"/>
  <c r="U80" i="14" s="1"/>
  <c r="P76" i="14"/>
  <c r="S76" i="14" s="1"/>
  <c r="U76" i="14" s="1"/>
  <c r="P72" i="14"/>
  <c r="P68" i="14"/>
  <c r="S68" i="14" s="1"/>
  <c r="U68" i="14" s="1"/>
  <c r="P64" i="14"/>
  <c r="S64" i="14" s="1"/>
  <c r="U64" i="14" s="1"/>
  <c r="P60" i="14"/>
  <c r="S60" i="14" s="1"/>
  <c r="U60" i="14" s="1"/>
  <c r="P45" i="14"/>
  <c r="S45" i="14" s="1"/>
  <c r="U45" i="14" s="1"/>
  <c r="V42" i="14"/>
  <c r="V41" i="14"/>
  <c r="AB35" i="14"/>
  <c r="AA34" i="14"/>
  <c r="AA33" i="14"/>
  <c r="AA32" i="14"/>
  <c r="V31" i="14"/>
  <c r="P27" i="14"/>
  <c r="S27" i="14" s="1"/>
  <c r="U27" i="14" s="1"/>
  <c r="AB20" i="14"/>
  <c r="AB7" i="14"/>
  <c r="AB4" i="14"/>
  <c r="P126" i="14"/>
  <c r="S126" i="14" s="1"/>
  <c r="U126" i="14" s="1"/>
  <c r="P124" i="14"/>
  <c r="S124" i="14" s="1"/>
  <c r="U124" i="14" s="1"/>
  <c r="AT141" i="15"/>
  <c r="AS141" i="15" s="1"/>
  <c r="AR141" i="15" s="1"/>
  <c r="AQ141" i="15" s="1"/>
  <c r="AP141" i="15" s="1"/>
  <c r="AO141" i="15" s="1"/>
  <c r="AN141" i="15" s="1"/>
  <c r="AM141" i="15" s="1"/>
  <c r="AL141" i="15" s="1"/>
  <c r="G141" i="15"/>
  <c r="P140" i="15"/>
  <c r="AU140" i="15"/>
  <c r="G140" i="15"/>
  <c r="AI108" i="15"/>
  <c r="AH108" i="15" s="1"/>
  <c r="AK108" i="15"/>
  <c r="AJ108" i="15"/>
  <c r="AA29" i="15"/>
  <c r="AE29" i="15" s="1"/>
  <c r="AB29" i="15"/>
  <c r="Y29" i="15" s="1"/>
  <c r="AK62" i="15"/>
  <c r="AJ62" i="15"/>
  <c r="AI62" i="15"/>
  <c r="AH62" i="15" s="1"/>
  <c r="AB62" i="15" s="1"/>
  <c r="Y62" i="15" s="1"/>
  <c r="AA84" i="15"/>
  <c r="AE84" i="15" s="1"/>
  <c r="AB84" i="15"/>
  <c r="Y84" i="15" s="1"/>
  <c r="AB38" i="15"/>
  <c r="X38" i="15" s="1"/>
  <c r="AA38" i="15"/>
  <c r="AE38" i="15" s="1"/>
  <c r="AB68" i="15"/>
  <c r="W68" i="15" s="1"/>
  <c r="AA68" i="15"/>
  <c r="AE68" i="15" s="1"/>
  <c r="AK103" i="15"/>
  <c r="AI103" i="15"/>
  <c r="AH103" i="15" s="1"/>
  <c r="AJ103" i="15"/>
  <c r="AI33" i="15"/>
  <c r="AH33" i="15" s="1"/>
  <c r="AA33" i="15" s="1"/>
  <c r="AJ33" i="15"/>
  <c r="AK33" i="15"/>
  <c r="AJ91" i="15"/>
  <c r="AI91" i="15"/>
  <c r="AI83" i="15"/>
  <c r="AH83" i="15" s="1"/>
  <c r="AK83" i="15"/>
  <c r="AI24" i="15"/>
  <c r="AH24" i="15" s="1"/>
  <c r="AJ24" i="15"/>
  <c r="AJ112" i="15"/>
  <c r="AK112" i="15"/>
  <c r="AB55" i="15"/>
  <c r="Y55" i="15" s="1"/>
  <c r="BA6" i="15"/>
  <c r="AZ6" i="15" s="1"/>
  <c r="AX6" i="15" s="1"/>
  <c r="AH40" i="15"/>
  <c r="AK91" i="15"/>
  <c r="AK78" i="15"/>
  <c r="AI78" i="15"/>
  <c r="AH78" i="15" s="1"/>
  <c r="BB4" i="15"/>
  <c r="BA4" i="15"/>
  <c r="AK88" i="15"/>
  <c r="AJ88" i="15"/>
  <c r="AH88" i="15" s="1"/>
  <c r="AK105" i="15"/>
  <c r="AI105" i="15"/>
  <c r="AJ105" i="15"/>
  <c r="AB86" i="15"/>
  <c r="Y86" i="15" s="1"/>
  <c r="AK24" i="15"/>
  <c r="AJ83" i="15"/>
  <c r="AI82" i="15"/>
  <c r="AH82" i="15" s="1"/>
  <c r="AJ82" i="15"/>
  <c r="AH89" i="15"/>
  <c r="AK48" i="15"/>
  <c r="AI48" i="15"/>
  <c r="AH48" i="15" s="1"/>
  <c r="AK50" i="15"/>
  <c r="AI50" i="15"/>
  <c r="AH50" i="15" s="1"/>
  <c r="AJ50" i="15"/>
  <c r="AI57" i="15"/>
  <c r="AH57" i="15" s="1"/>
  <c r="AK57" i="15"/>
  <c r="AK76" i="15"/>
  <c r="AJ77" i="15"/>
  <c r="AK77" i="15"/>
  <c r="AI77" i="15"/>
  <c r="AK99" i="15"/>
  <c r="AJ99" i="15"/>
  <c r="AH99" i="15" s="1"/>
  <c r="AI76" i="15"/>
  <c r="AH76" i="15" s="1"/>
  <c r="AI112" i="15"/>
  <c r="BA21" i="15"/>
  <c r="AZ21" i="15" s="1"/>
  <c r="AX21" i="15" s="1"/>
  <c r="AK95" i="15"/>
  <c r="AH79" i="15"/>
  <c r="BA20" i="15"/>
  <c r="AZ20" i="15" s="1"/>
  <c r="AX20" i="15" s="1"/>
  <c r="AI60" i="15"/>
  <c r="AJ60" i="15"/>
  <c r="AI80" i="15"/>
  <c r="AJ80" i="15"/>
  <c r="AI75" i="15"/>
  <c r="AH75" i="15" s="1"/>
  <c r="AK75" i="15"/>
  <c r="AK102" i="15"/>
  <c r="AI102" i="15"/>
  <c r="AH102" i="15" s="1"/>
  <c r="AJ102" i="15"/>
  <c r="AI31" i="15"/>
  <c r="AH31" i="15" s="1"/>
  <c r="AK31" i="15"/>
  <c r="AI43" i="15"/>
  <c r="AH43" i="15" s="1"/>
  <c r="AK43" i="15"/>
  <c r="BA24" i="15"/>
  <c r="AZ24" i="15" s="1"/>
  <c r="AX24" i="15" s="1"/>
  <c r="BB24" i="15"/>
  <c r="AK42" i="15"/>
  <c r="AI42" i="15"/>
  <c r="AJ42" i="15"/>
  <c r="AI21" i="15"/>
  <c r="AH21" i="15" s="1"/>
  <c r="AK21" i="15"/>
  <c r="AI74" i="15"/>
  <c r="AJ74" i="15"/>
  <c r="AZ8" i="15"/>
  <c r="AX8" i="15" s="1"/>
  <c r="AI35" i="15"/>
  <c r="AH35" i="15" s="1"/>
  <c r="AJ35" i="15"/>
  <c r="AK101" i="15"/>
  <c r="AI101" i="15"/>
  <c r="AH101" i="15" s="1"/>
  <c r="AJ34" i="15"/>
  <c r="AH34" i="15" s="1"/>
  <c r="AK34" i="15"/>
  <c r="AZ3" i="15"/>
  <c r="AX3" i="15" s="1"/>
  <c r="BA2" i="15"/>
  <c r="AZ2" i="15" s="1"/>
  <c r="AX2" i="15" s="1"/>
  <c r="AI92" i="15"/>
  <c r="AH92" i="15" s="1"/>
  <c r="AJ92" i="15"/>
  <c r="AK41" i="15"/>
  <c r="AJ41" i="15"/>
  <c r="AH41" i="15" s="1"/>
  <c r="BH7" i="15"/>
  <c r="BG7" i="15" s="1"/>
  <c r="BF7" i="15" s="1"/>
  <c r="BE7" i="15" s="1"/>
  <c r="BD7" i="15" s="1"/>
  <c r="BC7" i="15" s="1"/>
  <c r="AU64" i="15"/>
  <c r="Z64" i="15"/>
  <c r="G64" i="15"/>
  <c r="BJ7" i="15"/>
  <c r="BI7" i="15" s="1"/>
  <c r="BK7" i="15"/>
  <c r="AC95" i="15"/>
  <c r="AF95" i="15"/>
  <c r="BA90" i="15"/>
  <c r="AZ90" i="15" s="1"/>
  <c r="AX90" i="15" s="1"/>
  <c r="G110" i="15"/>
  <c r="AU110" i="15"/>
  <c r="P110" i="15"/>
  <c r="P46" i="15"/>
  <c r="Z46" i="15"/>
  <c r="G46" i="15"/>
  <c r="AU46" i="15"/>
  <c r="AT114" i="15"/>
  <c r="AS114" i="15"/>
  <c r="AR114" i="15" s="1"/>
  <c r="AQ114" i="15" s="1"/>
  <c r="AP114" i="15" s="1"/>
  <c r="AO114" i="15" s="1"/>
  <c r="AN114" i="15" s="1"/>
  <c r="AM114" i="15" s="1"/>
  <c r="AL114" i="15" s="1"/>
  <c r="Z81" i="15"/>
  <c r="G81" i="15"/>
  <c r="P81" i="15"/>
  <c r="AF81" i="15" s="1"/>
  <c r="AU81" i="15"/>
  <c r="AU65" i="15"/>
  <c r="G65" i="15"/>
  <c r="P65" i="15"/>
  <c r="Z65" i="15"/>
  <c r="BJ47" i="15"/>
  <c r="BI47" i="15" s="1"/>
  <c r="BH47" i="15" s="1"/>
  <c r="BG47" i="15" s="1"/>
  <c r="BF47" i="15" s="1"/>
  <c r="BE47" i="15" s="1"/>
  <c r="BD47" i="15" s="1"/>
  <c r="BC47" i="15" s="1"/>
  <c r="BK47" i="15"/>
  <c r="G136" i="15"/>
  <c r="Z136" i="15"/>
  <c r="Z133" i="15"/>
  <c r="G133" i="15"/>
  <c r="P133" i="15"/>
  <c r="AT116" i="15"/>
  <c r="AS116" i="15"/>
  <c r="AR116" i="15" s="1"/>
  <c r="AQ116" i="15" s="1"/>
  <c r="AP116" i="15" s="1"/>
  <c r="AO116" i="15" s="1"/>
  <c r="AN116" i="15" s="1"/>
  <c r="AM116" i="15" s="1"/>
  <c r="AL116" i="15" s="1"/>
  <c r="P54" i="15"/>
  <c r="Z54" i="15"/>
  <c r="G54" i="15"/>
  <c r="AU54" i="15"/>
  <c r="BK59" i="15"/>
  <c r="BJ59" i="15" s="1"/>
  <c r="BI59" i="15" s="1"/>
  <c r="BH59" i="15" s="1"/>
  <c r="BG59" i="15" s="1"/>
  <c r="BF59" i="15" s="1"/>
  <c r="BE59" i="15" s="1"/>
  <c r="BD59" i="15" s="1"/>
  <c r="BC59" i="15" s="1"/>
  <c r="BK86" i="15"/>
  <c r="BJ86" i="15"/>
  <c r="BI86" i="15" s="1"/>
  <c r="BH86" i="15" s="1"/>
  <c r="BG86" i="15" s="1"/>
  <c r="BF86" i="15" s="1"/>
  <c r="BE86" i="15" s="1"/>
  <c r="BD86" i="15" s="1"/>
  <c r="BC86" i="15" s="1"/>
  <c r="BK84" i="15"/>
  <c r="BJ84" i="15" s="1"/>
  <c r="BI84" i="15" s="1"/>
  <c r="BH84" i="15" s="1"/>
  <c r="BG84" i="15" s="1"/>
  <c r="BF84" i="15" s="1"/>
  <c r="BE84" i="15" s="1"/>
  <c r="BD84" i="15" s="1"/>
  <c r="BC84" i="15" s="1"/>
  <c r="Z73" i="15"/>
  <c r="G73" i="15"/>
  <c r="P73" i="15"/>
  <c r="AU73" i="15"/>
  <c r="Z40" i="15"/>
  <c r="P40" i="15"/>
  <c r="AF40" i="15" s="1"/>
  <c r="G40" i="15"/>
  <c r="G94" i="15"/>
  <c r="Z94" i="15"/>
  <c r="P94" i="15"/>
  <c r="G63" i="15"/>
  <c r="P63" i="15"/>
  <c r="AU63" i="15"/>
  <c r="P104" i="15"/>
  <c r="Z104" i="15"/>
  <c r="Z89" i="15"/>
  <c r="G89" i="15"/>
  <c r="BK60" i="15"/>
  <c r="BJ60" i="15" s="1"/>
  <c r="BI60" i="15" s="1"/>
  <c r="BH60" i="15" s="1"/>
  <c r="BG60" i="15" s="1"/>
  <c r="BF60" i="15" s="1"/>
  <c r="BE60" i="15" s="1"/>
  <c r="BD60" i="15" s="1"/>
  <c r="BC60" i="15" s="1"/>
  <c r="Z22" i="15"/>
  <c r="AA22" i="15" s="1"/>
  <c r="G22" i="15"/>
  <c r="P22" i="15"/>
  <c r="P127" i="15"/>
  <c r="Z127" i="15"/>
  <c r="G127" i="15"/>
  <c r="Z109" i="15"/>
  <c r="G109" i="15"/>
  <c r="P106" i="15"/>
  <c r="G106" i="15"/>
  <c r="BL29" i="15"/>
  <c r="BL34" i="15"/>
  <c r="BL45" i="15"/>
  <c r="BL50" i="15"/>
  <c r="BL54" i="15"/>
  <c r="BL55" i="15"/>
  <c r="BL57" i="15"/>
  <c r="BL65" i="15"/>
  <c r="BL80" i="15"/>
  <c r="BL85" i="15"/>
  <c r="BL89" i="15"/>
  <c r="BL92" i="15"/>
  <c r="BL95" i="15"/>
  <c r="AU98" i="15"/>
  <c r="AU139" i="15"/>
  <c r="AU135" i="15"/>
  <c r="AU131" i="15"/>
  <c r="AU127" i="15"/>
  <c r="AU123" i="15"/>
  <c r="AU119" i="15"/>
  <c r="BL28" i="15"/>
  <c r="AU30" i="15"/>
  <c r="BL41" i="15"/>
  <c r="AU44" i="15"/>
  <c r="BL51" i="15"/>
  <c r="BL52" i="15"/>
  <c r="AU53" i="15"/>
  <c r="BL56" i="15"/>
  <c r="AU67" i="15"/>
  <c r="BL69" i="15"/>
  <c r="BL70" i="15"/>
  <c r="BL81" i="15"/>
  <c r="BL87" i="15"/>
  <c r="AU93" i="15"/>
  <c r="AU94" i="15"/>
  <c r="BL94" i="15"/>
  <c r="BL40" i="15"/>
  <c r="AU59" i="15"/>
  <c r="BL66" i="15"/>
  <c r="AU100" i="15"/>
  <c r="AU106" i="15"/>
  <c r="AU111" i="15"/>
  <c r="BL23" i="15"/>
  <c r="BL27" i="15"/>
  <c r="BL30" i="15"/>
  <c r="BL31" i="15"/>
  <c r="BL33" i="15"/>
  <c r="BL35" i="15"/>
  <c r="BL36" i="15"/>
  <c r="BL38" i="15"/>
  <c r="BL39" i="15"/>
  <c r="BL49" i="15"/>
  <c r="BL53" i="15"/>
  <c r="BL64" i="15"/>
  <c r="BL67" i="15"/>
  <c r="BL68" i="15"/>
  <c r="BL71" i="15"/>
  <c r="BL75" i="15"/>
  <c r="BL76" i="15"/>
  <c r="BL78" i="15"/>
  <c r="BL91" i="15"/>
  <c r="BL26" i="15"/>
  <c r="BL32" i="15"/>
  <c r="AU37" i="15"/>
  <c r="BL48" i="15"/>
  <c r="AU52" i="15"/>
  <c r="BL74" i="15"/>
  <c r="AU87" i="15"/>
  <c r="AU137" i="15"/>
  <c r="AU133" i="15"/>
  <c r="AU129" i="15"/>
  <c r="AU125" i="15"/>
  <c r="AU121" i="15"/>
  <c r="BL19" i="15"/>
  <c r="BL14" i="15"/>
  <c r="BL22" i="15"/>
  <c r="AU36" i="15"/>
  <c r="BL37" i="15"/>
  <c r="BL42" i="15"/>
  <c r="BL43" i="15"/>
  <c r="BL44" i="15"/>
  <c r="AU45" i="15"/>
  <c r="AU51" i="15"/>
  <c r="BL62" i="15"/>
  <c r="BL63" i="15"/>
  <c r="AU69" i="15"/>
  <c r="BL72" i="15"/>
  <c r="BL77" i="15"/>
  <c r="BL82" i="15"/>
  <c r="BL93" i="15"/>
  <c r="AU96" i="15"/>
  <c r="AU118" i="15"/>
  <c r="AU130" i="15"/>
  <c r="BL25" i="15"/>
  <c r="BL61" i="15"/>
  <c r="AU66" i="15"/>
  <c r="AU70" i="15"/>
  <c r="BL73" i="15"/>
  <c r="BL88" i="15"/>
  <c r="AU107" i="15"/>
  <c r="AU109" i="15"/>
  <c r="AF115" i="15"/>
  <c r="P70" i="15"/>
  <c r="P62" i="15"/>
  <c r="Z62" i="15"/>
  <c r="BL58" i="15"/>
  <c r="G49" i="15"/>
  <c r="P49" i="15"/>
  <c r="Z45" i="15"/>
  <c r="G45" i="15"/>
  <c r="P45" i="15"/>
  <c r="P37" i="15"/>
  <c r="Z37" i="15"/>
  <c r="G37" i="15"/>
  <c r="G33" i="15"/>
  <c r="P33" i="15"/>
  <c r="AU117" i="15"/>
  <c r="AU115" i="15"/>
  <c r="AU113" i="15"/>
  <c r="P108" i="15"/>
  <c r="G108" i="15"/>
  <c r="Z108" i="15"/>
  <c r="AA108" i="15" s="1"/>
  <c r="P130" i="15"/>
  <c r="AF105" i="15"/>
  <c r="BL83" i="15"/>
  <c r="BL79" i="15"/>
  <c r="Z66" i="15"/>
  <c r="G66" i="15"/>
  <c r="AF66" i="15" s="1"/>
  <c r="AU61" i="15"/>
  <c r="Z53" i="15"/>
  <c r="P53" i="15"/>
  <c r="AF53" i="15" s="1"/>
  <c r="BL46" i="15"/>
  <c r="AU128" i="15"/>
  <c r="Z125" i="15"/>
  <c r="G125" i="15"/>
  <c r="AF96" i="15"/>
  <c r="AC93" i="15"/>
  <c r="K93" i="15"/>
  <c r="P48" i="15"/>
  <c r="Z48" i="15"/>
  <c r="AA48" i="15" s="1"/>
  <c r="G48" i="15"/>
  <c r="P32" i="15"/>
  <c r="AF32" i="15" s="1"/>
  <c r="Z32" i="15"/>
  <c r="AA32" i="15" s="1"/>
  <c r="G32" i="15"/>
  <c r="P131" i="15"/>
  <c r="Z131" i="15"/>
  <c r="G131" i="15"/>
  <c r="P119" i="15"/>
  <c r="Z119" i="15"/>
  <c r="G119" i="15"/>
  <c r="AU104" i="15"/>
  <c r="P30" i="15"/>
  <c r="G30" i="15"/>
  <c r="Z30" i="15"/>
  <c r="AU132" i="15"/>
  <c r="P139" i="15"/>
  <c r="Z139" i="15"/>
  <c r="G139" i="15"/>
  <c r="G67" i="15"/>
  <c r="P56" i="15"/>
  <c r="AU126" i="15"/>
  <c r="P118" i="15"/>
  <c r="P116" i="15"/>
  <c r="AC116" i="15" s="1"/>
  <c r="P114" i="15"/>
  <c r="Z105" i="15"/>
  <c r="P61" i="15"/>
  <c r="AU138" i="15"/>
  <c r="AU124" i="15"/>
  <c r="AU136" i="15"/>
  <c r="AU122" i="15"/>
  <c r="G118" i="15"/>
  <c r="G117" i="15"/>
  <c r="AF117" i="15" s="1"/>
  <c r="G116" i="15"/>
  <c r="G115" i="15"/>
  <c r="G114" i="15"/>
  <c r="G113" i="15"/>
  <c r="AC113" i="15" s="1"/>
  <c r="G105" i="15"/>
  <c r="G61" i="15"/>
  <c r="P132" i="15"/>
  <c r="AU134" i="15"/>
  <c r="AU120" i="15"/>
  <c r="G105" i="19"/>
  <c r="W105" i="19"/>
  <c r="G97" i="19"/>
  <c r="W97" i="19"/>
  <c r="K71" i="19"/>
  <c r="W26" i="19"/>
  <c r="P26" i="19"/>
  <c r="G26" i="19"/>
  <c r="K61" i="19"/>
  <c r="N61" i="19"/>
  <c r="G29" i="19"/>
  <c r="W29" i="19"/>
  <c r="X29" i="19" s="1"/>
  <c r="G122" i="19"/>
  <c r="W122" i="19"/>
  <c r="J22" i="19"/>
  <c r="X22" i="19"/>
  <c r="G24" i="19"/>
  <c r="W24" i="19"/>
  <c r="AB18" i="19"/>
  <c r="AA33" i="19"/>
  <c r="P49" i="19"/>
  <c r="P24" i="19"/>
  <c r="S24" i="19" s="1"/>
  <c r="U24" i="19" s="1"/>
  <c r="V35" i="19"/>
  <c r="AA21" i="19"/>
  <c r="P32" i="19"/>
  <c r="S32" i="19" s="1"/>
  <c r="U32" i="19" s="1"/>
  <c r="P40" i="19"/>
  <c r="AA27" i="19"/>
  <c r="AB31" i="19"/>
  <c r="AA18" i="19"/>
  <c r="P88" i="19"/>
  <c r="V89" i="19"/>
  <c r="V105" i="19"/>
  <c r="P72" i="19"/>
  <c r="V69" i="19"/>
  <c r="P60" i="19"/>
  <c r="S60" i="19" s="1"/>
  <c r="U60" i="19" s="1"/>
  <c r="AA40" i="19"/>
  <c r="P33" i="19"/>
  <c r="AA30" i="19"/>
  <c r="AA25" i="19"/>
  <c r="AB10" i="19"/>
  <c r="AB5" i="19"/>
  <c r="P122" i="19"/>
  <c r="S122" i="19" s="1"/>
  <c r="U122" i="19" s="1"/>
  <c r="P129" i="19"/>
  <c r="S129" i="19" s="1"/>
  <c r="U129" i="19" s="1"/>
  <c r="V21" i="19"/>
  <c r="V53" i="19"/>
  <c r="AB2" i="19"/>
  <c r="AB24" i="19"/>
  <c r="P37" i="19"/>
  <c r="P22" i="19"/>
  <c r="AB32" i="19"/>
  <c r="AB40" i="19"/>
  <c r="AA31" i="19"/>
  <c r="AB6" i="19"/>
  <c r="AB35" i="19"/>
  <c r="P30" i="19"/>
  <c r="P87" i="19"/>
  <c r="P96" i="19"/>
  <c r="V79" i="19"/>
  <c r="AA32" i="19"/>
  <c r="G119" i="19"/>
  <c r="V116" i="19"/>
  <c r="P25" i="19"/>
  <c r="P61" i="19"/>
  <c r="S61" i="19" s="1"/>
  <c r="U61" i="19" s="1"/>
  <c r="AA10" i="19"/>
  <c r="V39" i="19"/>
  <c r="AB8" i="19"/>
  <c r="V26" i="19"/>
  <c r="AA6" i="19"/>
  <c r="AA39" i="19"/>
  <c r="AB20" i="19"/>
  <c r="V46" i="19"/>
  <c r="AB11" i="19"/>
  <c r="AB4" i="19"/>
  <c r="V36" i="19"/>
  <c r="P103" i="19"/>
  <c r="P97" i="19"/>
  <c r="S97" i="19" s="1"/>
  <c r="U97" i="19" s="1"/>
  <c r="P52" i="19"/>
  <c r="S52" i="19" s="1"/>
  <c r="U52" i="19" s="1"/>
  <c r="AA42" i="19"/>
  <c r="AB34" i="19"/>
  <c r="AA17" i="19"/>
  <c r="AA8" i="19"/>
  <c r="AA2" i="19"/>
  <c r="P116" i="19"/>
  <c r="S116" i="19" s="1"/>
  <c r="U116" i="19" s="1"/>
  <c r="P119" i="19"/>
  <c r="S119" i="19" s="1"/>
  <c r="U119" i="19" s="1"/>
  <c r="N52" i="19"/>
  <c r="N54" i="19"/>
  <c r="AB25" i="19"/>
  <c r="AA41" i="19"/>
  <c r="AB12" i="19"/>
  <c r="P29" i="19"/>
  <c r="S29" i="19" s="1"/>
  <c r="U29" i="19" s="1"/>
  <c r="P41" i="19"/>
  <c r="AA13" i="19"/>
  <c r="P28" i="19"/>
  <c r="S28" i="19" s="1"/>
  <c r="U28" i="19" s="1"/>
  <c r="AB13" i="19"/>
  <c r="V24" i="19"/>
  <c r="AA14" i="19"/>
  <c r="AA7" i="19"/>
  <c r="V60" i="19"/>
  <c r="P46" i="19"/>
  <c r="S46" i="19" s="1"/>
  <c r="U46" i="19" s="1"/>
  <c r="V66" i="19"/>
  <c r="V56" i="19"/>
  <c r="V97" i="19"/>
  <c r="AA36" i="19"/>
  <c r="AA34" i="19"/>
  <c r="AB26" i="19"/>
  <c r="AA22" i="19"/>
  <c r="V113" i="19"/>
  <c r="V130" i="19"/>
  <c r="AA19" i="19"/>
  <c r="AB7" i="19"/>
  <c r="P44" i="19"/>
  <c r="AB29" i="19"/>
  <c r="AB41" i="19"/>
  <c r="AB15" i="19"/>
  <c r="AB28" i="19"/>
  <c r="P36" i="19"/>
  <c r="S36" i="19" s="1"/>
  <c r="U36" i="19" s="1"/>
  <c r="AA20" i="19"/>
  <c r="V49" i="19"/>
  <c r="P27" i="19"/>
  <c r="AA16" i="19"/>
  <c r="AA9" i="19"/>
  <c r="P81" i="19"/>
  <c r="V71" i="19"/>
  <c r="V72" i="19"/>
  <c r="P71" i="19"/>
  <c r="S71" i="19" s="1"/>
  <c r="U71" i="19" s="1"/>
  <c r="V58" i="19"/>
  <c r="AB38" i="19"/>
  <c r="AA15" i="19"/>
  <c r="P109" i="19"/>
  <c r="S109" i="19" s="1"/>
  <c r="U109" i="19" s="1"/>
  <c r="K129" i="19"/>
  <c r="AB9" i="19"/>
  <c r="AA29" i="19"/>
  <c r="V45" i="19"/>
  <c r="V31" i="19"/>
  <c r="AB17" i="19"/>
  <c r="V30" i="19"/>
  <c r="AB36" i="19"/>
  <c r="AB21" i="19"/>
  <c r="AB27" i="19"/>
  <c r="V23" i="19"/>
  <c r="AB14" i="19"/>
  <c r="P69" i="19"/>
  <c r="S69" i="19" s="1"/>
  <c r="U69" i="19" s="1"/>
  <c r="P67" i="19"/>
  <c r="S67" i="19" s="1"/>
  <c r="U67" i="19" s="1"/>
  <c r="W71" i="19"/>
  <c r="X71" i="19" s="1"/>
  <c r="V67" i="19"/>
  <c r="P48" i="19"/>
  <c r="AA38" i="19"/>
  <c r="V128" i="19"/>
  <c r="P112" i="19"/>
  <c r="P130" i="19"/>
  <c r="P127" i="19"/>
  <c r="AA12" i="19"/>
  <c r="AA23" i="19"/>
  <c r="AB33" i="19"/>
  <c r="AB19" i="19"/>
  <c r="V38" i="19"/>
  <c r="V29" i="19"/>
  <c r="AA26" i="19"/>
  <c r="AB16" i="19"/>
  <c r="P89" i="19"/>
  <c r="AB30" i="19"/>
  <c r="AA28" i="19"/>
  <c r="AB23" i="19"/>
  <c r="S22" i="19"/>
  <c r="U22" i="19" s="1"/>
  <c r="V106" i="19"/>
  <c r="W106" i="19"/>
  <c r="X106" i="19" s="1"/>
  <c r="P106" i="19"/>
  <c r="S106" i="19" s="1"/>
  <c r="U106" i="19" s="1"/>
  <c r="W99" i="19"/>
  <c r="P99" i="19"/>
  <c r="V99" i="19"/>
  <c r="G99" i="19"/>
  <c r="V92" i="19"/>
  <c r="P92" i="19"/>
  <c r="G92" i="19"/>
  <c r="W92" i="19"/>
  <c r="V81" i="19"/>
  <c r="G81" i="19"/>
  <c r="W81" i="19"/>
  <c r="G65" i="19"/>
  <c r="V65" i="19"/>
  <c r="P65" i="19"/>
  <c r="W59" i="19"/>
  <c r="G59" i="19"/>
  <c r="P59" i="19"/>
  <c r="V59" i="19"/>
  <c r="G56" i="19"/>
  <c r="W56" i="19"/>
  <c r="P50" i="19"/>
  <c r="G50" i="19"/>
  <c r="V50" i="19"/>
  <c r="W50" i="19"/>
  <c r="P47" i="19"/>
  <c r="V47" i="19"/>
  <c r="W47" i="19"/>
  <c r="G47" i="19"/>
  <c r="V44" i="19"/>
  <c r="G44" i="19"/>
  <c r="W44" i="19"/>
  <c r="W41" i="19"/>
  <c r="V41" i="19"/>
  <c r="W31" i="19"/>
  <c r="P31" i="19"/>
  <c r="G31" i="19"/>
  <c r="I29" i="19"/>
  <c r="V124" i="19"/>
  <c r="W124" i="19"/>
  <c r="G124" i="19"/>
  <c r="P124" i="19"/>
  <c r="S89" i="19"/>
  <c r="U89" i="19" s="1"/>
  <c r="N22" i="19"/>
  <c r="G102" i="19"/>
  <c r="W102" i="19"/>
  <c r="P102" i="19"/>
  <c r="V102" i="19"/>
  <c r="G95" i="19"/>
  <c r="W95" i="19"/>
  <c r="V95" i="19"/>
  <c r="G88" i="19"/>
  <c r="W88" i="19"/>
  <c r="V88" i="19"/>
  <c r="P77" i="19"/>
  <c r="V77" i="19"/>
  <c r="G77" i="19"/>
  <c r="W77" i="19"/>
  <c r="V73" i="19"/>
  <c r="G73" i="19"/>
  <c r="W73" i="19"/>
  <c r="P73" i="19"/>
  <c r="V70" i="19"/>
  <c r="P70" i="19"/>
  <c r="S70" i="19" s="1"/>
  <c r="U70" i="19" s="1"/>
  <c r="W70" i="19"/>
  <c r="X70" i="19" s="1"/>
  <c r="V61" i="19"/>
  <c r="W61" i="19"/>
  <c r="X61" i="19" s="1"/>
  <c r="P38" i="19"/>
  <c r="G38" i="19"/>
  <c r="W38" i="19"/>
  <c r="P126" i="19"/>
  <c r="V126" i="19"/>
  <c r="G126" i="19"/>
  <c r="V121" i="19"/>
  <c r="W121" i="19"/>
  <c r="G121" i="19"/>
  <c r="P121" i="19"/>
  <c r="W110" i="19"/>
  <c r="P110" i="19"/>
  <c r="G110" i="19"/>
  <c r="V110" i="19"/>
  <c r="V98" i="19"/>
  <c r="W98" i="19"/>
  <c r="P98" i="19"/>
  <c r="W91" i="19"/>
  <c r="P91" i="19"/>
  <c r="V91" i="19"/>
  <c r="G91" i="19"/>
  <c r="V84" i="19"/>
  <c r="P84" i="19"/>
  <c r="G84" i="19"/>
  <c r="W84" i="19"/>
  <c r="G80" i="19"/>
  <c r="W80" i="19"/>
  <c r="P80" i="19"/>
  <c r="V80" i="19"/>
  <c r="V64" i="19"/>
  <c r="W64" i="19"/>
  <c r="P64" i="19"/>
  <c r="G64" i="19"/>
  <c r="K55" i="19"/>
  <c r="N55" i="19"/>
  <c r="X55" i="19"/>
  <c r="P43" i="19"/>
  <c r="S43" i="19" s="1"/>
  <c r="U43" i="19" s="1"/>
  <c r="G43" i="19"/>
  <c r="W43" i="19"/>
  <c r="I35" i="19"/>
  <c r="G33" i="19"/>
  <c r="S33" i="19" s="1"/>
  <c r="U33" i="19" s="1"/>
  <c r="W33" i="19"/>
  <c r="V33" i="19"/>
  <c r="G101" i="19"/>
  <c r="W101" i="19"/>
  <c r="V101" i="19"/>
  <c r="P101" i="19"/>
  <c r="G94" i="19"/>
  <c r="W94" i="19"/>
  <c r="P94" i="19"/>
  <c r="V94" i="19"/>
  <c r="G87" i="19"/>
  <c r="W87" i="19"/>
  <c r="V87" i="19"/>
  <c r="W76" i="19"/>
  <c r="P76" i="19"/>
  <c r="V76" i="19"/>
  <c r="G76" i="19"/>
  <c r="P58" i="19"/>
  <c r="W58" i="19"/>
  <c r="G58" i="19"/>
  <c r="V55" i="19"/>
  <c r="W55" i="19"/>
  <c r="P55" i="19"/>
  <c r="S55" i="19" s="1"/>
  <c r="U55" i="19" s="1"/>
  <c r="W49" i="19"/>
  <c r="G49" i="19"/>
  <c r="G40" i="19"/>
  <c r="V40" i="19"/>
  <c r="P35" i="19"/>
  <c r="S35" i="19" s="1"/>
  <c r="U35" i="19" s="1"/>
  <c r="W35" i="19"/>
  <c r="X35" i="19" s="1"/>
  <c r="G125" i="19"/>
  <c r="P125" i="19"/>
  <c r="S125" i="19" s="1"/>
  <c r="U125" i="19" s="1"/>
  <c r="V125" i="19"/>
  <c r="W125" i="19"/>
  <c r="G123" i="19"/>
  <c r="W123" i="19"/>
  <c r="P123" i="19"/>
  <c r="S123" i="19" s="1"/>
  <c r="U123" i="19" s="1"/>
  <c r="V123" i="19"/>
  <c r="G120" i="19"/>
  <c r="P120" i="19"/>
  <c r="S120" i="19" s="1"/>
  <c r="U120" i="19" s="1"/>
  <c r="V120" i="19"/>
  <c r="W120" i="19"/>
  <c r="V108" i="19"/>
  <c r="P108" i="19"/>
  <c r="S108" i="19" s="1"/>
  <c r="U108" i="19" s="1"/>
  <c r="G108" i="19"/>
  <c r="W108" i="19"/>
  <c r="V90" i="19"/>
  <c r="W90" i="19"/>
  <c r="X90" i="19" s="1"/>
  <c r="P90" i="19"/>
  <c r="S90" i="19" s="1"/>
  <c r="U90" i="19" s="1"/>
  <c r="W83" i="19"/>
  <c r="P83" i="19"/>
  <c r="V83" i="19"/>
  <c r="G83" i="19"/>
  <c r="G79" i="19"/>
  <c r="W79" i="19"/>
  <c r="P79" i="19"/>
  <c r="S79" i="19" s="1"/>
  <c r="U79" i="19" s="1"/>
  <c r="G72" i="19"/>
  <c r="W72" i="19"/>
  <c r="X63" i="19"/>
  <c r="K63" i="19"/>
  <c r="N63" i="19"/>
  <c r="V37" i="19"/>
  <c r="W37" i="19"/>
  <c r="G37" i="19"/>
  <c r="V32" i="19"/>
  <c r="G28" i="19"/>
  <c r="V28" i="19"/>
  <c r="G128" i="19"/>
  <c r="P128" i="19"/>
  <c r="W128" i="19"/>
  <c r="K115" i="19"/>
  <c r="X109" i="19"/>
  <c r="K109" i="19"/>
  <c r="S105" i="19"/>
  <c r="U105" i="19" s="1"/>
  <c r="G104" i="19"/>
  <c r="W104" i="19"/>
  <c r="V104" i="19"/>
  <c r="G93" i="19"/>
  <c r="W93" i="19"/>
  <c r="V93" i="19"/>
  <c r="P93" i="19"/>
  <c r="G86" i="19"/>
  <c r="W86" i="19"/>
  <c r="P86" i="19"/>
  <c r="V86" i="19"/>
  <c r="P75" i="19"/>
  <c r="S75" i="19" s="1"/>
  <c r="U75" i="19" s="1"/>
  <c r="W75" i="19"/>
  <c r="X75" i="19" s="1"/>
  <c r="V75" i="19"/>
  <c r="W66" i="19"/>
  <c r="P66" i="19"/>
  <c r="G66" i="19"/>
  <c r="V63" i="19"/>
  <c r="W63" i="19"/>
  <c r="P63" i="19"/>
  <c r="S63" i="19" s="1"/>
  <c r="U63" i="19" s="1"/>
  <c r="W57" i="19"/>
  <c r="X57" i="19" s="1"/>
  <c r="R57" i="19"/>
  <c r="V57" i="19"/>
  <c r="P57" i="19"/>
  <c r="P54" i="19"/>
  <c r="S54" i="19" s="1"/>
  <c r="U54" i="19" s="1"/>
  <c r="V54" i="19"/>
  <c r="W54" i="19"/>
  <c r="X54" i="19" s="1"/>
  <c r="K51" i="19"/>
  <c r="N51" i="19"/>
  <c r="G42" i="19"/>
  <c r="P42" i="19"/>
  <c r="G39" i="19"/>
  <c r="W39" i="19"/>
  <c r="P39" i="19"/>
  <c r="W30" i="19"/>
  <c r="G30" i="19"/>
  <c r="S30" i="19" s="1"/>
  <c r="U30" i="19" s="1"/>
  <c r="W25" i="19"/>
  <c r="G25" i="19"/>
  <c r="V25" i="19"/>
  <c r="G23" i="19"/>
  <c r="P23" i="19"/>
  <c r="W23" i="19"/>
  <c r="P21" i="19"/>
  <c r="G21" i="19"/>
  <c r="G117" i="19"/>
  <c r="P117" i="19"/>
  <c r="V117" i="19"/>
  <c r="W117" i="19"/>
  <c r="V115" i="19"/>
  <c r="W115" i="19"/>
  <c r="X115" i="19" s="1"/>
  <c r="P115" i="19"/>
  <c r="S115" i="19" s="1"/>
  <c r="U115" i="19" s="1"/>
  <c r="G112" i="19"/>
  <c r="V112" i="19"/>
  <c r="W112" i="19"/>
  <c r="G113" i="19"/>
  <c r="W113" i="19"/>
  <c r="P113" i="19"/>
  <c r="K105" i="19"/>
  <c r="W107" i="19"/>
  <c r="P107" i="19"/>
  <c r="V107" i="19"/>
  <c r="G107" i="19"/>
  <c r="V100" i="19"/>
  <c r="P100" i="19"/>
  <c r="G100" i="19"/>
  <c r="W100" i="19"/>
  <c r="V82" i="19"/>
  <c r="W82" i="19"/>
  <c r="X82" i="19" s="1"/>
  <c r="P82" i="19"/>
  <c r="S82" i="19" s="1"/>
  <c r="U82" i="19" s="1"/>
  <c r="G78" i="19"/>
  <c r="W78" i="19"/>
  <c r="V78" i="19"/>
  <c r="P78" i="19"/>
  <c r="S78" i="19" s="1"/>
  <c r="U78" i="19" s="1"/>
  <c r="V48" i="19"/>
  <c r="G48" i="19"/>
  <c r="W45" i="19"/>
  <c r="X45" i="19" s="1"/>
  <c r="P45" i="19"/>
  <c r="S45" i="19" s="1"/>
  <c r="U45" i="19" s="1"/>
  <c r="W27" i="19"/>
  <c r="G27" i="19"/>
  <c r="S27" i="19" s="1"/>
  <c r="U27" i="19" s="1"/>
  <c r="X122" i="19"/>
  <c r="K122" i="19"/>
  <c r="V118" i="19"/>
  <c r="W118" i="19"/>
  <c r="G118" i="19"/>
  <c r="P118" i="19"/>
  <c r="S81" i="19"/>
  <c r="U81" i="19" s="1"/>
  <c r="G98" i="19"/>
  <c r="G103" i="19"/>
  <c r="S103" i="19" s="1"/>
  <c r="U103" i="19" s="1"/>
  <c r="W103" i="19"/>
  <c r="V103" i="19"/>
  <c r="G96" i="19"/>
  <c r="W96" i="19"/>
  <c r="V96" i="19"/>
  <c r="G85" i="19"/>
  <c r="W85" i="19"/>
  <c r="V85" i="19"/>
  <c r="P85" i="19"/>
  <c r="S85" i="19" s="1"/>
  <c r="U85" i="19" s="1"/>
  <c r="G74" i="19"/>
  <c r="W74" i="19"/>
  <c r="P74" i="19"/>
  <c r="V74" i="19"/>
  <c r="V68" i="19"/>
  <c r="G68" i="19"/>
  <c r="W68" i="19"/>
  <c r="P68" i="19"/>
  <c r="W62" i="19"/>
  <c r="G62" i="19"/>
  <c r="V62" i="19"/>
  <c r="P62" i="19"/>
  <c r="P56" i="19"/>
  <c r="S56" i="19" s="1"/>
  <c r="U56" i="19" s="1"/>
  <c r="P53" i="19"/>
  <c r="G53" i="19"/>
  <c r="G41" i="19"/>
  <c r="S41" i="19" s="1"/>
  <c r="U41" i="19" s="1"/>
  <c r="I36" i="19"/>
  <c r="X36" i="19"/>
  <c r="G34" i="19"/>
  <c r="W34" i="19"/>
  <c r="P34" i="19"/>
  <c r="G127" i="19"/>
  <c r="S127" i="19" s="1"/>
  <c r="U127" i="19" s="1"/>
  <c r="V127" i="19"/>
  <c r="P114" i="19"/>
  <c r="V114" i="19"/>
  <c r="G114" i="19"/>
  <c r="P111" i="19"/>
  <c r="S111" i="19" s="1"/>
  <c r="U111" i="19" s="1"/>
  <c r="V111" i="19"/>
  <c r="W111" i="19"/>
  <c r="G111" i="19"/>
  <c r="W51" i="19"/>
  <c r="X51" i="19" s="1"/>
  <c r="V122" i="19"/>
  <c r="V109" i="19"/>
  <c r="V51" i="19"/>
  <c r="V129" i="19"/>
  <c r="P51" i="19"/>
  <c r="S51" i="19" s="1"/>
  <c r="U51" i="19" s="1"/>
  <c r="V22" i="19"/>
  <c r="V131" i="19"/>
  <c r="G131" i="19"/>
  <c r="W131" i="19"/>
  <c r="P131" i="19"/>
  <c r="W130" i="19"/>
  <c r="G130" i="19"/>
  <c r="S130" i="19" s="1"/>
  <c r="U130" i="19" s="1"/>
  <c r="P67" i="1"/>
  <c r="P103" i="1"/>
  <c r="P36" i="1"/>
  <c r="AC36" i="1" s="1"/>
  <c r="P95" i="1"/>
  <c r="P98" i="1"/>
  <c r="P104" i="1"/>
  <c r="P105" i="1"/>
  <c r="P80" i="1"/>
  <c r="P121" i="1"/>
  <c r="P76" i="1"/>
  <c r="P23" i="1"/>
  <c r="P93" i="1"/>
  <c r="P114" i="1"/>
  <c r="P85" i="1"/>
  <c r="P90" i="1"/>
  <c r="AC90" i="1" s="1"/>
  <c r="P57" i="1"/>
  <c r="P37" i="1"/>
  <c r="AC37" i="1" s="1"/>
  <c r="P74" i="1"/>
  <c r="P118" i="1"/>
  <c r="P61" i="1"/>
  <c r="P40" i="1"/>
  <c r="AC40" i="1" s="1"/>
  <c r="P39" i="1"/>
  <c r="AC39" i="1" s="1"/>
  <c r="P50" i="1"/>
  <c r="P110" i="1"/>
  <c r="AC110" i="1" s="1"/>
  <c r="P86" i="1"/>
  <c r="P72" i="1"/>
  <c r="P82" i="1"/>
  <c r="P64" i="1"/>
  <c r="AF64" i="1" s="1"/>
  <c r="P56" i="1"/>
  <c r="P33" i="1"/>
  <c r="P122" i="1"/>
  <c r="P78" i="1"/>
  <c r="P81" i="1"/>
  <c r="P24" i="1"/>
  <c r="AC24" i="1" s="1"/>
  <c r="P29" i="1"/>
  <c r="AC29" i="1" s="1"/>
  <c r="P27" i="1"/>
  <c r="AC27" i="1" s="1"/>
  <c r="P60" i="1"/>
  <c r="AC60" i="1" s="1"/>
  <c r="P65" i="1"/>
  <c r="P34" i="1"/>
  <c r="AC34" i="1" s="1"/>
  <c r="P25" i="1"/>
  <c r="P44" i="1"/>
  <c r="AC44" i="1" s="1"/>
  <c r="P100" i="1"/>
  <c r="P42" i="1"/>
  <c r="P47" i="1"/>
  <c r="AF47" i="1" s="1"/>
  <c r="P22" i="1"/>
  <c r="P21" i="1"/>
  <c r="BL92" i="1"/>
  <c r="BL39" i="1"/>
  <c r="AU105" i="1"/>
  <c r="AT105" i="1" s="1"/>
  <c r="AU128" i="1"/>
  <c r="BL50" i="1"/>
  <c r="AU59" i="1"/>
  <c r="AT59" i="1" s="1"/>
  <c r="AS59" i="1" s="1"/>
  <c r="AR59" i="1" s="1"/>
  <c r="AQ59" i="1" s="1"/>
  <c r="AP59" i="1" s="1"/>
  <c r="AO59" i="1" s="1"/>
  <c r="AN59" i="1" s="1"/>
  <c r="AM59" i="1" s="1"/>
  <c r="AL59" i="1" s="1"/>
  <c r="AI59" i="1" s="1"/>
  <c r="AU75" i="1"/>
  <c r="AT75" i="1" s="1"/>
  <c r="AS75" i="1" s="1"/>
  <c r="AR75" i="1" s="1"/>
  <c r="AQ75" i="1" s="1"/>
  <c r="AP75" i="1" s="1"/>
  <c r="AO75" i="1" s="1"/>
  <c r="AN75" i="1" s="1"/>
  <c r="AM75" i="1" s="1"/>
  <c r="AL75" i="1" s="1"/>
  <c r="AK75" i="1" s="1"/>
  <c r="AU38" i="1"/>
  <c r="AT38" i="1" s="1"/>
  <c r="AS38" i="1" s="1"/>
  <c r="AR38" i="1" s="1"/>
  <c r="AQ38" i="1" s="1"/>
  <c r="AP38" i="1" s="1"/>
  <c r="AO38" i="1" s="1"/>
  <c r="AN38" i="1" s="1"/>
  <c r="AM38" i="1" s="1"/>
  <c r="AL38" i="1" s="1"/>
  <c r="AB12" i="1"/>
  <c r="BL70" i="1"/>
  <c r="BL73" i="1"/>
  <c r="BL45" i="1"/>
  <c r="BL49" i="1"/>
  <c r="AU127" i="1"/>
  <c r="AT127" i="1" s="1"/>
  <c r="AS127" i="1" s="1"/>
  <c r="AR127" i="1" s="1"/>
  <c r="AQ127" i="1" s="1"/>
  <c r="AP127" i="1" s="1"/>
  <c r="AO127" i="1" s="1"/>
  <c r="AN127" i="1" s="1"/>
  <c r="AM127" i="1" s="1"/>
  <c r="AL127" i="1" s="1"/>
  <c r="AU79" i="1"/>
  <c r="BL61" i="1"/>
  <c r="BL72" i="1"/>
  <c r="AU37" i="1"/>
  <c r="AT37" i="1" s="1"/>
  <c r="AS37" i="1" s="1"/>
  <c r="AR37" i="1" s="1"/>
  <c r="AQ37" i="1" s="1"/>
  <c r="AP37" i="1" s="1"/>
  <c r="AO37" i="1" s="1"/>
  <c r="AN37" i="1" s="1"/>
  <c r="AM37" i="1" s="1"/>
  <c r="AL37" i="1" s="1"/>
  <c r="BL29" i="1"/>
  <c r="BL79" i="1"/>
  <c r="BL81" i="1"/>
  <c r="BL48" i="1"/>
  <c r="BL51" i="1"/>
  <c r="AU52" i="1"/>
  <c r="AT52" i="1" s="1"/>
  <c r="AU45" i="1"/>
  <c r="BL63" i="1"/>
  <c r="AU73" i="1"/>
  <c r="AU56" i="1"/>
  <c r="BL7" i="1"/>
  <c r="BL2" i="1"/>
  <c r="BL13" i="1"/>
  <c r="BL16" i="1"/>
  <c r="BL5" i="1"/>
  <c r="BL37" i="1"/>
  <c r="BL12" i="1"/>
  <c r="BL18" i="1"/>
  <c r="BL25" i="1"/>
  <c r="P68" i="1"/>
  <c r="Z68" i="1"/>
  <c r="G68" i="1"/>
  <c r="Z105" i="1"/>
  <c r="G105" i="1"/>
  <c r="G121" i="1"/>
  <c r="Z121" i="1"/>
  <c r="P46" i="1"/>
  <c r="G42" i="1"/>
  <c r="Z42" i="1"/>
  <c r="G114" i="1"/>
  <c r="K114" i="1" s="1"/>
  <c r="Z114" i="1"/>
  <c r="G103" i="1"/>
  <c r="Z103" i="1"/>
  <c r="G100" i="1"/>
  <c r="Z100" i="1"/>
  <c r="P92" i="1"/>
  <c r="Z92" i="1"/>
  <c r="G92" i="1"/>
  <c r="AU34" i="1"/>
  <c r="AU30" i="1"/>
  <c r="P52" i="1"/>
  <c r="Z52" i="1"/>
  <c r="G122" i="1"/>
  <c r="K122" i="1" s="1"/>
  <c r="Z122" i="1"/>
  <c r="Z66" i="1"/>
  <c r="AU54" i="1"/>
  <c r="AT54" i="1" s="1"/>
  <c r="AS54" i="1" s="1"/>
  <c r="AR54" i="1" s="1"/>
  <c r="AQ54" i="1" s="1"/>
  <c r="AP54" i="1" s="1"/>
  <c r="AO54" i="1" s="1"/>
  <c r="AN54" i="1" s="1"/>
  <c r="AM54" i="1" s="1"/>
  <c r="AL54" i="1" s="1"/>
  <c r="AI54" i="1" s="1"/>
  <c r="Z54" i="1"/>
  <c r="AB18" i="1"/>
  <c r="BL65" i="1" s="1"/>
  <c r="P94" i="1"/>
  <c r="P87" i="1"/>
  <c r="AF87" i="1" s="1"/>
  <c r="P28" i="1"/>
  <c r="AC28" i="1" s="1"/>
  <c r="AY2" i="1"/>
  <c r="P125" i="1"/>
  <c r="P128" i="1"/>
  <c r="P53" i="1"/>
  <c r="Q23" i="1"/>
  <c r="Q19" i="1" s="1"/>
  <c r="S19" i="1" s="1"/>
  <c r="AY4" i="1"/>
  <c r="P99" i="1"/>
  <c r="AU85" i="1"/>
  <c r="AT85" i="1" s="1"/>
  <c r="AS85" i="1" s="1"/>
  <c r="AR85" i="1" s="1"/>
  <c r="AQ85" i="1" s="1"/>
  <c r="AP85" i="1" s="1"/>
  <c r="AO85" i="1" s="1"/>
  <c r="AN85" i="1" s="1"/>
  <c r="AM85" i="1" s="1"/>
  <c r="AL85" i="1" s="1"/>
  <c r="P71" i="1"/>
  <c r="C17" i="1"/>
  <c r="E129" i="1"/>
  <c r="F129" i="1" s="1"/>
  <c r="AB2" i="1"/>
  <c r="AB15" i="1" s="1"/>
  <c r="AU26" i="1" s="1"/>
  <c r="P111" i="1"/>
  <c r="AC111" i="1" s="1"/>
  <c r="P91" i="1"/>
  <c r="P35" i="1"/>
  <c r="BK92" i="1"/>
  <c r="BJ92" i="1" s="1"/>
  <c r="BI92" i="1" s="1"/>
  <c r="BH92" i="1" s="1"/>
  <c r="BG92" i="1" s="1"/>
  <c r="BF92" i="1" s="1"/>
  <c r="BE92" i="1" s="1"/>
  <c r="BD92" i="1" s="1"/>
  <c r="BC92" i="1" s="1"/>
  <c r="AJ54" i="1"/>
  <c r="AK54" i="1"/>
  <c r="J24" i="1"/>
  <c r="AS52" i="1"/>
  <c r="AR52" i="1" s="1"/>
  <c r="AQ52" i="1" s="1"/>
  <c r="AP52" i="1"/>
  <c r="AO52" i="1" s="1"/>
  <c r="AN52" i="1" s="1"/>
  <c r="AM52" i="1" s="1"/>
  <c r="AL52" i="1" s="1"/>
  <c r="K127" i="1"/>
  <c r="K69" i="1"/>
  <c r="AF60" i="1"/>
  <c r="K62" i="1"/>
  <c r="AT30" i="1"/>
  <c r="AS30" i="1" s="1"/>
  <c r="AR30" i="1" s="1"/>
  <c r="AQ30" i="1" s="1"/>
  <c r="AP30" i="1" s="1"/>
  <c r="AO30" i="1" s="1"/>
  <c r="AN30" i="1" s="1"/>
  <c r="AM30" i="1" s="1"/>
  <c r="AL30" i="1" s="1"/>
  <c r="K124" i="1"/>
  <c r="G117" i="1"/>
  <c r="Z117" i="1"/>
  <c r="Z108" i="1"/>
  <c r="AU108" i="1"/>
  <c r="G90" i="1"/>
  <c r="AU90" i="1"/>
  <c r="G82" i="1"/>
  <c r="Z82" i="1"/>
  <c r="G80" i="1"/>
  <c r="Z80" i="1"/>
  <c r="Z49" i="1"/>
  <c r="AU49" i="1"/>
  <c r="G49" i="1"/>
  <c r="AF49" i="1" s="1"/>
  <c r="AU124" i="1"/>
  <c r="P124" i="1"/>
  <c r="AF124" i="1" s="1"/>
  <c r="G93" i="1"/>
  <c r="Z93" i="1"/>
  <c r="AU93" i="1"/>
  <c r="AU88" i="1"/>
  <c r="P88" i="1"/>
  <c r="G88" i="1"/>
  <c r="G78" i="1"/>
  <c r="Z78" i="1"/>
  <c r="G50" i="1"/>
  <c r="Z50" i="1"/>
  <c r="AU50" i="1"/>
  <c r="P126" i="1"/>
  <c r="G126" i="1"/>
  <c r="AU126" i="1"/>
  <c r="Z126" i="1"/>
  <c r="P116" i="1"/>
  <c r="Z116" i="1"/>
  <c r="AU116" i="1"/>
  <c r="G116" i="1"/>
  <c r="AC114" i="1"/>
  <c r="AF114" i="1"/>
  <c r="AU107" i="1"/>
  <c r="G107" i="1"/>
  <c r="Z107" i="1"/>
  <c r="P107" i="1"/>
  <c r="AC107" i="1" s="1"/>
  <c r="Z98" i="1"/>
  <c r="AU98" i="1"/>
  <c r="G98" i="1"/>
  <c r="Z95" i="1"/>
  <c r="AU95" i="1"/>
  <c r="G95" i="1"/>
  <c r="Z55" i="1"/>
  <c r="AU55" i="1"/>
  <c r="P55" i="1"/>
  <c r="Z51" i="1"/>
  <c r="AU51" i="1"/>
  <c r="P51" i="1"/>
  <c r="AC47" i="1"/>
  <c r="P120" i="1"/>
  <c r="AU120" i="1"/>
  <c r="Z120" i="1"/>
  <c r="Z102" i="1"/>
  <c r="AU102" i="1"/>
  <c r="G102" i="1"/>
  <c r="P102" i="1"/>
  <c r="P83" i="1"/>
  <c r="G83" i="1"/>
  <c r="Z69" i="1"/>
  <c r="AU69" i="1"/>
  <c r="P69" i="1"/>
  <c r="AF69" i="1" s="1"/>
  <c r="Z62" i="1"/>
  <c r="AU62" i="1"/>
  <c r="P62" i="1"/>
  <c r="AC62" i="1" s="1"/>
  <c r="Z35" i="1"/>
  <c r="G35" i="1"/>
  <c r="Z118" i="1"/>
  <c r="G118" i="1"/>
  <c r="AU118" i="1"/>
  <c r="AU109" i="1"/>
  <c r="P109" i="1"/>
  <c r="AU97" i="1"/>
  <c r="G97" i="1"/>
  <c r="P97" i="1"/>
  <c r="Z86" i="1"/>
  <c r="AU86" i="1"/>
  <c r="G86" i="1"/>
  <c r="G81" i="1"/>
  <c r="AU81" i="1"/>
  <c r="G79" i="1"/>
  <c r="P79" i="1"/>
  <c r="P73" i="1"/>
  <c r="G73" i="1"/>
  <c r="P70" i="1"/>
  <c r="G70" i="1"/>
  <c r="G59" i="1"/>
  <c r="Z59" i="1"/>
  <c r="P115" i="1"/>
  <c r="G115" i="1"/>
  <c r="G113" i="1"/>
  <c r="AU113" i="1"/>
  <c r="P113" i="1"/>
  <c r="P106" i="1"/>
  <c r="G106" i="1"/>
  <c r="Z106" i="1"/>
  <c r="AU106" i="1"/>
  <c r="Z104" i="1"/>
  <c r="G104" i="1"/>
  <c r="AU104" i="1"/>
  <c r="G94" i="1"/>
  <c r="G89" i="1"/>
  <c r="P89" i="1"/>
  <c r="Z89" i="1"/>
  <c r="Z74" i="1"/>
  <c r="AU74" i="1"/>
  <c r="G74" i="1"/>
  <c r="AU64" i="1"/>
  <c r="AU63" i="1"/>
  <c r="P63" i="1"/>
  <c r="G63" i="1"/>
  <c r="Z63" i="1"/>
  <c r="K48" i="1"/>
  <c r="P43" i="1"/>
  <c r="AU43" i="1"/>
  <c r="Z43" i="1"/>
  <c r="G43" i="1"/>
  <c r="G30" i="1"/>
  <c r="P30" i="1"/>
  <c r="Z30" i="1"/>
  <c r="Z124" i="1"/>
  <c r="AU117" i="1"/>
  <c r="G108" i="1"/>
  <c r="K101" i="1"/>
  <c r="AU99" i="1"/>
  <c r="G99" i="1"/>
  <c r="Z90" i="1"/>
  <c r="G84" i="1"/>
  <c r="P84" i="1"/>
  <c r="AU84" i="1"/>
  <c r="AU82" i="1"/>
  <c r="Z77" i="1"/>
  <c r="P77" i="1"/>
  <c r="P75" i="1"/>
  <c r="G75" i="1"/>
  <c r="AU67" i="1"/>
  <c r="G67" i="1"/>
  <c r="P48" i="1"/>
  <c r="AC48" i="1" s="1"/>
  <c r="AU48" i="1"/>
  <c r="Z48" i="1"/>
  <c r="Z33" i="1"/>
  <c r="AU33" i="1"/>
  <c r="G33" i="1"/>
  <c r="Z127" i="1"/>
  <c r="P127" i="1"/>
  <c r="AF127" i="1" s="1"/>
  <c r="P119" i="1"/>
  <c r="G119" i="1"/>
  <c r="Z119" i="1"/>
  <c r="Z128" i="1"/>
  <c r="G128" i="1"/>
  <c r="P112" i="1"/>
  <c r="G112" i="1"/>
  <c r="Z112" i="1"/>
  <c r="AU112" i="1"/>
  <c r="P108" i="1"/>
  <c r="Z101" i="1"/>
  <c r="P101" i="1"/>
  <c r="AF101" i="1" s="1"/>
  <c r="AU101" i="1"/>
  <c r="P96" i="1"/>
  <c r="AU96" i="1"/>
  <c r="Z96" i="1"/>
  <c r="AU78" i="1"/>
  <c r="P45" i="1"/>
  <c r="Z45" i="1"/>
  <c r="P26" i="1"/>
  <c r="AU125" i="1"/>
  <c r="Z110" i="1"/>
  <c r="P41" i="1"/>
  <c r="G125" i="1"/>
  <c r="G66" i="1"/>
  <c r="G58" i="1"/>
  <c r="G54" i="1"/>
  <c r="G41" i="1"/>
  <c r="P66" i="1"/>
  <c r="AF66" i="1" s="1"/>
  <c r="P58" i="1"/>
  <c r="P54" i="1"/>
  <c r="AU41" i="1"/>
  <c r="AU58" i="1"/>
  <c r="Z129" i="1"/>
  <c r="G129" i="1"/>
  <c r="AU129" i="1"/>
  <c r="P129" i="1"/>
  <c r="P123" i="1"/>
  <c r="AU123" i="1"/>
  <c r="G123" i="1"/>
  <c r="O1" i="2"/>
  <c r="O3" i="2"/>
  <c r="O2" i="2"/>
  <c r="C16" i="18"/>
  <c r="D18" i="18" s="1"/>
  <c r="C16" i="3"/>
  <c r="D18" i="3" s="1"/>
  <c r="O6" i="2"/>
  <c r="O4" i="2"/>
  <c r="O5" i="2"/>
  <c r="O59" i="18"/>
  <c r="O67" i="18"/>
  <c r="O75" i="18"/>
  <c r="O83" i="18"/>
  <c r="O91" i="18"/>
  <c r="O99" i="18"/>
  <c r="O107" i="18"/>
  <c r="O46" i="18"/>
  <c r="O54" i="18"/>
  <c r="O60" i="18"/>
  <c r="O68" i="18"/>
  <c r="O76" i="18"/>
  <c r="O84" i="18"/>
  <c r="O92" i="18"/>
  <c r="O100" i="18"/>
  <c r="O108" i="18"/>
  <c r="O47" i="18"/>
  <c r="O55" i="18"/>
  <c r="O62" i="18"/>
  <c r="O70" i="18"/>
  <c r="O78" i="18"/>
  <c r="O86" i="18"/>
  <c r="O94" i="18"/>
  <c r="O102" i="18"/>
  <c r="O110" i="18"/>
  <c r="O49" i="18"/>
  <c r="C15" i="18"/>
  <c r="O63" i="18"/>
  <c r="O71" i="18"/>
  <c r="O79" i="18"/>
  <c r="O87" i="18"/>
  <c r="O95" i="18"/>
  <c r="O103" i="18"/>
  <c r="O111" i="18"/>
  <c r="O50" i="18"/>
  <c r="O57" i="18"/>
  <c r="O65" i="18"/>
  <c r="O73" i="18"/>
  <c r="O81" i="18"/>
  <c r="O89" i="18"/>
  <c r="O97" i="18"/>
  <c r="O105" i="18"/>
  <c r="O44" i="18"/>
  <c r="O52" i="18"/>
  <c r="O58" i="18"/>
  <c r="O66" i="18"/>
  <c r="O74" i="18"/>
  <c r="O82" i="18"/>
  <c r="O90" i="18"/>
  <c r="O98" i="18"/>
  <c r="O106" i="18"/>
  <c r="O45" i="18"/>
  <c r="O53" i="18"/>
  <c r="O85" i="18"/>
  <c r="O48" i="18"/>
  <c r="O88" i="18"/>
  <c r="O51" i="18"/>
  <c r="O61" i="18"/>
  <c r="O93" i="18"/>
  <c r="O56" i="18"/>
  <c r="O64" i="18"/>
  <c r="O96" i="18"/>
  <c r="O69" i="18"/>
  <c r="O101" i="18"/>
  <c r="O72" i="18"/>
  <c r="O104" i="18"/>
  <c r="O77" i="18"/>
  <c r="O109" i="18"/>
  <c r="O80" i="18"/>
  <c r="O43" i="18"/>
  <c r="O36" i="3"/>
  <c r="O26" i="3"/>
  <c r="O55" i="3"/>
  <c r="O77" i="3"/>
  <c r="O46" i="3"/>
  <c r="O70" i="3"/>
  <c r="O41" i="3"/>
  <c r="O67" i="3"/>
  <c r="O102" i="3"/>
  <c r="O97" i="3"/>
  <c r="O80" i="3"/>
  <c r="O40" i="3"/>
  <c r="O30" i="3"/>
  <c r="O63" i="3"/>
  <c r="O81" i="3"/>
  <c r="O50" i="3"/>
  <c r="O74" i="3"/>
  <c r="O45" i="3"/>
  <c r="O71" i="3"/>
  <c r="O42" i="3"/>
  <c r="O105" i="3"/>
  <c r="O84" i="3"/>
  <c r="O25" i="3"/>
  <c r="O27" i="3"/>
  <c r="O103" i="3"/>
  <c r="O89" i="3"/>
  <c r="O93" i="3"/>
  <c r="O82" i="3"/>
  <c r="O53" i="3"/>
  <c r="O79" i="3"/>
  <c r="O48" i="3"/>
  <c r="O60" i="3"/>
  <c r="O92" i="3"/>
  <c r="C15" i="3"/>
  <c r="O29" i="3"/>
  <c r="O34" i="3"/>
  <c r="O58" i="3"/>
  <c r="O98" i="3"/>
  <c r="O101" i="3"/>
  <c r="O86" i="3"/>
  <c r="O59" i="3"/>
  <c r="O83" i="3"/>
  <c r="O52" i="3"/>
  <c r="O64" i="3"/>
  <c r="O100" i="3"/>
  <c r="O28" i="3"/>
  <c r="O37" i="3"/>
  <c r="O47" i="3"/>
  <c r="O69" i="3"/>
  <c r="O38" i="3"/>
  <c r="O56" i="3"/>
  <c r="O96" i="3"/>
  <c r="O107" i="3"/>
  <c r="O91" i="3"/>
  <c r="O61" i="3"/>
  <c r="O72" i="3"/>
  <c r="O32" i="3"/>
  <c r="O22" i="3"/>
  <c r="O51" i="3"/>
  <c r="O73" i="3"/>
  <c r="O39" i="3"/>
  <c r="O66" i="3"/>
  <c r="O104" i="3"/>
  <c r="O35" i="3"/>
  <c r="O94" i="3"/>
  <c r="O62" i="3"/>
  <c r="O76" i="3"/>
  <c r="O95" i="3"/>
  <c r="O49" i="3"/>
  <c r="O88" i="3"/>
  <c r="O65" i="3"/>
  <c r="O99" i="3"/>
  <c r="O108" i="3"/>
  <c r="O85" i="3"/>
  <c r="O75" i="3"/>
  <c r="O24" i="3"/>
  <c r="O106" i="3"/>
  <c r="O87" i="3"/>
  <c r="O21" i="3"/>
  <c r="O54" i="3"/>
  <c r="O44" i="3"/>
  <c r="O33" i="3"/>
  <c r="O109" i="3"/>
  <c r="O57" i="3"/>
  <c r="O23" i="3"/>
  <c r="O78" i="3"/>
  <c r="O31" i="3"/>
  <c r="O43" i="3"/>
  <c r="O90" i="3"/>
  <c r="O68" i="3"/>
  <c r="O104" i="6"/>
  <c r="O99" i="6"/>
  <c r="O108" i="6"/>
  <c r="O103" i="6"/>
  <c r="O94" i="6"/>
  <c r="O110" i="6"/>
  <c r="O105" i="6"/>
  <c r="O96" i="6"/>
  <c r="O112" i="6"/>
  <c r="O107" i="6"/>
  <c r="O100" i="6"/>
  <c r="O95" i="6"/>
  <c r="O111" i="6"/>
  <c r="O102" i="6"/>
  <c r="O97" i="6"/>
  <c r="O113" i="6"/>
  <c r="O57" i="6"/>
  <c r="O54" i="6"/>
  <c r="O87" i="6"/>
  <c r="O85" i="6"/>
  <c r="O83" i="6"/>
  <c r="O52" i="6"/>
  <c r="O55" i="6"/>
  <c r="O61" i="6"/>
  <c r="O80" i="6"/>
  <c r="O91" i="6"/>
  <c r="O98" i="6"/>
  <c r="O64" i="6"/>
  <c r="O58" i="6"/>
  <c r="O73" i="6"/>
  <c r="O74" i="6"/>
  <c r="O60" i="6"/>
  <c r="O70" i="6"/>
  <c r="O106" i="6"/>
  <c r="O72" i="6"/>
  <c r="O53" i="6"/>
  <c r="O76" i="6"/>
  <c r="O82" i="6"/>
  <c r="O63" i="6"/>
  <c r="O78" i="6"/>
  <c r="O101" i="6"/>
  <c r="O51" i="6"/>
  <c r="O81" i="6"/>
  <c r="O92" i="6"/>
  <c r="O67" i="6"/>
  <c r="O71" i="6"/>
  <c r="O109" i="6"/>
  <c r="O59" i="6"/>
  <c r="O89" i="6"/>
  <c r="O79" i="6"/>
  <c r="O77" i="6"/>
  <c r="O75" i="6"/>
  <c r="O56" i="6"/>
  <c r="O88" i="6"/>
  <c r="C15" i="6"/>
  <c r="O66" i="6"/>
  <c r="O50" i="6"/>
  <c r="O62" i="6"/>
  <c r="O65" i="6"/>
  <c r="O86" i="6"/>
  <c r="O69" i="6"/>
  <c r="O93" i="6"/>
  <c r="O84" i="6"/>
  <c r="O68" i="6"/>
  <c r="O90" i="6"/>
  <c r="C16" i="12"/>
  <c r="D18" i="12" s="1"/>
  <c r="C16" i="6"/>
  <c r="D18" i="6" s="1"/>
  <c r="O97" i="10"/>
  <c r="O92" i="10"/>
  <c r="O108" i="10"/>
  <c r="O101" i="10"/>
  <c r="O96" i="10"/>
  <c r="O103" i="10"/>
  <c r="O98" i="10"/>
  <c r="O105" i="10"/>
  <c r="O100" i="10"/>
  <c r="O93" i="10"/>
  <c r="O109" i="10"/>
  <c r="O104" i="10"/>
  <c r="O95" i="10"/>
  <c r="O90" i="10"/>
  <c r="O106" i="10"/>
  <c r="O110" i="10"/>
  <c r="O23" i="10"/>
  <c r="O60" i="10"/>
  <c r="O63" i="10"/>
  <c r="O58" i="10"/>
  <c r="O77" i="10"/>
  <c r="O80" i="10"/>
  <c r="O75" i="10"/>
  <c r="O46" i="10"/>
  <c r="O65" i="10"/>
  <c r="O24" i="10"/>
  <c r="O68" i="10"/>
  <c r="O71" i="10"/>
  <c r="O66" i="10"/>
  <c r="O25" i="10"/>
  <c r="O27" i="10"/>
  <c r="O83" i="10"/>
  <c r="O54" i="10"/>
  <c r="O73" i="10"/>
  <c r="O91" i="10"/>
  <c r="O21" i="10"/>
  <c r="O26" i="10"/>
  <c r="O84" i="10"/>
  <c r="O37" i="10"/>
  <c r="O40" i="10"/>
  <c r="O35" i="10"/>
  <c r="O87" i="10"/>
  <c r="O70" i="10"/>
  <c r="O82" i="10"/>
  <c r="O99" i="10"/>
  <c r="O32" i="10"/>
  <c r="O31" i="10"/>
  <c r="O86" i="10"/>
  <c r="O45" i="10"/>
  <c r="O48" i="10"/>
  <c r="O43" i="10"/>
  <c r="O89" i="10"/>
  <c r="O78" i="10"/>
  <c r="O94" i="10"/>
  <c r="C15" i="10"/>
  <c r="O44" i="10"/>
  <c r="O47" i="10"/>
  <c r="O42" i="10"/>
  <c r="O61" i="10"/>
  <c r="O64" i="10"/>
  <c r="O59" i="10"/>
  <c r="O33" i="10"/>
  <c r="O49" i="10"/>
  <c r="O102" i="10"/>
  <c r="O28" i="10"/>
  <c r="O52" i="10"/>
  <c r="O55" i="10"/>
  <c r="O50" i="10"/>
  <c r="O69" i="10"/>
  <c r="O72" i="10"/>
  <c r="O67" i="10"/>
  <c r="O38" i="10"/>
  <c r="O57" i="10"/>
  <c r="O79" i="10"/>
  <c r="O85" i="10"/>
  <c r="O88" i="10"/>
  <c r="O30" i="10"/>
  <c r="O107" i="10"/>
  <c r="O74" i="10"/>
  <c r="O62" i="10"/>
  <c r="O53" i="10"/>
  <c r="O41" i="10"/>
  <c r="O22" i="10"/>
  <c r="O34" i="10"/>
  <c r="O81" i="10"/>
  <c r="O36" i="10"/>
  <c r="O56" i="10"/>
  <c r="O76" i="10"/>
  <c r="O29" i="10"/>
  <c r="O39" i="10"/>
  <c r="O51" i="10"/>
  <c r="O98" i="8"/>
  <c r="O93" i="8"/>
  <c r="O86" i="8"/>
  <c r="O102" i="8"/>
  <c r="O97" i="8"/>
  <c r="O88" i="8"/>
  <c r="O104" i="8"/>
  <c r="O99" i="8"/>
  <c r="O90" i="8"/>
  <c r="O85" i="8"/>
  <c r="O101" i="8"/>
  <c r="O94" i="8"/>
  <c r="O89" i="8"/>
  <c r="O105" i="8"/>
  <c r="O96" i="8"/>
  <c r="O91" i="8"/>
  <c r="O92" i="8"/>
  <c r="O30" i="8"/>
  <c r="O33" i="8"/>
  <c r="O48" i="8"/>
  <c r="O59" i="8"/>
  <c r="O70" i="8"/>
  <c r="O32" i="8"/>
  <c r="O55" i="8"/>
  <c r="O87" i="8"/>
  <c r="O95" i="8"/>
  <c r="O29" i="8"/>
  <c r="O28" i="8"/>
  <c r="O53" i="8"/>
  <c r="O72" i="8"/>
  <c r="O83" i="8"/>
  <c r="O49" i="8"/>
  <c r="O68" i="8"/>
  <c r="O79" i="8"/>
  <c r="O103" i="8"/>
  <c r="C15" i="8"/>
  <c r="O69" i="8"/>
  <c r="O51" i="8"/>
  <c r="O41" i="8"/>
  <c r="O25" i="8"/>
  <c r="O58" i="8"/>
  <c r="O23" i="8"/>
  <c r="O77" i="8"/>
  <c r="O67" i="8"/>
  <c r="O57" i="8"/>
  <c r="O43" i="8"/>
  <c r="O66" i="8"/>
  <c r="O21" i="8"/>
  <c r="O26" i="8"/>
  <c r="O36" i="8"/>
  <c r="O75" i="8"/>
  <c r="O65" i="8"/>
  <c r="O47" i="8"/>
  <c r="O74" i="8"/>
  <c r="O24" i="8"/>
  <c r="O34" i="8"/>
  <c r="O56" i="8"/>
  <c r="O40" i="8"/>
  <c r="O73" i="8"/>
  <c r="O63" i="8"/>
  <c r="O82" i="8"/>
  <c r="O27" i="8"/>
  <c r="O42" i="8"/>
  <c r="O64" i="8"/>
  <c r="O46" i="8"/>
  <c r="O81" i="8"/>
  <c r="O71" i="8"/>
  <c r="O35" i="8"/>
  <c r="O37" i="8"/>
  <c r="O80" i="8"/>
  <c r="O54" i="8"/>
  <c r="O52" i="8"/>
  <c r="O84" i="8"/>
  <c r="O22" i="8"/>
  <c r="O45" i="8"/>
  <c r="O31" i="8"/>
  <c r="O62" i="8"/>
  <c r="O60" i="8"/>
  <c r="O44" i="8"/>
  <c r="O100" i="8"/>
  <c r="O38" i="8"/>
  <c r="O61" i="8"/>
  <c r="O39" i="8"/>
  <c r="O78" i="8"/>
  <c r="O76" i="8"/>
  <c r="O50" i="8"/>
  <c r="O103" i="12"/>
  <c r="O98" i="12"/>
  <c r="O44" i="12"/>
  <c r="O26" i="12"/>
  <c r="O39" i="12"/>
  <c r="O53" i="12"/>
  <c r="O56" i="12"/>
  <c r="O81" i="12"/>
  <c r="O71" i="12"/>
  <c r="O70" i="12"/>
  <c r="O91" i="12"/>
  <c r="O107" i="12"/>
  <c r="O102" i="12"/>
  <c r="O24" i="12"/>
  <c r="O30" i="12"/>
  <c r="O34" i="12"/>
  <c r="O50" i="12"/>
  <c r="O69" i="12"/>
  <c r="O72" i="12"/>
  <c r="O64" i="12"/>
  <c r="O82" i="12"/>
  <c r="O75" i="12"/>
  <c r="O93" i="12"/>
  <c r="O109" i="12"/>
  <c r="O104" i="12"/>
  <c r="O32" i="12"/>
  <c r="O37" i="12"/>
  <c r="O42" i="12"/>
  <c r="O58" i="12"/>
  <c r="O27" i="12"/>
  <c r="O55" i="12"/>
  <c r="O45" i="12"/>
  <c r="O67" i="12"/>
  <c r="O80" i="12"/>
  <c r="O95" i="12"/>
  <c r="O90" i="12"/>
  <c r="O106" i="12"/>
  <c r="C15" i="12"/>
  <c r="O25" i="12"/>
  <c r="O57" i="12"/>
  <c r="O31" i="12"/>
  <c r="O43" i="12"/>
  <c r="O78" i="12"/>
  <c r="O51" i="12"/>
  <c r="O84" i="12"/>
  <c r="O89" i="12"/>
  <c r="O99" i="12"/>
  <c r="O94" i="12"/>
  <c r="O110" i="12"/>
  <c r="O21" i="12"/>
  <c r="O36" i="12"/>
  <c r="O23" i="12"/>
  <c r="O47" i="12"/>
  <c r="O62" i="12"/>
  <c r="O68" i="12"/>
  <c r="O48" i="12"/>
  <c r="O85" i="12"/>
  <c r="O86" i="12"/>
  <c r="O101" i="12"/>
  <c r="O96" i="12"/>
  <c r="O29" i="12"/>
  <c r="O40" i="12"/>
  <c r="O35" i="12"/>
  <c r="O49" i="12"/>
  <c r="O77" i="12"/>
  <c r="O73" i="12"/>
  <c r="O59" i="12"/>
  <c r="O88" i="12"/>
  <c r="O87" i="12"/>
  <c r="O100" i="12"/>
  <c r="O28" i="12"/>
  <c r="O54" i="12"/>
  <c r="O76" i="12"/>
  <c r="O108" i="12"/>
  <c r="O22" i="12"/>
  <c r="O66" i="12"/>
  <c r="O41" i="12"/>
  <c r="O52" i="12"/>
  <c r="O65" i="12"/>
  <c r="O60" i="12"/>
  <c r="O105" i="12"/>
  <c r="O38" i="12"/>
  <c r="O83" i="12"/>
  <c r="O92" i="12"/>
  <c r="O61" i="12"/>
  <c r="O79" i="12"/>
  <c r="O63" i="12"/>
  <c r="O97" i="12"/>
  <c r="O74" i="12"/>
  <c r="O33" i="12"/>
  <c r="O46" i="12"/>
  <c r="C16" i="10"/>
  <c r="D18" i="10" s="1"/>
  <c r="C16" i="8"/>
  <c r="D18" i="8" s="1"/>
  <c r="O44" i="17"/>
  <c r="O64" i="17"/>
  <c r="O96" i="17"/>
  <c r="O59" i="17"/>
  <c r="O91" i="17"/>
  <c r="O45" i="17"/>
  <c r="O58" i="17"/>
  <c r="O90" i="17"/>
  <c r="O54" i="17"/>
  <c r="O85" i="17"/>
  <c r="O23" i="17"/>
  <c r="C15" i="17"/>
  <c r="O68" i="17"/>
  <c r="O100" i="17"/>
  <c r="O63" i="17"/>
  <c r="O95" i="17"/>
  <c r="O24" i="17"/>
  <c r="O62" i="17"/>
  <c r="O94" i="17"/>
  <c r="O57" i="17"/>
  <c r="O89" i="17"/>
  <c r="O22" i="17"/>
  <c r="O25" i="17"/>
  <c r="O72" i="17"/>
  <c r="O49" i="17"/>
  <c r="O67" i="17"/>
  <c r="O99" i="17"/>
  <c r="O26" i="17"/>
  <c r="O66" i="17"/>
  <c r="O98" i="17"/>
  <c r="O61" i="17"/>
  <c r="O93" i="17"/>
  <c r="O21" i="17"/>
  <c r="O30" i="17"/>
  <c r="O76" i="17"/>
  <c r="O27" i="17"/>
  <c r="O71" i="17"/>
  <c r="O103" i="17"/>
  <c r="O34" i="17"/>
  <c r="O70" i="17"/>
  <c r="O102" i="17"/>
  <c r="O65" i="17"/>
  <c r="O97" i="17"/>
  <c r="O28" i="17"/>
  <c r="O38" i="17"/>
  <c r="O80" i="17"/>
  <c r="O35" i="17"/>
  <c r="O75" i="17"/>
  <c r="O29" i="17"/>
  <c r="O42" i="17"/>
  <c r="O74" i="17"/>
  <c r="O31" i="17"/>
  <c r="O69" i="17"/>
  <c r="O101" i="17"/>
  <c r="O33" i="17"/>
  <c r="O46" i="17"/>
  <c r="O84" i="17"/>
  <c r="O43" i="17"/>
  <c r="O79" i="17"/>
  <c r="O32" i="17"/>
  <c r="O48" i="17"/>
  <c r="O78" i="17"/>
  <c r="O39" i="17"/>
  <c r="O73" i="17"/>
  <c r="O36" i="17"/>
  <c r="O53" i="17"/>
  <c r="O88" i="17"/>
  <c r="O52" i="17"/>
  <c r="O83" i="17"/>
  <c r="O37" i="17"/>
  <c r="O51" i="17"/>
  <c r="O82" i="17"/>
  <c r="O47" i="17"/>
  <c r="O77" i="17"/>
  <c r="O41" i="17"/>
  <c r="O60" i="17"/>
  <c r="O92" i="17"/>
  <c r="O56" i="17"/>
  <c r="O87" i="17"/>
  <c r="O40" i="17"/>
  <c r="O55" i="17"/>
  <c r="O86" i="17"/>
  <c r="O50" i="17"/>
  <c r="O81" i="17"/>
  <c r="C16" i="17"/>
  <c r="D18" i="17" s="1"/>
  <c r="AC90" i="16"/>
  <c r="F30" i="9"/>
  <c r="I30" i="9"/>
  <c r="J30" i="9"/>
  <c r="K30" i="9"/>
  <c r="H30" i="9"/>
  <c r="L30" i="9"/>
  <c r="L64" i="7"/>
  <c r="F64" i="7"/>
  <c r="I64" i="7"/>
  <c r="J64" i="7"/>
  <c r="K64" i="7"/>
  <c r="H64" i="7"/>
  <c r="AC78" i="16"/>
  <c r="AF80" i="4"/>
  <c r="F66" i="11"/>
  <c r="H66" i="11"/>
  <c r="L66" i="11"/>
  <c r="I66" i="11"/>
  <c r="J66" i="11"/>
  <c r="K66" i="11"/>
  <c r="AC89" i="12"/>
  <c r="AF89" i="12"/>
  <c r="H44" i="9"/>
  <c r="I44" i="9"/>
  <c r="F44" i="9"/>
  <c r="K44" i="9"/>
  <c r="L44" i="9"/>
  <c r="J44" i="9"/>
  <c r="H65" i="7"/>
  <c r="I65" i="7"/>
  <c r="K65" i="7"/>
  <c r="F30" i="7"/>
  <c r="H30" i="7"/>
  <c r="K30" i="7"/>
  <c r="I30" i="7"/>
  <c r="J30" i="7"/>
  <c r="L30" i="7"/>
  <c r="AF34" i="10"/>
  <c r="AC34" i="10"/>
  <c r="L83" i="9"/>
  <c r="K83" i="9"/>
  <c r="H83" i="9"/>
  <c r="J83" i="9"/>
  <c r="F83" i="9"/>
  <c r="I83" i="9"/>
  <c r="I80" i="9"/>
  <c r="L80" i="9"/>
  <c r="J80" i="9"/>
  <c r="K80" i="9"/>
  <c r="H80" i="9"/>
  <c r="F57" i="9"/>
  <c r="I57" i="9"/>
  <c r="J57" i="9"/>
  <c r="H57" i="9"/>
  <c r="L57" i="9"/>
  <c r="H53" i="9"/>
  <c r="I53" i="9"/>
  <c r="L53" i="9"/>
  <c r="J53" i="9"/>
  <c r="K53" i="9"/>
  <c r="F53" i="9"/>
  <c r="I84" i="7"/>
  <c r="L84" i="7"/>
  <c r="K84" i="7"/>
  <c r="J84" i="7"/>
  <c r="H84" i="7"/>
  <c r="F84" i="7"/>
  <c r="H36" i="11"/>
  <c r="K36" i="11"/>
  <c r="L36" i="11"/>
  <c r="I36" i="11"/>
  <c r="F36" i="11"/>
  <c r="J36" i="11"/>
  <c r="I64" i="9"/>
  <c r="F64" i="9"/>
  <c r="L64" i="9"/>
  <c r="K64" i="9"/>
  <c r="H64" i="9"/>
  <c r="J64" i="9"/>
  <c r="E13" i="9"/>
  <c r="D13" i="9"/>
  <c r="G13" i="9"/>
  <c r="Q13" i="9"/>
  <c r="M13" i="9"/>
  <c r="N13" i="9"/>
  <c r="B15" i="9"/>
  <c r="L13" i="9"/>
  <c r="C13" i="9"/>
  <c r="F13" i="9"/>
  <c r="O13" i="9"/>
  <c r="J13" i="9"/>
  <c r="H13" i="9"/>
  <c r="I13" i="9"/>
  <c r="H40" i="7"/>
  <c r="L40" i="7"/>
  <c r="F40" i="7"/>
  <c r="K40" i="7"/>
  <c r="J40" i="7"/>
  <c r="I40" i="7"/>
  <c r="K37" i="7"/>
  <c r="I37" i="7"/>
  <c r="F37" i="7"/>
  <c r="H37" i="7"/>
  <c r="L37" i="7"/>
  <c r="L47" i="13"/>
  <c r="H47" i="13"/>
  <c r="F47" i="13"/>
  <c r="J47" i="13"/>
  <c r="I47" i="13"/>
  <c r="F39" i="5"/>
  <c r="L39" i="5"/>
  <c r="I39" i="5"/>
  <c r="K39" i="5"/>
  <c r="J39" i="5"/>
  <c r="H39" i="5"/>
  <c r="AF122" i="1"/>
  <c r="AC122" i="1"/>
  <c r="AF58" i="12"/>
  <c r="AC58" i="12"/>
  <c r="F54" i="11"/>
  <c r="I54" i="11"/>
  <c r="J54" i="11"/>
  <c r="L54" i="11"/>
  <c r="H54" i="11"/>
  <c r="K54" i="11"/>
  <c r="F74" i="9"/>
  <c r="H74" i="9"/>
  <c r="I74" i="9"/>
  <c r="J74" i="9"/>
  <c r="L74" i="9"/>
  <c r="F34" i="11"/>
  <c r="H34" i="11"/>
  <c r="L34" i="11"/>
  <c r="I34" i="11"/>
  <c r="J34" i="11"/>
  <c r="K34" i="11"/>
  <c r="O13" i="11"/>
  <c r="M13" i="11"/>
  <c r="C13" i="11"/>
  <c r="Q13" i="11"/>
  <c r="F13" i="11"/>
  <c r="L13" i="11"/>
  <c r="G13" i="11"/>
  <c r="E13" i="11"/>
  <c r="I13" i="11"/>
  <c r="B15" i="11"/>
  <c r="D13" i="11"/>
  <c r="J13" i="11"/>
  <c r="P13" i="11"/>
  <c r="H13" i="11"/>
  <c r="K13" i="11"/>
  <c r="N13" i="11"/>
  <c r="H68" i="11"/>
  <c r="K68" i="11"/>
  <c r="L68" i="11"/>
  <c r="J68" i="11"/>
  <c r="F68" i="11"/>
  <c r="I68" i="11"/>
  <c r="K68" i="9"/>
  <c r="F68" i="9"/>
  <c r="J68" i="9"/>
  <c r="H68" i="9"/>
  <c r="I68" i="9"/>
  <c r="H27" i="9"/>
  <c r="I27" i="9"/>
  <c r="K27" i="9"/>
  <c r="L27" i="9"/>
  <c r="F27" i="9"/>
  <c r="H23" i="9"/>
  <c r="K23" i="9"/>
  <c r="L23" i="9"/>
  <c r="I23" i="9"/>
  <c r="J23" i="9"/>
  <c r="AC45" i="6"/>
  <c r="L84" i="11"/>
  <c r="J82" i="11"/>
  <c r="H75" i="11"/>
  <c r="J70" i="11"/>
  <c r="L64" i="11"/>
  <c r="J63" i="11"/>
  <c r="H43" i="11"/>
  <c r="J38" i="11"/>
  <c r="L32" i="11"/>
  <c r="J31" i="11"/>
  <c r="F30" i="11"/>
  <c r="F23" i="11"/>
  <c r="F22" i="11"/>
  <c r="F21" i="11"/>
  <c r="F82" i="9"/>
  <c r="I76" i="9"/>
  <c r="K51" i="9"/>
  <c r="H50" i="9"/>
  <c r="F49" i="9"/>
  <c r="J46" i="9"/>
  <c r="I45" i="9"/>
  <c r="I36" i="9"/>
  <c r="L32" i="9"/>
  <c r="F26" i="9"/>
  <c r="H71" i="7"/>
  <c r="H70" i="7"/>
  <c r="K46" i="7"/>
  <c r="H25" i="7"/>
  <c r="K25" i="7"/>
  <c r="F62" i="5"/>
  <c r="H62" i="5"/>
  <c r="I62" i="5"/>
  <c r="J62" i="5"/>
  <c r="H34" i="5"/>
  <c r="I34" i="5"/>
  <c r="L24" i="5"/>
  <c r="F24" i="5"/>
  <c r="I24" i="5"/>
  <c r="J24" i="5"/>
  <c r="H24" i="5"/>
  <c r="F51" i="13"/>
  <c r="K51" i="13"/>
  <c r="H51" i="13"/>
  <c r="J51" i="13"/>
  <c r="L31" i="13"/>
  <c r="H31" i="13"/>
  <c r="H21" i="13"/>
  <c r="L21" i="13"/>
  <c r="AF82" i="12"/>
  <c r="AF78" i="12"/>
  <c r="I82" i="11"/>
  <c r="L77" i="11"/>
  <c r="F74" i="11"/>
  <c r="K64" i="11"/>
  <c r="L57" i="11"/>
  <c r="I50" i="11"/>
  <c r="L45" i="11"/>
  <c r="F42" i="11"/>
  <c r="K32" i="11"/>
  <c r="L25" i="11"/>
  <c r="L82" i="9"/>
  <c r="K78" i="9"/>
  <c r="H76" i="9"/>
  <c r="J61" i="9"/>
  <c r="F58" i="9"/>
  <c r="F54" i="9"/>
  <c r="L26" i="9"/>
  <c r="K81" i="7"/>
  <c r="K77" i="7"/>
  <c r="J74" i="7"/>
  <c r="I72" i="7"/>
  <c r="H62" i="7"/>
  <c r="H59" i="7"/>
  <c r="J48" i="7"/>
  <c r="L47" i="7"/>
  <c r="H46" i="7"/>
  <c r="J44" i="7"/>
  <c r="L32" i="7"/>
  <c r="H32" i="5"/>
  <c r="L32" i="5"/>
  <c r="F32" i="5"/>
  <c r="I32" i="5"/>
  <c r="F67" i="13"/>
  <c r="K67" i="13"/>
  <c r="H67" i="13"/>
  <c r="J67" i="13"/>
  <c r="F21" i="20"/>
  <c r="H21" i="20"/>
  <c r="I21" i="20"/>
  <c r="J21" i="20"/>
  <c r="AF81" i="8"/>
  <c r="AC81" i="8"/>
  <c r="P125" i="16"/>
  <c r="P113" i="4"/>
  <c r="AF54" i="12"/>
  <c r="AF82" i="10"/>
  <c r="F82" i="11"/>
  <c r="I78" i="11"/>
  <c r="F76" i="11"/>
  <c r="H62" i="11"/>
  <c r="K60" i="11"/>
  <c r="I58" i="11"/>
  <c r="F50" i="11"/>
  <c r="I46" i="11"/>
  <c r="F44" i="11"/>
  <c r="H30" i="11"/>
  <c r="I81" i="7"/>
  <c r="H77" i="7"/>
  <c r="K72" i="7"/>
  <c r="J71" i="7"/>
  <c r="I63" i="7"/>
  <c r="K57" i="7"/>
  <c r="K53" i="7"/>
  <c r="I46" i="7"/>
  <c r="F83" i="13"/>
  <c r="K83" i="13"/>
  <c r="H83" i="13"/>
  <c r="J83" i="13"/>
  <c r="L63" i="13"/>
  <c r="H63" i="13"/>
  <c r="AC57" i="15"/>
  <c r="F78" i="11"/>
  <c r="I75" i="11"/>
  <c r="H63" i="11"/>
  <c r="H60" i="11"/>
  <c r="F46" i="11"/>
  <c r="I43" i="11"/>
  <c r="H31" i="11"/>
  <c r="L23" i="11"/>
  <c r="L22" i="11"/>
  <c r="L21" i="11"/>
  <c r="J82" i="9"/>
  <c r="J26" i="9"/>
  <c r="H81" i="7"/>
  <c r="H57" i="7"/>
  <c r="J53" i="7"/>
  <c r="F32" i="7"/>
  <c r="I32" i="7"/>
  <c r="J32" i="7"/>
  <c r="L26" i="7"/>
  <c r="I26" i="7"/>
  <c r="H26" i="7"/>
  <c r="H24" i="7"/>
  <c r="L24" i="7"/>
  <c r="F24" i="7"/>
  <c r="K24" i="7"/>
  <c r="K62" i="5"/>
  <c r="L56" i="5"/>
  <c r="F56" i="5"/>
  <c r="H56" i="5"/>
  <c r="I56" i="5"/>
  <c r="AF62" i="12"/>
  <c r="P106" i="4"/>
  <c r="P109" i="4"/>
  <c r="P114" i="4"/>
  <c r="P117" i="4"/>
  <c r="P122" i="4"/>
  <c r="P103" i="4"/>
  <c r="P108" i="4"/>
  <c r="P111" i="4"/>
  <c r="P116" i="4"/>
  <c r="P119" i="4"/>
  <c r="P104" i="4"/>
  <c r="P107" i="4"/>
  <c r="P112" i="4"/>
  <c r="P115" i="4"/>
  <c r="P120" i="4"/>
  <c r="P123" i="4"/>
  <c r="I82" i="9"/>
  <c r="F78" i="9"/>
  <c r="F73" i="9"/>
  <c r="J58" i="9"/>
  <c r="H46" i="9"/>
  <c r="I26" i="9"/>
  <c r="F74" i="7"/>
  <c r="K70" i="7"/>
  <c r="L69" i="7"/>
  <c r="F52" i="7"/>
  <c r="L48" i="7"/>
  <c r="L25" i="7"/>
  <c r="H64" i="5"/>
  <c r="I64" i="5"/>
  <c r="L64" i="5"/>
  <c r="J64" i="5"/>
  <c r="L79" i="13"/>
  <c r="H79" i="13"/>
  <c r="P118" i="4"/>
  <c r="K75" i="11"/>
  <c r="L63" i="11"/>
  <c r="K43" i="11"/>
  <c r="L31" i="11"/>
  <c r="J30" i="11"/>
  <c r="L24" i="11"/>
  <c r="J49" i="9"/>
  <c r="L40" i="9"/>
  <c r="L77" i="7"/>
  <c r="J70" i="7"/>
  <c r="F41" i="7"/>
  <c r="H41" i="7"/>
  <c r="H33" i="7"/>
  <c r="K33" i="7"/>
  <c r="L33" i="7"/>
  <c r="F21" i="7"/>
  <c r="I21" i="7"/>
  <c r="J21" i="7"/>
  <c r="H21" i="7"/>
  <c r="L62" i="5"/>
  <c r="F35" i="13"/>
  <c r="K35" i="13"/>
  <c r="H35" i="13"/>
  <c r="J35" i="13"/>
  <c r="AC54" i="6"/>
  <c r="K32" i="7"/>
  <c r="I45" i="5"/>
  <c r="L45" i="5"/>
  <c r="L67" i="13"/>
  <c r="AF32" i="10"/>
  <c r="AC32" i="10"/>
  <c r="AF73" i="8"/>
  <c r="AC73" i="8"/>
  <c r="P121" i="4"/>
  <c r="P110" i="4"/>
  <c r="AF65" i="6"/>
  <c r="P102" i="8"/>
  <c r="P93" i="8"/>
  <c r="P86" i="8"/>
  <c r="P126" i="15"/>
  <c r="P145" i="16"/>
  <c r="P139" i="16"/>
  <c r="P138" i="16"/>
  <c r="P129" i="16"/>
  <c r="J23" i="7"/>
  <c r="F22" i="7"/>
  <c r="F66" i="5"/>
  <c r="I58" i="5"/>
  <c r="J55" i="5"/>
  <c r="J52" i="5"/>
  <c r="L38" i="5"/>
  <c r="K37" i="5"/>
  <c r="I36" i="5"/>
  <c r="H35" i="5"/>
  <c r="L31" i="5"/>
  <c r="H28" i="5"/>
  <c r="K82" i="13"/>
  <c r="J81" i="13"/>
  <c r="I80" i="13"/>
  <c r="J77" i="13"/>
  <c r="H76" i="13"/>
  <c r="K66" i="13"/>
  <c r="J65" i="13"/>
  <c r="I64" i="13"/>
  <c r="J61" i="13"/>
  <c r="H60" i="13"/>
  <c r="K50" i="13"/>
  <c r="J49" i="13"/>
  <c r="I48" i="13"/>
  <c r="J45" i="13"/>
  <c r="H44" i="13"/>
  <c r="K34" i="13"/>
  <c r="J33" i="13"/>
  <c r="I32" i="13"/>
  <c r="J29" i="13"/>
  <c r="H28" i="13"/>
  <c r="K27" i="13"/>
  <c r="P113" i="6"/>
  <c r="P110" i="6"/>
  <c r="P105" i="6"/>
  <c r="P102" i="6"/>
  <c r="P97" i="6"/>
  <c r="P94" i="6"/>
  <c r="P100" i="8"/>
  <c r="P91" i="8"/>
  <c r="P106" i="10"/>
  <c r="P103" i="10"/>
  <c r="P98" i="10"/>
  <c r="P95" i="10"/>
  <c r="P109" i="12"/>
  <c r="P101" i="12"/>
  <c r="P93" i="12"/>
  <c r="P136" i="15"/>
  <c r="P120" i="15"/>
  <c r="J61" i="5"/>
  <c r="I59" i="5"/>
  <c r="H55" i="5"/>
  <c r="F52" i="5"/>
  <c r="I50" i="5"/>
  <c r="I38" i="5"/>
  <c r="F36" i="5"/>
  <c r="L28" i="5"/>
  <c r="J23" i="5"/>
  <c r="J21" i="5"/>
  <c r="L76" i="13"/>
  <c r="L60" i="13"/>
  <c r="L44" i="13"/>
  <c r="L28" i="13"/>
  <c r="F27" i="13"/>
  <c r="P111" i="6"/>
  <c r="P108" i="6"/>
  <c r="P103" i="6"/>
  <c r="P100" i="6"/>
  <c r="P95" i="6"/>
  <c r="P103" i="8"/>
  <c r="P96" i="8"/>
  <c r="P87" i="8"/>
  <c r="P104" i="10"/>
  <c r="P101" i="10"/>
  <c r="P96" i="10"/>
  <c r="P93" i="10"/>
  <c r="P107" i="12"/>
  <c r="P99" i="12"/>
  <c r="P91" i="12"/>
  <c r="P124" i="15"/>
  <c r="P133" i="16"/>
  <c r="J31" i="7"/>
  <c r="H66" i="5"/>
  <c r="P101" i="8"/>
  <c r="P94" i="8"/>
  <c r="P134" i="15"/>
  <c r="P137" i="16"/>
  <c r="P131" i="16"/>
  <c r="P130" i="16"/>
  <c r="P109" i="6"/>
  <c r="P106" i="6"/>
  <c r="P101" i="6"/>
  <c r="P98" i="6"/>
  <c r="P93" i="6"/>
  <c r="P99" i="8"/>
  <c r="P92" i="8"/>
  <c r="P107" i="10"/>
  <c r="P102" i="10"/>
  <c r="P99" i="10"/>
  <c r="P94" i="10"/>
  <c r="P91" i="10"/>
  <c r="P105" i="12"/>
  <c r="P97" i="12"/>
  <c r="P128" i="15"/>
  <c r="K66" i="5"/>
  <c r="K76" i="13"/>
  <c r="K60" i="13"/>
  <c r="K44" i="13"/>
  <c r="K28" i="13"/>
  <c r="P97" i="8"/>
  <c r="P90" i="8"/>
  <c r="P138" i="15"/>
  <c r="P122" i="15"/>
  <c r="P112" i="6"/>
  <c r="P107" i="6"/>
  <c r="P104" i="6"/>
  <c r="P99" i="6"/>
  <c r="P104" i="8"/>
  <c r="P95" i="8"/>
  <c r="P110" i="10"/>
  <c r="P108" i="10"/>
  <c r="P105" i="10"/>
  <c r="P100" i="10"/>
  <c r="P97" i="10"/>
  <c r="P103" i="12"/>
  <c r="P141" i="16"/>
  <c r="L18" i="9"/>
  <c r="F18" i="13"/>
  <c r="H18" i="7"/>
  <c r="D18" i="5"/>
  <c r="G18" i="11"/>
  <c r="G18" i="5"/>
  <c r="K18" i="5"/>
  <c r="H18" i="13"/>
  <c r="I18" i="20"/>
  <c r="H18" i="11"/>
  <c r="C11" i="15"/>
  <c r="L18" i="11"/>
  <c r="C12" i="14"/>
  <c r="G18" i="9"/>
  <c r="C18" i="20"/>
  <c r="F18" i="7"/>
  <c r="K18" i="13"/>
  <c r="C12" i="16"/>
  <c r="J18" i="7"/>
  <c r="H18" i="5"/>
  <c r="C18" i="11"/>
  <c r="C11" i="4"/>
  <c r="E18" i="20"/>
  <c r="K18" i="11"/>
  <c r="C18" i="5"/>
  <c r="H18" i="9"/>
  <c r="K18" i="7"/>
  <c r="C11" i="14"/>
  <c r="L18" i="7"/>
  <c r="I18" i="13"/>
  <c r="K18" i="20"/>
  <c r="I18" i="5"/>
  <c r="L18" i="5"/>
  <c r="C18" i="9"/>
  <c r="J18" i="13"/>
  <c r="J18" i="9"/>
  <c r="C12" i="4"/>
  <c r="F18" i="20"/>
  <c r="C11" i="19"/>
  <c r="D18" i="11"/>
  <c r="K18" i="9"/>
  <c r="C12" i="15"/>
  <c r="E18" i="5"/>
  <c r="G18" i="20"/>
  <c r="C12" i="19"/>
  <c r="L18" i="13"/>
  <c r="C11" i="16"/>
  <c r="L18" i="20"/>
  <c r="F18" i="9"/>
  <c r="C12" i="1"/>
  <c r="F18" i="5"/>
  <c r="I18" i="7"/>
  <c r="C11" i="1"/>
  <c r="J18" i="20"/>
  <c r="I18" i="9"/>
  <c r="F18" i="11"/>
  <c r="I18" i="11"/>
  <c r="J18" i="5"/>
  <c r="H18" i="20"/>
  <c r="D18" i="20"/>
  <c r="D18" i="9"/>
  <c r="J18" i="11"/>
  <c r="AF26" i="3" l="1"/>
  <c r="AF62" i="10"/>
  <c r="AF65" i="8"/>
  <c r="AC64" i="1"/>
  <c r="AG59" i="3"/>
  <c r="AF85" i="4"/>
  <c r="AC93" i="1"/>
  <c r="AF76" i="6"/>
  <c r="AJ95" i="3"/>
  <c r="AC40" i="12"/>
  <c r="AF40" i="12"/>
  <c r="AF111" i="1"/>
  <c r="AF91" i="15"/>
  <c r="AF70" i="10"/>
  <c r="AC60" i="12"/>
  <c r="AF60" i="12"/>
  <c r="AF83" i="15"/>
  <c r="AC61" i="12"/>
  <c r="AF61" i="12"/>
  <c r="AC53" i="15"/>
  <c r="AF47" i="15"/>
  <c r="AG95" i="3"/>
  <c r="AC44" i="6"/>
  <c r="AC101" i="15"/>
  <c r="AC69" i="12"/>
  <c r="AF69" i="12"/>
  <c r="AF70" i="12"/>
  <c r="AC70" i="12"/>
  <c r="AJ59" i="3"/>
  <c r="AF68" i="10"/>
  <c r="AF77" i="12"/>
  <c r="AC77" i="12"/>
  <c r="AG49" i="3"/>
  <c r="AC60" i="15"/>
  <c r="AF60" i="15"/>
  <c r="AC85" i="6"/>
  <c r="AF85" i="6"/>
  <c r="AC21" i="6"/>
  <c r="AF21" i="6"/>
  <c r="AC69" i="15"/>
  <c r="AF69" i="15"/>
  <c r="AF49" i="10"/>
  <c r="AC49" i="10"/>
  <c r="AC67" i="6"/>
  <c r="AF67" i="6"/>
  <c r="AC42" i="15"/>
  <c r="AF42" i="15"/>
  <c r="AC77" i="6"/>
  <c r="AF77" i="6"/>
  <c r="AC76" i="10"/>
  <c r="AF76" i="10"/>
  <c r="AC33" i="6"/>
  <c r="AF33" i="6"/>
  <c r="AC35" i="15"/>
  <c r="AF35" i="15"/>
  <c r="AC80" i="6"/>
  <c r="AF80" i="6"/>
  <c r="AC79" i="15"/>
  <c r="AF79" i="15"/>
  <c r="AC72" i="10"/>
  <c r="AF72" i="10"/>
  <c r="AC38" i="10"/>
  <c r="AF38" i="10"/>
  <c r="AC123" i="15"/>
  <c r="AF123" i="15"/>
  <c r="AF24" i="6"/>
  <c r="AC24" i="6"/>
  <c r="AF86" i="15"/>
  <c r="AF49" i="6"/>
  <c r="AF102" i="15"/>
  <c r="AC102" i="15"/>
  <c r="AF81" i="10"/>
  <c r="AC81" i="10"/>
  <c r="AF78" i="10"/>
  <c r="AC78" i="10"/>
  <c r="AC90" i="10"/>
  <c r="AF90" i="10"/>
  <c r="AC43" i="10"/>
  <c r="AF43" i="10"/>
  <c r="AC25" i="6"/>
  <c r="AF25" i="6"/>
  <c r="AC36" i="15"/>
  <c r="AF36" i="15"/>
  <c r="AC39" i="15"/>
  <c r="AF39" i="15"/>
  <c r="AC75" i="10"/>
  <c r="AF75" i="10"/>
  <c r="AF55" i="6"/>
  <c r="AC55" i="6"/>
  <c r="AF109" i="10"/>
  <c r="AC109" i="10"/>
  <c r="AF32" i="6"/>
  <c r="AC32" i="6"/>
  <c r="AF46" i="6"/>
  <c r="AC46" i="6"/>
  <c r="AC42" i="10"/>
  <c r="AF42" i="10"/>
  <c r="AF74" i="10"/>
  <c r="AC28" i="15"/>
  <c r="AF60" i="10"/>
  <c r="AC60" i="10"/>
  <c r="AF107" i="15"/>
  <c r="AC107" i="15"/>
  <c r="AC66" i="10"/>
  <c r="AF66" i="10"/>
  <c r="AF64" i="10"/>
  <c r="AC64" i="10"/>
  <c r="AF35" i="6"/>
  <c r="AC35" i="6"/>
  <c r="AC33" i="10"/>
  <c r="AF33" i="10"/>
  <c r="AF52" i="10"/>
  <c r="AC52" i="10"/>
  <c r="AF92" i="6"/>
  <c r="AC92" i="6"/>
  <c r="AC24" i="15"/>
  <c r="AF24" i="15"/>
  <c r="AC67" i="10"/>
  <c r="AF67" i="10"/>
  <c r="AC37" i="6"/>
  <c r="AF37" i="6"/>
  <c r="AC51" i="15"/>
  <c r="AF51" i="15"/>
  <c r="AF99" i="15"/>
  <c r="AC99" i="15"/>
  <c r="AC26" i="6"/>
  <c r="AF26" i="6"/>
  <c r="AC23" i="6"/>
  <c r="AF23" i="6"/>
  <c r="AC40" i="8"/>
  <c r="AC59" i="10"/>
  <c r="AF59" i="10"/>
  <c r="AF22" i="10"/>
  <c r="AC22" i="10"/>
  <c r="AF44" i="10"/>
  <c r="AC44" i="10"/>
  <c r="AC137" i="15"/>
  <c r="AF137" i="15"/>
  <c r="AF57" i="10"/>
  <c r="AC57" i="10"/>
  <c r="AF25" i="10"/>
  <c r="AC25" i="10"/>
  <c r="AF36" i="10"/>
  <c r="AC36" i="10"/>
  <c r="AC61" i="10"/>
  <c r="AF61" i="10"/>
  <c r="AC78" i="15"/>
  <c r="AF78" i="15"/>
  <c r="AC35" i="10"/>
  <c r="AF35" i="10"/>
  <c r="AC70" i="6"/>
  <c r="AF70" i="6"/>
  <c r="AF27" i="10"/>
  <c r="AC27" i="10"/>
  <c r="AC112" i="15"/>
  <c r="AF112" i="15"/>
  <c r="AF21" i="15"/>
  <c r="AC21" i="15"/>
  <c r="AJ49" i="3"/>
  <c r="AC51" i="10"/>
  <c r="AF51" i="10"/>
  <c r="AC46" i="10"/>
  <c r="AF46" i="10"/>
  <c r="AF79" i="6"/>
  <c r="AC79" i="6"/>
  <c r="AF37" i="10"/>
  <c r="AC37" i="10"/>
  <c r="AC47" i="10"/>
  <c r="AF47" i="10"/>
  <c r="AC21" i="10"/>
  <c r="AF21" i="10"/>
  <c r="AC63" i="6"/>
  <c r="AF63" i="6"/>
  <c r="AC82" i="15"/>
  <c r="AF82" i="15"/>
  <c r="AC69" i="10"/>
  <c r="AF69" i="10"/>
  <c r="AC80" i="15"/>
  <c r="AF80" i="15"/>
  <c r="AC84" i="15"/>
  <c r="AF84" i="15"/>
  <c r="AC37" i="8"/>
  <c r="AC45" i="10"/>
  <c r="AF45" i="10"/>
  <c r="AC58" i="10"/>
  <c r="AF58" i="10"/>
  <c r="AC64" i="6"/>
  <c r="AF64" i="6"/>
  <c r="AC72" i="15"/>
  <c r="AF72" i="15"/>
  <c r="AC88" i="6"/>
  <c r="AF88" i="6"/>
  <c r="AF34" i="15"/>
  <c r="AC34" i="15"/>
  <c r="AC81" i="6"/>
  <c r="AF81" i="6"/>
  <c r="AC103" i="15"/>
  <c r="AF103" i="15"/>
  <c r="AC62" i="6"/>
  <c r="AF62" i="6"/>
  <c r="AF55" i="15"/>
  <c r="AC55" i="15"/>
  <c r="AC65" i="10"/>
  <c r="AF65" i="10"/>
  <c r="AC53" i="10"/>
  <c r="AF53" i="10"/>
  <c r="AF43" i="6"/>
  <c r="AC43" i="6"/>
  <c r="AC44" i="15"/>
  <c r="AF44" i="15"/>
  <c r="AC50" i="6"/>
  <c r="AF50" i="6"/>
  <c r="AF37" i="3"/>
  <c r="AH37" i="3" s="1"/>
  <c r="AI37" i="3" s="1"/>
  <c r="AC38" i="6"/>
  <c r="AF38" i="6"/>
  <c r="AC48" i="10"/>
  <c r="AF48" i="10"/>
  <c r="AF50" i="15"/>
  <c r="AC50" i="15"/>
  <c r="AC41" i="10"/>
  <c r="AF41" i="10"/>
  <c r="AF75" i="6"/>
  <c r="AC75" i="6"/>
  <c r="AC87" i="6"/>
  <c r="AF87" i="6"/>
  <c r="AF38" i="15"/>
  <c r="AC38" i="15"/>
  <c r="AC54" i="10"/>
  <c r="AF54" i="10"/>
  <c r="AF89" i="6"/>
  <c r="AC89" i="6"/>
  <c r="O133" i="19"/>
  <c r="O135" i="19"/>
  <c r="O132" i="19"/>
  <c r="O134" i="19"/>
  <c r="K132" i="19"/>
  <c r="X132" i="19"/>
  <c r="X133" i="19"/>
  <c r="K133" i="19"/>
  <c r="K135" i="19"/>
  <c r="X135" i="19"/>
  <c r="S134" i="19"/>
  <c r="U134" i="19" s="1"/>
  <c r="K134" i="19"/>
  <c r="X134" i="19"/>
  <c r="O131" i="1"/>
  <c r="O133" i="1"/>
  <c r="O130" i="1"/>
  <c r="O132" i="1"/>
  <c r="AK131" i="1"/>
  <c r="AI131" i="1"/>
  <c r="AJ131" i="1"/>
  <c r="AI132" i="1"/>
  <c r="AH132" i="1" s="1"/>
  <c r="AA132" i="1" s="1"/>
  <c r="AE132" i="1" s="1"/>
  <c r="AJ132" i="1"/>
  <c r="AK132" i="1"/>
  <c r="AT130" i="1"/>
  <c r="AS130" i="1" s="1"/>
  <c r="AR130" i="1" s="1"/>
  <c r="AQ130" i="1" s="1"/>
  <c r="AP130" i="1" s="1"/>
  <c r="AO130" i="1" s="1"/>
  <c r="AN130" i="1" s="1"/>
  <c r="AM130" i="1" s="1"/>
  <c r="AL130" i="1" s="1"/>
  <c r="K130" i="1"/>
  <c r="AC130" i="1"/>
  <c r="AF130" i="1"/>
  <c r="AF132" i="1"/>
  <c r="K132" i="1"/>
  <c r="AC132" i="1"/>
  <c r="AT133" i="1"/>
  <c r="AS133" i="1" s="1"/>
  <c r="AR133" i="1" s="1"/>
  <c r="AQ133" i="1" s="1"/>
  <c r="AP133" i="1" s="1"/>
  <c r="AO133" i="1" s="1"/>
  <c r="AN133" i="1" s="1"/>
  <c r="AM133" i="1" s="1"/>
  <c r="AL133" i="1" s="1"/>
  <c r="K133" i="1"/>
  <c r="AC133" i="1"/>
  <c r="AF133" i="1"/>
  <c r="O143" i="15"/>
  <c r="O145" i="15"/>
  <c r="O142" i="15"/>
  <c r="O144" i="15"/>
  <c r="AI143" i="15"/>
  <c r="AJ143" i="15"/>
  <c r="AK143" i="15"/>
  <c r="AI145" i="15"/>
  <c r="AJ145" i="15"/>
  <c r="AK145" i="15"/>
  <c r="J142" i="15"/>
  <c r="AC142" i="15"/>
  <c r="AF142" i="15"/>
  <c r="J143" i="15"/>
  <c r="AF143" i="15"/>
  <c r="AC143" i="15"/>
  <c r="J145" i="15"/>
  <c r="AF145" i="15"/>
  <c r="AC145" i="15"/>
  <c r="AT144" i="15"/>
  <c r="AS144" i="15" s="1"/>
  <c r="AR144" i="15" s="1"/>
  <c r="AQ144" i="15" s="1"/>
  <c r="AP144" i="15" s="1"/>
  <c r="AO144" i="15" s="1"/>
  <c r="AN144" i="15" s="1"/>
  <c r="AM144" i="15" s="1"/>
  <c r="AL144" i="15" s="1"/>
  <c r="J144" i="15"/>
  <c r="AC144" i="15"/>
  <c r="AF144" i="15"/>
  <c r="AT142" i="15"/>
  <c r="AS142" i="15" s="1"/>
  <c r="AR142" i="15" s="1"/>
  <c r="AQ142" i="15" s="1"/>
  <c r="AP142" i="15" s="1"/>
  <c r="AO142" i="15" s="1"/>
  <c r="AN142" i="15" s="1"/>
  <c r="AM142" i="15" s="1"/>
  <c r="AL142" i="15" s="1"/>
  <c r="O133" i="14"/>
  <c r="O135" i="14"/>
  <c r="O132" i="14"/>
  <c r="O134" i="14"/>
  <c r="K132" i="14"/>
  <c r="X132" i="14"/>
  <c r="K133" i="14"/>
  <c r="X133" i="14"/>
  <c r="S133" i="14"/>
  <c r="U133" i="14" s="1"/>
  <c r="K135" i="14"/>
  <c r="X135" i="14"/>
  <c r="K134" i="14"/>
  <c r="X134" i="14"/>
  <c r="O151" i="16"/>
  <c r="O150" i="16"/>
  <c r="O149" i="16"/>
  <c r="O148" i="16"/>
  <c r="O127" i="4"/>
  <c r="O129" i="4"/>
  <c r="O126" i="4"/>
  <c r="O128" i="4"/>
  <c r="AI127" i="4"/>
  <c r="AJ127" i="4"/>
  <c r="AK127" i="4"/>
  <c r="AI129" i="4"/>
  <c r="AJ129" i="4"/>
  <c r="AK129" i="4"/>
  <c r="K128" i="4"/>
  <c r="AC128" i="4"/>
  <c r="AF128" i="4"/>
  <c r="AT126" i="4"/>
  <c r="AS126" i="4" s="1"/>
  <c r="AR126" i="4" s="1"/>
  <c r="AQ126" i="4" s="1"/>
  <c r="AP126" i="4" s="1"/>
  <c r="AO126" i="4" s="1"/>
  <c r="AN126" i="4" s="1"/>
  <c r="AM126" i="4" s="1"/>
  <c r="AL126" i="4" s="1"/>
  <c r="K126" i="4"/>
  <c r="AC126" i="4"/>
  <c r="AF126" i="4"/>
  <c r="AS128" i="4"/>
  <c r="AR128" i="4" s="1"/>
  <c r="AQ128" i="4" s="1"/>
  <c r="AP128" i="4" s="1"/>
  <c r="AO128" i="4" s="1"/>
  <c r="AN128" i="4" s="1"/>
  <c r="AM128" i="4" s="1"/>
  <c r="AL128" i="4" s="1"/>
  <c r="AT128" i="4"/>
  <c r="AF127" i="4"/>
  <c r="AC127" i="4"/>
  <c r="K127" i="4"/>
  <c r="AF129" i="4"/>
  <c r="K129" i="4"/>
  <c r="AC129" i="4"/>
  <c r="AC88" i="4"/>
  <c r="AF88" i="4"/>
  <c r="AC73" i="4"/>
  <c r="AF73" i="4"/>
  <c r="AH36" i="3"/>
  <c r="AI36" i="3" s="1"/>
  <c r="AF63" i="3"/>
  <c r="AF77" i="4"/>
  <c r="AC77" i="4"/>
  <c r="AC21" i="4"/>
  <c r="AF21" i="4"/>
  <c r="AF89" i="4"/>
  <c r="AC89" i="4"/>
  <c r="AF24" i="1"/>
  <c r="AF104" i="3"/>
  <c r="AC78" i="4"/>
  <c r="AF78" i="4"/>
  <c r="AF54" i="4"/>
  <c r="AC54" i="4"/>
  <c r="AC99" i="4"/>
  <c r="AF99" i="4"/>
  <c r="AC45" i="4"/>
  <c r="AF45" i="4"/>
  <c r="AC33" i="16"/>
  <c r="AC102" i="4"/>
  <c r="AF102" i="4"/>
  <c r="AC57" i="4"/>
  <c r="AF57" i="4"/>
  <c r="AF56" i="4"/>
  <c r="AC56" i="4"/>
  <c r="AC53" i="4"/>
  <c r="AF53" i="4"/>
  <c r="AC81" i="4"/>
  <c r="AF81" i="4"/>
  <c r="AC84" i="8"/>
  <c r="AF84" i="8"/>
  <c r="AC58" i="4"/>
  <c r="AF58" i="4"/>
  <c r="AC87" i="1"/>
  <c r="AC68" i="4"/>
  <c r="AF68" i="4"/>
  <c r="AF46" i="4"/>
  <c r="AC46" i="4"/>
  <c r="AC60" i="4"/>
  <c r="AF60" i="4"/>
  <c r="AC64" i="4"/>
  <c r="AF64" i="4"/>
  <c r="AC21" i="8"/>
  <c r="AF21" i="8"/>
  <c r="AC94" i="4"/>
  <c r="AF94" i="4"/>
  <c r="AC86" i="1"/>
  <c r="AG36" i="3"/>
  <c r="AH106" i="3"/>
  <c r="AI106" i="3" s="1"/>
  <c r="AC49" i="4"/>
  <c r="AF49" i="4"/>
  <c r="AC79" i="4"/>
  <c r="AF79" i="4"/>
  <c r="AC61" i="8"/>
  <c r="AF61" i="8"/>
  <c r="AF67" i="4"/>
  <c r="AC67" i="4"/>
  <c r="AC83" i="4"/>
  <c r="AF83" i="4"/>
  <c r="AC92" i="4"/>
  <c r="AF92" i="4"/>
  <c r="AF49" i="8"/>
  <c r="AF52" i="4"/>
  <c r="AC52" i="4"/>
  <c r="AC31" i="4"/>
  <c r="AF31" i="4"/>
  <c r="AC75" i="8"/>
  <c r="AF75" i="8"/>
  <c r="AC84" i="4"/>
  <c r="AF84" i="4"/>
  <c r="AF61" i="4"/>
  <c r="AC61" i="4"/>
  <c r="AC23" i="4"/>
  <c r="AF23" i="4"/>
  <c r="AC98" i="4"/>
  <c r="AF98" i="4"/>
  <c r="AC117" i="1"/>
  <c r="AF52" i="8"/>
  <c r="AC52" i="8"/>
  <c r="AC48" i="4"/>
  <c r="AF48" i="4"/>
  <c r="AF70" i="4"/>
  <c r="AC70" i="4"/>
  <c r="AF72" i="4"/>
  <c r="AC72" i="4"/>
  <c r="AF93" i="4"/>
  <c r="AC93" i="4"/>
  <c r="AF22" i="12"/>
  <c r="AC22" i="12"/>
  <c r="AF68" i="3"/>
  <c r="AG68" i="3"/>
  <c r="AF50" i="3"/>
  <c r="AG50" i="3"/>
  <c r="AG100" i="3"/>
  <c r="AF100" i="3"/>
  <c r="AF89" i="3"/>
  <c r="AG89" i="3"/>
  <c r="AC32" i="8"/>
  <c r="AF32" i="8"/>
  <c r="AC78" i="8"/>
  <c r="AF78" i="8"/>
  <c r="AC42" i="8"/>
  <c r="AF42" i="8"/>
  <c r="AF34" i="8"/>
  <c r="AC34" i="8"/>
  <c r="AF58" i="3"/>
  <c r="AG58" i="3"/>
  <c r="AF26" i="12"/>
  <c r="AC26" i="12"/>
  <c r="AF85" i="3"/>
  <c r="AG85" i="3"/>
  <c r="AF108" i="3"/>
  <c r="AG108" i="3"/>
  <c r="AF42" i="3"/>
  <c r="AG42" i="3"/>
  <c r="AF68" i="8"/>
  <c r="AC68" i="8"/>
  <c r="AC72" i="8"/>
  <c r="AF72" i="8"/>
  <c r="AF60" i="8"/>
  <c r="AC60" i="8"/>
  <c r="AF48" i="8"/>
  <c r="AC48" i="8"/>
  <c r="AF107" i="3"/>
  <c r="AG107" i="3"/>
  <c r="AF65" i="3"/>
  <c r="AG65" i="3"/>
  <c r="AF39" i="3"/>
  <c r="AG39" i="3"/>
  <c r="AC47" i="8"/>
  <c r="AF47" i="8"/>
  <c r="AC54" i="8"/>
  <c r="AF54" i="8"/>
  <c r="AC28" i="8"/>
  <c r="AF28" i="8"/>
  <c r="AG47" i="3"/>
  <c r="AF47" i="3"/>
  <c r="AJ33" i="3"/>
  <c r="AH33" i="3"/>
  <c r="AI33" i="3" s="1"/>
  <c r="AF61" i="3"/>
  <c r="AG61" i="3"/>
  <c r="AG34" i="3"/>
  <c r="AF34" i="3"/>
  <c r="AF63" i="8"/>
  <c r="AC63" i="8"/>
  <c r="AF66" i="8"/>
  <c r="AC66" i="8"/>
  <c r="AF76" i="8"/>
  <c r="AC76" i="8"/>
  <c r="AC41" i="15"/>
  <c r="AF41" i="15"/>
  <c r="AG21" i="3"/>
  <c r="AF21" i="3"/>
  <c r="AJ21" i="3" s="1"/>
  <c r="AG103" i="3"/>
  <c r="AF103" i="3"/>
  <c r="AG105" i="3"/>
  <c r="AF105" i="3"/>
  <c r="AF74" i="8"/>
  <c r="AC74" i="8"/>
  <c r="AC36" i="8"/>
  <c r="AF36" i="8"/>
  <c r="AC64" i="8"/>
  <c r="AF64" i="8"/>
  <c r="AF56" i="8"/>
  <c r="AC56" i="8"/>
  <c r="AJ51" i="3"/>
  <c r="AH51" i="3"/>
  <c r="AI51" i="3" s="1"/>
  <c r="AG88" i="3"/>
  <c r="AF88" i="3"/>
  <c r="AG60" i="3"/>
  <c r="AF60" i="3"/>
  <c r="AG79" i="3"/>
  <c r="AF79" i="3"/>
  <c r="AC80" i="8"/>
  <c r="AF80" i="8"/>
  <c r="AF35" i="8"/>
  <c r="AC35" i="8"/>
  <c r="AC46" i="8"/>
  <c r="AF46" i="8"/>
  <c r="AC58" i="8"/>
  <c r="AF58" i="8"/>
  <c r="AG56" i="3"/>
  <c r="AF56" i="3"/>
  <c r="AF64" i="3"/>
  <c r="AG64" i="3"/>
  <c r="AH46" i="3"/>
  <c r="AI46" i="3" s="1"/>
  <c r="AJ46" i="3"/>
  <c r="AF90" i="3"/>
  <c r="AG90" i="3"/>
  <c r="AF87" i="3"/>
  <c r="AG87" i="3"/>
  <c r="AG28" i="3"/>
  <c r="AF28" i="3"/>
  <c r="AC25" i="8"/>
  <c r="AF25" i="8"/>
  <c r="AC55" i="8"/>
  <c r="AF55" i="8"/>
  <c r="AC79" i="8"/>
  <c r="AF79" i="8"/>
  <c r="AC50" i="8"/>
  <c r="AF50" i="8"/>
  <c r="AC70" i="8"/>
  <c r="AF70" i="8"/>
  <c r="AF78" i="3"/>
  <c r="AG78" i="3"/>
  <c r="AG22" i="3"/>
  <c r="AF22" i="3"/>
  <c r="AC31" i="1"/>
  <c r="AF31" i="1"/>
  <c r="AG24" i="3"/>
  <c r="AF24" i="3"/>
  <c r="AF80" i="3"/>
  <c r="AG80" i="3"/>
  <c r="AF75" i="3"/>
  <c r="AG75" i="3"/>
  <c r="AC23" i="8"/>
  <c r="AF23" i="8"/>
  <c r="AF71" i="8"/>
  <c r="AC71" i="8"/>
  <c r="AF85" i="8"/>
  <c r="AC85" i="8"/>
  <c r="AF82" i="8"/>
  <c r="AC82" i="8"/>
  <c r="AF31" i="12"/>
  <c r="AC31" i="12"/>
  <c r="AC97" i="15"/>
  <c r="AF97" i="15"/>
  <c r="AC26" i="10"/>
  <c r="AF26" i="10"/>
  <c r="AC39" i="10"/>
  <c r="AF39" i="10"/>
  <c r="AF77" i="8"/>
  <c r="AC77" i="8"/>
  <c r="AC24" i="8"/>
  <c r="AF24" i="8"/>
  <c r="AF48" i="6"/>
  <c r="AC48" i="6"/>
  <c r="AJ74" i="3"/>
  <c r="AH74" i="3"/>
  <c r="AI74" i="3" s="1"/>
  <c r="AF57" i="3"/>
  <c r="AG57" i="3"/>
  <c r="AG43" i="3"/>
  <c r="AF43" i="3"/>
  <c r="AF44" i="3"/>
  <c r="AG44" i="3"/>
  <c r="AF35" i="12"/>
  <c r="AC35" i="12"/>
  <c r="AF85" i="10"/>
  <c r="AC85" i="10"/>
  <c r="AC57" i="8"/>
  <c r="AF57" i="8"/>
  <c r="AF98" i="8"/>
  <c r="AC98" i="8"/>
  <c r="AC53" i="6"/>
  <c r="AF53" i="6"/>
  <c r="AJ37" i="3"/>
  <c r="AF54" i="3"/>
  <c r="AG54" i="3"/>
  <c r="AJ26" i="3"/>
  <c r="AH26" i="3"/>
  <c r="AI26" i="3" s="1"/>
  <c r="AJ104" i="3"/>
  <c r="AH104" i="3"/>
  <c r="AI104" i="3" s="1"/>
  <c r="AC58" i="16"/>
  <c r="AF57" i="12"/>
  <c r="AC57" i="12"/>
  <c r="AC79" i="10"/>
  <c r="AF79" i="10"/>
  <c r="AC84" i="10"/>
  <c r="AF84" i="10"/>
  <c r="AC105" i="8"/>
  <c r="AF105" i="8"/>
  <c r="AC57" i="6"/>
  <c r="AF57" i="6"/>
  <c r="AJ82" i="3"/>
  <c r="AH82" i="3"/>
  <c r="AI82" i="3" s="1"/>
  <c r="AH63" i="3"/>
  <c r="AI63" i="3" s="1"/>
  <c r="AJ63" i="3"/>
  <c r="AG67" i="3"/>
  <c r="AF67" i="3"/>
  <c r="AF84" i="3"/>
  <c r="AG84" i="3"/>
  <c r="AG29" i="3"/>
  <c r="AF29" i="3"/>
  <c r="AF45" i="3"/>
  <c r="AG45" i="3"/>
  <c r="AF36" i="12"/>
  <c r="AC36" i="12"/>
  <c r="AF23" i="10"/>
  <c r="AC23" i="10"/>
  <c r="AC86" i="6"/>
  <c r="AF86" i="6"/>
  <c r="AF70" i="3"/>
  <c r="AG70" i="3"/>
  <c r="AC81" i="12"/>
  <c r="AF81" i="12"/>
  <c r="AF30" i="12"/>
  <c r="AC30" i="12"/>
  <c r="AF72" i="12"/>
  <c r="AC72" i="12"/>
  <c r="AC51" i="6"/>
  <c r="AF51" i="6"/>
  <c r="AF71" i="10"/>
  <c r="AC71" i="10"/>
  <c r="AC69" i="8"/>
  <c r="AF69" i="8"/>
  <c r="AC45" i="8"/>
  <c r="AF45" i="8"/>
  <c r="AF41" i="8"/>
  <c r="AC41" i="8"/>
  <c r="AC73" i="6"/>
  <c r="AF73" i="6"/>
  <c r="AF78" i="6"/>
  <c r="AC78" i="6"/>
  <c r="AF55" i="3"/>
  <c r="AG55" i="3"/>
  <c r="AF69" i="3"/>
  <c r="AG69" i="3"/>
  <c r="AG41" i="3"/>
  <c r="AF41" i="3"/>
  <c r="AF53" i="3"/>
  <c r="AG53" i="3"/>
  <c r="AF30" i="8"/>
  <c r="AC30" i="8"/>
  <c r="AF32" i="3"/>
  <c r="AG32" i="3"/>
  <c r="AF25" i="3"/>
  <c r="AG25" i="3"/>
  <c r="AC34" i="12"/>
  <c r="AF34" i="12"/>
  <c r="AF85" i="15"/>
  <c r="AC85" i="15"/>
  <c r="AF82" i="6"/>
  <c r="AC82" i="6"/>
  <c r="AF31" i="10"/>
  <c r="AC31" i="10"/>
  <c r="AC63" i="10"/>
  <c r="AF63" i="10"/>
  <c r="AC43" i="8"/>
  <c r="AF43" i="8"/>
  <c r="AF39" i="8"/>
  <c r="AC39" i="8"/>
  <c r="AC69" i="6"/>
  <c r="AF69" i="6"/>
  <c r="AF74" i="6"/>
  <c r="AC74" i="6"/>
  <c r="AF97" i="3"/>
  <c r="AG97" i="3"/>
  <c r="AF48" i="3"/>
  <c r="AG48" i="3"/>
  <c r="AH99" i="3"/>
  <c r="AI99" i="3" s="1"/>
  <c r="AJ99" i="3"/>
  <c r="AF92" i="10"/>
  <c r="AC92" i="10"/>
  <c r="AF89" i="8"/>
  <c r="AC89" i="8"/>
  <c r="AC68" i="6"/>
  <c r="AF68" i="6"/>
  <c r="AJ35" i="3"/>
  <c r="AH35" i="3"/>
  <c r="AI35" i="3" s="1"/>
  <c r="AF96" i="6"/>
  <c r="AC96" i="6"/>
  <c r="AF48" i="12"/>
  <c r="AC48" i="12"/>
  <c r="AC87" i="15"/>
  <c r="AF87" i="15"/>
  <c r="AF90" i="6"/>
  <c r="AC90" i="6"/>
  <c r="AC89" i="10"/>
  <c r="AF89" i="10"/>
  <c r="AF55" i="10"/>
  <c r="AC55" i="10"/>
  <c r="AF22" i="8"/>
  <c r="AC22" i="8"/>
  <c r="AC59" i="8"/>
  <c r="AF59" i="8"/>
  <c r="AC67" i="8"/>
  <c r="AF67" i="8"/>
  <c r="AC58" i="6"/>
  <c r="AF58" i="6"/>
  <c r="AF72" i="6"/>
  <c r="AC72" i="6"/>
  <c r="AG83" i="3"/>
  <c r="AF83" i="3"/>
  <c r="AF76" i="3"/>
  <c r="AG76" i="3"/>
  <c r="AG71" i="3"/>
  <c r="AF71" i="3"/>
  <c r="AF102" i="3"/>
  <c r="AG102" i="3"/>
  <c r="AF91" i="3"/>
  <c r="AG91" i="3"/>
  <c r="AJ38" i="3"/>
  <c r="AH38" i="3"/>
  <c r="AI38" i="3" s="1"/>
  <c r="AC95" i="12"/>
  <c r="AF95" i="12"/>
  <c r="AC86" i="10"/>
  <c r="AF86" i="10"/>
  <c r="AF77" i="15"/>
  <c r="AC77" i="15"/>
  <c r="AC53" i="12"/>
  <c r="AF53" i="12"/>
  <c r="AC53" i="8"/>
  <c r="AF53" i="8"/>
  <c r="AC87" i="10"/>
  <c r="AF87" i="10"/>
  <c r="AC88" i="10"/>
  <c r="AF88" i="10"/>
  <c r="AC83" i="8"/>
  <c r="AF83" i="8"/>
  <c r="AF51" i="8"/>
  <c r="AC51" i="8"/>
  <c r="AF88" i="8"/>
  <c r="AC88" i="8"/>
  <c r="AF60" i="6"/>
  <c r="AC60" i="6"/>
  <c r="AF73" i="3"/>
  <c r="AG73" i="3"/>
  <c r="AF81" i="3"/>
  <c r="AG81" i="3"/>
  <c r="O125" i="4"/>
  <c r="O124" i="4"/>
  <c r="AF125" i="4"/>
  <c r="K125" i="4"/>
  <c r="AC125" i="4"/>
  <c r="AT125" i="4"/>
  <c r="AS125" i="4" s="1"/>
  <c r="AR125" i="4" s="1"/>
  <c r="AQ125" i="4" s="1"/>
  <c r="AP125" i="4" s="1"/>
  <c r="AO125" i="4" s="1"/>
  <c r="AN125" i="4" s="1"/>
  <c r="AM125" i="4" s="1"/>
  <c r="AL125" i="4" s="1"/>
  <c r="AT124" i="4"/>
  <c r="AS124" i="4" s="1"/>
  <c r="AR124" i="4" s="1"/>
  <c r="AQ124" i="4" s="1"/>
  <c r="AP124" i="4" s="1"/>
  <c r="AO124" i="4" s="1"/>
  <c r="AN124" i="4" s="1"/>
  <c r="AM124" i="4" s="1"/>
  <c r="AL124" i="4" s="1"/>
  <c r="K124" i="4"/>
  <c r="AC124" i="4"/>
  <c r="AF124" i="4"/>
  <c r="O49" i="4"/>
  <c r="O80" i="4"/>
  <c r="O38" i="4"/>
  <c r="O103" i="4"/>
  <c r="O72" i="4"/>
  <c r="O24" i="4"/>
  <c r="O77" i="4"/>
  <c r="O63" i="4"/>
  <c r="O111" i="4"/>
  <c r="O96" i="4"/>
  <c r="O100" i="4"/>
  <c r="O120" i="4"/>
  <c r="O57" i="4"/>
  <c r="O68" i="4"/>
  <c r="O106" i="4"/>
  <c r="O45" i="4"/>
  <c r="O119" i="4"/>
  <c r="O88" i="4"/>
  <c r="O23" i="4"/>
  <c r="O97" i="4"/>
  <c r="O66" i="4"/>
  <c r="O46" i="4"/>
  <c r="O84" i="4"/>
  <c r="O62" i="4"/>
  <c r="O37" i="4"/>
  <c r="O58" i="4"/>
  <c r="O22" i="4"/>
  <c r="O122" i="4"/>
  <c r="O64" i="4"/>
  <c r="O21" i="4"/>
  <c r="O73" i="4"/>
  <c r="O33" i="4"/>
  <c r="O87" i="4"/>
  <c r="O39" i="4"/>
  <c r="O43" i="4"/>
  <c r="O79" i="4"/>
  <c r="O31" i="4"/>
  <c r="O51" i="4"/>
  <c r="O56" i="4"/>
  <c r="O27" i="4"/>
  <c r="O117" i="4"/>
  <c r="O78" i="4"/>
  <c r="C15" i="4"/>
  <c r="C18" i="4" s="1"/>
  <c r="O95" i="4"/>
  <c r="O47" i="4"/>
  <c r="O114" i="4"/>
  <c r="O59" i="4"/>
  <c r="O60" i="4"/>
  <c r="O115" i="4"/>
  <c r="O91" i="4"/>
  <c r="O107" i="4"/>
  <c r="O69" i="4"/>
  <c r="O48" i="4"/>
  <c r="O25" i="4"/>
  <c r="O102" i="4"/>
  <c r="O26" i="4"/>
  <c r="O86" i="4"/>
  <c r="O50" i="4"/>
  <c r="O109" i="4"/>
  <c r="O94" i="4"/>
  <c r="O71" i="4"/>
  <c r="O55" i="4"/>
  <c r="O104" i="4"/>
  <c r="O76" i="4"/>
  <c r="O82" i="4"/>
  <c r="O118" i="4"/>
  <c r="O75" i="4"/>
  <c r="O70" i="4"/>
  <c r="O93" i="4"/>
  <c r="O44" i="4"/>
  <c r="O110" i="4"/>
  <c r="O61" i="4"/>
  <c r="O36" i="4"/>
  <c r="O83" i="4"/>
  <c r="O74" i="4"/>
  <c r="O92" i="4"/>
  <c r="O29" i="4"/>
  <c r="O81" i="4"/>
  <c r="O113" i="4"/>
  <c r="O98" i="4"/>
  <c r="O65" i="4"/>
  <c r="O85" i="4"/>
  <c r="O41" i="4"/>
  <c r="O105" i="4"/>
  <c r="O28" i="4"/>
  <c r="O40" i="4"/>
  <c r="O101" i="4"/>
  <c r="O42" i="4"/>
  <c r="O123" i="4"/>
  <c r="O35" i="4"/>
  <c r="O112" i="4"/>
  <c r="O54" i="4"/>
  <c r="O89" i="4"/>
  <c r="O30" i="4"/>
  <c r="O108" i="4"/>
  <c r="O53" i="4"/>
  <c r="O121" i="4"/>
  <c r="O90" i="4"/>
  <c r="O52" i="4"/>
  <c r="O116" i="4"/>
  <c r="O67" i="4"/>
  <c r="O34" i="4"/>
  <c r="O99" i="4"/>
  <c r="O32" i="4"/>
  <c r="C16" i="4"/>
  <c r="D18" i="4" s="1"/>
  <c r="AI104" i="4"/>
  <c r="AJ104" i="4"/>
  <c r="AK104" i="4"/>
  <c r="BB58" i="4"/>
  <c r="BA58" i="4"/>
  <c r="AZ58" i="4" s="1"/>
  <c r="AX58" i="4" s="1"/>
  <c r="AJ115" i="4"/>
  <c r="AK115" i="4"/>
  <c r="AI115" i="4"/>
  <c r="AI49" i="4"/>
  <c r="AJ49" i="4"/>
  <c r="AK49" i="4"/>
  <c r="AT112" i="4"/>
  <c r="AS112" i="4" s="1"/>
  <c r="AR112" i="4" s="1"/>
  <c r="AQ112" i="4" s="1"/>
  <c r="AP112" i="4" s="1"/>
  <c r="AO112" i="4" s="1"/>
  <c r="AN112" i="4" s="1"/>
  <c r="AM112" i="4" s="1"/>
  <c r="AL112" i="4" s="1"/>
  <c r="BK17" i="4"/>
  <c r="BJ17" i="4" s="1"/>
  <c r="BI17" i="4" s="1"/>
  <c r="BH17" i="4" s="1"/>
  <c r="BG17" i="4" s="1"/>
  <c r="BF17" i="4" s="1"/>
  <c r="BE17" i="4" s="1"/>
  <c r="BD17" i="4" s="1"/>
  <c r="BC17" i="4" s="1"/>
  <c r="AS63" i="4"/>
  <c r="AR63" i="4" s="1"/>
  <c r="AQ63" i="4" s="1"/>
  <c r="AP63" i="4" s="1"/>
  <c r="AO63" i="4" s="1"/>
  <c r="AN63" i="4" s="1"/>
  <c r="AM63" i="4" s="1"/>
  <c r="AL63" i="4" s="1"/>
  <c r="AT63" i="4"/>
  <c r="AT87" i="4"/>
  <c r="AS87" i="4" s="1"/>
  <c r="AR87" i="4" s="1"/>
  <c r="AQ87" i="4" s="1"/>
  <c r="AP87" i="4" s="1"/>
  <c r="AO87" i="4" s="1"/>
  <c r="AN87" i="4" s="1"/>
  <c r="AM87" i="4" s="1"/>
  <c r="AL87" i="4" s="1"/>
  <c r="BK78" i="4"/>
  <c r="BJ78" i="4"/>
  <c r="BI78" i="4" s="1"/>
  <c r="BH78" i="4" s="1"/>
  <c r="BG78" i="4" s="1"/>
  <c r="BF78" i="4" s="1"/>
  <c r="BE78" i="4" s="1"/>
  <c r="BD78" i="4" s="1"/>
  <c r="BC78" i="4" s="1"/>
  <c r="AS103" i="4"/>
  <c r="AR103" i="4" s="1"/>
  <c r="AQ103" i="4" s="1"/>
  <c r="AP103" i="4" s="1"/>
  <c r="AO103" i="4" s="1"/>
  <c r="AN103" i="4" s="1"/>
  <c r="AM103" i="4" s="1"/>
  <c r="AL103" i="4" s="1"/>
  <c r="AT103" i="4"/>
  <c r="AT96" i="4"/>
  <c r="AS96" i="4" s="1"/>
  <c r="AR96" i="4" s="1"/>
  <c r="AQ96" i="4" s="1"/>
  <c r="AP96" i="4" s="1"/>
  <c r="AO96" i="4" s="1"/>
  <c r="AN96" i="4" s="1"/>
  <c r="AM96" i="4" s="1"/>
  <c r="AL96" i="4" s="1"/>
  <c r="BK48" i="4"/>
  <c r="BJ48" i="4"/>
  <c r="BI48" i="4"/>
  <c r="BH48" i="4" s="1"/>
  <c r="BG48" i="4" s="1"/>
  <c r="BF48" i="4" s="1"/>
  <c r="BE48" i="4" s="1"/>
  <c r="BD48" i="4" s="1"/>
  <c r="BC48" i="4" s="1"/>
  <c r="BK80" i="4"/>
  <c r="BJ80" i="4" s="1"/>
  <c r="BI80" i="4" s="1"/>
  <c r="BH80" i="4" s="1"/>
  <c r="BG80" i="4" s="1"/>
  <c r="BF80" i="4" s="1"/>
  <c r="BE80" i="4" s="1"/>
  <c r="BD80" i="4" s="1"/>
  <c r="BC80" i="4" s="1"/>
  <c r="BK76" i="4"/>
  <c r="BJ76" i="4"/>
  <c r="BI76" i="4" s="1"/>
  <c r="BH76" i="4" s="1"/>
  <c r="BG76" i="4" s="1"/>
  <c r="BF76" i="4" s="1"/>
  <c r="BE76" i="4" s="1"/>
  <c r="BD76" i="4" s="1"/>
  <c r="BC76" i="4" s="1"/>
  <c r="BJ27" i="4"/>
  <c r="BI27" i="4" s="1"/>
  <c r="BH27" i="4" s="1"/>
  <c r="BG27" i="4" s="1"/>
  <c r="BF27" i="4" s="1"/>
  <c r="BE27" i="4" s="1"/>
  <c r="BD27" i="4" s="1"/>
  <c r="BC27" i="4" s="1"/>
  <c r="BK27" i="4"/>
  <c r="BK67" i="4"/>
  <c r="BJ67" i="4" s="1"/>
  <c r="BI67" i="4" s="1"/>
  <c r="BH67" i="4" s="1"/>
  <c r="BG67" i="4" s="1"/>
  <c r="BF67" i="4" s="1"/>
  <c r="BE67" i="4" s="1"/>
  <c r="BD67" i="4" s="1"/>
  <c r="BC67" i="4" s="1"/>
  <c r="BK55" i="4"/>
  <c r="BI55" i="4"/>
  <c r="BH55" i="4"/>
  <c r="BG55" i="4" s="1"/>
  <c r="BF55" i="4" s="1"/>
  <c r="BE55" i="4" s="1"/>
  <c r="BD55" i="4" s="1"/>
  <c r="BC55" i="4" s="1"/>
  <c r="BJ55" i="4"/>
  <c r="AT75" i="4"/>
  <c r="AS75" i="4"/>
  <c r="AR75" i="4"/>
  <c r="AQ75" i="4" s="1"/>
  <c r="AP75" i="4" s="1"/>
  <c r="AO75" i="4" s="1"/>
  <c r="AN75" i="4" s="1"/>
  <c r="AM75" i="4" s="1"/>
  <c r="AL75" i="4" s="1"/>
  <c r="K69" i="4"/>
  <c r="AC69" i="4"/>
  <c r="AF69" i="4"/>
  <c r="I29" i="4"/>
  <c r="AC29" i="4"/>
  <c r="AZ16" i="4"/>
  <c r="AX16" i="4" s="1"/>
  <c r="AH92" i="4"/>
  <c r="AT114" i="4"/>
  <c r="AS114" i="4" s="1"/>
  <c r="AR114" i="4" s="1"/>
  <c r="AQ114" i="4" s="1"/>
  <c r="AP114" i="4" s="1"/>
  <c r="AO114" i="4" s="1"/>
  <c r="AN114" i="4" s="1"/>
  <c r="AM114" i="4" s="1"/>
  <c r="AL114" i="4" s="1"/>
  <c r="J25" i="4"/>
  <c r="AC25" i="4"/>
  <c r="AF25" i="4"/>
  <c r="BK68" i="4"/>
  <c r="BJ68" i="4" s="1"/>
  <c r="BI68" i="4" s="1"/>
  <c r="BH68" i="4" s="1"/>
  <c r="BG68" i="4" s="1"/>
  <c r="BF68" i="4" s="1"/>
  <c r="BE68" i="4" s="1"/>
  <c r="BD68" i="4" s="1"/>
  <c r="BC68" i="4" s="1"/>
  <c r="AT119" i="4"/>
  <c r="AS119" i="4"/>
  <c r="AR119" i="4" s="1"/>
  <c r="AQ119" i="4" s="1"/>
  <c r="AP119" i="4" s="1"/>
  <c r="AO119" i="4" s="1"/>
  <c r="AN119" i="4" s="1"/>
  <c r="AM119" i="4" s="1"/>
  <c r="AL119" i="4" s="1"/>
  <c r="AT105" i="4"/>
  <c r="AS105" i="4" s="1"/>
  <c r="AR105" i="4" s="1"/>
  <c r="AQ105" i="4" s="1"/>
  <c r="AP105" i="4" s="1"/>
  <c r="AO105" i="4" s="1"/>
  <c r="AN105" i="4" s="1"/>
  <c r="AM105" i="4" s="1"/>
  <c r="AL105" i="4" s="1"/>
  <c r="BK45" i="4"/>
  <c r="BJ45" i="4" s="1"/>
  <c r="BI45" i="4" s="1"/>
  <c r="BH45" i="4" s="1"/>
  <c r="BG45" i="4" s="1"/>
  <c r="BF45" i="4" s="1"/>
  <c r="BE45" i="4" s="1"/>
  <c r="BD45" i="4" s="1"/>
  <c r="BC45" i="4" s="1"/>
  <c r="BK69" i="4"/>
  <c r="BJ69" i="4"/>
  <c r="BI69" i="4"/>
  <c r="BH69" i="4" s="1"/>
  <c r="BG69" i="4" s="1"/>
  <c r="BF69" i="4" s="1"/>
  <c r="BE69" i="4" s="1"/>
  <c r="BD69" i="4" s="1"/>
  <c r="BC69" i="4" s="1"/>
  <c r="BJ75" i="4"/>
  <c r="BI75" i="4" s="1"/>
  <c r="BH75" i="4" s="1"/>
  <c r="BG75" i="4" s="1"/>
  <c r="BF75" i="4" s="1"/>
  <c r="BE75" i="4" s="1"/>
  <c r="BD75" i="4" s="1"/>
  <c r="BC75" i="4" s="1"/>
  <c r="BK75" i="4"/>
  <c r="AT90" i="4"/>
  <c r="AS90" i="4" s="1"/>
  <c r="AR90" i="4" s="1"/>
  <c r="AQ90" i="4" s="1"/>
  <c r="AP90" i="4" s="1"/>
  <c r="AO90" i="4" s="1"/>
  <c r="AN90" i="4" s="1"/>
  <c r="AM90" i="4" s="1"/>
  <c r="AL90" i="4" s="1"/>
  <c r="BK60" i="4"/>
  <c r="BJ60" i="4"/>
  <c r="BI60" i="4" s="1"/>
  <c r="BH60" i="4" s="1"/>
  <c r="BG60" i="4" s="1"/>
  <c r="BF60" i="4" s="1"/>
  <c r="BE60" i="4" s="1"/>
  <c r="BD60" i="4" s="1"/>
  <c r="BC60" i="4" s="1"/>
  <c r="BK54" i="4"/>
  <c r="BJ54" i="4" s="1"/>
  <c r="BI54" i="4" s="1"/>
  <c r="BH54" i="4" s="1"/>
  <c r="BG54" i="4" s="1"/>
  <c r="BF54" i="4" s="1"/>
  <c r="BE54" i="4" s="1"/>
  <c r="BD54" i="4" s="1"/>
  <c r="BC54" i="4" s="1"/>
  <c r="AT39" i="4"/>
  <c r="AS39" i="4"/>
  <c r="AR39" i="4" s="1"/>
  <c r="AQ39" i="4" s="1"/>
  <c r="AP39" i="4" s="1"/>
  <c r="AO39" i="4" s="1"/>
  <c r="AN39" i="4" s="1"/>
  <c r="AM39" i="4" s="1"/>
  <c r="AL39" i="4" s="1"/>
  <c r="K122" i="4"/>
  <c r="J22" i="4"/>
  <c r="AF22" i="4"/>
  <c r="AB22" i="4"/>
  <c r="X22" i="4" s="1"/>
  <c r="AC22" i="4"/>
  <c r="AE22" i="4"/>
  <c r="K120" i="4"/>
  <c r="AT51" i="4"/>
  <c r="AS51" i="4"/>
  <c r="AR51" i="4" s="1"/>
  <c r="AQ51" i="4" s="1"/>
  <c r="AP51" i="4" s="1"/>
  <c r="AO51" i="4" s="1"/>
  <c r="AN51" i="4" s="1"/>
  <c r="AM51" i="4" s="1"/>
  <c r="AL51" i="4" s="1"/>
  <c r="AH79" i="4"/>
  <c r="AT116" i="4"/>
  <c r="AS116" i="4" s="1"/>
  <c r="AR116" i="4" s="1"/>
  <c r="AQ116" i="4" s="1"/>
  <c r="AP116" i="4" s="1"/>
  <c r="AO116" i="4" s="1"/>
  <c r="AN116" i="4" s="1"/>
  <c r="AM116" i="4" s="1"/>
  <c r="AL116" i="4" s="1"/>
  <c r="I42" i="4"/>
  <c r="AC42" i="4"/>
  <c r="K87" i="4"/>
  <c r="AC87" i="4"/>
  <c r="AF87" i="4"/>
  <c r="BK64" i="4"/>
  <c r="BJ64" i="4"/>
  <c r="BI64" i="4" s="1"/>
  <c r="BH64" i="4" s="1"/>
  <c r="BG64" i="4" s="1"/>
  <c r="BF64" i="4" s="1"/>
  <c r="BE64" i="4" s="1"/>
  <c r="BD64" i="4" s="1"/>
  <c r="BC64" i="4" s="1"/>
  <c r="BJ65" i="4"/>
  <c r="BI65" i="4" s="1"/>
  <c r="BH65" i="4" s="1"/>
  <c r="BG65" i="4" s="1"/>
  <c r="BF65" i="4" s="1"/>
  <c r="BE65" i="4" s="1"/>
  <c r="BD65" i="4" s="1"/>
  <c r="BC65" i="4" s="1"/>
  <c r="BK65" i="4"/>
  <c r="AT121" i="4"/>
  <c r="AS121" i="4"/>
  <c r="AR121" i="4" s="1"/>
  <c r="AQ121" i="4" s="1"/>
  <c r="AP121" i="4" s="1"/>
  <c r="AO121" i="4" s="1"/>
  <c r="AN121" i="4" s="1"/>
  <c r="AM121" i="4" s="1"/>
  <c r="AL121" i="4" s="1"/>
  <c r="BK42" i="4"/>
  <c r="BJ42" i="4"/>
  <c r="BI42" i="4"/>
  <c r="BH42" i="4" s="1"/>
  <c r="BG42" i="4" s="1"/>
  <c r="BF42" i="4" s="1"/>
  <c r="BE42" i="4" s="1"/>
  <c r="BD42" i="4" s="1"/>
  <c r="BC42" i="4" s="1"/>
  <c r="BK49" i="4"/>
  <c r="BJ49" i="4" s="1"/>
  <c r="BI49" i="4" s="1"/>
  <c r="BH49" i="4" s="1"/>
  <c r="BG49" i="4" s="1"/>
  <c r="BF49" i="4" s="1"/>
  <c r="BE49" i="4" s="1"/>
  <c r="BD49" i="4" s="1"/>
  <c r="BC49" i="4" s="1"/>
  <c r="BJ73" i="4"/>
  <c r="BI73" i="4" s="1"/>
  <c r="BH73" i="4" s="1"/>
  <c r="BG73" i="4" s="1"/>
  <c r="BF73" i="4" s="1"/>
  <c r="BE73" i="4" s="1"/>
  <c r="BD73" i="4" s="1"/>
  <c r="BC73" i="4" s="1"/>
  <c r="BK73" i="4"/>
  <c r="AT94" i="4"/>
  <c r="AS94" i="4" s="1"/>
  <c r="AR94" i="4" s="1"/>
  <c r="AQ94" i="4" s="1"/>
  <c r="AP94" i="4" s="1"/>
  <c r="AO94" i="4" s="1"/>
  <c r="AN94" i="4" s="1"/>
  <c r="AM94" i="4" s="1"/>
  <c r="AL94" i="4" s="1"/>
  <c r="BK56" i="4"/>
  <c r="BJ56" i="4"/>
  <c r="BI56" i="4" s="1"/>
  <c r="BH56" i="4" s="1"/>
  <c r="BG56" i="4" s="1"/>
  <c r="BF56" i="4" s="1"/>
  <c r="BE56" i="4" s="1"/>
  <c r="BD56" i="4" s="1"/>
  <c r="BC56" i="4" s="1"/>
  <c r="BK33" i="4"/>
  <c r="BJ33" i="4" s="1"/>
  <c r="BI33" i="4" s="1"/>
  <c r="BH33" i="4" s="1"/>
  <c r="BG33" i="4" s="1"/>
  <c r="BF33" i="4" s="1"/>
  <c r="BE33" i="4" s="1"/>
  <c r="BD33" i="4" s="1"/>
  <c r="BC33" i="4" s="1"/>
  <c r="J71" i="4"/>
  <c r="AF71" i="4"/>
  <c r="AC71" i="4"/>
  <c r="K86" i="4"/>
  <c r="AF86" i="4"/>
  <c r="AC86" i="4"/>
  <c r="AT72" i="4"/>
  <c r="AS72" i="4" s="1"/>
  <c r="AR72" i="4" s="1"/>
  <c r="AQ72" i="4" s="1"/>
  <c r="AP72" i="4" s="1"/>
  <c r="AO72" i="4" s="1"/>
  <c r="AN72" i="4" s="1"/>
  <c r="AM72" i="4" s="1"/>
  <c r="AL72" i="4" s="1"/>
  <c r="AF51" i="4"/>
  <c r="K51" i="4"/>
  <c r="AC51" i="4"/>
  <c r="AA36" i="4"/>
  <c r="AE36" i="4" s="1"/>
  <c r="AB36" i="4"/>
  <c r="W36" i="4" s="1"/>
  <c r="AH102" i="4"/>
  <c r="AT118" i="4"/>
  <c r="AS118" i="4"/>
  <c r="AR118" i="4" s="1"/>
  <c r="AQ118" i="4" s="1"/>
  <c r="AP118" i="4" s="1"/>
  <c r="AO118" i="4" s="1"/>
  <c r="AN118" i="4" s="1"/>
  <c r="AM118" i="4" s="1"/>
  <c r="AL118" i="4" s="1"/>
  <c r="K110" i="4"/>
  <c r="K108" i="4"/>
  <c r="BJ61" i="4"/>
  <c r="BI61" i="4"/>
  <c r="BH61" i="4" s="1"/>
  <c r="BG61" i="4" s="1"/>
  <c r="BF61" i="4" s="1"/>
  <c r="BE61" i="4" s="1"/>
  <c r="BD61" i="4" s="1"/>
  <c r="BC61" i="4" s="1"/>
  <c r="BK61" i="4"/>
  <c r="BK63" i="4"/>
  <c r="BI63" i="4"/>
  <c r="BH63" i="4"/>
  <c r="BG63" i="4" s="1"/>
  <c r="BF63" i="4" s="1"/>
  <c r="BE63" i="4" s="1"/>
  <c r="BD63" i="4" s="1"/>
  <c r="BC63" i="4" s="1"/>
  <c r="BJ63" i="4"/>
  <c r="BK82" i="4"/>
  <c r="BJ82" i="4"/>
  <c r="BI82" i="4" s="1"/>
  <c r="BH82" i="4" s="1"/>
  <c r="BG82" i="4" s="1"/>
  <c r="BF82" i="4" s="1"/>
  <c r="BE82" i="4" s="1"/>
  <c r="BD82" i="4" s="1"/>
  <c r="BC82" i="4" s="1"/>
  <c r="BJ37" i="4"/>
  <c r="BK37" i="4"/>
  <c r="BI37" i="4"/>
  <c r="BH37" i="4" s="1"/>
  <c r="BG37" i="4" s="1"/>
  <c r="BF37" i="4" s="1"/>
  <c r="BE37" i="4" s="1"/>
  <c r="BD37" i="4" s="1"/>
  <c r="BC37" i="4" s="1"/>
  <c r="BK47" i="4"/>
  <c r="BJ47" i="4" s="1"/>
  <c r="BI47" i="4" s="1"/>
  <c r="BH47" i="4" s="1"/>
  <c r="BG47" i="4" s="1"/>
  <c r="BF47" i="4" s="1"/>
  <c r="BE47" i="4" s="1"/>
  <c r="BD47" i="4" s="1"/>
  <c r="BC47" i="4" s="1"/>
  <c r="BK72" i="4"/>
  <c r="BJ72" i="4" s="1"/>
  <c r="BI72" i="4" s="1"/>
  <c r="BH72" i="4" s="1"/>
  <c r="BG72" i="4" s="1"/>
  <c r="BF72" i="4" s="1"/>
  <c r="BE72" i="4" s="1"/>
  <c r="BD72" i="4" s="1"/>
  <c r="BC72" i="4" s="1"/>
  <c r="AT111" i="4"/>
  <c r="AS111" i="4"/>
  <c r="AR111" i="4" s="1"/>
  <c r="AQ111" i="4" s="1"/>
  <c r="AP111" i="4" s="1"/>
  <c r="AO111" i="4" s="1"/>
  <c r="AN111" i="4" s="1"/>
  <c r="AM111" i="4" s="1"/>
  <c r="AL111" i="4" s="1"/>
  <c r="BK53" i="4"/>
  <c r="BJ53" i="4" s="1"/>
  <c r="BI53" i="4" s="1"/>
  <c r="BH53" i="4" s="1"/>
  <c r="BG53" i="4" s="1"/>
  <c r="BF53" i="4" s="1"/>
  <c r="BE53" i="4" s="1"/>
  <c r="BD53" i="4" s="1"/>
  <c r="BC53" i="4" s="1"/>
  <c r="BJ28" i="4"/>
  <c r="BI28" i="4"/>
  <c r="BH28" i="4" s="1"/>
  <c r="BG28" i="4" s="1"/>
  <c r="BF28" i="4" s="1"/>
  <c r="BE28" i="4" s="1"/>
  <c r="BD28" i="4" s="1"/>
  <c r="BC28" i="4" s="1"/>
  <c r="BK28" i="4"/>
  <c r="I39" i="4"/>
  <c r="AC39" i="4"/>
  <c r="Y39" i="4"/>
  <c r="Y42" i="4" s="1"/>
  <c r="AT56" i="4"/>
  <c r="AS56" i="4" s="1"/>
  <c r="AR56" i="4" s="1"/>
  <c r="AQ56" i="4" s="1"/>
  <c r="AP56" i="4" s="1"/>
  <c r="AO56" i="4" s="1"/>
  <c r="AN56" i="4" s="1"/>
  <c r="AM56" i="4" s="1"/>
  <c r="AL56" i="4" s="1"/>
  <c r="AT71" i="4"/>
  <c r="AS71" i="4"/>
  <c r="AR71" i="4" s="1"/>
  <c r="AQ71" i="4" s="1"/>
  <c r="AP71" i="4" s="1"/>
  <c r="AO71" i="4" s="1"/>
  <c r="AN71" i="4" s="1"/>
  <c r="AM71" i="4" s="1"/>
  <c r="AL71" i="4" s="1"/>
  <c r="AT86" i="4"/>
  <c r="AS86" i="4"/>
  <c r="AR86" i="4" s="1"/>
  <c r="AQ86" i="4" s="1"/>
  <c r="AP86" i="4" s="1"/>
  <c r="AO86" i="4" s="1"/>
  <c r="AN86" i="4" s="1"/>
  <c r="AM86" i="4" s="1"/>
  <c r="AL86" i="4" s="1"/>
  <c r="AT120" i="4"/>
  <c r="AS120" i="4"/>
  <c r="AR120" i="4"/>
  <c r="AQ120" i="4" s="1"/>
  <c r="AP120" i="4" s="1"/>
  <c r="AO120" i="4" s="1"/>
  <c r="AN120" i="4" s="1"/>
  <c r="AM120" i="4" s="1"/>
  <c r="AL120" i="4" s="1"/>
  <c r="K55" i="4"/>
  <c r="AF55" i="4"/>
  <c r="AC55" i="4"/>
  <c r="BK39" i="4"/>
  <c r="BJ39" i="4" s="1"/>
  <c r="BI39" i="4" s="1"/>
  <c r="BH39" i="4" s="1"/>
  <c r="BG39" i="4" s="1"/>
  <c r="BF39" i="4" s="1"/>
  <c r="BE39" i="4" s="1"/>
  <c r="BD39" i="4" s="1"/>
  <c r="BC39" i="4" s="1"/>
  <c r="BK62" i="4"/>
  <c r="BJ62" i="4" s="1"/>
  <c r="BI62" i="4" s="1"/>
  <c r="BH62" i="4" s="1"/>
  <c r="BG62" i="4" s="1"/>
  <c r="BF62" i="4" s="1"/>
  <c r="BE62" i="4" s="1"/>
  <c r="BD62" i="4" s="1"/>
  <c r="BC62" i="4" s="1"/>
  <c r="BK79" i="4"/>
  <c r="BJ79" i="4"/>
  <c r="BI79" i="4"/>
  <c r="BH79" i="4"/>
  <c r="BG79" i="4" s="1"/>
  <c r="BF79" i="4" s="1"/>
  <c r="BE79" i="4" s="1"/>
  <c r="BD79" i="4" s="1"/>
  <c r="BC79" i="4" s="1"/>
  <c r="BK26" i="4"/>
  <c r="BJ26" i="4" s="1"/>
  <c r="BI26" i="4" s="1"/>
  <c r="BH26" i="4" s="1"/>
  <c r="BG26" i="4" s="1"/>
  <c r="BF26" i="4" s="1"/>
  <c r="BE26" i="4" s="1"/>
  <c r="BD26" i="4" s="1"/>
  <c r="BC26" i="4" s="1"/>
  <c r="BK46" i="4"/>
  <c r="BJ46" i="4" s="1"/>
  <c r="BI46" i="4" s="1"/>
  <c r="BH46" i="4" s="1"/>
  <c r="BG46" i="4" s="1"/>
  <c r="BF46" i="4" s="1"/>
  <c r="BE46" i="4" s="1"/>
  <c r="BD46" i="4" s="1"/>
  <c r="BC46" i="4" s="1"/>
  <c r="BK71" i="4"/>
  <c r="BJ71" i="4" s="1"/>
  <c r="BI71" i="4" s="1"/>
  <c r="BH71" i="4" s="1"/>
  <c r="BG71" i="4" s="1"/>
  <c r="BF71" i="4" s="1"/>
  <c r="BE71" i="4" s="1"/>
  <c r="BD71" i="4" s="1"/>
  <c r="BC71" i="4" s="1"/>
  <c r="BK81" i="4"/>
  <c r="BJ81" i="4"/>
  <c r="BI81" i="4"/>
  <c r="BH81" i="4" s="1"/>
  <c r="BG81" i="4" s="1"/>
  <c r="BF81" i="4" s="1"/>
  <c r="BE81" i="4" s="1"/>
  <c r="BD81" i="4" s="1"/>
  <c r="BC81" i="4" s="1"/>
  <c r="BK38" i="4"/>
  <c r="BJ38" i="4" s="1"/>
  <c r="BI38" i="4" s="1"/>
  <c r="BH38" i="4" s="1"/>
  <c r="BG38" i="4" s="1"/>
  <c r="BF38" i="4" s="1"/>
  <c r="BE38" i="4" s="1"/>
  <c r="BD38" i="4" s="1"/>
  <c r="BC38" i="4" s="1"/>
  <c r="AT64" i="4"/>
  <c r="AS64" i="4" s="1"/>
  <c r="AR64" i="4" s="1"/>
  <c r="AQ64" i="4" s="1"/>
  <c r="AP64" i="4" s="1"/>
  <c r="AO64" i="4" s="1"/>
  <c r="AN64" i="4" s="1"/>
  <c r="AM64" i="4" s="1"/>
  <c r="AL64" i="4" s="1"/>
  <c r="K106" i="4"/>
  <c r="AT100" i="4"/>
  <c r="AS100" i="4" s="1"/>
  <c r="AR100" i="4" s="1"/>
  <c r="AQ100" i="4" s="1"/>
  <c r="AP100" i="4" s="1"/>
  <c r="AO100" i="4" s="1"/>
  <c r="AN100" i="4" s="1"/>
  <c r="AM100" i="4" s="1"/>
  <c r="AL100" i="4" s="1"/>
  <c r="AT43" i="4"/>
  <c r="AS43" i="4"/>
  <c r="AR43" i="4" s="1"/>
  <c r="AQ43" i="4" s="1"/>
  <c r="AP43" i="4" s="1"/>
  <c r="AO43" i="4" s="1"/>
  <c r="AN43" i="4" s="1"/>
  <c r="AM43" i="4" s="1"/>
  <c r="AL43" i="4" s="1"/>
  <c r="AT59" i="4"/>
  <c r="AS59" i="4"/>
  <c r="AR59" i="4"/>
  <c r="AQ59" i="4" s="1"/>
  <c r="AP59" i="4" s="1"/>
  <c r="AO59" i="4" s="1"/>
  <c r="AN59" i="4" s="1"/>
  <c r="AM59" i="4" s="1"/>
  <c r="AL59" i="4" s="1"/>
  <c r="AZ20" i="4"/>
  <c r="AX20" i="4" s="1"/>
  <c r="AS106" i="4"/>
  <c r="AR106" i="4" s="1"/>
  <c r="AQ106" i="4" s="1"/>
  <c r="AP106" i="4" s="1"/>
  <c r="AO106" i="4" s="1"/>
  <c r="AN106" i="4" s="1"/>
  <c r="AM106" i="4" s="1"/>
  <c r="AL106" i="4" s="1"/>
  <c r="AT106" i="4"/>
  <c r="AT122" i="4"/>
  <c r="AS122" i="4" s="1"/>
  <c r="AR122" i="4" s="1"/>
  <c r="AQ122" i="4" s="1"/>
  <c r="AP122" i="4" s="1"/>
  <c r="AO122" i="4" s="1"/>
  <c r="AN122" i="4" s="1"/>
  <c r="AM122" i="4" s="1"/>
  <c r="AL122" i="4" s="1"/>
  <c r="AT55" i="4"/>
  <c r="AS55" i="4" s="1"/>
  <c r="AR55" i="4" s="1"/>
  <c r="AQ55" i="4" s="1"/>
  <c r="AP55" i="4" s="1"/>
  <c r="AO55" i="4" s="1"/>
  <c r="AN55" i="4" s="1"/>
  <c r="AM55" i="4" s="1"/>
  <c r="AL55" i="4" s="1"/>
  <c r="BJ30" i="4"/>
  <c r="BI30" i="4" s="1"/>
  <c r="BH30" i="4" s="1"/>
  <c r="BG30" i="4" s="1"/>
  <c r="BF30" i="4" s="1"/>
  <c r="BE30" i="4" s="1"/>
  <c r="BD30" i="4" s="1"/>
  <c r="BC30" i="4" s="1"/>
  <c r="BK30" i="4"/>
  <c r="BK40" i="4"/>
  <c r="BJ40" i="4" s="1"/>
  <c r="BI40" i="4" s="1"/>
  <c r="BH40" i="4" s="1"/>
  <c r="BG40" i="4" s="1"/>
  <c r="BF40" i="4" s="1"/>
  <c r="BE40" i="4" s="1"/>
  <c r="BD40" i="4" s="1"/>
  <c r="BC40" i="4" s="1"/>
  <c r="BK66" i="4"/>
  <c r="BJ66" i="4"/>
  <c r="BI66" i="4" s="1"/>
  <c r="BH66" i="4" s="1"/>
  <c r="BG66" i="4" s="1"/>
  <c r="BF66" i="4" s="1"/>
  <c r="BE66" i="4" s="1"/>
  <c r="BD66" i="4" s="1"/>
  <c r="BC66" i="4" s="1"/>
  <c r="BK25" i="4"/>
  <c r="BI25" i="4"/>
  <c r="BH25" i="4" s="1"/>
  <c r="BG25" i="4" s="1"/>
  <c r="BF25" i="4" s="1"/>
  <c r="BE25" i="4" s="1"/>
  <c r="BD25" i="4" s="1"/>
  <c r="BC25" i="4" s="1"/>
  <c r="BJ25" i="4"/>
  <c r="BK31" i="4"/>
  <c r="BJ31" i="4"/>
  <c r="BI31" i="4"/>
  <c r="BH31" i="4" s="1"/>
  <c r="BG31" i="4" s="1"/>
  <c r="BF31" i="4" s="1"/>
  <c r="BE31" i="4" s="1"/>
  <c r="BD31" i="4" s="1"/>
  <c r="BC31" i="4" s="1"/>
  <c r="BK50" i="4"/>
  <c r="BJ50" i="4"/>
  <c r="BI50" i="4" s="1"/>
  <c r="BH50" i="4" s="1"/>
  <c r="BG50" i="4" s="1"/>
  <c r="BF50" i="4" s="1"/>
  <c r="BE50" i="4" s="1"/>
  <c r="BD50" i="4" s="1"/>
  <c r="BC50" i="4" s="1"/>
  <c r="BJ77" i="4"/>
  <c r="BI77" i="4" s="1"/>
  <c r="BH77" i="4" s="1"/>
  <c r="BG77" i="4" s="1"/>
  <c r="BF77" i="4" s="1"/>
  <c r="BE77" i="4" s="1"/>
  <c r="BD77" i="4" s="1"/>
  <c r="BC77" i="4" s="1"/>
  <c r="BK77" i="4"/>
  <c r="BK32" i="4"/>
  <c r="BJ32" i="4"/>
  <c r="BI32" i="4" s="1"/>
  <c r="BH32" i="4" s="1"/>
  <c r="BG32" i="4" s="1"/>
  <c r="BF32" i="4" s="1"/>
  <c r="BE32" i="4" s="1"/>
  <c r="BD32" i="4" s="1"/>
  <c r="BC32" i="4" s="1"/>
  <c r="K76" i="4"/>
  <c r="AF76" i="4"/>
  <c r="AC76" i="4"/>
  <c r="K100" i="4"/>
  <c r="AF100" i="4"/>
  <c r="AC100" i="4"/>
  <c r="AC43" i="4"/>
  <c r="I43" i="4"/>
  <c r="AF59" i="4"/>
  <c r="K59" i="4"/>
  <c r="AC59" i="4"/>
  <c r="AB23" i="4"/>
  <c r="AA23" i="4"/>
  <c r="AE23" i="4" s="1"/>
  <c r="AA33" i="4"/>
  <c r="AE33" i="4" s="1"/>
  <c r="AB33" i="4"/>
  <c r="W33" i="4" s="1"/>
  <c r="AT108" i="4"/>
  <c r="AS108" i="4"/>
  <c r="AR108" i="4" s="1"/>
  <c r="AQ108" i="4" s="1"/>
  <c r="AP108" i="4" s="1"/>
  <c r="AO108" i="4" s="1"/>
  <c r="AN108" i="4" s="1"/>
  <c r="AM108" i="4" s="1"/>
  <c r="AL108" i="4" s="1"/>
  <c r="AT42" i="4"/>
  <c r="AS42" i="4"/>
  <c r="AR42" i="4" s="1"/>
  <c r="AQ42" i="4" s="1"/>
  <c r="AP42" i="4" s="1"/>
  <c r="AO42" i="4" s="1"/>
  <c r="AN42" i="4" s="1"/>
  <c r="AM42" i="4" s="1"/>
  <c r="AL42" i="4" s="1"/>
  <c r="K118" i="4"/>
  <c r="K82" i="4"/>
  <c r="AC82" i="4"/>
  <c r="AF82" i="4"/>
  <c r="K116" i="4"/>
  <c r="BK29" i="4"/>
  <c r="BJ29" i="4"/>
  <c r="BI29" i="4" s="1"/>
  <c r="BH29" i="4" s="1"/>
  <c r="BG29" i="4" s="1"/>
  <c r="BF29" i="4" s="1"/>
  <c r="BE29" i="4" s="1"/>
  <c r="BD29" i="4" s="1"/>
  <c r="BC29" i="4" s="1"/>
  <c r="BK36" i="4"/>
  <c r="BJ36" i="4" s="1"/>
  <c r="BI36" i="4" s="1"/>
  <c r="BH36" i="4" s="1"/>
  <c r="BG36" i="4" s="1"/>
  <c r="BF36" i="4" s="1"/>
  <c r="BE36" i="4" s="1"/>
  <c r="BD36" i="4" s="1"/>
  <c r="BC36" i="4" s="1"/>
  <c r="BJ59" i="4"/>
  <c r="BI59" i="4" s="1"/>
  <c r="BH59" i="4" s="1"/>
  <c r="BG59" i="4" s="1"/>
  <c r="BF59" i="4" s="1"/>
  <c r="BE59" i="4" s="1"/>
  <c r="BD59" i="4" s="1"/>
  <c r="BC59" i="4" s="1"/>
  <c r="BK59" i="4"/>
  <c r="AT107" i="4"/>
  <c r="AS107" i="4" s="1"/>
  <c r="AR107" i="4" s="1"/>
  <c r="AQ107" i="4" s="1"/>
  <c r="AP107" i="4" s="1"/>
  <c r="AO107" i="4" s="1"/>
  <c r="AN107" i="4" s="1"/>
  <c r="AM107" i="4" s="1"/>
  <c r="AL107" i="4" s="1"/>
  <c r="BK24" i="4"/>
  <c r="BJ24" i="4" s="1"/>
  <c r="BI24" i="4" s="1"/>
  <c r="BH24" i="4" s="1"/>
  <c r="BG24" i="4" s="1"/>
  <c r="BF24" i="4" s="1"/>
  <c r="BE24" i="4" s="1"/>
  <c r="BD24" i="4" s="1"/>
  <c r="BC24" i="4" s="1"/>
  <c r="BK43" i="4"/>
  <c r="BJ43" i="4" s="1"/>
  <c r="BI43" i="4" s="1"/>
  <c r="BH43" i="4" s="1"/>
  <c r="BG43" i="4" s="1"/>
  <c r="BF43" i="4" s="1"/>
  <c r="BE43" i="4" s="1"/>
  <c r="BD43" i="4" s="1"/>
  <c r="BC43" i="4" s="1"/>
  <c r="BK74" i="4"/>
  <c r="BJ74" i="4" s="1"/>
  <c r="BI74" i="4" s="1"/>
  <c r="BH74" i="4" s="1"/>
  <c r="BG74" i="4" s="1"/>
  <c r="BF74" i="4" s="1"/>
  <c r="BE74" i="4" s="1"/>
  <c r="BD74" i="4" s="1"/>
  <c r="BC74" i="4" s="1"/>
  <c r="AT113" i="4"/>
  <c r="AS113" i="4" s="1"/>
  <c r="AR113" i="4" s="1"/>
  <c r="AQ113" i="4" s="1"/>
  <c r="AP113" i="4" s="1"/>
  <c r="AO113" i="4" s="1"/>
  <c r="AN113" i="4" s="1"/>
  <c r="AM113" i="4" s="1"/>
  <c r="AL113" i="4" s="1"/>
  <c r="J75" i="4"/>
  <c r="AC75" i="4"/>
  <c r="AF75" i="4"/>
  <c r="AT76" i="4"/>
  <c r="AS76" i="4"/>
  <c r="AR76" i="4" s="1"/>
  <c r="AQ76" i="4" s="1"/>
  <c r="AP76" i="4" s="1"/>
  <c r="AO76" i="4" s="1"/>
  <c r="AN76" i="4" s="1"/>
  <c r="AM76" i="4" s="1"/>
  <c r="AL76" i="4" s="1"/>
  <c r="AB27" i="4"/>
  <c r="W27" i="4" s="1"/>
  <c r="AA27" i="4"/>
  <c r="AE27" i="4" s="1"/>
  <c r="AH98" i="4"/>
  <c r="AT110" i="4"/>
  <c r="AS110" i="4" s="1"/>
  <c r="AR110" i="4" s="1"/>
  <c r="AQ110" i="4" s="1"/>
  <c r="AP110" i="4" s="1"/>
  <c r="AO110" i="4" s="1"/>
  <c r="AN110" i="4" s="1"/>
  <c r="AM110" i="4" s="1"/>
  <c r="AL110" i="4" s="1"/>
  <c r="AT25" i="4"/>
  <c r="AS25" i="4"/>
  <c r="AR25" i="4" s="1"/>
  <c r="AQ25" i="4" s="1"/>
  <c r="AP25" i="4" s="1"/>
  <c r="AO25" i="4" s="1"/>
  <c r="AN25" i="4" s="1"/>
  <c r="AM25" i="4" s="1"/>
  <c r="AL25" i="4" s="1"/>
  <c r="K63" i="4"/>
  <c r="AC63" i="4"/>
  <c r="AF63" i="4"/>
  <c r="AT82" i="4"/>
  <c r="AS82" i="4" s="1"/>
  <c r="AR82" i="4" s="1"/>
  <c r="AQ82" i="4" s="1"/>
  <c r="AP82" i="4" s="1"/>
  <c r="AO82" i="4" s="1"/>
  <c r="AN82" i="4" s="1"/>
  <c r="AM82" i="4" s="1"/>
  <c r="AL82" i="4" s="1"/>
  <c r="AT117" i="4"/>
  <c r="AS117" i="4" s="1"/>
  <c r="AR117" i="4" s="1"/>
  <c r="AQ117" i="4" s="1"/>
  <c r="AP117" i="4" s="1"/>
  <c r="AO117" i="4" s="1"/>
  <c r="AN117" i="4" s="1"/>
  <c r="AM117" i="4" s="1"/>
  <c r="AL117" i="4" s="1"/>
  <c r="BK12" i="4"/>
  <c r="BJ12" i="4"/>
  <c r="BI12" i="4"/>
  <c r="BH12" i="4"/>
  <c r="BG12" i="4" s="1"/>
  <c r="BF12" i="4" s="1"/>
  <c r="BE12" i="4" s="1"/>
  <c r="BD12" i="4" s="1"/>
  <c r="BC12" i="4" s="1"/>
  <c r="BK34" i="4"/>
  <c r="BJ34" i="4" s="1"/>
  <c r="BI34" i="4" s="1"/>
  <c r="BH34" i="4" s="1"/>
  <c r="BG34" i="4" s="1"/>
  <c r="BF34" i="4" s="1"/>
  <c r="BE34" i="4" s="1"/>
  <c r="BD34" i="4" s="1"/>
  <c r="BC34" i="4" s="1"/>
  <c r="BJ52" i="4"/>
  <c r="BI52" i="4" s="1"/>
  <c r="BH52" i="4" s="1"/>
  <c r="BG52" i="4" s="1"/>
  <c r="BF52" i="4" s="1"/>
  <c r="BE52" i="4" s="1"/>
  <c r="BD52" i="4" s="1"/>
  <c r="BC52" i="4" s="1"/>
  <c r="BK52" i="4"/>
  <c r="AT123" i="4"/>
  <c r="AS123" i="4" s="1"/>
  <c r="AR123" i="4" s="1"/>
  <c r="AQ123" i="4" s="1"/>
  <c r="AP123" i="4" s="1"/>
  <c r="AO123" i="4" s="1"/>
  <c r="AN123" i="4" s="1"/>
  <c r="AM123" i="4" s="1"/>
  <c r="AL123" i="4" s="1"/>
  <c r="AT109" i="4"/>
  <c r="AS109" i="4" s="1"/>
  <c r="AR109" i="4" s="1"/>
  <c r="AQ109" i="4" s="1"/>
  <c r="AP109" i="4" s="1"/>
  <c r="AO109" i="4" s="1"/>
  <c r="AN109" i="4" s="1"/>
  <c r="AM109" i="4" s="1"/>
  <c r="AL109" i="4" s="1"/>
  <c r="BK41" i="4"/>
  <c r="BJ41" i="4" s="1"/>
  <c r="BI41" i="4" s="1"/>
  <c r="BH41" i="4" s="1"/>
  <c r="BG41" i="4" s="1"/>
  <c r="BF41" i="4" s="1"/>
  <c r="BE41" i="4" s="1"/>
  <c r="BD41" i="4" s="1"/>
  <c r="BC41" i="4" s="1"/>
  <c r="BK70" i="4"/>
  <c r="BJ70" i="4" s="1"/>
  <c r="BI70" i="4" s="1"/>
  <c r="BH70" i="4" s="1"/>
  <c r="BG70" i="4" s="1"/>
  <c r="BF70" i="4" s="1"/>
  <c r="BE70" i="4" s="1"/>
  <c r="BD70" i="4" s="1"/>
  <c r="BC70" i="4" s="1"/>
  <c r="BK57" i="4"/>
  <c r="BJ57" i="4" s="1"/>
  <c r="BI57" i="4" s="1"/>
  <c r="BH57" i="4" s="1"/>
  <c r="BG57" i="4" s="1"/>
  <c r="BF57" i="4" s="1"/>
  <c r="BE57" i="4" s="1"/>
  <c r="BD57" i="4" s="1"/>
  <c r="BC57" i="4" s="1"/>
  <c r="K114" i="4"/>
  <c r="K104" i="4"/>
  <c r="AT69" i="4"/>
  <c r="AS69" i="4" s="1"/>
  <c r="AR69" i="4" s="1"/>
  <c r="AQ69" i="4" s="1"/>
  <c r="AP69" i="4" s="1"/>
  <c r="AO69" i="4" s="1"/>
  <c r="AN69" i="4" s="1"/>
  <c r="AM69" i="4" s="1"/>
  <c r="AL69" i="4" s="1"/>
  <c r="AT29" i="4"/>
  <c r="AS29" i="4"/>
  <c r="AR29" i="4"/>
  <c r="AQ29" i="4" s="1"/>
  <c r="AP29" i="4" s="1"/>
  <c r="AO29" i="4" s="1"/>
  <c r="AN29" i="4" s="1"/>
  <c r="AM29" i="4" s="1"/>
  <c r="AL29" i="4" s="1"/>
  <c r="AA74" i="4"/>
  <c r="AE74" i="4" s="1"/>
  <c r="AB74" i="4"/>
  <c r="X74" i="4" s="1"/>
  <c r="O147" i="16"/>
  <c r="O146" i="16"/>
  <c r="O130" i="16"/>
  <c r="O144" i="16"/>
  <c r="O143" i="16"/>
  <c r="O97" i="16"/>
  <c r="O117" i="16"/>
  <c r="O59" i="16"/>
  <c r="O86" i="16"/>
  <c r="O122" i="16"/>
  <c r="O32" i="16"/>
  <c r="O27" i="16"/>
  <c r="O81" i="16"/>
  <c r="O91" i="16"/>
  <c r="O111" i="16"/>
  <c r="O36" i="16"/>
  <c r="O69" i="16"/>
  <c r="O89" i="16"/>
  <c r="O140" i="16"/>
  <c r="O142" i="16"/>
  <c r="O132" i="16"/>
  <c r="O71" i="16"/>
  <c r="O26" i="16"/>
  <c r="O54" i="16"/>
  <c r="O58" i="16"/>
  <c r="O87" i="16"/>
  <c r="O79" i="16"/>
  <c r="O44" i="16"/>
  <c r="O73" i="16"/>
  <c r="O80" i="16"/>
  <c r="O107" i="16"/>
  <c r="O110" i="16"/>
  <c r="O120" i="16"/>
  <c r="O83" i="16"/>
  <c r="O128" i="16"/>
  <c r="O138" i="16"/>
  <c r="O127" i="16"/>
  <c r="O51" i="16"/>
  <c r="O31" i="16"/>
  <c r="O49" i="16"/>
  <c r="O53" i="16"/>
  <c r="O123" i="16"/>
  <c r="O82" i="16"/>
  <c r="O100" i="16"/>
  <c r="O52" i="16"/>
  <c r="O48" i="16"/>
  <c r="O25" i="16"/>
  <c r="O30" i="16"/>
  <c r="O99" i="16"/>
  <c r="O108" i="16"/>
  <c r="O126" i="16"/>
  <c r="O125" i="16"/>
  <c r="O133" i="16"/>
  <c r="O43" i="16"/>
  <c r="O78" i="16"/>
  <c r="O106" i="16"/>
  <c r="O114" i="16"/>
  <c r="C15" i="16"/>
  <c r="C18" i="16" s="1"/>
  <c r="O68" i="16"/>
  <c r="O85" i="16"/>
  <c r="O94" i="16"/>
  <c r="O33" i="16"/>
  <c r="O66" i="16"/>
  <c r="O84" i="16"/>
  <c r="O96" i="16"/>
  <c r="O112" i="16"/>
  <c r="O131" i="16"/>
  <c r="O129" i="16"/>
  <c r="O21" i="16"/>
  <c r="O46" i="16"/>
  <c r="O50" i="16"/>
  <c r="O104" i="16"/>
  <c r="O76" i="16"/>
  <c r="O37" i="16"/>
  <c r="O60" i="16"/>
  <c r="O72" i="16"/>
  <c r="O95" i="16"/>
  <c r="O109" i="16"/>
  <c r="O102" i="16"/>
  <c r="O70" i="16"/>
  <c r="O67" i="16"/>
  <c r="O136" i="16"/>
  <c r="O135" i="16"/>
  <c r="O77" i="16"/>
  <c r="O105" i="16"/>
  <c r="O42" i="16"/>
  <c r="O121" i="16"/>
  <c r="O62" i="16"/>
  <c r="O92" i="16"/>
  <c r="O41" i="16"/>
  <c r="O45" i="16"/>
  <c r="O38" i="16"/>
  <c r="O24" i="16"/>
  <c r="O98" i="16"/>
  <c r="O119" i="16"/>
  <c r="O40" i="16"/>
  <c r="O134" i="16"/>
  <c r="O141" i="16"/>
  <c r="O47" i="16"/>
  <c r="O103" i="16"/>
  <c r="O113" i="16"/>
  <c r="O29" i="16"/>
  <c r="O65" i="16"/>
  <c r="O61" i="16"/>
  <c r="O90" i="16"/>
  <c r="O23" i="16"/>
  <c r="O55" i="16"/>
  <c r="O74" i="16"/>
  <c r="O88" i="16"/>
  <c r="O115" i="16"/>
  <c r="O124" i="16"/>
  <c r="O145" i="16"/>
  <c r="O139" i="16"/>
  <c r="O137" i="16"/>
  <c r="O35" i="16"/>
  <c r="O116" i="16"/>
  <c r="O75" i="16"/>
  <c r="O34" i="16"/>
  <c r="O57" i="16"/>
  <c r="O64" i="16"/>
  <c r="O118" i="16"/>
  <c r="O93" i="16"/>
  <c r="O101" i="16"/>
  <c r="O63" i="16"/>
  <c r="O56" i="16"/>
  <c r="O28" i="16"/>
  <c r="O39" i="16"/>
  <c r="C16" i="16"/>
  <c r="D18" i="16" s="1"/>
  <c r="AK21" i="16"/>
  <c r="AJ21" i="16"/>
  <c r="AI21" i="16"/>
  <c r="AF32" i="16"/>
  <c r="AC32" i="16"/>
  <c r="I23" i="16"/>
  <c r="AT49" i="16"/>
  <c r="AS49" i="16"/>
  <c r="AR49" i="16" s="1"/>
  <c r="AQ49" i="16" s="1"/>
  <c r="AP49" i="16" s="1"/>
  <c r="AO49" i="16" s="1"/>
  <c r="AN49" i="16" s="1"/>
  <c r="AM49" i="16" s="1"/>
  <c r="AL49" i="16" s="1"/>
  <c r="K76" i="16"/>
  <c r="AF76" i="16"/>
  <c r="AC76" i="16"/>
  <c r="AT45" i="16"/>
  <c r="AS45" i="16"/>
  <c r="AR45" i="16" s="1"/>
  <c r="AQ45" i="16" s="1"/>
  <c r="AP45" i="16" s="1"/>
  <c r="AO45" i="16" s="1"/>
  <c r="AN45" i="16"/>
  <c r="AM45" i="16" s="1"/>
  <c r="AL45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R36" i="16"/>
  <c r="AQ36" i="16" s="1"/>
  <c r="AP36" i="16" s="1"/>
  <c r="AO36" i="16" s="1"/>
  <c r="AN36" i="16" s="1"/>
  <c r="AM36" i="16" s="1"/>
  <c r="AL36" i="16" s="1"/>
  <c r="AT36" i="16"/>
  <c r="AS36" i="16" s="1"/>
  <c r="K72" i="16"/>
  <c r="AF72" i="16"/>
  <c r="AC72" i="16"/>
  <c r="AC48" i="16"/>
  <c r="AF48" i="16"/>
  <c r="AT70" i="16"/>
  <c r="AS70" i="16" s="1"/>
  <c r="AR70" i="16" s="1"/>
  <c r="AQ70" i="16" s="1"/>
  <c r="AP70" i="16" s="1"/>
  <c r="AO70" i="16" s="1"/>
  <c r="AN70" i="16" s="1"/>
  <c r="AM70" i="16" s="1"/>
  <c r="AL70" i="16" s="1"/>
  <c r="BJ14" i="16"/>
  <c r="BI14" i="16" s="1"/>
  <c r="BH14" i="16" s="1"/>
  <c r="BG14" i="16"/>
  <c r="BF14" i="16" s="1"/>
  <c r="BE14" i="16" s="1"/>
  <c r="BD14" i="16" s="1"/>
  <c r="BC14" i="16" s="1"/>
  <c r="BK14" i="16"/>
  <c r="BK3" i="16"/>
  <c r="BJ3" i="16"/>
  <c r="BI3" i="16" s="1"/>
  <c r="BH3" i="16" s="1"/>
  <c r="BG3" i="16"/>
  <c r="BF3" i="16" s="1"/>
  <c r="BE3" i="16" s="1"/>
  <c r="BD3" i="16" s="1"/>
  <c r="BC3" i="16" s="1"/>
  <c r="BJ29" i="16"/>
  <c r="BI29" i="16" s="1"/>
  <c r="BH29" i="16" s="1"/>
  <c r="BG29" i="16" s="1"/>
  <c r="BF29" i="16" s="1"/>
  <c r="BE29" i="16"/>
  <c r="BD29" i="16" s="1"/>
  <c r="BC29" i="16" s="1"/>
  <c r="BK29" i="16"/>
  <c r="BK42" i="16"/>
  <c r="BJ42" i="16"/>
  <c r="BI42" i="16" s="1"/>
  <c r="BH42" i="16" s="1"/>
  <c r="BG42" i="16" s="1"/>
  <c r="BF42" i="16" s="1"/>
  <c r="BE42" i="16"/>
  <c r="BD42" i="16" s="1"/>
  <c r="BC42" i="16" s="1"/>
  <c r="BK56" i="16"/>
  <c r="BJ56" i="16"/>
  <c r="BI56" i="16" s="1"/>
  <c r="BH56" i="16" s="1"/>
  <c r="BG56" i="16" s="1"/>
  <c r="BF56" i="16" s="1"/>
  <c r="BE56" i="16" s="1"/>
  <c r="BD56" i="16" s="1"/>
  <c r="BC56" i="16" s="1"/>
  <c r="BH40" i="16"/>
  <c r="BG40" i="16" s="1"/>
  <c r="BF40" i="16" s="1"/>
  <c r="BE40" i="16" s="1"/>
  <c r="BD40" i="16" s="1"/>
  <c r="BC40" i="16" s="1"/>
  <c r="BK40" i="16"/>
  <c r="BJ40" i="16"/>
  <c r="BI40" i="16" s="1"/>
  <c r="BG41" i="16"/>
  <c r="BF41" i="16" s="1"/>
  <c r="BE41" i="16" s="1"/>
  <c r="BD41" i="16" s="1"/>
  <c r="BC41" i="16" s="1"/>
  <c r="BK41" i="16"/>
  <c r="BJ41" i="16" s="1"/>
  <c r="BI41" i="16" s="1"/>
  <c r="BH41" i="16" s="1"/>
  <c r="AT25" i="16"/>
  <c r="AS25" i="16" s="1"/>
  <c r="AR25" i="16" s="1"/>
  <c r="AQ25" i="16" s="1"/>
  <c r="AP25" i="16" s="1"/>
  <c r="AO25" i="16" s="1"/>
  <c r="AN25" i="16" s="1"/>
  <c r="AM25" i="16" s="1"/>
  <c r="AL25" i="16" s="1"/>
  <c r="AC39" i="16"/>
  <c r="I39" i="16"/>
  <c r="AF39" i="16"/>
  <c r="I42" i="16"/>
  <c r="AF42" i="16"/>
  <c r="AC42" i="16"/>
  <c r="J56" i="16"/>
  <c r="AF56" i="16"/>
  <c r="AZ30" i="16"/>
  <c r="AX30" i="16" s="1"/>
  <c r="AC57" i="16"/>
  <c r="AF57" i="16"/>
  <c r="AT33" i="16"/>
  <c r="AS33" i="16" s="1"/>
  <c r="AR33" i="16" s="1"/>
  <c r="AQ33" i="16" s="1"/>
  <c r="AP33" i="16" s="1"/>
  <c r="AO33" i="16" s="1"/>
  <c r="AN33" i="16" s="1"/>
  <c r="AM33" i="16" s="1"/>
  <c r="AL33" i="16" s="1"/>
  <c r="I45" i="16"/>
  <c r="AC45" i="16"/>
  <c r="I43" i="16"/>
  <c r="AC43" i="16"/>
  <c r="AC74" i="16"/>
  <c r="AC36" i="16"/>
  <c r="I36" i="16"/>
  <c r="BK63" i="16"/>
  <c r="BJ63" i="16" s="1"/>
  <c r="BI63" i="16" s="1"/>
  <c r="BH63" i="16" s="1"/>
  <c r="BG63" i="16" s="1"/>
  <c r="BF63" i="16" s="1"/>
  <c r="BE63" i="16" s="1"/>
  <c r="BD63" i="16" s="1"/>
  <c r="BC63" i="16" s="1"/>
  <c r="BK39" i="16"/>
  <c r="BJ39" i="16" s="1"/>
  <c r="BI39" i="16" s="1"/>
  <c r="BH39" i="16" s="1"/>
  <c r="BG39" i="16" s="1"/>
  <c r="BF39" i="16" s="1"/>
  <c r="BE39" i="16" s="1"/>
  <c r="BD39" i="16" s="1"/>
  <c r="BC39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BK31" i="16"/>
  <c r="BJ31" i="16" s="1"/>
  <c r="BI31" i="16"/>
  <c r="BH31" i="16" s="1"/>
  <c r="BG31" i="16" s="1"/>
  <c r="BF31" i="16" s="1"/>
  <c r="BE31" i="16" s="1"/>
  <c r="BD31" i="16" s="1"/>
  <c r="BC31" i="16" s="1"/>
  <c r="BK26" i="16"/>
  <c r="BJ26" i="16"/>
  <c r="BI26" i="16" s="1"/>
  <c r="BH26" i="16" s="1"/>
  <c r="BG26" i="16" s="1"/>
  <c r="BF26" i="16" s="1"/>
  <c r="BE26" i="16" s="1"/>
  <c r="BD26" i="16" s="1"/>
  <c r="BC26" i="16" s="1"/>
  <c r="BK15" i="16"/>
  <c r="BJ15" i="16"/>
  <c r="BI15" i="16"/>
  <c r="BH15" i="16" s="1"/>
  <c r="BG15" i="16" s="1"/>
  <c r="BF15" i="16" s="1"/>
  <c r="BE15" i="16" s="1"/>
  <c r="BD15" i="16" s="1"/>
  <c r="BC15" i="16" s="1"/>
  <c r="BJ67" i="16"/>
  <c r="BI67" i="16" s="1"/>
  <c r="BH67" i="16" s="1"/>
  <c r="BG67" i="16" s="1"/>
  <c r="BF67" i="16" s="1"/>
  <c r="BE67" i="16" s="1"/>
  <c r="BD67" i="16" s="1"/>
  <c r="BC67" i="16" s="1"/>
  <c r="BK67" i="16"/>
  <c r="BJ57" i="16"/>
  <c r="BK57" i="16"/>
  <c r="BI57" i="16"/>
  <c r="BH57" i="16" s="1"/>
  <c r="BG57" i="16" s="1"/>
  <c r="BF57" i="16" s="1"/>
  <c r="BE57" i="16" s="1"/>
  <c r="BD57" i="16" s="1"/>
  <c r="BC57" i="16" s="1"/>
  <c r="J25" i="16"/>
  <c r="AF25" i="16"/>
  <c r="J63" i="16"/>
  <c r="AC63" i="16"/>
  <c r="K82" i="16"/>
  <c r="AC82" i="16"/>
  <c r="AF82" i="16"/>
  <c r="AQ58" i="16"/>
  <c r="AP58" i="16" s="1"/>
  <c r="AO58" i="16" s="1"/>
  <c r="AN58" i="16" s="1"/>
  <c r="AM58" i="16" s="1"/>
  <c r="AL58" i="16" s="1"/>
  <c r="AT58" i="16"/>
  <c r="AS58" i="16"/>
  <c r="AR58" i="16"/>
  <c r="J26" i="16"/>
  <c r="AC26" i="16"/>
  <c r="AF26" i="16"/>
  <c r="BJ8" i="16"/>
  <c r="BI8" i="16" s="1"/>
  <c r="BH8" i="16" s="1"/>
  <c r="BG8" i="16" s="1"/>
  <c r="BF8" i="16" s="1"/>
  <c r="BE8" i="16" s="1"/>
  <c r="BD8" i="16" s="1"/>
  <c r="BC8" i="16" s="1"/>
  <c r="BK8" i="16"/>
  <c r="BK6" i="16"/>
  <c r="BJ6" i="16" s="1"/>
  <c r="BI6" i="16" s="1"/>
  <c r="BH6" i="16" s="1"/>
  <c r="BG6" i="16" s="1"/>
  <c r="BF6" i="16" s="1"/>
  <c r="BE6" i="16" s="1"/>
  <c r="BD6" i="16" s="1"/>
  <c r="BC6" i="16" s="1"/>
  <c r="I33" i="16"/>
  <c r="J22" i="16"/>
  <c r="AC22" i="16"/>
  <c r="AF47" i="16"/>
  <c r="K47" i="16"/>
  <c r="AC47" i="16"/>
  <c r="AT23" i="16"/>
  <c r="AS23" i="16" s="1"/>
  <c r="AR23" i="16" s="1"/>
  <c r="AQ23" i="16" s="1"/>
  <c r="AP23" i="16" s="1"/>
  <c r="AO23" i="16" s="1"/>
  <c r="AN23" i="16" s="1"/>
  <c r="AM23" i="16" s="1"/>
  <c r="AL23" i="16" s="1"/>
  <c r="BJ20" i="16"/>
  <c r="BI20" i="16" s="1"/>
  <c r="BH20" i="16" s="1"/>
  <c r="BG20" i="16" s="1"/>
  <c r="BF20" i="16" s="1"/>
  <c r="BE20" i="16" s="1"/>
  <c r="BD20" i="16" s="1"/>
  <c r="BC20" i="16" s="1"/>
  <c r="BK20" i="16"/>
  <c r="BK66" i="16"/>
  <c r="BJ66" i="16" s="1"/>
  <c r="BI66" i="16" s="1"/>
  <c r="BH66" i="16" s="1"/>
  <c r="BG66" i="16" s="1"/>
  <c r="BF66" i="16" s="1"/>
  <c r="BE66" i="16" s="1"/>
  <c r="BD66" i="16" s="1"/>
  <c r="BC66" i="16" s="1"/>
  <c r="AT84" i="16"/>
  <c r="AS84" i="16" s="1"/>
  <c r="AR84" i="16" s="1"/>
  <c r="AQ84" i="16" s="1"/>
  <c r="AP84" i="16" s="1"/>
  <c r="AO84" i="16" s="1"/>
  <c r="AN84" i="16" s="1"/>
  <c r="AM84" i="16" s="1"/>
  <c r="AL84" i="16" s="1"/>
  <c r="BK61" i="16"/>
  <c r="BJ61" i="16" s="1"/>
  <c r="BI61" i="16" s="1"/>
  <c r="BH61" i="16" s="1"/>
  <c r="BG61" i="16"/>
  <c r="BF61" i="16" s="1"/>
  <c r="BE61" i="16" s="1"/>
  <c r="BD61" i="16" s="1"/>
  <c r="BC61" i="16" s="1"/>
  <c r="BK19" i="16"/>
  <c r="BJ19" i="16" s="1"/>
  <c r="BI19" i="16"/>
  <c r="BH19" i="16" s="1"/>
  <c r="BG19" i="16" s="1"/>
  <c r="BF19" i="16" s="1"/>
  <c r="BE19" i="16" s="1"/>
  <c r="BD19" i="16" s="1"/>
  <c r="BC19" i="16" s="1"/>
  <c r="BK24" i="16"/>
  <c r="BJ24" i="16" s="1"/>
  <c r="BI24" i="16" s="1"/>
  <c r="BH24" i="16" s="1"/>
  <c r="BG24" i="16" s="1"/>
  <c r="BF24" i="16"/>
  <c r="BE24" i="16" s="1"/>
  <c r="BD24" i="16" s="1"/>
  <c r="BC24" i="16" s="1"/>
  <c r="BK33" i="16"/>
  <c r="BJ33" i="16" s="1"/>
  <c r="BI33" i="16" s="1"/>
  <c r="BH33" i="16" s="1"/>
  <c r="BG33" i="16" s="1"/>
  <c r="BF33" i="16" s="1"/>
  <c r="BE33" i="16" s="1"/>
  <c r="BD33" i="16" s="1"/>
  <c r="BC33" i="16" s="1"/>
  <c r="BK38" i="16"/>
  <c r="BJ38" i="16" s="1"/>
  <c r="BI38" i="16" s="1"/>
  <c r="BH38" i="16" s="1"/>
  <c r="BG38" i="16" s="1"/>
  <c r="BF38" i="16" s="1"/>
  <c r="BE38" i="16" s="1"/>
  <c r="BD38" i="16" s="1"/>
  <c r="BC38" i="16" s="1"/>
  <c r="J53" i="16"/>
  <c r="AC53" i="16"/>
  <c r="AF53" i="16"/>
  <c r="K67" i="16"/>
  <c r="AC67" i="16"/>
  <c r="AS82" i="16"/>
  <c r="AR82" i="16" s="1"/>
  <c r="AQ82" i="16" s="1"/>
  <c r="AP82" i="16" s="1"/>
  <c r="AO82" i="16" s="1"/>
  <c r="AN82" i="16" s="1"/>
  <c r="AM82" i="16" s="1"/>
  <c r="AL82" i="16" s="1"/>
  <c r="AT82" i="16"/>
  <c r="AC86" i="16"/>
  <c r="J51" i="16"/>
  <c r="AC51" i="16"/>
  <c r="AF51" i="16"/>
  <c r="AC23" i="16"/>
  <c r="AB61" i="16"/>
  <c r="Y61" i="16" s="1"/>
  <c r="AA61" i="16"/>
  <c r="AE61" i="16" s="1"/>
  <c r="AC84" i="16"/>
  <c r="AF84" i="16"/>
  <c r="AC54" i="16"/>
  <c r="AF54" i="16"/>
  <c r="J54" i="16"/>
  <c r="AE54" i="16"/>
  <c r="AB54" i="16"/>
  <c r="Y54" i="16" s="1"/>
  <c r="AT22" i="16"/>
  <c r="AS22" i="16" s="1"/>
  <c r="AR22" i="16" s="1"/>
  <c r="AQ22" i="16" s="1"/>
  <c r="AP22" i="16" s="1"/>
  <c r="AO22" i="16" s="1"/>
  <c r="AN22" i="16" s="1"/>
  <c r="AM22" i="16" s="1"/>
  <c r="AL22" i="16" s="1"/>
  <c r="AN86" i="16"/>
  <c r="AM86" i="16" s="1"/>
  <c r="AL86" i="16" s="1"/>
  <c r="AT86" i="16"/>
  <c r="AS86" i="16" s="1"/>
  <c r="AR86" i="16" s="1"/>
  <c r="AQ86" i="16" s="1"/>
  <c r="AP86" i="16" s="1"/>
  <c r="AO86" i="16" s="1"/>
  <c r="AF27" i="16"/>
  <c r="AS52" i="16"/>
  <c r="AR52" i="16" s="1"/>
  <c r="AQ52" i="16" s="1"/>
  <c r="AP52" i="16" s="1"/>
  <c r="AO52" i="16" s="1"/>
  <c r="AN52" i="16" s="1"/>
  <c r="AM52" i="16" s="1"/>
  <c r="AL52" i="16" s="1"/>
  <c r="AT52" i="16"/>
  <c r="AT80" i="16"/>
  <c r="AS80" i="16"/>
  <c r="AR80" i="16" s="1"/>
  <c r="AQ80" i="16" s="1"/>
  <c r="AP80" i="16" s="1"/>
  <c r="AO80" i="16" s="1"/>
  <c r="AN80" i="16" s="1"/>
  <c r="AM80" i="16" s="1"/>
  <c r="AL80" i="16" s="1"/>
  <c r="J62" i="16"/>
  <c r="AC62" i="16"/>
  <c r="AF62" i="16"/>
  <c r="AT90" i="16"/>
  <c r="AS90" i="16" s="1"/>
  <c r="AR90" i="16" s="1"/>
  <c r="AQ90" i="16" s="1"/>
  <c r="AP90" i="16" s="1"/>
  <c r="AO90" i="16" s="1"/>
  <c r="AN90" i="16" s="1"/>
  <c r="AM90" i="16" s="1"/>
  <c r="AL90" i="16" s="1"/>
  <c r="AC41" i="16"/>
  <c r="AF41" i="16"/>
  <c r="I41" i="16"/>
  <c r="AE41" i="16"/>
  <c r="AB41" i="16"/>
  <c r="W41" i="16" s="1"/>
  <c r="BK49" i="16"/>
  <c r="BJ49" i="16" s="1"/>
  <c r="BI49" i="16" s="1"/>
  <c r="BH49" i="16" s="1"/>
  <c r="BG49" i="16"/>
  <c r="BF49" i="16" s="1"/>
  <c r="BE49" i="16" s="1"/>
  <c r="BD49" i="16" s="1"/>
  <c r="BC49" i="16" s="1"/>
  <c r="BK46" i="16"/>
  <c r="BJ46" i="16" s="1"/>
  <c r="BI46" i="16" s="1"/>
  <c r="BH46" i="16" s="1"/>
  <c r="BG46" i="16"/>
  <c r="BF46" i="16" s="1"/>
  <c r="BE46" i="16" s="1"/>
  <c r="BD46" i="16" s="1"/>
  <c r="BC46" i="16" s="1"/>
  <c r="BK51" i="16"/>
  <c r="BJ51" i="16" s="1"/>
  <c r="BI51" i="16" s="1"/>
  <c r="BH51" i="16" s="1"/>
  <c r="BG51" i="16" s="1"/>
  <c r="BF51" i="16"/>
  <c r="BE51" i="16" s="1"/>
  <c r="BD51" i="16" s="1"/>
  <c r="BC51" i="16" s="1"/>
  <c r="AT24" i="16"/>
  <c r="AS24" i="16"/>
  <c r="AR24" i="16" s="1"/>
  <c r="AQ24" i="16" s="1"/>
  <c r="AP24" i="16" s="1"/>
  <c r="AO24" i="16" s="1"/>
  <c r="AN24" i="16" s="1"/>
  <c r="AM24" i="16" s="1"/>
  <c r="AL24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AT55" i="16"/>
  <c r="AS55" i="16" s="1"/>
  <c r="AR55" i="16" s="1"/>
  <c r="AQ55" i="16" s="1"/>
  <c r="AP55" i="16" s="1"/>
  <c r="AO55" i="16" s="1"/>
  <c r="AN55" i="16" s="1"/>
  <c r="AM55" i="16" s="1"/>
  <c r="AL55" i="16" s="1"/>
  <c r="BK17" i="16"/>
  <c r="BJ17" i="16" s="1"/>
  <c r="BI17" i="16" s="1"/>
  <c r="BH17" i="16" s="1"/>
  <c r="BG17" i="16" s="1"/>
  <c r="BF17" i="16" s="1"/>
  <c r="BE17" i="16" s="1"/>
  <c r="BD17" i="16" s="1"/>
  <c r="BC17" i="16" s="1"/>
  <c r="BK48" i="16"/>
  <c r="BJ48" i="16"/>
  <c r="BI48" i="16" s="1"/>
  <c r="BH48" i="16" s="1"/>
  <c r="BG48" i="16" s="1"/>
  <c r="BF48" i="16" s="1"/>
  <c r="BE48" i="16" s="1"/>
  <c r="BD48" i="16" s="1"/>
  <c r="BC48" i="16" s="1"/>
  <c r="AC28" i="16"/>
  <c r="AF28" i="16"/>
  <c r="AT53" i="16"/>
  <c r="AS53" i="16" s="1"/>
  <c r="AR53" i="16" s="1"/>
  <c r="AQ53" i="16" s="1"/>
  <c r="AP53" i="16" s="1"/>
  <c r="AO53" i="16" s="1"/>
  <c r="AN53" i="16" s="1"/>
  <c r="AM53" i="16" s="1"/>
  <c r="AL53" i="16" s="1"/>
  <c r="AS63" i="16"/>
  <c r="AR63" i="16" s="1"/>
  <c r="AQ63" i="16" s="1"/>
  <c r="AP63" i="16" s="1"/>
  <c r="AO63" i="16" s="1"/>
  <c r="AN63" i="16" s="1"/>
  <c r="AM63" i="16" s="1"/>
  <c r="AL63" i="16" s="1"/>
  <c r="AT63" i="16"/>
  <c r="AT51" i="16"/>
  <c r="AS51" i="16" s="1"/>
  <c r="AR51" i="16" s="1"/>
  <c r="AQ51" i="16" s="1"/>
  <c r="AP51" i="16" s="1"/>
  <c r="AO51" i="16" s="1"/>
  <c r="AN51" i="16" s="1"/>
  <c r="AM51" i="16" s="1"/>
  <c r="AL51" i="16" s="1"/>
  <c r="AZ16" i="16"/>
  <c r="AX16" i="16" s="1"/>
  <c r="AH88" i="16"/>
  <c r="AZ62" i="16"/>
  <c r="AX62" i="16" s="1"/>
  <c r="BK4" i="16"/>
  <c r="BJ4" i="16" s="1"/>
  <c r="BI4" i="16" s="1"/>
  <c r="BH4" i="16" s="1"/>
  <c r="BG4" i="16" s="1"/>
  <c r="BF4" i="16" s="1"/>
  <c r="BE4" i="16" s="1"/>
  <c r="BD4" i="16" s="1"/>
  <c r="BC4" i="16" s="1"/>
  <c r="AT35" i="16"/>
  <c r="AS35" i="16"/>
  <c r="AR35" i="16" s="1"/>
  <c r="AQ35" i="16" s="1"/>
  <c r="AP35" i="16" s="1"/>
  <c r="AO35" i="16" s="1"/>
  <c r="AN35" i="16" s="1"/>
  <c r="AM35" i="16" s="1"/>
  <c r="AL35" i="16" s="1"/>
  <c r="AC68" i="16"/>
  <c r="K68" i="16"/>
  <c r="AT40" i="16"/>
  <c r="AS40" i="16" s="1"/>
  <c r="AR40" i="16" s="1"/>
  <c r="AQ40" i="16" s="1"/>
  <c r="AP40" i="16" s="1"/>
  <c r="AO40" i="16" s="1"/>
  <c r="AN40" i="16" s="1"/>
  <c r="AM40" i="16" s="1"/>
  <c r="AL40" i="16" s="1"/>
  <c r="AT66" i="16"/>
  <c r="AS66" i="16" s="1"/>
  <c r="AR66" i="16" s="1"/>
  <c r="AQ66" i="16" s="1"/>
  <c r="AP66" i="16" s="1"/>
  <c r="AO66" i="16" s="1"/>
  <c r="AN66" i="16" s="1"/>
  <c r="AM66" i="16" s="1"/>
  <c r="AL66" i="16" s="1"/>
  <c r="AT27" i="16"/>
  <c r="AS27" i="16"/>
  <c r="AR27" i="16" s="1"/>
  <c r="AQ27" i="16" s="1"/>
  <c r="AP27" i="16" s="1"/>
  <c r="AO27" i="16" s="1"/>
  <c r="AN27" i="16" s="1"/>
  <c r="AM27" i="16" s="1"/>
  <c r="AL27" i="16" s="1"/>
  <c r="J52" i="16"/>
  <c r="AC52" i="16"/>
  <c r="AF52" i="16"/>
  <c r="K80" i="16"/>
  <c r="AF80" i="16"/>
  <c r="AC80" i="16"/>
  <c r="AF43" i="16"/>
  <c r="BK18" i="16"/>
  <c r="BJ18" i="16" s="1"/>
  <c r="BI18" i="16" s="1"/>
  <c r="BH18" i="16" s="1"/>
  <c r="BG18" i="16" s="1"/>
  <c r="BF18" i="16" s="1"/>
  <c r="BE18" i="16" s="1"/>
  <c r="BD18" i="16" s="1"/>
  <c r="BC18" i="16" s="1"/>
  <c r="BK43" i="16"/>
  <c r="BJ43" i="16"/>
  <c r="BI43" i="16" s="1"/>
  <c r="BH43" i="16" s="1"/>
  <c r="BG43" i="16" s="1"/>
  <c r="BF43" i="16" s="1"/>
  <c r="BE43" i="16"/>
  <c r="BD43" i="16" s="1"/>
  <c r="BC43" i="16" s="1"/>
  <c r="AT64" i="16"/>
  <c r="AS64" i="16"/>
  <c r="AR64" i="16" s="1"/>
  <c r="AQ64" i="16" s="1"/>
  <c r="AP64" i="16" s="1"/>
  <c r="AO64" i="16" s="1"/>
  <c r="AN64" i="16" s="1"/>
  <c r="AM64" i="16" s="1"/>
  <c r="AL64" i="16" s="1"/>
  <c r="BK55" i="16"/>
  <c r="BJ55" i="16"/>
  <c r="BI55" i="16" s="1"/>
  <c r="BH55" i="16" s="1"/>
  <c r="BG55" i="16" s="1"/>
  <c r="BF55" i="16" s="1"/>
  <c r="BE55" i="16" s="1"/>
  <c r="BD55" i="16" s="1"/>
  <c r="BC55" i="16" s="1"/>
  <c r="BK58" i="16"/>
  <c r="BJ58" i="16" s="1"/>
  <c r="BI58" i="16" s="1"/>
  <c r="BH58" i="16" s="1"/>
  <c r="BG58" i="16" s="1"/>
  <c r="BF58" i="16" s="1"/>
  <c r="BE58" i="16" s="1"/>
  <c r="BD58" i="16" s="1"/>
  <c r="BC58" i="16" s="1"/>
  <c r="BJ47" i="16"/>
  <c r="BK47" i="16"/>
  <c r="BI47" i="16"/>
  <c r="BH47" i="16" s="1"/>
  <c r="BG47" i="16" s="1"/>
  <c r="BF47" i="16" s="1"/>
  <c r="BE47" i="16" s="1"/>
  <c r="BD47" i="16" s="1"/>
  <c r="BC47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BK64" i="16"/>
  <c r="BJ64" i="16" s="1"/>
  <c r="BI64" i="16"/>
  <c r="BH64" i="16" s="1"/>
  <c r="BG64" i="16" s="1"/>
  <c r="BF64" i="16" s="1"/>
  <c r="BE64" i="16" s="1"/>
  <c r="BD64" i="16" s="1"/>
  <c r="BC64" i="16" s="1"/>
  <c r="AT28" i="16"/>
  <c r="AS28" i="16" s="1"/>
  <c r="AR28" i="16" s="1"/>
  <c r="AQ28" i="16" s="1"/>
  <c r="AP28" i="16"/>
  <c r="AO28" i="16" s="1"/>
  <c r="AN28" i="16" s="1"/>
  <c r="AM28" i="16" s="1"/>
  <c r="AL28" i="16" s="1"/>
  <c r="AT60" i="16"/>
  <c r="AS60" i="16"/>
  <c r="AR60" i="16" s="1"/>
  <c r="AQ60" i="16" s="1"/>
  <c r="AP60" i="16" s="1"/>
  <c r="AO60" i="16" s="1"/>
  <c r="AN60" i="16" s="1"/>
  <c r="AM60" i="16" s="1"/>
  <c r="AL60" i="16" s="1"/>
  <c r="J65" i="16"/>
  <c r="AC65" i="16"/>
  <c r="AF65" i="16"/>
  <c r="Y74" i="16"/>
  <c r="X74" i="16"/>
  <c r="AF46" i="16"/>
  <c r="AC46" i="16"/>
  <c r="I31" i="16"/>
  <c r="AF31" i="16"/>
  <c r="AC31" i="16"/>
  <c r="AQ62" i="16"/>
  <c r="AP62" i="16" s="1"/>
  <c r="AO62" i="16" s="1"/>
  <c r="AN62" i="16" s="1"/>
  <c r="AM62" i="16" s="1"/>
  <c r="AL62" i="16" s="1"/>
  <c r="AT62" i="16"/>
  <c r="AS62" i="16" s="1"/>
  <c r="AR62" i="16" s="1"/>
  <c r="K90" i="16"/>
  <c r="AT37" i="16"/>
  <c r="AS37" i="16" s="1"/>
  <c r="AR37" i="16" s="1"/>
  <c r="AQ37" i="16" s="1"/>
  <c r="AP37" i="16" s="1"/>
  <c r="AO37" i="16" s="1"/>
  <c r="AN37" i="16" s="1"/>
  <c r="AM37" i="16" s="1"/>
  <c r="AL37" i="16" s="1"/>
  <c r="BK53" i="16"/>
  <c r="BJ53" i="16" s="1"/>
  <c r="BI53" i="16" s="1"/>
  <c r="BH53" i="16" s="1"/>
  <c r="BG53" i="16" s="1"/>
  <c r="BF53" i="16" s="1"/>
  <c r="BE53" i="16" s="1"/>
  <c r="BD53" i="16" s="1"/>
  <c r="BC53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52" i="16"/>
  <c r="BI52" i="16" s="1"/>
  <c r="BH52" i="16" s="1"/>
  <c r="BG52" i="16" s="1"/>
  <c r="BF52" i="16" s="1"/>
  <c r="BE52" i="16" s="1"/>
  <c r="BD52" i="16" s="1"/>
  <c r="BC52" i="16" s="1"/>
  <c r="BK52" i="16"/>
  <c r="BK12" i="16"/>
  <c r="BJ12" i="16" s="1"/>
  <c r="BI12" i="16"/>
  <c r="BH12" i="16" s="1"/>
  <c r="BG12" i="16" s="1"/>
  <c r="BF12" i="16" s="1"/>
  <c r="BE12" i="16" s="1"/>
  <c r="BD12" i="16" s="1"/>
  <c r="BC12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BK50" i="16"/>
  <c r="BJ50" i="16" s="1"/>
  <c r="BI50" i="16" s="1"/>
  <c r="BH50" i="16" s="1"/>
  <c r="BG50" i="16" s="1"/>
  <c r="BF50" i="16" s="1"/>
  <c r="BE50" i="16" s="1"/>
  <c r="BD50" i="16" s="1"/>
  <c r="BC50" i="16" s="1"/>
  <c r="AT34" i="16"/>
  <c r="AS34" i="16" s="1"/>
  <c r="AR34" i="16" s="1"/>
  <c r="AQ34" i="16" s="1"/>
  <c r="AP34" i="16" s="1"/>
  <c r="AO34" i="16" s="1"/>
  <c r="AN34" i="16" s="1"/>
  <c r="AM34" i="16" s="1"/>
  <c r="AL34" i="16" s="1"/>
  <c r="J60" i="16"/>
  <c r="AC60" i="16"/>
  <c r="AF60" i="16"/>
  <c r="AC56" i="16"/>
  <c r="K85" i="16"/>
  <c r="AH47" i="16"/>
  <c r="BK13" i="16"/>
  <c r="BJ13" i="16" s="1"/>
  <c r="BI13" i="16" s="1"/>
  <c r="BH13" i="16" s="1"/>
  <c r="BG13" i="16" s="1"/>
  <c r="BF13" i="16" s="1"/>
  <c r="BE13" i="16" s="1"/>
  <c r="BD13" i="16" s="1"/>
  <c r="BC13" i="16" s="1"/>
  <c r="I35" i="16"/>
  <c r="AF35" i="16"/>
  <c r="AC35" i="16"/>
  <c r="AT68" i="16"/>
  <c r="AS68" i="16" s="1"/>
  <c r="AR68" i="16" s="1"/>
  <c r="AQ68" i="16" s="1"/>
  <c r="AP68" i="16" s="1"/>
  <c r="AO68" i="16" s="1"/>
  <c r="AN68" i="16" s="1"/>
  <c r="AM68" i="16" s="1"/>
  <c r="AL68" i="16" s="1"/>
  <c r="AC40" i="16"/>
  <c r="I40" i="16"/>
  <c r="AC66" i="16"/>
  <c r="K66" i="16"/>
  <c r="AF66" i="16"/>
  <c r="AT38" i="16"/>
  <c r="AS38" i="16" s="1"/>
  <c r="AR38" i="16" s="1"/>
  <c r="AQ38" i="16" s="1"/>
  <c r="AP38" i="16" s="1"/>
  <c r="AO38" i="16" s="1"/>
  <c r="AN38" i="16" s="1"/>
  <c r="AM38" i="16" s="1"/>
  <c r="AL38" i="16" s="1"/>
  <c r="AQ59" i="16"/>
  <c r="AP59" i="16" s="1"/>
  <c r="AO59" i="16" s="1"/>
  <c r="AN59" i="16" s="1"/>
  <c r="AM59" i="16" s="1"/>
  <c r="AL59" i="16" s="1"/>
  <c r="AT59" i="16"/>
  <c r="AS59" i="16" s="1"/>
  <c r="AR59" i="16" s="1"/>
  <c r="AT72" i="16"/>
  <c r="AS72" i="16" s="1"/>
  <c r="AR72" i="16" s="1"/>
  <c r="AQ72" i="16" s="1"/>
  <c r="AP72" i="16" s="1"/>
  <c r="AO72" i="16" s="1"/>
  <c r="AN72" i="16" s="1"/>
  <c r="AM72" i="16" s="1"/>
  <c r="AL72" i="16" s="1"/>
  <c r="AS48" i="16"/>
  <c r="AR48" i="16" s="1"/>
  <c r="AQ48" i="16" s="1"/>
  <c r="AP48" i="16" s="1"/>
  <c r="AT48" i="16"/>
  <c r="AO48" i="16"/>
  <c r="AN48" i="16" s="1"/>
  <c r="AM48" i="16" s="1"/>
  <c r="AL48" i="16" s="1"/>
  <c r="BK11" i="16"/>
  <c r="BJ11" i="16" s="1"/>
  <c r="BI11" i="16" s="1"/>
  <c r="BH11" i="16" s="1"/>
  <c r="BG11" i="16" s="1"/>
  <c r="BF11" i="16" s="1"/>
  <c r="BE11" i="16" s="1"/>
  <c r="BD11" i="16" s="1"/>
  <c r="BC11" i="16" s="1"/>
  <c r="BF32" i="16"/>
  <c r="BE32" i="16" s="1"/>
  <c r="BD32" i="16" s="1"/>
  <c r="BC32" i="16" s="1"/>
  <c r="BK32" i="16"/>
  <c r="BJ32" i="16" s="1"/>
  <c r="BI32" i="16" s="1"/>
  <c r="BH32" i="16" s="1"/>
  <c r="BG32" i="16" s="1"/>
  <c r="AT50" i="16"/>
  <c r="AS50" i="16" s="1"/>
  <c r="AR50" i="16" s="1"/>
  <c r="AQ50" i="16" s="1"/>
  <c r="AP50" i="16" s="1"/>
  <c r="AO50" i="16" s="1"/>
  <c r="AN50" i="16" s="1"/>
  <c r="AM50" i="16" s="1"/>
  <c r="AL50" i="16" s="1"/>
  <c r="BH59" i="16"/>
  <c r="BG59" i="16" s="1"/>
  <c r="BF59" i="16" s="1"/>
  <c r="BE59" i="16" s="1"/>
  <c r="BD59" i="16" s="1"/>
  <c r="BC59" i="16" s="1"/>
  <c r="BK59" i="16"/>
  <c r="BJ59" i="16" s="1"/>
  <c r="BI59" i="16" s="1"/>
  <c r="BK68" i="16"/>
  <c r="BJ68" i="16" s="1"/>
  <c r="BI68" i="16" s="1"/>
  <c r="BH68" i="16" s="1"/>
  <c r="BG68" i="16" s="1"/>
  <c r="BF68" i="16" s="1"/>
  <c r="BE68" i="16" s="1"/>
  <c r="BD68" i="16" s="1"/>
  <c r="BC68" i="16" s="1"/>
  <c r="BK60" i="16"/>
  <c r="BJ60" i="16" s="1"/>
  <c r="BI60" i="16" s="1"/>
  <c r="BH60" i="16"/>
  <c r="BG60" i="16" s="1"/>
  <c r="BF60" i="16" s="1"/>
  <c r="BE60" i="16"/>
  <c r="BD60" i="16" s="1"/>
  <c r="BC60" i="16" s="1"/>
  <c r="AT78" i="16"/>
  <c r="AS78" i="16" s="1"/>
  <c r="AR78" i="16" s="1"/>
  <c r="AQ78" i="16" s="1"/>
  <c r="AP78" i="16" s="1"/>
  <c r="AO78" i="16" s="1"/>
  <c r="AN78" i="16" s="1"/>
  <c r="AM78" i="16" s="1"/>
  <c r="AL78" i="16" s="1"/>
  <c r="BK21" i="16"/>
  <c r="BJ21" i="16" s="1"/>
  <c r="BI21" i="16"/>
  <c r="BH21" i="16" s="1"/>
  <c r="BG21" i="16" s="1"/>
  <c r="BF21" i="16" s="1"/>
  <c r="BE21" i="16" s="1"/>
  <c r="BD21" i="16" s="1"/>
  <c r="BC21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AT39" i="16"/>
  <c r="AS39" i="16"/>
  <c r="AR39" i="16" s="1"/>
  <c r="AQ39" i="16"/>
  <c r="AP39" i="16" s="1"/>
  <c r="AO39" i="16" s="1"/>
  <c r="AN39" i="16" s="1"/>
  <c r="AM39" i="16" s="1"/>
  <c r="AL39" i="16" s="1"/>
  <c r="AO42" i="16"/>
  <c r="AN42" i="16" s="1"/>
  <c r="AM42" i="16" s="1"/>
  <c r="AL42" i="16" s="1"/>
  <c r="AT42" i="16"/>
  <c r="AS42" i="16" s="1"/>
  <c r="AR42" i="16" s="1"/>
  <c r="AQ42" i="16" s="1"/>
  <c r="AP42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H29" i="16"/>
  <c r="AF37" i="16"/>
  <c r="AC37" i="16"/>
  <c r="BK5" i="16"/>
  <c r="BJ5" i="16"/>
  <c r="BI5" i="16" s="1"/>
  <c r="BH5" i="16"/>
  <c r="BG5" i="16" s="1"/>
  <c r="BF5" i="16" s="1"/>
  <c r="BE5" i="16" s="1"/>
  <c r="BD5" i="16" s="1"/>
  <c r="BC5" i="16" s="1"/>
  <c r="AT31" i="16"/>
  <c r="AS31" i="16"/>
  <c r="AR31" i="16" s="1"/>
  <c r="AQ31" i="16" s="1"/>
  <c r="AP31" i="16" s="1"/>
  <c r="AO31" i="16" s="1"/>
  <c r="AN31" i="16" s="1"/>
  <c r="AM31" i="16" s="1"/>
  <c r="AL31" i="16" s="1"/>
  <c r="J49" i="16"/>
  <c r="AC49" i="16"/>
  <c r="AF49" i="16"/>
  <c r="AT76" i="16"/>
  <c r="AS76" i="16" s="1"/>
  <c r="AR76" i="16" s="1"/>
  <c r="AQ76" i="16" s="1"/>
  <c r="AP76" i="16" s="1"/>
  <c r="AO76" i="16" s="1"/>
  <c r="AN76" i="16" s="1"/>
  <c r="AM76" i="16" s="1"/>
  <c r="AL76" i="16" s="1"/>
  <c r="AC38" i="16"/>
  <c r="AF38" i="16"/>
  <c r="I38" i="16"/>
  <c r="K59" i="16"/>
  <c r="AC59" i="16"/>
  <c r="AF59" i="16"/>
  <c r="AT44" i="16"/>
  <c r="AS44" i="16" s="1"/>
  <c r="AR44" i="16" s="1"/>
  <c r="AQ44" i="16" s="1"/>
  <c r="AP44" i="16" s="1"/>
  <c r="AO44" i="16" s="1"/>
  <c r="AN44" i="16" s="1"/>
  <c r="AM44" i="16" s="1"/>
  <c r="AL44" i="16" s="1"/>
  <c r="BK36" i="16"/>
  <c r="BJ36" i="16" s="1"/>
  <c r="BI36" i="16"/>
  <c r="BH36" i="16" s="1"/>
  <c r="BG36" i="16" s="1"/>
  <c r="BF36" i="16" s="1"/>
  <c r="BE36" i="16" s="1"/>
  <c r="BD36" i="16" s="1"/>
  <c r="BC36" i="16" s="1"/>
  <c r="BJ34" i="16"/>
  <c r="BI34" i="16"/>
  <c r="BH34" i="16" s="1"/>
  <c r="BG34" i="16" s="1"/>
  <c r="BF34" i="16" s="1"/>
  <c r="BE34" i="16" s="1"/>
  <c r="BD34" i="16" s="1"/>
  <c r="BC34" i="16" s="1"/>
  <c r="BK34" i="16"/>
  <c r="BJ22" i="16"/>
  <c r="BI22" i="16" s="1"/>
  <c r="BH22" i="16" s="1"/>
  <c r="BG22" i="16" s="1"/>
  <c r="BF22" i="16" s="1"/>
  <c r="BE22" i="16" s="1"/>
  <c r="BD22" i="16" s="1"/>
  <c r="BC22" i="16" s="1"/>
  <c r="BK22" i="16"/>
  <c r="BI28" i="16"/>
  <c r="BH28" i="16"/>
  <c r="BG28" i="16" s="1"/>
  <c r="BF28" i="16" s="1"/>
  <c r="BE28" i="16" s="1"/>
  <c r="BD28" i="16" s="1"/>
  <c r="BC28" i="16" s="1"/>
  <c r="BK28" i="16"/>
  <c r="BJ28" i="16" s="1"/>
  <c r="AT32" i="16"/>
  <c r="AS32" i="16" s="1"/>
  <c r="AR32" i="16"/>
  <c r="AQ32" i="16"/>
  <c r="AP32" i="16"/>
  <c r="AO32" i="16" s="1"/>
  <c r="AN32" i="16" s="1"/>
  <c r="AM32" i="16" s="1"/>
  <c r="AL32" i="16" s="1"/>
  <c r="BK65" i="16"/>
  <c r="BJ65" i="16"/>
  <c r="BI65" i="16"/>
  <c r="BH65" i="16"/>
  <c r="BG65" i="16" s="1"/>
  <c r="BF65" i="16" s="1"/>
  <c r="BE65" i="16" s="1"/>
  <c r="BD65" i="16" s="1"/>
  <c r="BC65" i="16" s="1"/>
  <c r="BJ44" i="16"/>
  <c r="BK44" i="16"/>
  <c r="BI44" i="16"/>
  <c r="BH44" i="16"/>
  <c r="BG44" i="16"/>
  <c r="BF44" i="16" s="1"/>
  <c r="BE44" i="16" s="1"/>
  <c r="BD44" i="16" s="1"/>
  <c r="BC44" i="16" s="1"/>
  <c r="BK9" i="16"/>
  <c r="BJ9" i="16"/>
  <c r="BI9" i="16"/>
  <c r="BH9" i="16" s="1"/>
  <c r="BG9" i="16" s="1"/>
  <c r="BF9" i="16" s="1"/>
  <c r="BE9" i="16" s="1"/>
  <c r="BD9" i="16" s="1"/>
  <c r="BC9" i="16" s="1"/>
  <c r="I30" i="16"/>
  <c r="AC30" i="16"/>
  <c r="AF30" i="16"/>
  <c r="AT67" i="16"/>
  <c r="AS67" i="16"/>
  <c r="AR67" i="16"/>
  <c r="AQ67" i="16" s="1"/>
  <c r="AP67" i="16" s="1"/>
  <c r="AO67" i="16" s="1"/>
  <c r="AN67" i="16" s="1"/>
  <c r="AM67" i="16" s="1"/>
  <c r="AL67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6" i="16"/>
  <c r="AS56" i="16"/>
  <c r="AR56" i="16" s="1"/>
  <c r="AQ56" i="16" s="1"/>
  <c r="AP56" i="16" s="1"/>
  <c r="AO56" i="16" s="1"/>
  <c r="AN56" i="16" s="1"/>
  <c r="AM56" i="16" s="1"/>
  <c r="AL56" i="16" s="1"/>
  <c r="AF92" i="16"/>
  <c r="AC92" i="16"/>
  <c r="L92" i="16"/>
  <c r="AT26" i="16"/>
  <c r="AS26" i="16" s="1"/>
  <c r="AR26" i="16" s="1"/>
  <c r="AQ26" i="16" s="1"/>
  <c r="AP26" i="16" s="1"/>
  <c r="AO26" i="16" s="1"/>
  <c r="AN26" i="16" s="1"/>
  <c r="AM26" i="16" s="1"/>
  <c r="AL26" i="16" s="1"/>
  <c r="O131" i="14"/>
  <c r="O130" i="14"/>
  <c r="K131" i="14"/>
  <c r="X131" i="14"/>
  <c r="K130" i="14"/>
  <c r="X130" i="14"/>
  <c r="C16" i="14"/>
  <c r="D18" i="14" s="1"/>
  <c r="O128" i="14"/>
  <c r="O46" i="14"/>
  <c r="O38" i="14"/>
  <c r="O67" i="14"/>
  <c r="O62" i="14"/>
  <c r="O101" i="14"/>
  <c r="O96" i="14"/>
  <c r="O115" i="14"/>
  <c r="O57" i="14"/>
  <c r="O33" i="14"/>
  <c r="O91" i="14"/>
  <c r="O86" i="14"/>
  <c r="O126" i="14"/>
  <c r="O44" i="14"/>
  <c r="O123" i="14"/>
  <c r="O27" i="14"/>
  <c r="O21" i="14"/>
  <c r="O83" i="14"/>
  <c r="O78" i="14"/>
  <c r="O118" i="14"/>
  <c r="O28" i="14"/>
  <c r="O47" i="14"/>
  <c r="O73" i="14"/>
  <c r="O68" i="14"/>
  <c r="O107" i="14"/>
  <c r="O102" i="14"/>
  <c r="O121" i="14"/>
  <c r="O23" i="14"/>
  <c r="O34" i="14"/>
  <c r="O65" i="14"/>
  <c r="O60" i="14"/>
  <c r="O99" i="14"/>
  <c r="O94" i="14"/>
  <c r="O113" i="14"/>
  <c r="O52" i="14"/>
  <c r="O29" i="14"/>
  <c r="O89" i="14"/>
  <c r="O84" i="14"/>
  <c r="O124" i="14"/>
  <c r="O41" i="14"/>
  <c r="O30" i="14"/>
  <c r="O63" i="14"/>
  <c r="O55" i="14"/>
  <c r="O81" i="14"/>
  <c r="O76" i="14"/>
  <c r="O116" i="14"/>
  <c r="O24" i="14"/>
  <c r="O129" i="14"/>
  <c r="O39" i="14"/>
  <c r="O66" i="14"/>
  <c r="O105" i="14"/>
  <c r="O100" i="14"/>
  <c r="O119" i="14"/>
  <c r="O40" i="14"/>
  <c r="O53" i="14"/>
  <c r="O79" i="14"/>
  <c r="O58" i="14"/>
  <c r="O97" i="14"/>
  <c r="O92" i="14"/>
  <c r="O111" i="14"/>
  <c r="O50" i="14"/>
  <c r="O45" i="14"/>
  <c r="O71" i="14"/>
  <c r="O82" i="14"/>
  <c r="O122" i="14"/>
  <c r="O36" i="14"/>
  <c r="O26" i="14"/>
  <c r="O61" i="14"/>
  <c r="O42" i="14"/>
  <c r="O95" i="14"/>
  <c r="O74" i="14"/>
  <c r="O114" i="14"/>
  <c r="O108" i="14"/>
  <c r="O127" i="14"/>
  <c r="O35" i="14"/>
  <c r="O25" i="14"/>
  <c r="O87" i="14"/>
  <c r="O98" i="14"/>
  <c r="O117" i="14"/>
  <c r="O56" i="14"/>
  <c r="O51" i="14"/>
  <c r="O77" i="14"/>
  <c r="O72" i="14"/>
  <c r="O90" i="14"/>
  <c r="O109" i="14"/>
  <c r="O48" i="14"/>
  <c r="O43" i="14"/>
  <c r="O69" i="14"/>
  <c r="O64" i="14"/>
  <c r="O103" i="14"/>
  <c r="O32" i="14"/>
  <c r="O22" i="14"/>
  <c r="O59" i="14"/>
  <c r="O37" i="14"/>
  <c r="O93" i="14"/>
  <c r="O88" i="14"/>
  <c r="O112" i="14"/>
  <c r="O106" i="14"/>
  <c r="O125" i="14"/>
  <c r="O31" i="14"/>
  <c r="C15" i="14"/>
  <c r="O85" i="14"/>
  <c r="O80" i="14"/>
  <c r="O120" i="14"/>
  <c r="O54" i="14"/>
  <c r="O49" i="14"/>
  <c r="O75" i="14"/>
  <c r="O70" i="14"/>
  <c r="O110" i="14"/>
  <c r="O104" i="14"/>
  <c r="K87" i="14"/>
  <c r="X87" i="14"/>
  <c r="K63" i="14"/>
  <c r="X63" i="14"/>
  <c r="K83" i="14"/>
  <c r="X83" i="14"/>
  <c r="J72" i="14"/>
  <c r="X72" i="14"/>
  <c r="I38" i="14"/>
  <c r="X38" i="14"/>
  <c r="Y39" i="14"/>
  <c r="Y42" i="14" s="1"/>
  <c r="S87" i="14"/>
  <c r="U87" i="14" s="1"/>
  <c r="S83" i="14"/>
  <c r="U83" i="14" s="1"/>
  <c r="K109" i="14"/>
  <c r="X109" i="14"/>
  <c r="K93" i="14"/>
  <c r="X93" i="14"/>
  <c r="K68" i="14"/>
  <c r="X68" i="14"/>
  <c r="H23" i="14"/>
  <c r="X23" i="14"/>
  <c r="S63" i="14"/>
  <c r="U63" i="14" s="1"/>
  <c r="K64" i="14"/>
  <c r="X64" i="14"/>
  <c r="S93" i="14"/>
  <c r="U93" i="14" s="1"/>
  <c r="I44" i="14"/>
  <c r="X44" i="14"/>
  <c r="S44" i="14"/>
  <c r="U44" i="14" s="1"/>
  <c r="S72" i="14"/>
  <c r="U72" i="14" s="1"/>
  <c r="X112" i="14"/>
  <c r="K112" i="14"/>
  <c r="S105" i="14"/>
  <c r="U105" i="14" s="1"/>
  <c r="K105" i="14"/>
  <c r="X105" i="14"/>
  <c r="X21" i="14"/>
  <c r="J21" i="14"/>
  <c r="X80" i="14"/>
  <c r="K80" i="14"/>
  <c r="J76" i="14"/>
  <c r="X76" i="14"/>
  <c r="K47" i="14"/>
  <c r="X47" i="14"/>
  <c r="S23" i="14"/>
  <c r="U23" i="14" s="1"/>
  <c r="K121" i="14"/>
  <c r="X121" i="14"/>
  <c r="X119" i="14"/>
  <c r="K119" i="14"/>
  <c r="K111" i="14"/>
  <c r="X111" i="14"/>
  <c r="K60" i="14"/>
  <c r="X60" i="14"/>
  <c r="S21" i="14"/>
  <c r="U21" i="14" s="1"/>
  <c r="S121" i="14"/>
  <c r="U121" i="14" s="1"/>
  <c r="S119" i="14"/>
  <c r="U119" i="14" s="1"/>
  <c r="K81" i="14"/>
  <c r="X81" i="14"/>
  <c r="O141" i="15"/>
  <c r="O140" i="15"/>
  <c r="AI141" i="15"/>
  <c r="AJ141" i="15"/>
  <c r="AK141" i="15"/>
  <c r="AF141" i="15"/>
  <c r="J141" i="15"/>
  <c r="AC141" i="15"/>
  <c r="J140" i="15"/>
  <c r="AC140" i="15"/>
  <c r="AF140" i="15"/>
  <c r="AR140" i="15"/>
  <c r="AQ140" i="15" s="1"/>
  <c r="AP140" i="15" s="1"/>
  <c r="AO140" i="15" s="1"/>
  <c r="AN140" i="15" s="1"/>
  <c r="AM140" i="15" s="1"/>
  <c r="AL140" i="15" s="1"/>
  <c r="AS140" i="15"/>
  <c r="AT140" i="15"/>
  <c r="O132" i="15"/>
  <c r="O138" i="15"/>
  <c r="O124" i="15"/>
  <c r="O101" i="15"/>
  <c r="O75" i="15"/>
  <c r="O57" i="15"/>
  <c r="O27" i="15"/>
  <c r="O96" i="15"/>
  <c r="O88" i="15"/>
  <c r="O99" i="15"/>
  <c r="O80" i="15"/>
  <c r="O110" i="15"/>
  <c r="O67" i="15"/>
  <c r="O113" i="15"/>
  <c r="O29" i="15"/>
  <c r="O127" i="15"/>
  <c r="O133" i="15"/>
  <c r="O22" i="15"/>
  <c r="O119" i="15"/>
  <c r="O63" i="15"/>
  <c r="O47" i="15"/>
  <c r="O55" i="15"/>
  <c r="O106" i="15"/>
  <c r="O97" i="15"/>
  <c r="O49" i="15"/>
  <c r="O58" i="15"/>
  <c r="O98" i="15"/>
  <c r="O87" i="15"/>
  <c r="O135" i="15"/>
  <c r="O51" i="15"/>
  <c r="O134" i="15"/>
  <c r="O126" i="15"/>
  <c r="O33" i="15"/>
  <c r="C15" i="15"/>
  <c r="C18" i="15" s="1"/>
  <c r="O84" i="15"/>
  <c r="O45" i="15"/>
  <c r="O53" i="15"/>
  <c r="O111" i="15"/>
  <c r="O28" i="15"/>
  <c r="O77" i="15"/>
  <c r="O100" i="15"/>
  <c r="O30" i="15"/>
  <c r="O114" i="15"/>
  <c r="O25" i="15"/>
  <c r="O68" i="15"/>
  <c r="O129" i="15"/>
  <c r="O121" i="15"/>
  <c r="O60" i="15"/>
  <c r="O41" i="15"/>
  <c r="O74" i="15"/>
  <c r="O35" i="15"/>
  <c r="O43" i="15"/>
  <c r="O21" i="15"/>
  <c r="O52" i="15"/>
  <c r="O76" i="15"/>
  <c r="O91" i="15"/>
  <c r="O86" i="15"/>
  <c r="O109" i="15"/>
  <c r="O56" i="15"/>
  <c r="O82" i="15"/>
  <c r="O120" i="15"/>
  <c r="O137" i="15"/>
  <c r="O50" i="15"/>
  <c r="O31" i="15"/>
  <c r="O116" i="15"/>
  <c r="O85" i="15"/>
  <c r="O72" i="15"/>
  <c r="O44" i="15"/>
  <c r="O42" i="15"/>
  <c r="O92" i="15"/>
  <c r="O104" i="15"/>
  <c r="O79" i="15"/>
  <c r="O61" i="15"/>
  <c r="O95" i="15"/>
  <c r="O103" i="15"/>
  <c r="O136" i="15"/>
  <c r="O128" i="15"/>
  <c r="O40" i="15"/>
  <c r="O24" i="15"/>
  <c r="O105" i="15"/>
  <c r="O64" i="15"/>
  <c r="O78" i="15"/>
  <c r="O34" i="15"/>
  <c r="O32" i="15"/>
  <c r="O94" i="15"/>
  <c r="O39" i="15"/>
  <c r="O112" i="15"/>
  <c r="O89" i="15"/>
  <c r="O69" i="15"/>
  <c r="O117" i="15"/>
  <c r="O130" i="15"/>
  <c r="O131" i="15"/>
  <c r="O123" i="15"/>
  <c r="O54" i="15"/>
  <c r="O48" i="15"/>
  <c r="O107" i="15"/>
  <c r="O73" i="15"/>
  <c r="O81" i="15"/>
  <c r="O66" i="15"/>
  <c r="O46" i="15"/>
  <c r="O102" i="15"/>
  <c r="O83" i="15"/>
  <c r="O108" i="15"/>
  <c r="O93" i="15"/>
  <c r="O90" i="15"/>
  <c r="O125" i="15"/>
  <c r="O122" i="15"/>
  <c r="O139" i="15"/>
  <c r="O65" i="15"/>
  <c r="O62" i="15"/>
  <c r="O23" i="15"/>
  <c r="O26" i="15"/>
  <c r="O71" i="15"/>
  <c r="O38" i="15"/>
  <c r="O59" i="15"/>
  <c r="O36" i="15"/>
  <c r="O70" i="15"/>
  <c r="O37" i="15"/>
  <c r="O118" i="15"/>
  <c r="O115" i="15"/>
  <c r="C16" i="15"/>
  <c r="D18" i="15" s="1"/>
  <c r="BA86" i="15"/>
  <c r="BB86" i="15"/>
  <c r="AI116" i="15"/>
  <c r="AJ116" i="15"/>
  <c r="AK116" i="15"/>
  <c r="BA47" i="15"/>
  <c r="AZ47" i="15" s="1"/>
  <c r="AX47" i="15" s="1"/>
  <c r="BB47" i="15"/>
  <c r="AK114" i="15"/>
  <c r="AI114" i="15"/>
  <c r="AJ114" i="15"/>
  <c r="BB7" i="15"/>
  <c r="BA7" i="15"/>
  <c r="AZ7" i="15" s="1"/>
  <c r="AX7" i="15" s="1"/>
  <c r="BB59" i="15"/>
  <c r="BA59" i="15"/>
  <c r="BA60" i="15"/>
  <c r="AZ60" i="15" s="1"/>
  <c r="AX60" i="15" s="1"/>
  <c r="BB60" i="15"/>
  <c r="AA34" i="15"/>
  <c r="AE34" i="15" s="1"/>
  <c r="AB34" i="15"/>
  <c r="Y34" i="15" s="1"/>
  <c r="AA88" i="15"/>
  <c r="AE88" i="15" s="1"/>
  <c r="AB88" i="15"/>
  <c r="Y88" i="15" s="1"/>
  <c r="BA84" i="15"/>
  <c r="AZ84" i="15" s="1"/>
  <c r="AX84" i="15" s="1"/>
  <c r="BB84" i="15"/>
  <c r="AR132" i="15"/>
  <c r="AQ132" i="15" s="1"/>
  <c r="AP132" i="15" s="1"/>
  <c r="AO132" i="15" s="1"/>
  <c r="AN132" i="15" s="1"/>
  <c r="AM132" i="15" s="1"/>
  <c r="AL132" i="15" s="1"/>
  <c r="AT132" i="15"/>
  <c r="AS132" i="15"/>
  <c r="BK46" i="15"/>
  <c r="BJ46" i="15" s="1"/>
  <c r="BI46" i="15" s="1"/>
  <c r="BH46" i="15" s="1"/>
  <c r="BG46" i="15" s="1"/>
  <c r="BF46" i="15" s="1"/>
  <c r="BE46" i="15" s="1"/>
  <c r="BD46" i="15" s="1"/>
  <c r="BC46" i="15" s="1"/>
  <c r="AT117" i="15"/>
  <c r="AS117" i="15" s="1"/>
  <c r="AR117" i="15" s="1"/>
  <c r="AQ117" i="15" s="1"/>
  <c r="AP117" i="15" s="1"/>
  <c r="AO117" i="15" s="1"/>
  <c r="AN117" i="15" s="1"/>
  <c r="AM117" i="15" s="1"/>
  <c r="AL117" i="15" s="1"/>
  <c r="L45" i="15"/>
  <c r="BJ25" i="15"/>
  <c r="BI25" i="15" s="1"/>
  <c r="BH25" i="15" s="1"/>
  <c r="BG25" i="15" s="1"/>
  <c r="BF25" i="15" s="1"/>
  <c r="BE25" i="15" s="1"/>
  <c r="BD25" i="15" s="1"/>
  <c r="BC25" i="15" s="1"/>
  <c r="BK25" i="15"/>
  <c r="AT69" i="15"/>
  <c r="AS69" i="15" s="1"/>
  <c r="AR69" i="15" s="1"/>
  <c r="AQ69" i="15" s="1"/>
  <c r="AP69" i="15" s="1"/>
  <c r="AO69" i="15" s="1"/>
  <c r="AN69" i="15" s="1"/>
  <c r="AM69" i="15" s="1"/>
  <c r="AL69" i="15" s="1"/>
  <c r="BK37" i="15"/>
  <c r="BJ37" i="15" s="1"/>
  <c r="BI37" i="15" s="1"/>
  <c r="BH37" i="15" s="1"/>
  <c r="BG37" i="15" s="1"/>
  <c r="BF37" i="15" s="1"/>
  <c r="BE37" i="15" s="1"/>
  <c r="BD37" i="15" s="1"/>
  <c r="BC37" i="15" s="1"/>
  <c r="AT133" i="15"/>
  <c r="AS133" i="15" s="1"/>
  <c r="AR133" i="15" s="1"/>
  <c r="AQ133" i="15" s="1"/>
  <c r="AP133" i="15" s="1"/>
  <c r="AO133" i="15" s="1"/>
  <c r="AN133" i="15" s="1"/>
  <c r="AM133" i="15" s="1"/>
  <c r="AL133" i="15" s="1"/>
  <c r="BK26" i="15"/>
  <c r="BJ26" i="15" s="1"/>
  <c r="BI26" i="15" s="1"/>
  <c r="BH26" i="15" s="1"/>
  <c r="BG26" i="15" s="1"/>
  <c r="BF26" i="15" s="1"/>
  <c r="BE26" i="15" s="1"/>
  <c r="BD26" i="15" s="1"/>
  <c r="BC26" i="15" s="1"/>
  <c r="BK64" i="15"/>
  <c r="BJ64" i="15" s="1"/>
  <c r="BI64" i="15"/>
  <c r="BH64" i="15" s="1"/>
  <c r="BG64" i="15"/>
  <c r="BF64" i="15" s="1"/>
  <c r="BE64" i="15" s="1"/>
  <c r="BD64" i="15" s="1"/>
  <c r="BC64" i="15" s="1"/>
  <c r="BK31" i="15"/>
  <c r="BJ31" i="15" s="1"/>
  <c r="BI31" i="15" s="1"/>
  <c r="BH31" i="15" s="1"/>
  <c r="BG31" i="15" s="1"/>
  <c r="BF31" i="15" s="1"/>
  <c r="BE31" i="15" s="1"/>
  <c r="BD31" i="15" s="1"/>
  <c r="BC31" i="15" s="1"/>
  <c r="AT59" i="15"/>
  <c r="AS59" i="15"/>
  <c r="AR59" i="15"/>
  <c r="AQ59" i="15" s="1"/>
  <c r="AP59" i="15" s="1"/>
  <c r="AO59" i="15" s="1"/>
  <c r="AN59" i="15" s="1"/>
  <c r="AM59" i="15" s="1"/>
  <c r="AL59" i="15" s="1"/>
  <c r="BK69" i="15"/>
  <c r="BJ69" i="15" s="1"/>
  <c r="BI69" i="15" s="1"/>
  <c r="BH69" i="15" s="1"/>
  <c r="BG69" i="15" s="1"/>
  <c r="BF69" i="15" s="1"/>
  <c r="BE69" i="15" s="1"/>
  <c r="BD69" i="15" s="1"/>
  <c r="BC69" i="15" s="1"/>
  <c r="AT30" i="15"/>
  <c r="AS30" i="15"/>
  <c r="AR30" i="15" s="1"/>
  <c r="AQ30" i="15" s="1"/>
  <c r="AP30" i="15" s="1"/>
  <c r="AO30" i="15" s="1"/>
  <c r="AN30" i="15" s="1"/>
  <c r="AM30" i="15" s="1"/>
  <c r="AL30" i="15" s="1"/>
  <c r="AT98" i="15"/>
  <c r="AS98" i="15" s="1"/>
  <c r="AR98" i="15" s="1"/>
  <c r="AQ98" i="15" s="1"/>
  <c r="AP98" i="15" s="1"/>
  <c r="AO98" i="15" s="1"/>
  <c r="AN98" i="15" s="1"/>
  <c r="AM98" i="15" s="1"/>
  <c r="AL98" i="15" s="1"/>
  <c r="BK55" i="15"/>
  <c r="BJ55" i="15" s="1"/>
  <c r="BI55" i="15" s="1"/>
  <c r="BH55" i="15" s="1"/>
  <c r="BG55" i="15" s="1"/>
  <c r="BF55" i="15" s="1"/>
  <c r="BE55" i="15" s="1"/>
  <c r="BD55" i="15" s="1"/>
  <c r="BC55" i="15" s="1"/>
  <c r="K109" i="15"/>
  <c r="AF109" i="15"/>
  <c r="AC109" i="15"/>
  <c r="AT73" i="15"/>
  <c r="AS73" i="15"/>
  <c r="AR73" i="15" s="1"/>
  <c r="AQ73" i="15" s="1"/>
  <c r="AP73" i="15" s="1"/>
  <c r="AO73" i="15" s="1"/>
  <c r="AN73" i="15" s="1"/>
  <c r="AM73" i="15" s="1"/>
  <c r="AL73" i="15" s="1"/>
  <c r="AF46" i="15"/>
  <c r="L46" i="15"/>
  <c r="AC46" i="15"/>
  <c r="AA43" i="15"/>
  <c r="AE43" i="15" s="1"/>
  <c r="AB43" i="15"/>
  <c r="Y43" i="15" s="1"/>
  <c r="AA83" i="15"/>
  <c r="AE83" i="15" s="1"/>
  <c r="AB83" i="15"/>
  <c r="Y83" i="15" s="1"/>
  <c r="AB103" i="15"/>
  <c r="Y103" i="15" s="1"/>
  <c r="AA103" i="15"/>
  <c r="AE103" i="15" s="1"/>
  <c r="L61" i="15"/>
  <c r="AF61" i="15"/>
  <c r="AC61" i="15"/>
  <c r="AT122" i="15"/>
  <c r="AS122" i="15"/>
  <c r="AR122" i="15" s="1"/>
  <c r="AQ122" i="15" s="1"/>
  <c r="AP122" i="15" s="1"/>
  <c r="AO122" i="15" s="1"/>
  <c r="AN122" i="15" s="1"/>
  <c r="AM122" i="15" s="1"/>
  <c r="AL122" i="15" s="1"/>
  <c r="AF131" i="15"/>
  <c r="J131" i="15"/>
  <c r="AC131" i="15"/>
  <c r="AF48" i="15"/>
  <c r="AT109" i="15"/>
  <c r="AS109" i="15"/>
  <c r="AR109" i="15" s="1"/>
  <c r="AQ109" i="15" s="1"/>
  <c r="AP109" i="15" s="1"/>
  <c r="AO109" i="15" s="1"/>
  <c r="AN109" i="15" s="1"/>
  <c r="AM109" i="15" s="1"/>
  <c r="AL109" i="15" s="1"/>
  <c r="AT130" i="15"/>
  <c r="AS130" i="15" s="1"/>
  <c r="AR130" i="15" s="1"/>
  <c r="AQ130" i="15" s="1"/>
  <c r="AP130" i="15" s="1"/>
  <c r="AO130" i="15" s="1"/>
  <c r="AN130" i="15" s="1"/>
  <c r="AM130" i="15" s="1"/>
  <c r="AL130" i="15" s="1"/>
  <c r="BI63" i="15"/>
  <c r="BH63" i="15" s="1"/>
  <c r="BG63" i="15" s="1"/>
  <c r="BF63" i="15" s="1"/>
  <c r="BE63" i="15" s="1"/>
  <c r="BD63" i="15" s="1"/>
  <c r="BC63" i="15" s="1"/>
  <c r="BJ63" i="15"/>
  <c r="BK63" i="15"/>
  <c r="AN36" i="15"/>
  <c r="AM36" i="15" s="1"/>
  <c r="AL36" i="15" s="1"/>
  <c r="AS36" i="15"/>
  <c r="AR36" i="15"/>
  <c r="AQ36" i="15" s="1"/>
  <c r="AP36" i="15" s="1"/>
  <c r="AO36" i="15" s="1"/>
  <c r="AT36" i="15"/>
  <c r="AT137" i="15"/>
  <c r="AS137" i="15" s="1"/>
  <c r="AR137" i="15" s="1"/>
  <c r="AQ137" i="15" s="1"/>
  <c r="AP137" i="15" s="1"/>
  <c r="AO137" i="15" s="1"/>
  <c r="AN137" i="15" s="1"/>
  <c r="AM137" i="15" s="1"/>
  <c r="AL137" i="15" s="1"/>
  <c r="BK91" i="15"/>
  <c r="BF91" i="15"/>
  <c r="BE91" i="15" s="1"/>
  <c r="BD91" i="15" s="1"/>
  <c r="BC91" i="15" s="1"/>
  <c r="BJ91" i="15"/>
  <c r="BI91" i="15" s="1"/>
  <c r="BH91" i="15" s="1"/>
  <c r="BG91" i="15" s="1"/>
  <c r="BJ53" i="15"/>
  <c r="BI53" i="15" s="1"/>
  <c r="BK53" i="15"/>
  <c r="BH53" i="15"/>
  <c r="BG53" i="15" s="1"/>
  <c r="BF53" i="15" s="1"/>
  <c r="BE53" i="15" s="1"/>
  <c r="BD53" i="15" s="1"/>
  <c r="BC53" i="15" s="1"/>
  <c r="BF30" i="15"/>
  <c r="BE30" i="15" s="1"/>
  <c r="BD30" i="15" s="1"/>
  <c r="BC30" i="15" s="1"/>
  <c r="BK30" i="15"/>
  <c r="BJ30" i="15" s="1"/>
  <c r="BI30" i="15" s="1"/>
  <c r="BH30" i="15" s="1"/>
  <c r="BG30" i="15" s="1"/>
  <c r="BK40" i="15"/>
  <c r="BJ40" i="15" s="1"/>
  <c r="BI40" i="15" s="1"/>
  <c r="BH40" i="15" s="1"/>
  <c r="BG40" i="15" s="1"/>
  <c r="BF40" i="15" s="1"/>
  <c r="BE40" i="15" s="1"/>
  <c r="BD40" i="15" s="1"/>
  <c r="BC40" i="15" s="1"/>
  <c r="AT67" i="15"/>
  <c r="AS67" i="15" s="1"/>
  <c r="AR67" i="15" s="1"/>
  <c r="AQ67" i="15"/>
  <c r="AP67" i="15" s="1"/>
  <c r="AO67" i="15" s="1"/>
  <c r="AN67" i="15" s="1"/>
  <c r="AM67" i="15" s="1"/>
  <c r="AL67" i="15" s="1"/>
  <c r="BF28" i="15"/>
  <c r="BE28" i="15" s="1"/>
  <c r="BD28" i="15" s="1"/>
  <c r="BC28" i="15" s="1"/>
  <c r="BK28" i="15"/>
  <c r="BJ28" i="15" s="1"/>
  <c r="BI28" i="15" s="1"/>
  <c r="BH28" i="15" s="1"/>
  <c r="BG28" i="15" s="1"/>
  <c r="BK95" i="15"/>
  <c r="BJ95" i="15" s="1"/>
  <c r="BI95" i="15" s="1"/>
  <c r="BH95" i="15" s="1"/>
  <c r="BG95" i="15" s="1"/>
  <c r="BF95" i="15" s="1"/>
  <c r="BE95" i="15" s="1"/>
  <c r="BD95" i="15" s="1"/>
  <c r="BC95" i="15" s="1"/>
  <c r="BJ54" i="15"/>
  <c r="BI54" i="15"/>
  <c r="BH54" i="15"/>
  <c r="BG54" i="15" s="1"/>
  <c r="BF54" i="15" s="1"/>
  <c r="BE54" i="15" s="1"/>
  <c r="BD54" i="15" s="1"/>
  <c r="BC54" i="15" s="1"/>
  <c r="BK54" i="15"/>
  <c r="L63" i="15"/>
  <c r="AF63" i="15"/>
  <c r="AC63" i="15"/>
  <c r="AF73" i="15"/>
  <c r="J136" i="15"/>
  <c r="AA41" i="15"/>
  <c r="AE41" i="15" s="1"/>
  <c r="AB41" i="15"/>
  <c r="X41" i="15" s="1"/>
  <c r="AA101" i="15"/>
  <c r="AE101" i="15" s="1"/>
  <c r="AB101" i="15"/>
  <c r="Y101" i="15" s="1"/>
  <c r="AA21" i="15"/>
  <c r="AE21" i="15" s="1"/>
  <c r="AB21" i="15"/>
  <c r="X21" i="15" s="1"/>
  <c r="AH80" i="15"/>
  <c r="AH112" i="15"/>
  <c r="AH91" i="15"/>
  <c r="AC105" i="15"/>
  <c r="J105" i="15"/>
  <c r="AT136" i="15"/>
  <c r="AS136" i="15"/>
  <c r="AR136" i="15" s="1"/>
  <c r="AQ136" i="15" s="1"/>
  <c r="AP136" i="15" s="1"/>
  <c r="AO136" i="15" s="1"/>
  <c r="AN136" i="15" s="1"/>
  <c r="AM136" i="15" s="1"/>
  <c r="AL136" i="15" s="1"/>
  <c r="AS126" i="15"/>
  <c r="AR126" i="15" s="1"/>
  <c r="AQ126" i="15" s="1"/>
  <c r="AP126" i="15" s="1"/>
  <c r="AO126" i="15" s="1"/>
  <c r="AN126" i="15" s="1"/>
  <c r="AM126" i="15" s="1"/>
  <c r="AL126" i="15" s="1"/>
  <c r="AT126" i="15"/>
  <c r="AF30" i="15"/>
  <c r="L30" i="15"/>
  <c r="AC30" i="15"/>
  <c r="AC130" i="15"/>
  <c r="AF130" i="15"/>
  <c r="AO107" i="15"/>
  <c r="AN107" i="15"/>
  <c r="AM107" i="15" s="1"/>
  <c r="AL107" i="15" s="1"/>
  <c r="AT107" i="15"/>
  <c r="AS107" i="15" s="1"/>
  <c r="AR107" i="15" s="1"/>
  <c r="AQ107" i="15" s="1"/>
  <c r="AP107" i="15" s="1"/>
  <c r="AT118" i="15"/>
  <c r="AS118" i="15" s="1"/>
  <c r="AR118" i="15" s="1"/>
  <c r="AQ118" i="15" s="1"/>
  <c r="AP118" i="15" s="1"/>
  <c r="AO118" i="15" s="1"/>
  <c r="AN118" i="15" s="1"/>
  <c r="AM118" i="15" s="1"/>
  <c r="AL118" i="15" s="1"/>
  <c r="BJ62" i="15"/>
  <c r="BI62" i="15" s="1"/>
  <c r="BK62" i="15"/>
  <c r="BH62" i="15"/>
  <c r="BG62" i="15" s="1"/>
  <c r="BF62" i="15" s="1"/>
  <c r="BE62" i="15" s="1"/>
  <c r="BD62" i="15" s="1"/>
  <c r="BC62" i="15" s="1"/>
  <c r="BK22" i="15"/>
  <c r="BJ22" i="15" s="1"/>
  <c r="BI22" i="15" s="1"/>
  <c r="BH22" i="15" s="1"/>
  <c r="BG22" i="15" s="1"/>
  <c r="BF22" i="15" s="1"/>
  <c r="BE22" i="15" s="1"/>
  <c r="BD22" i="15" s="1"/>
  <c r="BC22" i="15" s="1"/>
  <c r="AT87" i="15"/>
  <c r="AS87" i="15" s="1"/>
  <c r="AR87" i="15" s="1"/>
  <c r="AQ87" i="15" s="1"/>
  <c r="AP87" i="15" s="1"/>
  <c r="AO87" i="15"/>
  <c r="AN87" i="15" s="1"/>
  <c r="AM87" i="15" s="1"/>
  <c r="AL87" i="15" s="1"/>
  <c r="BK78" i="15"/>
  <c r="BJ78" i="15" s="1"/>
  <c r="BI78" i="15" s="1"/>
  <c r="BH78" i="15" s="1"/>
  <c r="BG78" i="15" s="1"/>
  <c r="BF78" i="15"/>
  <c r="BE78" i="15" s="1"/>
  <c r="BD78" i="15" s="1"/>
  <c r="BC78" i="15" s="1"/>
  <c r="BI49" i="15"/>
  <c r="BH49" i="15" s="1"/>
  <c r="BG49" i="15" s="1"/>
  <c r="BF49" i="15" s="1"/>
  <c r="BE49" i="15" s="1"/>
  <c r="BD49" i="15" s="1"/>
  <c r="BC49" i="15" s="1"/>
  <c r="BK49" i="15"/>
  <c r="BJ49" i="15" s="1"/>
  <c r="BK27" i="15"/>
  <c r="BJ27" i="15" s="1"/>
  <c r="BI27" i="15"/>
  <c r="BH27" i="15" s="1"/>
  <c r="BG27" i="15" s="1"/>
  <c r="BF27" i="15" s="1"/>
  <c r="BE27" i="15" s="1"/>
  <c r="BD27" i="15" s="1"/>
  <c r="BC27" i="15" s="1"/>
  <c r="BJ94" i="15"/>
  <c r="BK94" i="15"/>
  <c r="BI94" i="15"/>
  <c r="BH94" i="15" s="1"/>
  <c r="BG94" i="15" s="1"/>
  <c r="BF94" i="15" s="1"/>
  <c r="BE94" i="15" s="1"/>
  <c r="BD94" i="15" s="1"/>
  <c r="BC94" i="15" s="1"/>
  <c r="BJ56" i="15"/>
  <c r="BK56" i="15"/>
  <c r="BI56" i="15"/>
  <c r="BH56" i="15" s="1"/>
  <c r="BG56" i="15" s="1"/>
  <c r="BF56" i="15" s="1"/>
  <c r="BE56" i="15" s="1"/>
  <c r="BD56" i="15" s="1"/>
  <c r="BC56" i="15" s="1"/>
  <c r="AP119" i="15"/>
  <c r="AT119" i="15"/>
  <c r="AS119" i="15" s="1"/>
  <c r="AR119" i="15" s="1"/>
  <c r="AQ119" i="15" s="1"/>
  <c r="AO119" i="15"/>
  <c r="AN119" i="15" s="1"/>
  <c r="AM119" i="15" s="1"/>
  <c r="AL119" i="15" s="1"/>
  <c r="BK92" i="15"/>
  <c r="BJ92" i="15"/>
  <c r="BI92" i="15"/>
  <c r="BH92" i="15" s="1"/>
  <c r="BG92" i="15" s="1"/>
  <c r="BF92" i="15" s="1"/>
  <c r="BE92" i="15" s="1"/>
  <c r="BD92" i="15" s="1"/>
  <c r="BC92" i="15" s="1"/>
  <c r="BK50" i="15"/>
  <c r="BJ50" i="15" s="1"/>
  <c r="BI50" i="15" s="1"/>
  <c r="BH50" i="15" s="1"/>
  <c r="BG50" i="15" s="1"/>
  <c r="BF50" i="15" s="1"/>
  <c r="BE50" i="15" s="1"/>
  <c r="BD50" i="15" s="1"/>
  <c r="BC50" i="15" s="1"/>
  <c r="I73" i="15"/>
  <c r="AC73" i="15"/>
  <c r="AT54" i="15"/>
  <c r="AS54" i="15"/>
  <c r="AR54" i="15" s="1"/>
  <c r="AQ54" i="15" s="1"/>
  <c r="AP54" i="15" s="1"/>
  <c r="AO54" i="15" s="1"/>
  <c r="AN54" i="15" s="1"/>
  <c r="AM54" i="15" s="1"/>
  <c r="AL54" i="15" s="1"/>
  <c r="AB31" i="15"/>
  <c r="Y31" i="15" s="1"/>
  <c r="AA31" i="15"/>
  <c r="AE31" i="15" s="1"/>
  <c r="AA76" i="15"/>
  <c r="AE76" i="15" s="1"/>
  <c r="AB76" i="15"/>
  <c r="W76" i="15" s="1"/>
  <c r="AB57" i="15"/>
  <c r="Y57" i="15" s="1"/>
  <c r="AA57" i="15"/>
  <c r="AE57" i="15" s="1"/>
  <c r="AB82" i="15"/>
  <c r="Y82" i="15" s="1"/>
  <c r="AA82" i="15"/>
  <c r="AE82" i="15" s="1"/>
  <c r="AC132" i="15"/>
  <c r="AF132" i="15"/>
  <c r="K113" i="15"/>
  <c r="AF113" i="15"/>
  <c r="AT124" i="15"/>
  <c r="AS124" i="15" s="1"/>
  <c r="AR124" i="15" s="1"/>
  <c r="AQ124" i="15" s="1"/>
  <c r="AP124" i="15" s="1"/>
  <c r="AO124" i="15" s="1"/>
  <c r="AN124" i="15"/>
  <c r="AM124" i="15" s="1"/>
  <c r="AL124" i="15" s="1"/>
  <c r="AF56" i="15"/>
  <c r="AC56" i="15"/>
  <c r="AT61" i="15"/>
  <c r="AS61" i="15" s="1"/>
  <c r="AR61" i="15" s="1"/>
  <c r="AQ61" i="15" s="1"/>
  <c r="AP61" i="15" s="1"/>
  <c r="AO61" i="15" s="1"/>
  <c r="AN61" i="15" s="1"/>
  <c r="AM61" i="15" s="1"/>
  <c r="AL61" i="15" s="1"/>
  <c r="AF33" i="15"/>
  <c r="AC33" i="15"/>
  <c r="L33" i="15"/>
  <c r="AB33" i="15"/>
  <c r="Y33" i="15" s="1"/>
  <c r="AE33" i="15"/>
  <c r="AC49" i="15"/>
  <c r="L49" i="15"/>
  <c r="AF49" i="15"/>
  <c r="AB49" i="15"/>
  <c r="Y49" i="15" s="1"/>
  <c r="AE49" i="15"/>
  <c r="BJ88" i="15"/>
  <c r="BK88" i="15"/>
  <c r="BI88" i="15"/>
  <c r="BH88" i="15"/>
  <c r="BG88" i="15" s="1"/>
  <c r="BF88" i="15" s="1"/>
  <c r="BE88" i="15" s="1"/>
  <c r="BD88" i="15" s="1"/>
  <c r="BC88" i="15" s="1"/>
  <c r="AT96" i="15"/>
  <c r="AS96" i="15" s="1"/>
  <c r="AR96" i="15" s="1"/>
  <c r="AQ96" i="15" s="1"/>
  <c r="AP96" i="15" s="1"/>
  <c r="AO96" i="15"/>
  <c r="AN96" i="15" s="1"/>
  <c r="AM96" i="15" s="1"/>
  <c r="AL96" i="15" s="1"/>
  <c r="AO51" i="15"/>
  <c r="AN51" i="15" s="1"/>
  <c r="AM51" i="15" s="1"/>
  <c r="AL51" i="15" s="1"/>
  <c r="AT51" i="15"/>
  <c r="AS51" i="15"/>
  <c r="AR51" i="15" s="1"/>
  <c r="AQ51" i="15" s="1"/>
  <c r="AP51" i="15"/>
  <c r="BK14" i="15"/>
  <c r="BJ14" i="15" s="1"/>
  <c r="BI14" i="15" s="1"/>
  <c r="BH14" i="15" s="1"/>
  <c r="BG14" i="15" s="1"/>
  <c r="BF14" i="15" s="1"/>
  <c r="BE14" i="15" s="1"/>
  <c r="BD14" i="15" s="1"/>
  <c r="BC14" i="15" s="1"/>
  <c r="BG74" i="15"/>
  <c r="BF74" i="15" s="1"/>
  <c r="BE74" i="15" s="1"/>
  <c r="BD74" i="15" s="1"/>
  <c r="BC74" i="15" s="1"/>
  <c r="BK74" i="15"/>
  <c r="BJ74" i="15" s="1"/>
  <c r="BI74" i="15" s="1"/>
  <c r="BH74" i="15" s="1"/>
  <c r="BK76" i="15"/>
  <c r="BJ76" i="15"/>
  <c r="BI76" i="15"/>
  <c r="BH76" i="15" s="1"/>
  <c r="BG76" i="15" s="1"/>
  <c r="BF76" i="15" s="1"/>
  <c r="BE76" i="15" s="1"/>
  <c r="BD76" i="15" s="1"/>
  <c r="BC76" i="15" s="1"/>
  <c r="BK39" i="15"/>
  <c r="BJ39" i="15" s="1"/>
  <c r="BI39" i="15" s="1"/>
  <c r="BH39" i="15"/>
  <c r="BG39" i="15" s="1"/>
  <c r="BF39" i="15" s="1"/>
  <c r="BE39" i="15" s="1"/>
  <c r="BD39" i="15" s="1"/>
  <c r="BC39" i="15" s="1"/>
  <c r="BK23" i="15"/>
  <c r="BJ23" i="15" s="1"/>
  <c r="BI23" i="15" s="1"/>
  <c r="BH23" i="15" s="1"/>
  <c r="BG23" i="15" s="1"/>
  <c r="BF23" i="15" s="1"/>
  <c r="BE23" i="15" s="1"/>
  <c r="BD23" i="15" s="1"/>
  <c r="BC23" i="15" s="1"/>
  <c r="AT94" i="15"/>
  <c r="AS94" i="15"/>
  <c r="AR94" i="15"/>
  <c r="AQ94" i="15" s="1"/>
  <c r="AP94" i="15" s="1"/>
  <c r="AO94" i="15" s="1"/>
  <c r="AN94" i="15" s="1"/>
  <c r="AM94" i="15" s="1"/>
  <c r="AL94" i="15" s="1"/>
  <c r="AT53" i="15"/>
  <c r="AS53" i="15" s="1"/>
  <c r="AR53" i="15" s="1"/>
  <c r="AQ53" i="15" s="1"/>
  <c r="AP53" i="15" s="1"/>
  <c r="AO53" i="15" s="1"/>
  <c r="AN53" i="15" s="1"/>
  <c r="AM53" i="15" s="1"/>
  <c r="AL53" i="15" s="1"/>
  <c r="AT123" i="15"/>
  <c r="AS123" i="15" s="1"/>
  <c r="AR123" i="15" s="1"/>
  <c r="AQ123" i="15" s="1"/>
  <c r="AP123" i="15" s="1"/>
  <c r="AO123" i="15" s="1"/>
  <c r="AN123" i="15" s="1"/>
  <c r="AM123" i="15" s="1"/>
  <c r="AL123" i="15" s="1"/>
  <c r="BJ89" i="15"/>
  <c r="BI89" i="15"/>
  <c r="BH89" i="15" s="1"/>
  <c r="BG89" i="15" s="1"/>
  <c r="BF89" i="15" s="1"/>
  <c r="BE89" i="15" s="1"/>
  <c r="BD89" i="15" s="1"/>
  <c r="BC89" i="15" s="1"/>
  <c r="BK89" i="15"/>
  <c r="BK45" i="15"/>
  <c r="BJ45" i="15" s="1"/>
  <c r="BI45" i="15" s="1"/>
  <c r="BH45" i="15" s="1"/>
  <c r="BG45" i="15" s="1"/>
  <c r="BF45" i="15" s="1"/>
  <c r="BE45" i="15" s="1"/>
  <c r="BD45" i="15" s="1"/>
  <c r="BC45" i="15" s="1"/>
  <c r="AC127" i="15"/>
  <c r="AF127" i="15"/>
  <c r="J127" i="15"/>
  <c r="K89" i="15"/>
  <c r="AC89" i="15"/>
  <c r="AE89" i="15"/>
  <c r="AB89" i="15"/>
  <c r="Y89" i="15" s="1"/>
  <c r="AF54" i="15"/>
  <c r="L54" i="15"/>
  <c r="AC54" i="15"/>
  <c r="AC65" i="15"/>
  <c r="AF65" i="15"/>
  <c r="J65" i="15"/>
  <c r="AH42" i="15"/>
  <c r="AH60" i="15"/>
  <c r="AA99" i="15"/>
  <c r="AE99" i="15" s="1"/>
  <c r="AB99" i="15"/>
  <c r="Y99" i="15" s="1"/>
  <c r="AZ4" i="15"/>
  <c r="AX4" i="15" s="1"/>
  <c r="J118" i="15"/>
  <c r="AF118" i="15"/>
  <c r="AC118" i="15"/>
  <c r="AF45" i="15"/>
  <c r="K114" i="15"/>
  <c r="AF114" i="15"/>
  <c r="AT138" i="15"/>
  <c r="AS138" i="15" s="1"/>
  <c r="AR138" i="15" s="1"/>
  <c r="AQ138" i="15" s="1"/>
  <c r="AP138" i="15"/>
  <c r="AO138" i="15" s="1"/>
  <c r="AN138" i="15" s="1"/>
  <c r="AM138" i="15" s="1"/>
  <c r="AL138" i="15" s="1"/>
  <c r="I67" i="15"/>
  <c r="AC67" i="15"/>
  <c r="AF67" i="15"/>
  <c r="L32" i="15"/>
  <c r="AC32" i="15"/>
  <c r="AB32" i="15"/>
  <c r="Y32" i="15" s="1"/>
  <c r="AE32" i="15"/>
  <c r="I66" i="15"/>
  <c r="AC66" i="15"/>
  <c r="AF108" i="15"/>
  <c r="AC108" i="15"/>
  <c r="K108" i="15"/>
  <c r="AB108" i="15"/>
  <c r="Y108" i="15" s="1"/>
  <c r="AE108" i="15"/>
  <c r="L37" i="15"/>
  <c r="AC37" i="15"/>
  <c r="AF37" i="15"/>
  <c r="BK58" i="15"/>
  <c r="BJ58" i="15" s="1"/>
  <c r="BI58" i="15" s="1"/>
  <c r="BH58" i="15" s="1"/>
  <c r="BG58" i="15" s="1"/>
  <c r="BF58" i="15" s="1"/>
  <c r="BE58" i="15"/>
  <c r="BD58" i="15" s="1"/>
  <c r="BC58" i="15" s="1"/>
  <c r="BK73" i="15"/>
  <c r="BJ73" i="15" s="1"/>
  <c r="BI73" i="15" s="1"/>
  <c r="BH73" i="15" s="1"/>
  <c r="BG73" i="15" s="1"/>
  <c r="BF73" i="15" s="1"/>
  <c r="BE73" i="15" s="1"/>
  <c r="BD73" i="15" s="1"/>
  <c r="BC73" i="15" s="1"/>
  <c r="BK93" i="15"/>
  <c r="BJ93" i="15" s="1"/>
  <c r="BI93" i="15" s="1"/>
  <c r="BH93" i="15" s="1"/>
  <c r="BG93" i="15" s="1"/>
  <c r="BF93" i="15" s="1"/>
  <c r="BE93" i="15" s="1"/>
  <c r="BD93" i="15" s="1"/>
  <c r="BC93" i="15" s="1"/>
  <c r="AR45" i="15"/>
  <c r="AQ45" i="15" s="1"/>
  <c r="AP45" i="15" s="1"/>
  <c r="AO45" i="15" s="1"/>
  <c r="AN45" i="15" s="1"/>
  <c r="AM45" i="15" s="1"/>
  <c r="AL45" i="15" s="1"/>
  <c r="AT45" i="15"/>
  <c r="AS45" i="15" s="1"/>
  <c r="BK19" i="15"/>
  <c r="BJ19" i="15" s="1"/>
  <c r="BI19" i="15" s="1"/>
  <c r="BH19" i="15" s="1"/>
  <c r="BG19" i="15" s="1"/>
  <c r="BF19" i="15" s="1"/>
  <c r="BE19" i="15" s="1"/>
  <c r="BD19" i="15" s="1"/>
  <c r="BC19" i="15" s="1"/>
  <c r="AT52" i="15"/>
  <c r="AS52" i="15"/>
  <c r="AR52" i="15" s="1"/>
  <c r="AQ52" i="15" s="1"/>
  <c r="AP52" i="15" s="1"/>
  <c r="AO52" i="15" s="1"/>
  <c r="AN52" i="15" s="1"/>
  <c r="AM52" i="15" s="1"/>
  <c r="AL52" i="15" s="1"/>
  <c r="BK75" i="15"/>
  <c r="BJ75" i="15"/>
  <c r="BI75" i="15"/>
  <c r="BF75" i="15"/>
  <c r="BE75" i="15" s="1"/>
  <c r="BD75" i="15" s="1"/>
  <c r="BC75" i="15" s="1"/>
  <c r="BH75" i="15"/>
  <c r="BG75" i="15" s="1"/>
  <c r="BE38" i="15"/>
  <c r="BD38" i="15" s="1"/>
  <c r="BC38" i="15" s="1"/>
  <c r="BK38" i="15"/>
  <c r="BJ38" i="15"/>
  <c r="BI38" i="15" s="1"/>
  <c r="BH38" i="15" s="1"/>
  <c r="BG38" i="15" s="1"/>
  <c r="BF38" i="15"/>
  <c r="AT111" i="15"/>
  <c r="AS111" i="15" s="1"/>
  <c r="AR111" i="15" s="1"/>
  <c r="AQ111" i="15" s="1"/>
  <c r="AP111" i="15" s="1"/>
  <c r="AO111" i="15"/>
  <c r="AN111" i="15" s="1"/>
  <c r="AM111" i="15" s="1"/>
  <c r="AL111" i="15" s="1"/>
  <c r="AR93" i="15"/>
  <c r="AQ93" i="15" s="1"/>
  <c r="AP93" i="15" s="1"/>
  <c r="AO93" i="15" s="1"/>
  <c r="AN93" i="15" s="1"/>
  <c r="AM93" i="15" s="1"/>
  <c r="AL93" i="15" s="1"/>
  <c r="AT93" i="15"/>
  <c r="AS93" i="15"/>
  <c r="BK52" i="15"/>
  <c r="BJ52" i="15" s="1"/>
  <c r="BI52" i="15" s="1"/>
  <c r="BH52" i="15"/>
  <c r="BG52" i="15" s="1"/>
  <c r="BF52" i="15" s="1"/>
  <c r="BE52" i="15" s="1"/>
  <c r="BD52" i="15" s="1"/>
  <c r="BC52" i="15" s="1"/>
  <c r="AT127" i="15"/>
  <c r="AS127" i="15"/>
  <c r="AR127" i="15" s="1"/>
  <c r="AQ127" i="15" s="1"/>
  <c r="AP127" i="15" s="1"/>
  <c r="AO127" i="15" s="1"/>
  <c r="AN127" i="15" s="1"/>
  <c r="AM127" i="15" s="1"/>
  <c r="AL127" i="15" s="1"/>
  <c r="BK85" i="15"/>
  <c r="BJ85" i="15" s="1"/>
  <c r="BI85" i="15" s="1"/>
  <c r="BH85" i="15" s="1"/>
  <c r="BG85" i="15"/>
  <c r="BF85" i="15" s="1"/>
  <c r="BE85" i="15" s="1"/>
  <c r="BD85" i="15" s="1"/>
  <c r="BC85" i="15" s="1"/>
  <c r="BK34" i="15"/>
  <c r="BJ34" i="15"/>
  <c r="BI34" i="15"/>
  <c r="BH34" i="15" s="1"/>
  <c r="BG34" i="15" s="1"/>
  <c r="BF34" i="15" s="1"/>
  <c r="BE34" i="15" s="1"/>
  <c r="BD34" i="15" s="1"/>
  <c r="BC34" i="15" s="1"/>
  <c r="AA89" i="15"/>
  <c r="K94" i="15"/>
  <c r="AC94" i="15"/>
  <c r="AF94" i="15"/>
  <c r="AT65" i="15"/>
  <c r="AS65" i="15" s="1"/>
  <c r="AR65" i="15" s="1"/>
  <c r="AQ65" i="15" s="1"/>
  <c r="AP65" i="15" s="1"/>
  <c r="AO65" i="15" s="1"/>
  <c r="AN65" i="15" s="1"/>
  <c r="AM65" i="15" s="1"/>
  <c r="AL65" i="15" s="1"/>
  <c r="AQ110" i="15"/>
  <c r="AP110" i="15" s="1"/>
  <c r="AO110" i="15" s="1"/>
  <c r="AN110" i="15" s="1"/>
  <c r="AM110" i="15" s="1"/>
  <c r="AL110" i="15" s="1"/>
  <c r="AT110" i="15"/>
  <c r="AS110" i="15"/>
  <c r="AR110" i="15"/>
  <c r="AB92" i="15"/>
  <c r="AA92" i="15"/>
  <c r="AE92" i="15" s="1"/>
  <c r="AA35" i="15"/>
  <c r="AE35" i="15" s="1"/>
  <c r="AB35" i="15"/>
  <c r="Y35" i="15" s="1"/>
  <c r="AA102" i="15"/>
  <c r="AE102" i="15" s="1"/>
  <c r="AB102" i="15"/>
  <c r="Y102" i="15" s="1"/>
  <c r="AA50" i="15"/>
  <c r="AE50" i="15" s="1"/>
  <c r="AB50" i="15"/>
  <c r="Y50" i="15" s="1"/>
  <c r="J115" i="15"/>
  <c r="AC115" i="15"/>
  <c r="J139" i="15"/>
  <c r="AC139" i="15"/>
  <c r="AF139" i="15"/>
  <c r="AT104" i="15"/>
  <c r="AS104" i="15" s="1"/>
  <c r="AR104" i="15" s="1"/>
  <c r="AQ104" i="15" s="1"/>
  <c r="AP104" i="15" s="1"/>
  <c r="AO104" i="15" s="1"/>
  <c r="AN104" i="15" s="1"/>
  <c r="AM104" i="15" s="1"/>
  <c r="AL104" i="15" s="1"/>
  <c r="J125" i="15"/>
  <c r="AC125" i="15"/>
  <c r="AF125" i="15"/>
  <c r="AA62" i="15"/>
  <c r="AE62" i="15" s="1"/>
  <c r="AP70" i="15"/>
  <c r="AO70" i="15" s="1"/>
  <c r="AN70" i="15" s="1"/>
  <c r="AM70" i="15" s="1"/>
  <c r="AL70" i="15" s="1"/>
  <c r="AT70" i="15"/>
  <c r="AS70" i="15" s="1"/>
  <c r="AR70" i="15" s="1"/>
  <c r="AQ70" i="15" s="1"/>
  <c r="BK82" i="15"/>
  <c r="BJ82" i="15" s="1"/>
  <c r="BI82" i="15" s="1"/>
  <c r="BH82" i="15" s="1"/>
  <c r="BG82" i="15" s="1"/>
  <c r="BF82" i="15" s="1"/>
  <c r="BE82" i="15" s="1"/>
  <c r="BD82" i="15" s="1"/>
  <c r="BC82" i="15" s="1"/>
  <c r="BK44" i="15"/>
  <c r="BJ44" i="15"/>
  <c r="BI44" i="15" s="1"/>
  <c r="BH44" i="15" s="1"/>
  <c r="BG44" i="15" s="1"/>
  <c r="BF44" i="15" s="1"/>
  <c r="BE44" i="15" s="1"/>
  <c r="BD44" i="15" s="1"/>
  <c r="BC44" i="15" s="1"/>
  <c r="AT121" i="15"/>
  <c r="AS121" i="15"/>
  <c r="AR121" i="15" s="1"/>
  <c r="AQ121" i="15" s="1"/>
  <c r="AP121" i="15" s="1"/>
  <c r="AO121" i="15" s="1"/>
  <c r="AN121" i="15" s="1"/>
  <c r="AM121" i="15" s="1"/>
  <c r="AL121" i="15" s="1"/>
  <c r="BK48" i="15"/>
  <c r="BJ48" i="15" s="1"/>
  <c r="BI48" i="15" s="1"/>
  <c r="BH48" i="15" s="1"/>
  <c r="BG48" i="15"/>
  <c r="BF48" i="15" s="1"/>
  <c r="BE48" i="15" s="1"/>
  <c r="BD48" i="15" s="1"/>
  <c r="BC48" i="15" s="1"/>
  <c r="BK71" i="15"/>
  <c r="BJ71" i="15" s="1"/>
  <c r="BI71" i="15" s="1"/>
  <c r="BH71" i="15" s="1"/>
  <c r="BG71" i="15" s="1"/>
  <c r="BF71" i="15" s="1"/>
  <c r="BE71" i="15" s="1"/>
  <c r="BD71" i="15" s="1"/>
  <c r="BC71" i="15" s="1"/>
  <c r="BK36" i="15"/>
  <c r="BJ36" i="15" s="1"/>
  <c r="BI36" i="15"/>
  <c r="BH36" i="15" s="1"/>
  <c r="BG36" i="15" s="1"/>
  <c r="BF36" i="15" s="1"/>
  <c r="BE36" i="15" s="1"/>
  <c r="BD36" i="15" s="1"/>
  <c r="BC36" i="15" s="1"/>
  <c r="AT106" i="15"/>
  <c r="AS106" i="15" s="1"/>
  <c r="AR106" i="15" s="1"/>
  <c r="AQ106" i="15" s="1"/>
  <c r="AP106" i="15" s="1"/>
  <c r="AO106" i="15" s="1"/>
  <c r="AN106" i="15"/>
  <c r="AM106" i="15" s="1"/>
  <c r="AL106" i="15" s="1"/>
  <c r="BK87" i="15"/>
  <c r="BJ87" i="15" s="1"/>
  <c r="BI87" i="15" s="1"/>
  <c r="BH87" i="15" s="1"/>
  <c r="BG87" i="15" s="1"/>
  <c r="BF87" i="15" s="1"/>
  <c r="BE87" i="15" s="1"/>
  <c r="BD87" i="15" s="1"/>
  <c r="BC87" i="15" s="1"/>
  <c r="BK51" i="15"/>
  <c r="BJ51" i="15" s="1"/>
  <c r="BI51" i="15" s="1"/>
  <c r="BH51" i="15" s="1"/>
  <c r="BG51" i="15" s="1"/>
  <c r="BF51" i="15" s="1"/>
  <c r="BE51" i="15" s="1"/>
  <c r="BD51" i="15" s="1"/>
  <c r="BC51" i="15" s="1"/>
  <c r="AP131" i="15"/>
  <c r="AO131" i="15" s="1"/>
  <c r="AN131" i="15" s="1"/>
  <c r="AM131" i="15" s="1"/>
  <c r="AL131" i="15" s="1"/>
  <c r="AT131" i="15"/>
  <c r="AS131" i="15" s="1"/>
  <c r="AR131" i="15" s="1"/>
  <c r="AQ131" i="15" s="1"/>
  <c r="BK80" i="15"/>
  <c r="BJ80" i="15"/>
  <c r="BI80" i="15" s="1"/>
  <c r="BH80" i="15" s="1"/>
  <c r="BG80" i="15" s="1"/>
  <c r="BF80" i="15" s="1"/>
  <c r="BE80" i="15" s="1"/>
  <c r="BD80" i="15" s="1"/>
  <c r="BC80" i="15" s="1"/>
  <c r="BK29" i="15"/>
  <c r="BJ29" i="15"/>
  <c r="BI29" i="15" s="1"/>
  <c r="BH29" i="15"/>
  <c r="BG29" i="15" s="1"/>
  <c r="BF29" i="15" s="1"/>
  <c r="BE29" i="15" s="1"/>
  <c r="BD29" i="15" s="1"/>
  <c r="BC29" i="15" s="1"/>
  <c r="L40" i="15"/>
  <c r="AC40" i="15"/>
  <c r="AB40" i="15"/>
  <c r="X40" i="15" s="1"/>
  <c r="AE40" i="15"/>
  <c r="AS81" i="15"/>
  <c r="AR81" i="15"/>
  <c r="AQ81" i="15" s="1"/>
  <c r="AP81" i="15" s="1"/>
  <c r="AO81" i="15" s="1"/>
  <c r="AN81" i="15" s="1"/>
  <c r="AM81" i="15" s="1"/>
  <c r="AL81" i="15" s="1"/>
  <c r="AT81" i="15"/>
  <c r="AF110" i="15"/>
  <c r="K110" i="15"/>
  <c r="AC110" i="15"/>
  <c r="AF64" i="15"/>
  <c r="H64" i="15"/>
  <c r="AC64" i="15"/>
  <c r="AH77" i="15"/>
  <c r="AB78" i="15"/>
  <c r="W78" i="15" s="1"/>
  <c r="AA78" i="15"/>
  <c r="AE78" i="15" s="1"/>
  <c r="AT120" i="15"/>
  <c r="AS120" i="15"/>
  <c r="AR120" i="15"/>
  <c r="AQ120" i="15" s="1"/>
  <c r="AP120" i="15" s="1"/>
  <c r="AO120" i="15" s="1"/>
  <c r="AN120" i="15" s="1"/>
  <c r="AM120" i="15" s="1"/>
  <c r="AL120" i="15" s="1"/>
  <c r="J116" i="15"/>
  <c r="AF116" i="15"/>
  <c r="J119" i="15"/>
  <c r="AC119" i="15"/>
  <c r="AF119" i="15"/>
  <c r="BJ79" i="15"/>
  <c r="BI79" i="15" s="1"/>
  <c r="BH79" i="15" s="1"/>
  <c r="BG79" i="15" s="1"/>
  <c r="BF79" i="15" s="1"/>
  <c r="BE79" i="15" s="1"/>
  <c r="BD79" i="15" s="1"/>
  <c r="BC79" i="15" s="1"/>
  <c r="BK79" i="15"/>
  <c r="AT113" i="15"/>
  <c r="AQ113" i="15"/>
  <c r="AP113" i="15" s="1"/>
  <c r="AO113" i="15" s="1"/>
  <c r="AN113" i="15" s="1"/>
  <c r="AM113" i="15" s="1"/>
  <c r="AL113" i="15" s="1"/>
  <c r="AS113" i="15"/>
  <c r="AR113" i="15"/>
  <c r="AF62" i="15"/>
  <c r="AC62" i="15"/>
  <c r="AT66" i="15"/>
  <c r="AS66" i="15" s="1"/>
  <c r="AR66" i="15" s="1"/>
  <c r="AQ66" i="15" s="1"/>
  <c r="AP66" i="15" s="1"/>
  <c r="AO66" i="15" s="1"/>
  <c r="AN66" i="15" s="1"/>
  <c r="AM66" i="15" s="1"/>
  <c r="AL66" i="15" s="1"/>
  <c r="BK77" i="15"/>
  <c r="BJ77" i="15" s="1"/>
  <c r="BI77" i="15" s="1"/>
  <c r="BH77" i="15" s="1"/>
  <c r="BG77" i="15" s="1"/>
  <c r="BF77" i="15" s="1"/>
  <c r="BE77" i="15" s="1"/>
  <c r="BD77" i="15" s="1"/>
  <c r="BC77" i="15" s="1"/>
  <c r="BJ43" i="15"/>
  <c r="BI43" i="15" s="1"/>
  <c r="BH43" i="15" s="1"/>
  <c r="BG43" i="15" s="1"/>
  <c r="BF43" i="15" s="1"/>
  <c r="BE43" i="15" s="1"/>
  <c r="BD43" i="15" s="1"/>
  <c r="BC43" i="15" s="1"/>
  <c r="BK43" i="15"/>
  <c r="AT125" i="15"/>
  <c r="AS125" i="15"/>
  <c r="AR125" i="15" s="1"/>
  <c r="AQ125" i="15" s="1"/>
  <c r="AP125" i="15" s="1"/>
  <c r="AO125" i="15" s="1"/>
  <c r="AN125" i="15" s="1"/>
  <c r="AM125" i="15" s="1"/>
  <c r="AL125" i="15" s="1"/>
  <c r="AT37" i="15"/>
  <c r="AS37" i="15" s="1"/>
  <c r="AR37" i="15" s="1"/>
  <c r="AQ37" i="15" s="1"/>
  <c r="AP37" i="15" s="1"/>
  <c r="AO37" i="15" s="1"/>
  <c r="AN37" i="15" s="1"/>
  <c r="AM37" i="15" s="1"/>
  <c r="AL37" i="15" s="1"/>
  <c r="BK68" i="15"/>
  <c r="BJ68" i="15" s="1"/>
  <c r="BI68" i="15" s="1"/>
  <c r="BH68" i="15" s="1"/>
  <c r="BG68" i="15" s="1"/>
  <c r="BF68" i="15" s="1"/>
  <c r="BE68" i="15" s="1"/>
  <c r="BD68" i="15" s="1"/>
  <c r="BC68" i="15" s="1"/>
  <c r="BK35" i="15"/>
  <c r="BJ35" i="15" s="1"/>
  <c r="BI35" i="15" s="1"/>
  <c r="BH35" i="15" s="1"/>
  <c r="BG35" i="15" s="1"/>
  <c r="BF35" i="15" s="1"/>
  <c r="BE35" i="15" s="1"/>
  <c r="BD35" i="15" s="1"/>
  <c r="BC35" i="15" s="1"/>
  <c r="AT100" i="15"/>
  <c r="AS100" i="15"/>
  <c r="AR100" i="15"/>
  <c r="AQ100" i="15" s="1"/>
  <c r="AP100" i="15" s="1"/>
  <c r="AO100" i="15" s="1"/>
  <c r="AN100" i="15" s="1"/>
  <c r="AM100" i="15" s="1"/>
  <c r="AL100" i="15" s="1"/>
  <c r="BJ81" i="15"/>
  <c r="BI81" i="15" s="1"/>
  <c r="BH81" i="15" s="1"/>
  <c r="BG81" i="15" s="1"/>
  <c r="BF81" i="15" s="1"/>
  <c r="BE81" i="15" s="1"/>
  <c r="BD81" i="15" s="1"/>
  <c r="BC81" i="15" s="1"/>
  <c r="BK81" i="15"/>
  <c r="AT44" i="15"/>
  <c r="AS44" i="15" s="1"/>
  <c r="AR44" i="15" s="1"/>
  <c r="AQ44" i="15" s="1"/>
  <c r="AP44" i="15" s="1"/>
  <c r="AO44" i="15" s="1"/>
  <c r="AN44" i="15" s="1"/>
  <c r="AM44" i="15" s="1"/>
  <c r="AL44" i="15" s="1"/>
  <c r="AS135" i="15"/>
  <c r="AR135" i="15" s="1"/>
  <c r="AQ135" i="15" s="1"/>
  <c r="AP135" i="15" s="1"/>
  <c r="AO135" i="15" s="1"/>
  <c r="AN135" i="15" s="1"/>
  <c r="AM135" i="15" s="1"/>
  <c r="AL135" i="15" s="1"/>
  <c r="AT135" i="15"/>
  <c r="BK65" i="15"/>
  <c r="BJ65" i="15"/>
  <c r="BI65" i="15" s="1"/>
  <c r="BH65" i="15" s="1"/>
  <c r="BG65" i="15" s="1"/>
  <c r="BF65" i="15" s="1"/>
  <c r="BE65" i="15" s="1"/>
  <c r="BD65" i="15" s="1"/>
  <c r="BC65" i="15" s="1"/>
  <c r="AF106" i="15"/>
  <c r="AC106" i="15"/>
  <c r="J106" i="15"/>
  <c r="AF104" i="15"/>
  <c r="AC104" i="15"/>
  <c r="AC133" i="15"/>
  <c r="AF133" i="15"/>
  <c r="J133" i="15"/>
  <c r="AB79" i="15"/>
  <c r="W79" i="15" s="1"/>
  <c r="AA79" i="15"/>
  <c r="AE79" i="15" s="1"/>
  <c r="AA24" i="15"/>
  <c r="AE24" i="15" s="1"/>
  <c r="AB24" i="15"/>
  <c r="X24" i="15" s="1"/>
  <c r="AT134" i="15"/>
  <c r="AS134" i="15"/>
  <c r="AR134" i="15" s="1"/>
  <c r="AQ134" i="15" s="1"/>
  <c r="AP134" i="15" s="1"/>
  <c r="AO134" i="15" s="1"/>
  <c r="AN134" i="15" s="1"/>
  <c r="AM134" i="15" s="1"/>
  <c r="AL134" i="15" s="1"/>
  <c r="J117" i="15"/>
  <c r="AC117" i="15"/>
  <c r="AC114" i="15"/>
  <c r="L48" i="15"/>
  <c r="AC48" i="15"/>
  <c r="AB48" i="15"/>
  <c r="Y48" i="15" s="1"/>
  <c r="AE48" i="15"/>
  <c r="AP128" i="15"/>
  <c r="AO128" i="15" s="1"/>
  <c r="AN128" i="15" s="1"/>
  <c r="AM128" i="15" s="1"/>
  <c r="AL128" i="15" s="1"/>
  <c r="AS128" i="15"/>
  <c r="AR128" i="15" s="1"/>
  <c r="AQ128" i="15" s="1"/>
  <c r="AT128" i="15"/>
  <c r="BK83" i="15"/>
  <c r="BJ83" i="15" s="1"/>
  <c r="BI83" i="15" s="1"/>
  <c r="BH83" i="15" s="1"/>
  <c r="BG83" i="15" s="1"/>
  <c r="BF83" i="15" s="1"/>
  <c r="BE83" i="15" s="1"/>
  <c r="BD83" i="15" s="1"/>
  <c r="BC83" i="15" s="1"/>
  <c r="AT115" i="15"/>
  <c r="AS115" i="15"/>
  <c r="AR115" i="15" s="1"/>
  <c r="AQ115" i="15" s="1"/>
  <c r="AP115" i="15" s="1"/>
  <c r="AO115" i="15" s="1"/>
  <c r="AN115" i="15" s="1"/>
  <c r="AM115" i="15" s="1"/>
  <c r="AL115" i="15" s="1"/>
  <c r="AC45" i="15"/>
  <c r="AF70" i="15"/>
  <c r="AC70" i="15"/>
  <c r="BI61" i="15"/>
  <c r="BH61" i="15"/>
  <c r="BG61" i="15" s="1"/>
  <c r="BF61" i="15" s="1"/>
  <c r="BE61" i="15" s="1"/>
  <c r="BD61" i="15" s="1"/>
  <c r="BC61" i="15" s="1"/>
  <c r="BK61" i="15"/>
  <c r="BJ61" i="15" s="1"/>
  <c r="BK72" i="15"/>
  <c r="BJ72" i="15"/>
  <c r="BI72" i="15"/>
  <c r="BH72" i="15" s="1"/>
  <c r="BG72" i="15"/>
  <c r="BF72" i="15" s="1"/>
  <c r="BE72" i="15" s="1"/>
  <c r="BD72" i="15" s="1"/>
  <c r="BC72" i="15" s="1"/>
  <c r="BK42" i="15"/>
  <c r="BJ42" i="15" s="1"/>
  <c r="BI42" i="15" s="1"/>
  <c r="BH42" i="15" s="1"/>
  <c r="BG42" i="15" s="1"/>
  <c r="BF42" i="15" s="1"/>
  <c r="BE42" i="15" s="1"/>
  <c r="BD42" i="15" s="1"/>
  <c r="BC42" i="15" s="1"/>
  <c r="AS129" i="15"/>
  <c r="AR129" i="15"/>
  <c r="AQ129" i="15" s="1"/>
  <c r="AP129" i="15" s="1"/>
  <c r="AO129" i="15" s="1"/>
  <c r="AN129" i="15" s="1"/>
  <c r="AM129" i="15" s="1"/>
  <c r="AL129" i="15" s="1"/>
  <c r="AT129" i="15"/>
  <c r="BK32" i="15"/>
  <c r="BJ32" i="15"/>
  <c r="BI32" i="15" s="1"/>
  <c r="BH32" i="15" s="1"/>
  <c r="BG32" i="15" s="1"/>
  <c r="BF32" i="15" s="1"/>
  <c r="BE32" i="15" s="1"/>
  <c r="BD32" i="15" s="1"/>
  <c r="BC32" i="15" s="1"/>
  <c r="BH67" i="15"/>
  <c r="BG67" i="15"/>
  <c r="BF67" i="15" s="1"/>
  <c r="BE67" i="15" s="1"/>
  <c r="BD67" i="15" s="1"/>
  <c r="BC67" i="15" s="1"/>
  <c r="BK67" i="15"/>
  <c r="BJ67" i="15"/>
  <c r="BI67" i="15" s="1"/>
  <c r="BJ33" i="15"/>
  <c r="BI33" i="15"/>
  <c r="BH33" i="15" s="1"/>
  <c r="BG33" i="15" s="1"/>
  <c r="BF33" i="15" s="1"/>
  <c r="BE33" i="15" s="1"/>
  <c r="BD33" i="15" s="1"/>
  <c r="BC33" i="15" s="1"/>
  <c r="BK33" i="15"/>
  <c r="BK66" i="15"/>
  <c r="BJ66" i="15"/>
  <c r="BI66" i="15"/>
  <c r="BH66" i="15"/>
  <c r="BG66" i="15" s="1"/>
  <c r="BF66" i="15" s="1"/>
  <c r="BE66" i="15" s="1"/>
  <c r="BD66" i="15" s="1"/>
  <c r="BC66" i="15" s="1"/>
  <c r="BK70" i="15"/>
  <c r="BJ70" i="15" s="1"/>
  <c r="BI70" i="15"/>
  <c r="BH70" i="15" s="1"/>
  <c r="BG70" i="15" s="1"/>
  <c r="BF70" i="15" s="1"/>
  <c r="BE70" i="15" s="1"/>
  <c r="BD70" i="15" s="1"/>
  <c r="BC70" i="15" s="1"/>
  <c r="BJ41" i="15"/>
  <c r="BI41" i="15" s="1"/>
  <c r="BH41" i="15" s="1"/>
  <c r="BG41" i="15" s="1"/>
  <c r="BF41" i="15" s="1"/>
  <c r="BE41" i="15" s="1"/>
  <c r="BD41" i="15" s="1"/>
  <c r="BC41" i="15" s="1"/>
  <c r="BK41" i="15"/>
  <c r="AS139" i="15"/>
  <c r="AR139" i="15" s="1"/>
  <c r="AQ139" i="15" s="1"/>
  <c r="AP139" i="15" s="1"/>
  <c r="AO139" i="15" s="1"/>
  <c r="AN139" i="15" s="1"/>
  <c r="AM139" i="15" s="1"/>
  <c r="AL139" i="15" s="1"/>
  <c r="AT139" i="15"/>
  <c r="BK57" i="15"/>
  <c r="BJ57" i="15" s="1"/>
  <c r="BI57" i="15"/>
  <c r="BH57" i="15" s="1"/>
  <c r="BG57" i="15" s="1"/>
  <c r="BF57" i="15" s="1"/>
  <c r="BE57" i="15" s="1"/>
  <c r="BD57" i="15" s="1"/>
  <c r="BC57" i="15" s="1"/>
  <c r="AF22" i="15"/>
  <c r="M22" i="15"/>
  <c r="AC22" i="15"/>
  <c r="AE22" i="15"/>
  <c r="AB22" i="15"/>
  <c r="X22" i="15" s="1"/>
  <c r="AT63" i="15"/>
  <c r="AS63" i="15"/>
  <c r="AR63" i="15"/>
  <c r="AQ63" i="15" s="1"/>
  <c r="AP63" i="15" s="1"/>
  <c r="AO63" i="15" s="1"/>
  <c r="AN63" i="15" s="1"/>
  <c r="AM63" i="15" s="1"/>
  <c r="AL63" i="15" s="1"/>
  <c r="AA40" i="15"/>
  <c r="I81" i="15"/>
  <c r="AC81" i="15"/>
  <c r="AT46" i="15"/>
  <c r="AS46" i="15"/>
  <c r="AR46" i="15"/>
  <c r="AQ46" i="15" s="1"/>
  <c r="AP46" i="15" s="1"/>
  <c r="AO46" i="15" s="1"/>
  <c r="AN46" i="15" s="1"/>
  <c r="AM46" i="15" s="1"/>
  <c r="AL46" i="15" s="1"/>
  <c r="AS64" i="15"/>
  <c r="AR64" i="15" s="1"/>
  <c r="AQ64" i="15"/>
  <c r="AP64" i="15" s="1"/>
  <c r="AO64" i="15" s="1"/>
  <c r="AN64" i="15" s="1"/>
  <c r="AM64" i="15" s="1"/>
  <c r="AL64" i="15" s="1"/>
  <c r="AT64" i="15"/>
  <c r="AH74" i="15"/>
  <c r="AB75" i="15"/>
  <c r="W75" i="15" s="1"/>
  <c r="AA75" i="15"/>
  <c r="AE75" i="15" s="1"/>
  <c r="AH105" i="15"/>
  <c r="AB105" i="15" s="1"/>
  <c r="Y105" i="15" s="1"/>
  <c r="S42" i="19"/>
  <c r="U42" i="19" s="1"/>
  <c r="S91" i="19"/>
  <c r="U91" i="19" s="1"/>
  <c r="S73" i="19"/>
  <c r="U73" i="19" s="1"/>
  <c r="S65" i="19"/>
  <c r="U65" i="19" s="1"/>
  <c r="S26" i="19"/>
  <c r="U26" i="19" s="1"/>
  <c r="S121" i="19"/>
  <c r="U121" i="19" s="1"/>
  <c r="S74" i="19"/>
  <c r="U74" i="19" s="1"/>
  <c r="S107" i="19"/>
  <c r="U107" i="19" s="1"/>
  <c r="S76" i="19"/>
  <c r="U76" i="19" s="1"/>
  <c r="S64" i="19"/>
  <c r="U64" i="19" s="1"/>
  <c r="S31" i="19"/>
  <c r="U31" i="19" s="1"/>
  <c r="K119" i="19"/>
  <c r="X119" i="19"/>
  <c r="S48" i="19"/>
  <c r="U48" i="19" s="1"/>
  <c r="S124" i="19"/>
  <c r="U124" i="19" s="1"/>
  <c r="S99" i="19"/>
  <c r="U99" i="19" s="1"/>
  <c r="S47" i="19"/>
  <c r="U47" i="19" s="1"/>
  <c r="X97" i="19"/>
  <c r="K97" i="19"/>
  <c r="N24" i="19"/>
  <c r="X24" i="19"/>
  <c r="J24" i="19"/>
  <c r="S100" i="19"/>
  <c r="U100" i="19" s="1"/>
  <c r="S57" i="19"/>
  <c r="S83" i="19"/>
  <c r="U83" i="19" s="1"/>
  <c r="S80" i="19"/>
  <c r="U80" i="19" s="1"/>
  <c r="S110" i="19"/>
  <c r="U110" i="19" s="1"/>
  <c r="S126" i="19"/>
  <c r="U126" i="19" s="1"/>
  <c r="S77" i="19"/>
  <c r="U77" i="19" s="1"/>
  <c r="S102" i="19"/>
  <c r="U102" i="19" s="1"/>
  <c r="N26" i="19"/>
  <c r="J26" i="19"/>
  <c r="X26" i="19"/>
  <c r="X105" i="19"/>
  <c r="S34" i="19"/>
  <c r="U34" i="19" s="1"/>
  <c r="X85" i="19"/>
  <c r="K85" i="19"/>
  <c r="K78" i="19"/>
  <c r="X78" i="19"/>
  <c r="K107" i="19"/>
  <c r="X107" i="19"/>
  <c r="S117" i="19"/>
  <c r="U117" i="19" s="1"/>
  <c r="X25" i="19"/>
  <c r="J25" i="19"/>
  <c r="N25" i="19"/>
  <c r="I42" i="19"/>
  <c r="X42" i="19"/>
  <c r="S93" i="19"/>
  <c r="U93" i="19" s="1"/>
  <c r="I28" i="19"/>
  <c r="X28" i="19"/>
  <c r="K123" i="19"/>
  <c r="X123" i="19"/>
  <c r="X40" i="19"/>
  <c r="I40" i="19"/>
  <c r="S58" i="19"/>
  <c r="U58" i="19" s="1"/>
  <c r="I43" i="19"/>
  <c r="X43" i="19"/>
  <c r="K126" i="19"/>
  <c r="X126" i="19"/>
  <c r="X77" i="19"/>
  <c r="K77" i="19"/>
  <c r="K95" i="19"/>
  <c r="S95" i="19"/>
  <c r="U95" i="19" s="1"/>
  <c r="X95" i="19"/>
  <c r="X124" i="19"/>
  <c r="K124" i="19"/>
  <c r="S59" i="19"/>
  <c r="U59" i="19" s="1"/>
  <c r="S40" i="19"/>
  <c r="U40" i="19" s="1"/>
  <c r="S62" i="19"/>
  <c r="U62" i="19" s="1"/>
  <c r="S118" i="19"/>
  <c r="U118" i="19" s="1"/>
  <c r="K117" i="19"/>
  <c r="X117" i="19"/>
  <c r="J72" i="19"/>
  <c r="X72" i="19"/>
  <c r="S49" i="19"/>
  <c r="U49" i="19" s="1"/>
  <c r="K49" i="19"/>
  <c r="X49" i="19"/>
  <c r="N49" i="19"/>
  <c r="J76" i="19"/>
  <c r="X76" i="19"/>
  <c r="S94" i="19"/>
  <c r="U94" i="19" s="1"/>
  <c r="X91" i="19"/>
  <c r="K91" i="19"/>
  <c r="X110" i="19"/>
  <c r="K110" i="19"/>
  <c r="K59" i="19"/>
  <c r="N59" i="19"/>
  <c r="X59" i="19"/>
  <c r="I34" i="19"/>
  <c r="X34" i="19"/>
  <c r="X118" i="19"/>
  <c r="K118" i="19"/>
  <c r="S112" i="19"/>
  <c r="U112" i="19" s="1"/>
  <c r="X112" i="19"/>
  <c r="K112" i="19"/>
  <c r="J21" i="19"/>
  <c r="N21" i="19"/>
  <c r="X21" i="19"/>
  <c r="I30" i="19"/>
  <c r="X30" i="19"/>
  <c r="I37" i="19"/>
  <c r="X37" i="19"/>
  <c r="X92" i="19"/>
  <c r="K92" i="19"/>
  <c r="X114" i="19"/>
  <c r="K114" i="19"/>
  <c r="K62" i="19"/>
  <c r="N62" i="19"/>
  <c r="X62" i="19"/>
  <c r="S96" i="19"/>
  <c r="U96" i="19" s="1"/>
  <c r="X96" i="19"/>
  <c r="K96" i="19"/>
  <c r="K48" i="19"/>
  <c r="N48" i="19"/>
  <c r="X48" i="19"/>
  <c r="S21" i="19"/>
  <c r="U21" i="19" s="1"/>
  <c r="X93" i="19"/>
  <c r="K93" i="19"/>
  <c r="K94" i="19"/>
  <c r="X94" i="19"/>
  <c r="X44" i="19"/>
  <c r="I44" i="19"/>
  <c r="S44" i="19"/>
  <c r="U44" i="19" s="1"/>
  <c r="N50" i="19"/>
  <c r="X50" i="19"/>
  <c r="K50" i="19"/>
  <c r="S92" i="19"/>
  <c r="U92" i="19" s="1"/>
  <c r="S131" i="19"/>
  <c r="U131" i="19" s="1"/>
  <c r="J74" i="19"/>
  <c r="X74" i="19"/>
  <c r="S39" i="19"/>
  <c r="U39" i="19" s="1"/>
  <c r="X79" i="19"/>
  <c r="K79" i="19"/>
  <c r="K120" i="19"/>
  <c r="X120" i="19"/>
  <c r="X125" i="19"/>
  <c r="K125" i="19"/>
  <c r="S101" i="19"/>
  <c r="U101" i="19" s="1"/>
  <c r="I33" i="19"/>
  <c r="X33" i="19"/>
  <c r="K80" i="19"/>
  <c r="X80" i="19"/>
  <c r="X38" i="19"/>
  <c r="I38" i="19"/>
  <c r="X102" i="19"/>
  <c r="K102" i="19"/>
  <c r="S50" i="19"/>
  <c r="U50" i="19" s="1"/>
  <c r="S114" i="19"/>
  <c r="U114" i="19" s="1"/>
  <c r="X41" i="19"/>
  <c r="I41" i="19"/>
  <c r="S68" i="19"/>
  <c r="U68" i="19" s="1"/>
  <c r="X100" i="19"/>
  <c r="K100" i="19"/>
  <c r="S113" i="19"/>
  <c r="U113" i="19" s="1"/>
  <c r="S23" i="19"/>
  <c r="U23" i="19" s="1"/>
  <c r="S86" i="19"/>
  <c r="U86" i="19" s="1"/>
  <c r="S128" i="19"/>
  <c r="U128" i="19" s="1"/>
  <c r="K83" i="19"/>
  <c r="X83" i="19"/>
  <c r="X108" i="19"/>
  <c r="K108" i="19"/>
  <c r="X64" i="19"/>
  <c r="K64" i="19"/>
  <c r="N64" i="19"/>
  <c r="S98" i="19"/>
  <c r="U98" i="19" s="1"/>
  <c r="K121" i="19"/>
  <c r="X121" i="19"/>
  <c r="S38" i="19"/>
  <c r="U38" i="19" s="1"/>
  <c r="X73" i="19"/>
  <c r="J73" i="19"/>
  <c r="X88" i="19"/>
  <c r="K88" i="19"/>
  <c r="S88" i="19"/>
  <c r="U88" i="19" s="1"/>
  <c r="X31" i="19"/>
  <c r="I31" i="19"/>
  <c r="K47" i="19"/>
  <c r="N47" i="19"/>
  <c r="X47" i="19"/>
  <c r="X65" i="19"/>
  <c r="J65" i="19"/>
  <c r="K99" i="19"/>
  <c r="X99" i="19"/>
  <c r="S37" i="19"/>
  <c r="U37" i="19" s="1"/>
  <c r="S25" i="19"/>
  <c r="U25" i="19" s="1"/>
  <c r="K53" i="19"/>
  <c r="N53" i="19"/>
  <c r="X53" i="19"/>
  <c r="K103" i="19"/>
  <c r="X103" i="19"/>
  <c r="H23" i="19"/>
  <c r="X23" i="19"/>
  <c r="X39" i="19"/>
  <c r="I39" i="19"/>
  <c r="K66" i="19"/>
  <c r="X66" i="19"/>
  <c r="X104" i="19"/>
  <c r="K104" i="19"/>
  <c r="K128" i="19"/>
  <c r="X128" i="19"/>
  <c r="X58" i="19"/>
  <c r="K58" i="19"/>
  <c r="X84" i="19"/>
  <c r="K84" i="19"/>
  <c r="K56" i="19"/>
  <c r="N56" i="19"/>
  <c r="X56" i="19"/>
  <c r="K111" i="19"/>
  <c r="X111" i="19"/>
  <c r="X127" i="19"/>
  <c r="K127" i="19"/>
  <c r="S53" i="19"/>
  <c r="U53" i="19" s="1"/>
  <c r="K68" i="19"/>
  <c r="X68" i="19"/>
  <c r="X98" i="19"/>
  <c r="K98" i="19"/>
  <c r="I27" i="19"/>
  <c r="X27" i="19"/>
  <c r="X113" i="19"/>
  <c r="K113" i="19"/>
  <c r="S66" i="19"/>
  <c r="U66" i="19" s="1"/>
  <c r="X86" i="19"/>
  <c r="K86" i="19"/>
  <c r="S87" i="19"/>
  <c r="U87" i="19" s="1"/>
  <c r="X87" i="19"/>
  <c r="K87" i="19"/>
  <c r="X101" i="19"/>
  <c r="K101" i="19"/>
  <c r="S84" i="19"/>
  <c r="U84" i="19" s="1"/>
  <c r="X81" i="19"/>
  <c r="K81" i="19"/>
  <c r="S72" i="19"/>
  <c r="U72" i="19" s="1"/>
  <c r="S104" i="19"/>
  <c r="U104" i="19" s="1"/>
  <c r="C16" i="19"/>
  <c r="D18" i="19" s="1"/>
  <c r="O130" i="19"/>
  <c r="O131" i="19"/>
  <c r="O124" i="19"/>
  <c r="O111" i="19"/>
  <c r="O27" i="19"/>
  <c r="O79" i="19"/>
  <c r="O66" i="19"/>
  <c r="O30" i="19"/>
  <c r="O113" i="19"/>
  <c r="O32" i="19"/>
  <c r="O87" i="19"/>
  <c r="O58" i="19"/>
  <c r="O40" i="19"/>
  <c r="O81" i="19"/>
  <c r="O128" i="19"/>
  <c r="O104" i="19"/>
  <c r="O112" i="19"/>
  <c r="O126" i="19"/>
  <c r="O55" i="19"/>
  <c r="O29" i="19"/>
  <c r="O89" i="19"/>
  <c r="O82" i="19"/>
  <c r="O41" i="19"/>
  <c r="O101" i="19"/>
  <c r="O69" i="19"/>
  <c r="O53" i="19"/>
  <c r="O64" i="19"/>
  <c r="O93" i="19"/>
  <c r="O43" i="19"/>
  <c r="O98" i="19"/>
  <c r="O127" i="19"/>
  <c r="O120" i="19"/>
  <c r="O70" i="19"/>
  <c r="O51" i="19"/>
  <c r="O65" i="19"/>
  <c r="O107" i="19"/>
  <c r="O21" i="19"/>
  <c r="O77" i="19"/>
  <c r="O108" i="19"/>
  <c r="O47" i="19"/>
  <c r="O106" i="19"/>
  <c r="O46" i="19"/>
  <c r="O68" i="19"/>
  <c r="O123" i="19"/>
  <c r="O115" i="19"/>
  <c r="O95" i="19"/>
  <c r="O31" i="19"/>
  <c r="O80" i="19"/>
  <c r="O96" i="19"/>
  <c r="O50" i="19"/>
  <c r="O94" i="19"/>
  <c r="O75" i="19"/>
  <c r="O44" i="19"/>
  <c r="O26" i="19"/>
  <c r="O83" i="19"/>
  <c r="O78" i="19"/>
  <c r="O121" i="19"/>
  <c r="O114" i="19"/>
  <c r="O129" i="19"/>
  <c r="O84" i="19"/>
  <c r="O59" i="19"/>
  <c r="O118" i="19"/>
  <c r="O74" i="19"/>
  <c r="O34" i="19"/>
  <c r="O54" i="19"/>
  <c r="O28" i="19"/>
  <c r="O91" i="19"/>
  <c r="O67" i="19"/>
  <c r="O105" i="19"/>
  <c r="O35" i="19"/>
  <c r="O119" i="19"/>
  <c r="O109" i="19"/>
  <c r="O117" i="19"/>
  <c r="O61" i="19"/>
  <c r="O71" i="19"/>
  <c r="O37" i="19"/>
  <c r="O97" i="19"/>
  <c r="O48" i="19"/>
  <c r="O45" i="19"/>
  <c r="O49" i="19"/>
  <c r="O42" i="19"/>
  <c r="O38" i="19"/>
  <c r="O63" i="19"/>
  <c r="O92" i="19"/>
  <c r="O110" i="19"/>
  <c r="O122" i="19"/>
  <c r="O24" i="19"/>
  <c r="O85" i="19"/>
  <c r="O99" i="19"/>
  <c r="O22" i="19"/>
  <c r="O73" i="19"/>
  <c r="O52" i="19"/>
  <c r="O62" i="19"/>
  <c r="O102" i="19"/>
  <c r="O56" i="19"/>
  <c r="O36" i="19"/>
  <c r="O103" i="19"/>
  <c r="O86" i="19"/>
  <c r="O125" i="19"/>
  <c r="O116" i="19"/>
  <c r="O23" i="19"/>
  <c r="O60" i="19"/>
  <c r="O88" i="19"/>
  <c r="O39" i="19"/>
  <c r="O90" i="19"/>
  <c r="O100" i="19"/>
  <c r="O25" i="19"/>
  <c r="C15" i="19"/>
  <c r="C18" i="19" s="1"/>
  <c r="O76" i="19"/>
  <c r="O33" i="19"/>
  <c r="O72" i="19"/>
  <c r="O57" i="19"/>
  <c r="K130" i="19"/>
  <c r="X130" i="19"/>
  <c r="K131" i="19"/>
  <c r="X131" i="19"/>
  <c r="AT26" i="1"/>
  <c r="AS26" i="1" s="1"/>
  <c r="AR26" i="1" s="1"/>
  <c r="AQ26" i="1" s="1"/>
  <c r="AP26" i="1" s="1"/>
  <c r="AO26" i="1" s="1"/>
  <c r="AN26" i="1" s="1"/>
  <c r="AM26" i="1" s="1"/>
  <c r="AL26" i="1" s="1"/>
  <c r="BK65" i="1"/>
  <c r="BJ65" i="1" s="1"/>
  <c r="BI65" i="1" s="1"/>
  <c r="BH65" i="1" s="1"/>
  <c r="BG65" i="1" s="1"/>
  <c r="BF65" i="1" s="1"/>
  <c r="BE65" i="1" s="1"/>
  <c r="BD65" i="1" s="1"/>
  <c r="BC65" i="1" s="1"/>
  <c r="BJ25" i="1"/>
  <c r="BI25" i="1" s="1"/>
  <c r="BH25" i="1" s="1"/>
  <c r="BG25" i="1" s="1"/>
  <c r="BF25" i="1" s="1"/>
  <c r="BE25" i="1" s="1"/>
  <c r="BD25" i="1" s="1"/>
  <c r="BC25" i="1" s="1"/>
  <c r="BK25" i="1"/>
  <c r="BK51" i="1"/>
  <c r="BJ51" i="1" s="1"/>
  <c r="BI51" i="1" s="1"/>
  <c r="BH51" i="1" s="1"/>
  <c r="BG51" i="1" s="1"/>
  <c r="BF51" i="1" s="1"/>
  <c r="BE51" i="1" s="1"/>
  <c r="BD51" i="1" s="1"/>
  <c r="BC51" i="1" s="1"/>
  <c r="AC25" i="1"/>
  <c r="AF25" i="1"/>
  <c r="AF126" i="1"/>
  <c r="AT34" i="1"/>
  <c r="AS34" i="1" s="1"/>
  <c r="AR34" i="1" s="1"/>
  <c r="AQ34" i="1" s="1"/>
  <c r="AP34" i="1" s="1"/>
  <c r="AO34" i="1" s="1"/>
  <c r="AN34" i="1" s="1"/>
  <c r="AM34" i="1" s="1"/>
  <c r="AL34" i="1" s="1"/>
  <c r="BK18" i="1"/>
  <c r="BJ18" i="1" s="1"/>
  <c r="BI18" i="1" s="1"/>
  <c r="BH18" i="1" s="1"/>
  <c r="BG18" i="1" s="1"/>
  <c r="BF18" i="1" s="1"/>
  <c r="BE18" i="1" s="1"/>
  <c r="BD18" i="1" s="1"/>
  <c r="BC18" i="1" s="1"/>
  <c r="BK37" i="1"/>
  <c r="BJ37" i="1" s="1"/>
  <c r="BI37" i="1" s="1"/>
  <c r="BH37" i="1" s="1"/>
  <c r="BG37" i="1" s="1"/>
  <c r="BF37" i="1" s="1"/>
  <c r="BE37" i="1" s="1"/>
  <c r="BD37" i="1" s="1"/>
  <c r="BC37" i="1" s="1"/>
  <c r="BK16" i="1"/>
  <c r="BJ16" i="1"/>
  <c r="BI16" i="1"/>
  <c r="BH16" i="1" s="1"/>
  <c r="BG16" i="1" s="1"/>
  <c r="BF16" i="1" s="1"/>
  <c r="BE16" i="1" s="1"/>
  <c r="BD16" i="1" s="1"/>
  <c r="BC16" i="1" s="1"/>
  <c r="BK2" i="1"/>
  <c r="BJ2" i="1"/>
  <c r="BI2" i="1" s="1"/>
  <c r="BH2" i="1" s="1"/>
  <c r="BG2" i="1" s="1"/>
  <c r="BF2" i="1" s="1"/>
  <c r="BE2" i="1" s="1"/>
  <c r="BD2" i="1" s="1"/>
  <c r="BC2" i="1" s="1"/>
  <c r="AT56" i="1"/>
  <c r="AS56" i="1"/>
  <c r="AR56" i="1" s="1"/>
  <c r="AQ56" i="1" s="1"/>
  <c r="AP56" i="1" s="1"/>
  <c r="AO56" i="1" s="1"/>
  <c r="AN56" i="1" s="1"/>
  <c r="AM56" i="1" s="1"/>
  <c r="AL56" i="1" s="1"/>
  <c r="BK63" i="1"/>
  <c r="BJ63" i="1" s="1"/>
  <c r="BI63" i="1" s="1"/>
  <c r="BH63" i="1" s="1"/>
  <c r="BG63" i="1" s="1"/>
  <c r="BF63" i="1" s="1"/>
  <c r="BE63" i="1" s="1"/>
  <c r="BD63" i="1" s="1"/>
  <c r="BC63" i="1" s="1"/>
  <c r="BG48" i="1"/>
  <c r="BF48" i="1" s="1"/>
  <c r="BE48" i="1" s="1"/>
  <c r="BD48" i="1" s="1"/>
  <c r="BC48" i="1" s="1"/>
  <c r="BK48" i="1"/>
  <c r="BJ48" i="1"/>
  <c r="BI48" i="1"/>
  <c r="BH48" i="1"/>
  <c r="BK79" i="1"/>
  <c r="BJ79" i="1"/>
  <c r="BI79" i="1"/>
  <c r="BH79" i="1" s="1"/>
  <c r="BG79" i="1" s="1"/>
  <c r="BF79" i="1" s="1"/>
  <c r="BE79" i="1" s="1"/>
  <c r="BD79" i="1" s="1"/>
  <c r="BC79" i="1" s="1"/>
  <c r="AJ37" i="1"/>
  <c r="AH37" i="1" s="1"/>
  <c r="AI37" i="1"/>
  <c r="AK37" i="1"/>
  <c r="BK61" i="1"/>
  <c r="BJ61" i="1" s="1"/>
  <c r="BI61" i="1" s="1"/>
  <c r="BH61" i="1" s="1"/>
  <c r="BG61" i="1" s="1"/>
  <c r="BF61" i="1" s="1"/>
  <c r="BE61" i="1" s="1"/>
  <c r="BD61" i="1" s="1"/>
  <c r="BC61" i="1" s="1"/>
  <c r="BK45" i="1"/>
  <c r="BJ45" i="1"/>
  <c r="BI45" i="1"/>
  <c r="BH45" i="1" s="1"/>
  <c r="BG45" i="1" s="1"/>
  <c r="BF45" i="1" s="1"/>
  <c r="BE45" i="1" s="1"/>
  <c r="BD45" i="1" s="1"/>
  <c r="BC45" i="1" s="1"/>
  <c r="BJ70" i="1"/>
  <c r="BI70" i="1"/>
  <c r="BH70" i="1" s="1"/>
  <c r="BG70" i="1" s="1"/>
  <c r="BF70" i="1" s="1"/>
  <c r="BE70" i="1" s="1"/>
  <c r="BD70" i="1" s="1"/>
  <c r="BC70" i="1" s="1"/>
  <c r="BK70" i="1"/>
  <c r="BK50" i="1"/>
  <c r="BJ50" i="1" s="1"/>
  <c r="BI50" i="1" s="1"/>
  <c r="BH50" i="1" s="1"/>
  <c r="BG50" i="1" s="1"/>
  <c r="BF50" i="1" s="1"/>
  <c r="BE50" i="1" s="1"/>
  <c r="BD50" i="1" s="1"/>
  <c r="BC50" i="1" s="1"/>
  <c r="AC105" i="1"/>
  <c r="K105" i="1"/>
  <c r="AF105" i="1"/>
  <c r="AK38" i="1"/>
  <c r="AI38" i="1"/>
  <c r="AJ38" i="1"/>
  <c r="AF92" i="1"/>
  <c r="K92" i="1"/>
  <c r="AC92" i="1"/>
  <c r="AF68" i="1"/>
  <c r="AC68" i="1"/>
  <c r="K68" i="1"/>
  <c r="BL36" i="1"/>
  <c r="AU47" i="1"/>
  <c r="AT47" i="1" s="1"/>
  <c r="AS47" i="1" s="1"/>
  <c r="AR47" i="1" s="1"/>
  <c r="AQ47" i="1" s="1"/>
  <c r="AP47" i="1" s="1"/>
  <c r="AO47" i="1" s="1"/>
  <c r="AN47" i="1" s="1"/>
  <c r="AM47" i="1" s="1"/>
  <c r="AL47" i="1" s="1"/>
  <c r="BL6" i="1"/>
  <c r="BL20" i="1"/>
  <c r="BL44" i="1"/>
  <c r="BL57" i="1"/>
  <c r="AU42" i="1"/>
  <c r="AU39" i="1"/>
  <c r="AT39" i="1" s="1"/>
  <c r="AS39" i="1" s="1"/>
  <c r="AR39" i="1" s="1"/>
  <c r="AQ39" i="1" s="1"/>
  <c r="AP39" i="1" s="1"/>
  <c r="AO39" i="1" s="1"/>
  <c r="AN39" i="1" s="1"/>
  <c r="AM39" i="1" s="1"/>
  <c r="AL39" i="1" s="1"/>
  <c r="BL77" i="1"/>
  <c r="AU57" i="1"/>
  <c r="AT57" i="1" s="1"/>
  <c r="AS57" i="1" s="1"/>
  <c r="AR57" i="1" s="1"/>
  <c r="AQ57" i="1" s="1"/>
  <c r="AP57" i="1" s="1"/>
  <c r="AO57" i="1" s="1"/>
  <c r="AN57" i="1" s="1"/>
  <c r="AM57" i="1" s="1"/>
  <c r="AL57" i="1" s="1"/>
  <c r="BL35" i="1"/>
  <c r="BL89" i="1"/>
  <c r="BL42" i="1"/>
  <c r="BL56" i="1"/>
  <c r="AU121" i="1"/>
  <c r="AT121" i="1" s="1"/>
  <c r="AS121" i="1" s="1"/>
  <c r="AR121" i="1" s="1"/>
  <c r="AQ121" i="1" s="1"/>
  <c r="AP121" i="1" s="1"/>
  <c r="AO121" i="1" s="1"/>
  <c r="AN121" i="1" s="1"/>
  <c r="AM121" i="1" s="1"/>
  <c r="AL121" i="1" s="1"/>
  <c r="AU27" i="1"/>
  <c r="BL76" i="1"/>
  <c r="AC21" i="1"/>
  <c r="AF21" i="1"/>
  <c r="AF65" i="1"/>
  <c r="AC65" i="1"/>
  <c r="AC85" i="1"/>
  <c r="AF85" i="1"/>
  <c r="AC71" i="1"/>
  <c r="AF71" i="1"/>
  <c r="K103" i="1"/>
  <c r="AC103" i="1"/>
  <c r="BK13" i="1"/>
  <c r="BJ13" i="1" s="1"/>
  <c r="BI13" i="1" s="1"/>
  <c r="BH13" i="1" s="1"/>
  <c r="BG13" i="1" s="1"/>
  <c r="BF13" i="1" s="1"/>
  <c r="BE13" i="1" s="1"/>
  <c r="BD13" i="1" s="1"/>
  <c r="BC13" i="1" s="1"/>
  <c r="AQ73" i="1"/>
  <c r="AP73" i="1" s="1"/>
  <c r="AO73" i="1" s="1"/>
  <c r="AN73" i="1" s="1"/>
  <c r="AM73" i="1" s="1"/>
  <c r="AL73" i="1" s="1"/>
  <c r="AT73" i="1"/>
  <c r="AS73" i="1" s="1"/>
  <c r="AR73" i="1" s="1"/>
  <c r="BK81" i="1"/>
  <c r="BJ81" i="1"/>
  <c r="BI81" i="1"/>
  <c r="BH81" i="1" s="1"/>
  <c r="BG81" i="1" s="1"/>
  <c r="BF81" i="1" s="1"/>
  <c r="BE81" i="1" s="1"/>
  <c r="BD81" i="1" s="1"/>
  <c r="BC81" i="1" s="1"/>
  <c r="BK72" i="1"/>
  <c r="BJ72" i="1"/>
  <c r="BI72" i="1"/>
  <c r="BH72" i="1"/>
  <c r="BG72" i="1" s="1"/>
  <c r="BF72" i="1" s="1"/>
  <c r="BE72" i="1" s="1"/>
  <c r="BD72" i="1" s="1"/>
  <c r="BC72" i="1" s="1"/>
  <c r="BK49" i="1"/>
  <c r="BJ49" i="1"/>
  <c r="BI49" i="1" s="1"/>
  <c r="BH49" i="1" s="1"/>
  <c r="BG49" i="1" s="1"/>
  <c r="BF49" i="1" s="1"/>
  <c r="BE49" i="1" s="1"/>
  <c r="BD49" i="1" s="1"/>
  <c r="BC49" i="1" s="1"/>
  <c r="BK39" i="1"/>
  <c r="BJ39" i="1" s="1"/>
  <c r="BI39" i="1" s="1"/>
  <c r="BH39" i="1" s="1"/>
  <c r="BG39" i="1" s="1"/>
  <c r="BF39" i="1" s="1"/>
  <c r="BE39" i="1" s="1"/>
  <c r="BD39" i="1" s="1"/>
  <c r="BC39" i="1" s="1"/>
  <c r="AF110" i="1"/>
  <c r="AS105" i="1"/>
  <c r="AR105" i="1" s="1"/>
  <c r="AQ105" i="1" s="1"/>
  <c r="AP105" i="1" s="1"/>
  <c r="AO105" i="1" s="1"/>
  <c r="AN105" i="1" s="1"/>
  <c r="AM105" i="1" s="1"/>
  <c r="AL105" i="1" s="1"/>
  <c r="AF91" i="1"/>
  <c r="AC91" i="1"/>
  <c r="AU119" i="1"/>
  <c r="AT119" i="1" s="1"/>
  <c r="AS119" i="1" s="1"/>
  <c r="AR119" i="1" s="1"/>
  <c r="AQ119" i="1" s="1"/>
  <c r="AP119" i="1" s="1"/>
  <c r="AO119" i="1" s="1"/>
  <c r="AN119" i="1" s="1"/>
  <c r="AM119" i="1" s="1"/>
  <c r="AL119" i="1" s="1"/>
  <c r="AU66" i="1"/>
  <c r="BL74" i="1"/>
  <c r="AU110" i="1"/>
  <c r="BL54" i="1"/>
  <c r="AU53" i="1"/>
  <c r="BL31" i="1"/>
  <c r="BL38" i="1"/>
  <c r="AU103" i="1"/>
  <c r="AU46" i="1"/>
  <c r="BL69" i="1"/>
  <c r="AU68" i="1"/>
  <c r="AT68" i="1" s="1"/>
  <c r="AS68" i="1" s="1"/>
  <c r="AR68" i="1" s="1"/>
  <c r="AQ68" i="1" s="1"/>
  <c r="AP68" i="1" s="1"/>
  <c r="AO68" i="1" s="1"/>
  <c r="AN68" i="1" s="1"/>
  <c r="AM68" i="1" s="1"/>
  <c r="AL68" i="1" s="1"/>
  <c r="BL32" i="1"/>
  <c r="BL67" i="1"/>
  <c r="AU94" i="1"/>
  <c r="AT94" i="1" s="1"/>
  <c r="AS94" i="1" s="1"/>
  <c r="AR94" i="1" s="1"/>
  <c r="AQ94" i="1" s="1"/>
  <c r="AP94" i="1" s="1"/>
  <c r="AO94" i="1" s="1"/>
  <c r="AN94" i="1" s="1"/>
  <c r="AM94" i="1" s="1"/>
  <c r="AL94" i="1" s="1"/>
  <c r="BL46" i="1"/>
  <c r="AU89" i="1"/>
  <c r="AT89" i="1" s="1"/>
  <c r="AS89" i="1" s="1"/>
  <c r="AR89" i="1" s="1"/>
  <c r="AQ89" i="1" s="1"/>
  <c r="AP89" i="1" s="1"/>
  <c r="AO89" i="1" s="1"/>
  <c r="AN89" i="1" s="1"/>
  <c r="AM89" i="1" s="1"/>
  <c r="AL89" i="1" s="1"/>
  <c r="AU65" i="1"/>
  <c r="AT65" i="1" s="1"/>
  <c r="AS65" i="1" s="1"/>
  <c r="AR65" i="1" s="1"/>
  <c r="AQ65" i="1" s="1"/>
  <c r="AP65" i="1" s="1"/>
  <c r="AO65" i="1" s="1"/>
  <c r="AN65" i="1" s="1"/>
  <c r="AM65" i="1" s="1"/>
  <c r="AL65" i="1" s="1"/>
  <c r="BL71" i="1"/>
  <c r="AF22" i="1"/>
  <c r="AC22" i="1"/>
  <c r="AC56" i="1"/>
  <c r="AF56" i="1"/>
  <c r="BK12" i="1"/>
  <c r="BJ12" i="1" s="1"/>
  <c r="BI12" i="1" s="1"/>
  <c r="BH12" i="1" s="1"/>
  <c r="BG12" i="1" s="1"/>
  <c r="BF12" i="1" s="1"/>
  <c r="BE12" i="1" s="1"/>
  <c r="BD12" i="1" s="1"/>
  <c r="BC12" i="1" s="1"/>
  <c r="AC106" i="1"/>
  <c r="AK59" i="1"/>
  <c r="I42" i="1"/>
  <c r="AU31" i="1"/>
  <c r="BL90" i="1"/>
  <c r="BL47" i="1"/>
  <c r="BL85" i="1"/>
  <c r="BL3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91" i="1"/>
  <c r="AT91" i="1" s="1"/>
  <c r="AS91" i="1" s="1"/>
  <c r="AR91" i="1" s="1"/>
  <c r="AQ91" i="1" s="1"/>
  <c r="AP91" i="1" s="1"/>
  <c r="AO91" i="1" s="1"/>
  <c r="AN91" i="1" s="1"/>
  <c r="AM91" i="1" s="1"/>
  <c r="AL91" i="1" s="1"/>
  <c r="AU122" i="1"/>
  <c r="AT122" i="1" s="1"/>
  <c r="AS122" i="1" s="1"/>
  <c r="AR122" i="1" s="1"/>
  <c r="AQ122" i="1" s="1"/>
  <c r="AP122" i="1" s="1"/>
  <c r="AO122" i="1" s="1"/>
  <c r="AN122" i="1" s="1"/>
  <c r="AM122" i="1" s="1"/>
  <c r="AL122" i="1" s="1"/>
  <c r="BL58" i="1"/>
  <c r="AU87" i="1"/>
  <c r="BL9" i="1"/>
  <c r="BL64" i="1"/>
  <c r="AU77" i="1"/>
  <c r="AT77" i="1" s="1"/>
  <c r="AS77" i="1" s="1"/>
  <c r="AR77" i="1" s="1"/>
  <c r="AQ77" i="1" s="1"/>
  <c r="AP77" i="1" s="1"/>
  <c r="AO77" i="1" s="1"/>
  <c r="AN77" i="1" s="1"/>
  <c r="AM77" i="1" s="1"/>
  <c r="AL77" i="1" s="1"/>
  <c r="BL43" i="1"/>
  <c r="BL87" i="1"/>
  <c r="AU72" i="1"/>
  <c r="AU70" i="1"/>
  <c r="AT70" i="1" s="1"/>
  <c r="AS70" i="1" s="1"/>
  <c r="AR70" i="1" s="1"/>
  <c r="AQ70" i="1" s="1"/>
  <c r="AP70" i="1" s="1"/>
  <c r="AO70" i="1" s="1"/>
  <c r="AN70" i="1" s="1"/>
  <c r="AM70" i="1" s="1"/>
  <c r="AL70" i="1" s="1"/>
  <c r="AF61" i="1"/>
  <c r="AC61" i="1"/>
  <c r="BK5" i="1"/>
  <c r="BJ5" i="1" s="1"/>
  <c r="BI5" i="1" s="1"/>
  <c r="BH5" i="1" s="1"/>
  <c r="BG5" i="1" s="1"/>
  <c r="BF5" i="1" s="1"/>
  <c r="BE5" i="1" s="1"/>
  <c r="BD5" i="1" s="1"/>
  <c r="BC5" i="1" s="1"/>
  <c r="BK7" i="1"/>
  <c r="BJ7" i="1" s="1"/>
  <c r="BI7" i="1" s="1"/>
  <c r="BH7" i="1" s="1"/>
  <c r="BG7" i="1" s="1"/>
  <c r="BF7" i="1" s="1"/>
  <c r="BE7" i="1" s="1"/>
  <c r="BD7" i="1" s="1"/>
  <c r="BC7" i="1" s="1"/>
  <c r="AT45" i="1"/>
  <c r="AS45" i="1" s="1"/>
  <c r="AR45" i="1" s="1"/>
  <c r="AQ45" i="1" s="1"/>
  <c r="AP45" i="1" s="1"/>
  <c r="AO45" i="1" s="1"/>
  <c r="AN45" i="1" s="1"/>
  <c r="AM45" i="1" s="1"/>
  <c r="AL45" i="1" s="1"/>
  <c r="BK29" i="1"/>
  <c r="BJ29" i="1" s="1"/>
  <c r="BI29" i="1" s="1"/>
  <c r="BH29" i="1" s="1"/>
  <c r="BG29" i="1" s="1"/>
  <c r="BF29" i="1" s="1"/>
  <c r="BE29" i="1" s="1"/>
  <c r="BD29" i="1" s="1"/>
  <c r="BC29" i="1" s="1"/>
  <c r="AT79" i="1"/>
  <c r="AS79" i="1"/>
  <c r="AR79" i="1" s="1"/>
  <c r="AQ79" i="1" s="1"/>
  <c r="AP79" i="1" s="1"/>
  <c r="AO79" i="1" s="1"/>
  <c r="AN79" i="1" s="1"/>
  <c r="AM79" i="1" s="1"/>
  <c r="AL79" i="1" s="1"/>
  <c r="BK73" i="1"/>
  <c r="BJ73" i="1"/>
  <c r="BI73" i="1"/>
  <c r="BH73" i="1" s="1"/>
  <c r="BG73" i="1" s="1"/>
  <c r="BF73" i="1" s="1"/>
  <c r="BE73" i="1" s="1"/>
  <c r="BD73" i="1" s="1"/>
  <c r="BC73" i="1" s="1"/>
  <c r="AT128" i="1"/>
  <c r="AS128" i="1" s="1"/>
  <c r="AR128" i="1" s="1"/>
  <c r="AQ128" i="1" s="1"/>
  <c r="AP128" i="1" s="1"/>
  <c r="AO128" i="1" s="1"/>
  <c r="AN128" i="1" s="1"/>
  <c r="AM128" i="1" s="1"/>
  <c r="AL128" i="1" s="1"/>
  <c r="AF57" i="1"/>
  <c r="AC57" i="1"/>
  <c r="AF54" i="1"/>
  <c r="AC101" i="1"/>
  <c r="AJ59" i="1"/>
  <c r="AH59" i="1" s="1"/>
  <c r="AJ75" i="1"/>
  <c r="AC46" i="1"/>
  <c r="AF46" i="1"/>
  <c r="BL34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BL60" i="1"/>
  <c r="BL24" i="1"/>
  <c r="BL15" i="1"/>
  <c r="AU23" i="1"/>
  <c r="BL10" i="1"/>
  <c r="BL88" i="1"/>
  <c r="AU114" i="1"/>
  <c r="BL55" i="1"/>
  <c r="AU115" i="1"/>
  <c r="AU40" i="1"/>
  <c r="AT40" i="1" s="1"/>
  <c r="AS40" i="1" s="1"/>
  <c r="AR40" i="1" s="1"/>
  <c r="AQ40" i="1" s="1"/>
  <c r="AP40" i="1" s="1"/>
  <c r="AO40" i="1" s="1"/>
  <c r="AN40" i="1" s="1"/>
  <c r="AM40" i="1" s="1"/>
  <c r="AL40" i="1" s="1"/>
  <c r="BL62" i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BL33" i="1"/>
  <c r="BL82" i="1"/>
  <c r="AU80" i="1"/>
  <c r="AT80" i="1" s="1"/>
  <c r="AS80" i="1" s="1"/>
  <c r="AR80" i="1" s="1"/>
  <c r="AQ80" i="1" s="1"/>
  <c r="AP80" i="1" s="1"/>
  <c r="AO80" i="1" s="1"/>
  <c r="AN80" i="1" s="1"/>
  <c r="AM80" i="1" s="1"/>
  <c r="AL80" i="1" s="1"/>
  <c r="BL68" i="1"/>
  <c r="AC42" i="1"/>
  <c r="AC127" i="1"/>
  <c r="AI75" i="1"/>
  <c r="K100" i="1"/>
  <c r="AC100" i="1"/>
  <c r="BL30" i="1"/>
  <c r="BL8" i="1"/>
  <c r="AU25" i="1"/>
  <c r="BL11" i="1"/>
  <c r="BL26" i="1"/>
  <c r="BL2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71" i="1"/>
  <c r="AT71" i="1" s="1"/>
  <c r="AS71" i="1" s="1"/>
  <c r="AR71" i="1" s="1"/>
  <c r="AQ71" i="1" s="1"/>
  <c r="AP71" i="1" s="1"/>
  <c r="AO71" i="1" s="1"/>
  <c r="AN71" i="1" s="1"/>
  <c r="AM71" i="1" s="1"/>
  <c r="AL71" i="1" s="1"/>
  <c r="BL91" i="1"/>
  <c r="BK91" i="1" s="1"/>
  <c r="BJ91" i="1" s="1"/>
  <c r="BI91" i="1" s="1"/>
  <c r="BH91" i="1" s="1"/>
  <c r="BG91" i="1" s="1"/>
  <c r="BF91" i="1" s="1"/>
  <c r="BE91" i="1" s="1"/>
  <c r="BD91" i="1" s="1"/>
  <c r="BC91" i="1" s="1"/>
  <c r="BL41" i="1"/>
  <c r="BL86" i="1"/>
  <c r="AU60" i="1"/>
  <c r="AT60" i="1" s="1"/>
  <c r="AS60" i="1" s="1"/>
  <c r="AR60" i="1" s="1"/>
  <c r="AQ60" i="1" s="1"/>
  <c r="AP60" i="1" s="1"/>
  <c r="AO60" i="1" s="1"/>
  <c r="AN60" i="1" s="1"/>
  <c r="AM60" i="1" s="1"/>
  <c r="AL60" i="1" s="1"/>
  <c r="BL59" i="1"/>
  <c r="AU111" i="1"/>
  <c r="BL80" i="1"/>
  <c r="AU83" i="1"/>
  <c r="AT83" i="1" s="1"/>
  <c r="AS83" i="1" s="1"/>
  <c r="AR83" i="1" s="1"/>
  <c r="AQ83" i="1" s="1"/>
  <c r="AP83" i="1" s="1"/>
  <c r="AO83" i="1" s="1"/>
  <c r="AN83" i="1" s="1"/>
  <c r="AM83" i="1" s="1"/>
  <c r="AL83" i="1" s="1"/>
  <c r="AF100" i="1"/>
  <c r="AF72" i="1"/>
  <c r="AC72" i="1"/>
  <c r="AC76" i="1"/>
  <c r="AF76" i="1"/>
  <c r="AF103" i="1"/>
  <c r="AC53" i="1"/>
  <c r="AF53" i="1"/>
  <c r="AU44" i="1"/>
  <c r="AU32" i="1"/>
  <c r="AT32" i="1" s="1"/>
  <c r="AS32" i="1" s="1"/>
  <c r="AR32" i="1" s="1"/>
  <c r="AQ32" i="1" s="1"/>
  <c r="AP32" i="1" s="1"/>
  <c r="AO32" i="1" s="1"/>
  <c r="AN32" i="1" s="1"/>
  <c r="AM32" i="1" s="1"/>
  <c r="AL32" i="1" s="1"/>
  <c r="AU22" i="1"/>
  <c r="BL4" i="1"/>
  <c r="BL17" i="1"/>
  <c r="AU61" i="1"/>
  <c r="AU35" i="1"/>
  <c r="AC52" i="1"/>
  <c r="AF52" i="1"/>
  <c r="AF121" i="1"/>
  <c r="K121" i="1"/>
  <c r="AC121" i="1"/>
  <c r="BL14" i="1"/>
  <c r="BL19" i="1"/>
  <c r="BL22" i="1"/>
  <c r="AU28" i="1"/>
  <c r="BL23" i="1"/>
  <c r="BL27" i="1"/>
  <c r="BL28" i="1"/>
  <c r="BL66" i="1"/>
  <c r="BL83" i="1"/>
  <c r="BL40" i="1"/>
  <c r="BL75" i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BL52" i="1"/>
  <c r="BL84" i="1"/>
  <c r="AU36" i="1"/>
  <c r="AT36" i="1" s="1"/>
  <c r="AS36" i="1" s="1"/>
  <c r="AR36" i="1" s="1"/>
  <c r="AQ36" i="1" s="1"/>
  <c r="AP36" i="1" s="1"/>
  <c r="AO36" i="1" s="1"/>
  <c r="AN36" i="1" s="1"/>
  <c r="AM36" i="1" s="1"/>
  <c r="AL36" i="1" s="1"/>
  <c r="BL78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BL53" i="1"/>
  <c r="BA92" i="1"/>
  <c r="AZ92" i="1" s="1"/>
  <c r="AX92" i="1" s="1"/>
  <c r="BB92" i="1"/>
  <c r="AK121" i="1"/>
  <c r="AI121" i="1"/>
  <c r="AH121" i="1" s="1"/>
  <c r="AJ121" i="1"/>
  <c r="AJ30" i="1"/>
  <c r="AI30" i="1"/>
  <c r="AK30" i="1"/>
  <c r="AJ52" i="1"/>
  <c r="AI52" i="1"/>
  <c r="AK52" i="1"/>
  <c r="AJ119" i="1"/>
  <c r="AI119" i="1"/>
  <c r="AK119" i="1"/>
  <c r="AK89" i="1"/>
  <c r="AI89" i="1"/>
  <c r="AJ89" i="1"/>
  <c r="AJ127" i="1"/>
  <c r="AK127" i="1"/>
  <c r="AI127" i="1"/>
  <c r="AI85" i="1"/>
  <c r="AJ85" i="1"/>
  <c r="AK85" i="1"/>
  <c r="AC45" i="1"/>
  <c r="AF45" i="1"/>
  <c r="AC33" i="1"/>
  <c r="I33" i="1"/>
  <c r="AT86" i="1"/>
  <c r="AS86" i="1" s="1"/>
  <c r="AR86" i="1" s="1"/>
  <c r="AQ86" i="1" s="1"/>
  <c r="AP86" i="1" s="1"/>
  <c r="AO86" i="1" s="1"/>
  <c r="AN86" i="1" s="1"/>
  <c r="AM86" i="1" s="1"/>
  <c r="AL86" i="1" s="1"/>
  <c r="AR126" i="1"/>
  <c r="AQ126" i="1" s="1"/>
  <c r="AP126" i="1" s="1"/>
  <c r="AO126" i="1" s="1"/>
  <c r="AN126" i="1" s="1"/>
  <c r="AM126" i="1" s="1"/>
  <c r="AL126" i="1" s="1"/>
  <c r="AT126" i="1"/>
  <c r="AS126" i="1"/>
  <c r="K66" i="1"/>
  <c r="AC66" i="1"/>
  <c r="AT78" i="1"/>
  <c r="AS78" i="1" s="1"/>
  <c r="AR78" i="1" s="1"/>
  <c r="AQ78" i="1" s="1"/>
  <c r="AP78" i="1" s="1"/>
  <c r="AO78" i="1" s="1"/>
  <c r="AN78" i="1" s="1"/>
  <c r="AM78" i="1" s="1"/>
  <c r="AL78" i="1" s="1"/>
  <c r="K112" i="1"/>
  <c r="AF112" i="1"/>
  <c r="AC112" i="1"/>
  <c r="K128" i="1"/>
  <c r="AC128" i="1"/>
  <c r="AF128" i="1"/>
  <c r="AT33" i="1"/>
  <c r="AS33" i="1" s="1"/>
  <c r="AR33" i="1" s="1"/>
  <c r="AQ33" i="1" s="1"/>
  <c r="AP33" i="1" s="1"/>
  <c r="AO33" i="1" s="1"/>
  <c r="AN33" i="1" s="1"/>
  <c r="AM33" i="1" s="1"/>
  <c r="AL33" i="1" s="1"/>
  <c r="AC99" i="1"/>
  <c r="K99" i="1"/>
  <c r="AT113" i="1"/>
  <c r="AS113" i="1" s="1"/>
  <c r="AR113" i="1" s="1"/>
  <c r="AQ113" i="1" s="1"/>
  <c r="AP113" i="1" s="1"/>
  <c r="AO113" i="1" s="1"/>
  <c r="AN113" i="1" s="1"/>
  <c r="AM113" i="1" s="1"/>
  <c r="AL113" i="1" s="1"/>
  <c r="J73" i="1"/>
  <c r="AF73" i="1"/>
  <c r="AC73" i="1"/>
  <c r="AC126" i="1"/>
  <c r="K126" i="1"/>
  <c r="AF88" i="1"/>
  <c r="K88" i="1"/>
  <c r="AC88" i="1"/>
  <c r="AT108" i="1"/>
  <c r="AS108" i="1" s="1"/>
  <c r="AR108" i="1" s="1"/>
  <c r="AQ108" i="1" s="1"/>
  <c r="AP108" i="1" s="1"/>
  <c r="AO108" i="1" s="1"/>
  <c r="AN108" i="1" s="1"/>
  <c r="AM108" i="1" s="1"/>
  <c r="AL108" i="1" s="1"/>
  <c r="AC69" i="1"/>
  <c r="AH54" i="1"/>
  <c r="AA54" i="1" s="1"/>
  <c r="K118" i="1"/>
  <c r="AF118" i="1"/>
  <c r="AC118" i="1"/>
  <c r="AT95" i="1"/>
  <c r="AS95" i="1" s="1"/>
  <c r="AR95" i="1" s="1"/>
  <c r="AQ95" i="1" s="1"/>
  <c r="AP95" i="1" s="1"/>
  <c r="AO95" i="1" s="1"/>
  <c r="AN95" i="1" s="1"/>
  <c r="AM95" i="1" s="1"/>
  <c r="AL95" i="1" s="1"/>
  <c r="AS41" i="1"/>
  <c r="AR41" i="1" s="1"/>
  <c r="AQ41" i="1" s="1"/>
  <c r="AP41" i="1" s="1"/>
  <c r="AO41" i="1" s="1"/>
  <c r="AN41" i="1" s="1"/>
  <c r="AM41" i="1" s="1"/>
  <c r="AL41" i="1" s="1"/>
  <c r="AT41" i="1"/>
  <c r="K125" i="1"/>
  <c r="AF125" i="1"/>
  <c r="AC125" i="1"/>
  <c r="AF77" i="1"/>
  <c r="AC77" i="1"/>
  <c r="AT99" i="1"/>
  <c r="AS99" i="1" s="1"/>
  <c r="AR99" i="1" s="1"/>
  <c r="AQ99" i="1" s="1"/>
  <c r="AP99" i="1" s="1"/>
  <c r="AO99" i="1" s="1"/>
  <c r="AN99" i="1" s="1"/>
  <c r="AM99" i="1" s="1"/>
  <c r="AL99" i="1" s="1"/>
  <c r="I30" i="1"/>
  <c r="AC30" i="1"/>
  <c r="K63" i="1"/>
  <c r="AF63" i="1"/>
  <c r="AC63" i="1"/>
  <c r="K106" i="1"/>
  <c r="AF106" i="1"/>
  <c r="AF113" i="1"/>
  <c r="AC113" i="1"/>
  <c r="K113" i="1"/>
  <c r="AT120" i="1"/>
  <c r="AS120" i="1" s="1"/>
  <c r="AR120" i="1" s="1"/>
  <c r="AQ120" i="1" s="1"/>
  <c r="AP120" i="1" s="1"/>
  <c r="AO120" i="1" s="1"/>
  <c r="AN120" i="1" s="1"/>
  <c r="AM120" i="1" s="1"/>
  <c r="AL120" i="1" s="1"/>
  <c r="AC98" i="1"/>
  <c r="K98" i="1"/>
  <c r="AF98" i="1"/>
  <c r="AT96" i="1"/>
  <c r="AS96" i="1" s="1"/>
  <c r="AR96" i="1" s="1"/>
  <c r="AQ96" i="1" s="1"/>
  <c r="AP96" i="1" s="1"/>
  <c r="AO96" i="1" s="1"/>
  <c r="AN96" i="1" s="1"/>
  <c r="AM96" i="1" s="1"/>
  <c r="AL96" i="1" s="1"/>
  <c r="I43" i="1"/>
  <c r="AC43" i="1"/>
  <c r="AF89" i="1"/>
  <c r="K89" i="1"/>
  <c r="AC89" i="1"/>
  <c r="K115" i="1"/>
  <c r="AC115" i="1"/>
  <c r="K97" i="1"/>
  <c r="AF97" i="1"/>
  <c r="AC97" i="1"/>
  <c r="AT69" i="1"/>
  <c r="AS69" i="1" s="1"/>
  <c r="AR69" i="1" s="1"/>
  <c r="AQ69" i="1" s="1"/>
  <c r="AP69" i="1" s="1"/>
  <c r="AO69" i="1" s="1"/>
  <c r="AN69" i="1" s="1"/>
  <c r="AM69" i="1" s="1"/>
  <c r="AL69" i="1" s="1"/>
  <c r="AF120" i="1"/>
  <c r="AC120" i="1"/>
  <c r="AC51" i="1"/>
  <c r="AF51" i="1"/>
  <c r="AT98" i="1"/>
  <c r="AS98" i="1"/>
  <c r="AR98" i="1" s="1"/>
  <c r="AQ98" i="1" s="1"/>
  <c r="AP98" i="1" s="1"/>
  <c r="AO98" i="1" s="1"/>
  <c r="AN98" i="1" s="1"/>
  <c r="AM98" i="1" s="1"/>
  <c r="AL98" i="1" s="1"/>
  <c r="AF116" i="1"/>
  <c r="AC116" i="1"/>
  <c r="K116" i="1"/>
  <c r="AT88" i="1"/>
  <c r="AS88" i="1" s="1"/>
  <c r="AR88" i="1" s="1"/>
  <c r="AQ88" i="1" s="1"/>
  <c r="AP88" i="1" s="1"/>
  <c r="AO88" i="1" s="1"/>
  <c r="AN88" i="1" s="1"/>
  <c r="AM88" i="1" s="1"/>
  <c r="AL88" i="1" s="1"/>
  <c r="K80" i="1"/>
  <c r="AC80" i="1"/>
  <c r="AF80" i="1"/>
  <c r="AF62" i="1"/>
  <c r="AT58" i="1"/>
  <c r="AS58" i="1" s="1"/>
  <c r="AR58" i="1" s="1"/>
  <c r="AQ58" i="1" s="1"/>
  <c r="AP58" i="1" s="1"/>
  <c r="AO58" i="1" s="1"/>
  <c r="AN58" i="1" s="1"/>
  <c r="AM58" i="1" s="1"/>
  <c r="AL58" i="1" s="1"/>
  <c r="AT106" i="1"/>
  <c r="AS106" i="1"/>
  <c r="AR106" i="1" s="1"/>
  <c r="AQ106" i="1" s="1"/>
  <c r="AP106" i="1" s="1"/>
  <c r="AO106" i="1" s="1"/>
  <c r="AN106" i="1" s="1"/>
  <c r="AM106" i="1" s="1"/>
  <c r="AL106" i="1" s="1"/>
  <c r="AF58" i="1"/>
  <c r="AF96" i="1"/>
  <c r="AC96" i="1"/>
  <c r="AC119" i="1"/>
  <c r="K119" i="1"/>
  <c r="AT48" i="1"/>
  <c r="AS48" i="1"/>
  <c r="AR48" i="1" s="1"/>
  <c r="AQ48" i="1" s="1"/>
  <c r="AP48" i="1" s="1"/>
  <c r="AO48" i="1" s="1"/>
  <c r="AN48" i="1" s="1"/>
  <c r="AM48" i="1" s="1"/>
  <c r="AL48" i="1" s="1"/>
  <c r="AT82" i="1"/>
  <c r="AS82" i="1" s="1"/>
  <c r="AR82" i="1" s="1"/>
  <c r="AQ82" i="1" s="1"/>
  <c r="AP82" i="1" s="1"/>
  <c r="AO82" i="1" s="1"/>
  <c r="AN82" i="1" s="1"/>
  <c r="AM82" i="1" s="1"/>
  <c r="AL82" i="1" s="1"/>
  <c r="AT63" i="1"/>
  <c r="AS63" i="1"/>
  <c r="AR63" i="1" s="1"/>
  <c r="AQ63" i="1" s="1"/>
  <c r="AP63" i="1" s="1"/>
  <c r="AO63" i="1" s="1"/>
  <c r="AN63" i="1" s="1"/>
  <c r="AM63" i="1" s="1"/>
  <c r="AL63" i="1" s="1"/>
  <c r="K94" i="1"/>
  <c r="AF94" i="1"/>
  <c r="AC94" i="1"/>
  <c r="AF115" i="1"/>
  <c r="K79" i="1"/>
  <c r="AC79" i="1"/>
  <c r="AF79" i="1"/>
  <c r="AT97" i="1"/>
  <c r="AS97" i="1" s="1"/>
  <c r="AR97" i="1" s="1"/>
  <c r="AQ97" i="1" s="1"/>
  <c r="AP97" i="1" s="1"/>
  <c r="AO97" i="1" s="1"/>
  <c r="AN97" i="1" s="1"/>
  <c r="AM97" i="1" s="1"/>
  <c r="AL97" i="1" s="1"/>
  <c r="AT51" i="1"/>
  <c r="AS51" i="1" s="1"/>
  <c r="AR51" i="1" s="1"/>
  <c r="AQ51" i="1" s="1"/>
  <c r="AP51" i="1" s="1"/>
  <c r="AO51" i="1" s="1"/>
  <c r="AN51" i="1" s="1"/>
  <c r="AM51" i="1" s="1"/>
  <c r="AL51" i="1" s="1"/>
  <c r="AT116" i="1"/>
  <c r="AS116" i="1"/>
  <c r="AR116" i="1" s="1"/>
  <c r="AQ116" i="1" s="1"/>
  <c r="AP116" i="1" s="1"/>
  <c r="AO116" i="1" s="1"/>
  <c r="AN116" i="1" s="1"/>
  <c r="AM116" i="1" s="1"/>
  <c r="AL116" i="1" s="1"/>
  <c r="AS50" i="1"/>
  <c r="AR50" i="1" s="1"/>
  <c r="AQ50" i="1" s="1"/>
  <c r="AP50" i="1" s="1"/>
  <c r="AO50" i="1" s="1"/>
  <c r="AN50" i="1" s="1"/>
  <c r="AM50" i="1" s="1"/>
  <c r="AL50" i="1" s="1"/>
  <c r="AT50" i="1"/>
  <c r="AT93" i="1"/>
  <c r="AS93" i="1" s="1"/>
  <c r="AR93" i="1" s="1"/>
  <c r="AQ93" i="1" s="1"/>
  <c r="AP93" i="1" s="1"/>
  <c r="AO93" i="1" s="1"/>
  <c r="AN93" i="1" s="1"/>
  <c r="AM93" i="1" s="1"/>
  <c r="AL93" i="1" s="1"/>
  <c r="K117" i="1"/>
  <c r="AF117" i="1"/>
  <c r="AF99" i="1"/>
  <c r="K58" i="1"/>
  <c r="AC58" i="1"/>
  <c r="K78" i="1"/>
  <c r="AC78" i="1"/>
  <c r="AF78" i="1"/>
  <c r="AT125" i="1"/>
  <c r="AS125" i="1" s="1"/>
  <c r="AR125" i="1" s="1"/>
  <c r="AQ125" i="1" s="1"/>
  <c r="AP125" i="1" s="1"/>
  <c r="AO125" i="1" s="1"/>
  <c r="AN125" i="1" s="1"/>
  <c r="AM125" i="1" s="1"/>
  <c r="AL125" i="1" s="1"/>
  <c r="AT101" i="1"/>
  <c r="AS101" i="1" s="1"/>
  <c r="AR101" i="1" s="1"/>
  <c r="AQ101" i="1" s="1"/>
  <c r="AP101" i="1" s="1"/>
  <c r="AO101" i="1" s="1"/>
  <c r="AN101" i="1" s="1"/>
  <c r="AM101" i="1" s="1"/>
  <c r="AL101" i="1" s="1"/>
  <c r="AF119" i="1"/>
  <c r="AT84" i="1"/>
  <c r="AS84" i="1" s="1"/>
  <c r="AR84" i="1" s="1"/>
  <c r="AQ84" i="1" s="1"/>
  <c r="AP84" i="1" s="1"/>
  <c r="AO84" i="1" s="1"/>
  <c r="AN84" i="1" s="1"/>
  <c r="AM84" i="1" s="1"/>
  <c r="AL84" i="1" s="1"/>
  <c r="AF108" i="1"/>
  <c r="AC108" i="1"/>
  <c r="K108" i="1"/>
  <c r="AT43" i="1"/>
  <c r="AS43" i="1" s="1"/>
  <c r="AR43" i="1" s="1"/>
  <c r="AQ43" i="1" s="1"/>
  <c r="AP43" i="1" s="1"/>
  <c r="AO43" i="1" s="1"/>
  <c r="AN43" i="1" s="1"/>
  <c r="AM43" i="1" s="1"/>
  <c r="AL43" i="1" s="1"/>
  <c r="AT64" i="1"/>
  <c r="AS64" i="1" s="1"/>
  <c r="AR64" i="1" s="1"/>
  <c r="AQ64" i="1" s="1"/>
  <c r="AP64" i="1" s="1"/>
  <c r="AO64" i="1" s="1"/>
  <c r="AN64" i="1" s="1"/>
  <c r="AM64" i="1" s="1"/>
  <c r="AL64" i="1" s="1"/>
  <c r="AT104" i="1"/>
  <c r="AS104" i="1"/>
  <c r="AR104" i="1" s="1"/>
  <c r="AQ104" i="1" s="1"/>
  <c r="AP104" i="1" s="1"/>
  <c r="AO104" i="1" s="1"/>
  <c r="AN104" i="1" s="1"/>
  <c r="AM104" i="1" s="1"/>
  <c r="AL104" i="1" s="1"/>
  <c r="AT81" i="1"/>
  <c r="AS81" i="1" s="1"/>
  <c r="AR81" i="1" s="1"/>
  <c r="AQ81" i="1" s="1"/>
  <c r="AP81" i="1" s="1"/>
  <c r="AO81" i="1" s="1"/>
  <c r="AN81" i="1" s="1"/>
  <c r="AM81" i="1" s="1"/>
  <c r="AL81" i="1" s="1"/>
  <c r="AC109" i="1"/>
  <c r="AF109" i="1"/>
  <c r="I35" i="1"/>
  <c r="AC35" i="1"/>
  <c r="K83" i="1"/>
  <c r="AF83" i="1"/>
  <c r="AC83" i="1"/>
  <c r="AF107" i="1"/>
  <c r="K82" i="1"/>
  <c r="AC82" i="1"/>
  <c r="AF82" i="1"/>
  <c r="AC124" i="1"/>
  <c r="AT62" i="1"/>
  <c r="AS62" i="1" s="1"/>
  <c r="AR62" i="1" s="1"/>
  <c r="AQ62" i="1" s="1"/>
  <c r="AP62" i="1" s="1"/>
  <c r="AO62" i="1" s="1"/>
  <c r="AN62" i="1" s="1"/>
  <c r="AM62" i="1" s="1"/>
  <c r="AL62" i="1" s="1"/>
  <c r="AT107" i="1"/>
  <c r="AS107" i="1" s="1"/>
  <c r="AR107" i="1" s="1"/>
  <c r="AQ107" i="1" s="1"/>
  <c r="AP107" i="1" s="1"/>
  <c r="AO107" i="1" s="1"/>
  <c r="AN107" i="1" s="1"/>
  <c r="AM107" i="1" s="1"/>
  <c r="AL107" i="1" s="1"/>
  <c r="I41" i="1"/>
  <c r="AC41" i="1"/>
  <c r="AC26" i="1"/>
  <c r="AF26" i="1"/>
  <c r="AC67" i="1"/>
  <c r="AF67" i="1"/>
  <c r="K67" i="1"/>
  <c r="AT117" i="1"/>
  <c r="AS117" i="1" s="1"/>
  <c r="AR117" i="1" s="1"/>
  <c r="AQ117" i="1" s="1"/>
  <c r="AP117" i="1" s="1"/>
  <c r="AO117" i="1" s="1"/>
  <c r="AN117" i="1" s="1"/>
  <c r="AM117" i="1" s="1"/>
  <c r="AL117" i="1" s="1"/>
  <c r="AF74" i="1"/>
  <c r="AC74" i="1"/>
  <c r="J74" i="1"/>
  <c r="AC104" i="1"/>
  <c r="AF104" i="1"/>
  <c r="K104" i="1"/>
  <c r="K59" i="1"/>
  <c r="AF59" i="1"/>
  <c r="AC59" i="1"/>
  <c r="K81" i="1"/>
  <c r="AC81" i="1"/>
  <c r="AF81" i="1"/>
  <c r="AT109" i="1"/>
  <c r="AS109" i="1" s="1"/>
  <c r="AR109" i="1" s="1"/>
  <c r="AQ109" i="1" s="1"/>
  <c r="AP109" i="1" s="1"/>
  <c r="AO109" i="1" s="1"/>
  <c r="AN109" i="1" s="1"/>
  <c r="AM109" i="1" s="1"/>
  <c r="AL109" i="1" s="1"/>
  <c r="K102" i="1"/>
  <c r="AF102" i="1"/>
  <c r="AC102" i="1"/>
  <c r="AC55" i="1"/>
  <c r="AF55" i="1"/>
  <c r="AC50" i="1"/>
  <c r="K50" i="1"/>
  <c r="AF50" i="1"/>
  <c r="K93" i="1"/>
  <c r="AF93" i="1"/>
  <c r="AT124" i="1"/>
  <c r="AS124" i="1"/>
  <c r="AR124" i="1" s="1"/>
  <c r="AQ124" i="1" s="1"/>
  <c r="AP124" i="1" s="1"/>
  <c r="AO124" i="1" s="1"/>
  <c r="AN124" i="1" s="1"/>
  <c r="AM124" i="1" s="1"/>
  <c r="AL124" i="1" s="1"/>
  <c r="AT90" i="1"/>
  <c r="AS90" i="1" s="1"/>
  <c r="AR90" i="1" s="1"/>
  <c r="AQ90" i="1" s="1"/>
  <c r="AP90" i="1" s="1"/>
  <c r="AO90" i="1" s="1"/>
  <c r="AN90" i="1" s="1"/>
  <c r="AM90" i="1" s="1"/>
  <c r="AL90" i="1" s="1"/>
  <c r="J75" i="1"/>
  <c r="AC75" i="1"/>
  <c r="AF75" i="1"/>
  <c r="AT49" i="1"/>
  <c r="AS49" i="1"/>
  <c r="AR49" i="1" s="1"/>
  <c r="AQ49" i="1" s="1"/>
  <c r="AP49" i="1" s="1"/>
  <c r="AO49" i="1" s="1"/>
  <c r="AN49" i="1" s="1"/>
  <c r="AM49" i="1" s="1"/>
  <c r="AL49" i="1" s="1"/>
  <c r="K54" i="1"/>
  <c r="AC54" i="1"/>
  <c r="AB54" i="1"/>
  <c r="Y54" i="1" s="1"/>
  <c r="AE54" i="1"/>
  <c r="AD54" i="1"/>
  <c r="AT112" i="1"/>
  <c r="AS112" i="1" s="1"/>
  <c r="AR112" i="1" s="1"/>
  <c r="AQ112" i="1" s="1"/>
  <c r="AP112" i="1" s="1"/>
  <c r="AO112" i="1" s="1"/>
  <c r="AN112" i="1" s="1"/>
  <c r="AM112" i="1" s="1"/>
  <c r="AL112" i="1" s="1"/>
  <c r="AT67" i="1"/>
  <c r="AS67" i="1"/>
  <c r="AR67" i="1" s="1"/>
  <c r="AQ67" i="1" s="1"/>
  <c r="AP67" i="1" s="1"/>
  <c r="AO67" i="1" s="1"/>
  <c r="AN67" i="1" s="1"/>
  <c r="AM67" i="1" s="1"/>
  <c r="AL67" i="1" s="1"/>
  <c r="K84" i="1"/>
  <c r="AC84" i="1"/>
  <c r="AF84" i="1"/>
  <c r="AF48" i="1"/>
  <c r="AT74" i="1"/>
  <c r="AS74" i="1"/>
  <c r="AR74" i="1" s="1"/>
  <c r="AQ74" i="1" s="1"/>
  <c r="AP74" i="1" s="1"/>
  <c r="AO74" i="1" s="1"/>
  <c r="AN74" i="1" s="1"/>
  <c r="AM74" i="1" s="1"/>
  <c r="AL74" i="1" s="1"/>
  <c r="K70" i="1"/>
  <c r="AF70" i="1"/>
  <c r="AC70" i="1"/>
  <c r="K86" i="1"/>
  <c r="AF86" i="1"/>
  <c r="AT118" i="1"/>
  <c r="AS118" i="1" s="1"/>
  <c r="AR118" i="1" s="1"/>
  <c r="AQ118" i="1" s="1"/>
  <c r="AP118" i="1" s="1"/>
  <c r="AO118" i="1" s="1"/>
  <c r="AN118" i="1" s="1"/>
  <c r="AM118" i="1" s="1"/>
  <c r="AL118" i="1" s="1"/>
  <c r="AT102" i="1"/>
  <c r="AS102" i="1"/>
  <c r="AR102" i="1" s="1"/>
  <c r="AQ102" i="1" s="1"/>
  <c r="AP102" i="1" s="1"/>
  <c r="AO102" i="1" s="1"/>
  <c r="AN102" i="1" s="1"/>
  <c r="AM102" i="1" s="1"/>
  <c r="AL102" i="1" s="1"/>
  <c r="AT55" i="1"/>
  <c r="AS55" i="1" s="1"/>
  <c r="AR55" i="1" s="1"/>
  <c r="AQ55" i="1" s="1"/>
  <c r="AP55" i="1" s="1"/>
  <c r="AO55" i="1" s="1"/>
  <c r="AN55" i="1" s="1"/>
  <c r="AM55" i="1" s="1"/>
  <c r="AL55" i="1" s="1"/>
  <c r="AC95" i="1"/>
  <c r="AF95" i="1"/>
  <c r="K95" i="1"/>
  <c r="K107" i="1"/>
  <c r="K49" i="1"/>
  <c r="AC49" i="1"/>
  <c r="K90" i="1"/>
  <c r="AF90" i="1"/>
  <c r="O123" i="1"/>
  <c r="O129" i="1"/>
  <c r="O73" i="1"/>
  <c r="O76" i="1"/>
  <c r="O69" i="1"/>
  <c r="O50" i="1"/>
  <c r="O114" i="1"/>
  <c r="O87" i="1"/>
  <c r="O84" i="1"/>
  <c r="O78" i="1"/>
  <c r="O53" i="1"/>
  <c r="C15" i="1"/>
  <c r="O103" i="1"/>
  <c r="O88" i="1"/>
  <c r="O127" i="1"/>
  <c r="O64" i="1"/>
  <c r="O63" i="1"/>
  <c r="O49" i="1"/>
  <c r="O97" i="1"/>
  <c r="O120" i="1"/>
  <c r="O91" i="1"/>
  <c r="O89" i="1"/>
  <c r="O65" i="1"/>
  <c r="O92" i="1"/>
  <c r="O41" i="1"/>
  <c r="O82" i="1"/>
  <c r="O95" i="1"/>
  <c r="O70" i="1"/>
  <c r="O51" i="1"/>
  <c r="O104" i="1"/>
  <c r="O47" i="1"/>
  <c r="O113" i="1"/>
  <c r="O106" i="1"/>
  <c r="O122" i="1"/>
  <c r="O105" i="1"/>
  <c r="O48" i="1"/>
  <c r="O100" i="1"/>
  <c r="O79" i="1"/>
  <c r="O66" i="1"/>
  <c r="O58" i="1"/>
  <c r="O128" i="1"/>
  <c r="O74" i="1"/>
  <c r="O126" i="1"/>
  <c r="O112" i="1"/>
  <c r="O125" i="1"/>
  <c r="O118" i="1"/>
  <c r="O42" i="1"/>
  <c r="O54" i="1"/>
  <c r="O108" i="1"/>
  <c r="O96" i="1"/>
  <c r="O99" i="1"/>
  <c r="O62" i="1"/>
  <c r="O40" i="1"/>
  <c r="O116" i="1"/>
  <c r="O60" i="1"/>
  <c r="O57" i="1"/>
  <c r="O117" i="1"/>
  <c r="O121" i="1"/>
  <c r="O52" i="1"/>
  <c r="O68" i="1"/>
  <c r="O43" i="1"/>
  <c r="O83" i="1"/>
  <c r="O81" i="1"/>
  <c r="O94" i="1"/>
  <c r="O59" i="1"/>
  <c r="O90" i="1"/>
  <c r="O80" i="1"/>
  <c r="O111" i="1"/>
  <c r="O46" i="1"/>
  <c r="O67" i="1"/>
  <c r="O72" i="1"/>
  <c r="O56" i="1"/>
  <c r="O109" i="1"/>
  <c r="O98" i="1"/>
  <c r="O115" i="1"/>
  <c r="O61" i="1"/>
  <c r="O119" i="1"/>
  <c r="O102" i="1"/>
  <c r="O110" i="1"/>
  <c r="O75" i="1"/>
  <c r="O77" i="1"/>
  <c r="O85" i="1"/>
  <c r="O55" i="1"/>
  <c r="O45" i="1"/>
  <c r="O101" i="1"/>
  <c r="O93" i="1"/>
  <c r="O71" i="1"/>
  <c r="O44" i="1"/>
  <c r="O86" i="1"/>
  <c r="O124" i="1"/>
  <c r="O107" i="1"/>
  <c r="C16" i="1"/>
  <c r="D18" i="1" s="1"/>
  <c r="K123" i="1"/>
  <c r="AC123" i="1"/>
  <c r="AF123" i="1"/>
  <c r="AT123" i="1"/>
  <c r="AS123" i="1" s="1"/>
  <c r="AR123" i="1" s="1"/>
  <c r="AQ123" i="1" s="1"/>
  <c r="AP123" i="1" s="1"/>
  <c r="AO123" i="1" s="1"/>
  <c r="AN123" i="1" s="1"/>
  <c r="AM123" i="1" s="1"/>
  <c r="AL123" i="1" s="1"/>
  <c r="AT129" i="1"/>
  <c r="AS129" i="1" s="1"/>
  <c r="AR129" i="1" s="1"/>
  <c r="AQ129" i="1" s="1"/>
  <c r="AP129" i="1" s="1"/>
  <c r="AO129" i="1" s="1"/>
  <c r="AN129" i="1" s="1"/>
  <c r="AM129" i="1" s="1"/>
  <c r="AL129" i="1" s="1"/>
  <c r="AF129" i="1"/>
  <c r="K129" i="1"/>
  <c r="AC129" i="1"/>
  <c r="O7" i="2"/>
  <c r="E5" i="2" s="1"/>
  <c r="O4" i="13"/>
  <c r="O5" i="13"/>
  <c r="O1" i="7"/>
  <c r="O6" i="7"/>
  <c r="O4" i="20"/>
  <c r="O4" i="11"/>
  <c r="O6" i="11"/>
  <c r="O5" i="11"/>
  <c r="O4" i="7"/>
  <c r="O5" i="20"/>
  <c r="O1" i="9"/>
  <c r="O4" i="5"/>
  <c r="O5" i="7"/>
  <c r="O1" i="20"/>
  <c r="O6" i="20"/>
  <c r="O2" i="7"/>
  <c r="O3" i="7"/>
  <c r="O3" i="20"/>
  <c r="O2" i="20"/>
  <c r="O1" i="5"/>
  <c r="O6" i="5"/>
  <c r="O2" i="9"/>
  <c r="O3" i="9"/>
  <c r="O2" i="13"/>
  <c r="O3" i="13"/>
  <c r="O1" i="13"/>
  <c r="O6" i="13"/>
  <c r="O1" i="11"/>
  <c r="O5" i="9"/>
  <c r="O4" i="9"/>
  <c r="O6" i="9"/>
  <c r="O3" i="5"/>
  <c r="O2" i="5"/>
  <c r="O5" i="5"/>
  <c r="O2" i="11"/>
  <c r="O3" i="11"/>
  <c r="AF103" i="12"/>
  <c r="AC103" i="12"/>
  <c r="AF99" i="12"/>
  <c r="AC99" i="12"/>
  <c r="AC106" i="4"/>
  <c r="AF106" i="4"/>
  <c r="C18" i="10"/>
  <c r="F18" i="10"/>
  <c r="F19" i="10" s="1"/>
  <c r="AC97" i="10"/>
  <c r="AF97" i="10"/>
  <c r="AC104" i="6"/>
  <c r="AF104" i="6"/>
  <c r="AC94" i="10"/>
  <c r="AF94" i="10"/>
  <c r="AF101" i="6"/>
  <c r="AC101" i="6"/>
  <c r="AC94" i="8"/>
  <c r="AF94" i="8"/>
  <c r="AF107" i="12"/>
  <c r="AC107" i="12"/>
  <c r="AC95" i="6"/>
  <c r="AF95" i="6"/>
  <c r="AF109" i="12"/>
  <c r="AC109" i="12"/>
  <c r="AF97" i="6"/>
  <c r="AC97" i="6"/>
  <c r="AF110" i="4"/>
  <c r="AC110" i="4"/>
  <c r="AF123" i="4"/>
  <c r="AC123" i="4"/>
  <c r="AC111" i="4"/>
  <c r="AF111" i="4"/>
  <c r="AC134" i="15"/>
  <c r="AF134" i="15"/>
  <c r="C18" i="17"/>
  <c r="F18" i="17"/>
  <c r="F19" i="17" s="1"/>
  <c r="AF100" i="10"/>
  <c r="AC100" i="10"/>
  <c r="AF107" i="6"/>
  <c r="AC107" i="6"/>
  <c r="AF99" i="10"/>
  <c r="AC99" i="10"/>
  <c r="AF106" i="6"/>
  <c r="AC106" i="6"/>
  <c r="AF101" i="8"/>
  <c r="AC101" i="8"/>
  <c r="AF93" i="10"/>
  <c r="AC93" i="10"/>
  <c r="AC100" i="6"/>
  <c r="AF100" i="6"/>
  <c r="AC95" i="10"/>
  <c r="AF95" i="10"/>
  <c r="AF102" i="6"/>
  <c r="AC102" i="6"/>
  <c r="AF121" i="4"/>
  <c r="AC121" i="4"/>
  <c r="AC120" i="4"/>
  <c r="AF120" i="4"/>
  <c r="AF108" i="4"/>
  <c r="AC108" i="4"/>
  <c r="P85" i="2"/>
  <c r="P149" i="2"/>
  <c r="P213" i="2"/>
  <c r="P277" i="2"/>
  <c r="P341" i="2"/>
  <c r="P405" i="2"/>
  <c r="P36" i="2"/>
  <c r="P100" i="2"/>
  <c r="P164" i="2"/>
  <c r="P228" i="2"/>
  <c r="P292" i="2"/>
  <c r="P51" i="2"/>
  <c r="P115" i="2"/>
  <c r="P179" i="2"/>
  <c r="P243" i="2"/>
  <c r="P307" i="2"/>
  <c r="P82" i="2"/>
  <c r="P146" i="2"/>
  <c r="P210" i="2"/>
  <c r="P41" i="2"/>
  <c r="P105" i="2"/>
  <c r="P169" i="2"/>
  <c r="P233" i="2"/>
  <c r="P297" i="2"/>
  <c r="P361" i="2"/>
  <c r="P425" i="2"/>
  <c r="P64" i="2"/>
  <c r="P128" i="2"/>
  <c r="P192" i="2"/>
  <c r="P29" i="2"/>
  <c r="P93" i="2"/>
  <c r="P157" i="2"/>
  <c r="P221" i="2"/>
  <c r="P285" i="2"/>
  <c r="P349" i="2"/>
  <c r="P413" i="2"/>
  <c r="P44" i="2"/>
  <c r="P108" i="2"/>
  <c r="P172" i="2"/>
  <c r="P236" i="2"/>
  <c r="P300" i="2"/>
  <c r="P59" i="2"/>
  <c r="P123" i="2"/>
  <c r="P187" i="2"/>
  <c r="P251" i="2"/>
  <c r="P26" i="2"/>
  <c r="P90" i="2"/>
  <c r="P154" i="2"/>
  <c r="P218" i="2"/>
  <c r="P49" i="2"/>
  <c r="P113" i="2"/>
  <c r="P177" i="2"/>
  <c r="P241" i="2"/>
  <c r="P305" i="2"/>
  <c r="P369" i="2"/>
  <c r="P433" i="2"/>
  <c r="P72" i="2"/>
  <c r="P136" i="2"/>
  <c r="P200" i="2"/>
  <c r="P264" i="2"/>
  <c r="P328" i="2"/>
  <c r="P23" i="2"/>
  <c r="P87" i="2"/>
  <c r="P151" i="2"/>
  <c r="P215" i="2"/>
  <c r="P279" i="2"/>
  <c r="P70" i="2"/>
  <c r="P134" i="2"/>
  <c r="P198" i="2"/>
  <c r="P262" i="2"/>
  <c r="P326" i="2"/>
  <c r="P375" i="2"/>
  <c r="P451" i="2"/>
  <c r="P364" i="2"/>
  <c r="P298" i="2"/>
  <c r="P402" i="2"/>
  <c r="P380" i="2"/>
  <c r="P355" i="2"/>
  <c r="P436" i="2"/>
  <c r="P424" i="2"/>
  <c r="P315" i="2"/>
  <c r="P416" i="2"/>
  <c r="P339" i="2"/>
  <c r="P426" i="2"/>
  <c r="P37" i="2"/>
  <c r="P101" i="2"/>
  <c r="P165" i="2"/>
  <c r="P229" i="2"/>
  <c r="P293" i="2"/>
  <c r="P357" i="2"/>
  <c r="P421" i="2"/>
  <c r="P52" i="2"/>
  <c r="P116" i="2"/>
  <c r="P180" i="2"/>
  <c r="P244" i="2"/>
  <c r="P308" i="2"/>
  <c r="P67" i="2"/>
  <c r="P131" i="2"/>
  <c r="P195" i="2"/>
  <c r="P259" i="2"/>
  <c r="P34" i="2"/>
  <c r="P98" i="2"/>
  <c r="P162" i="2"/>
  <c r="P226" i="2"/>
  <c r="P57" i="2"/>
  <c r="P121" i="2"/>
  <c r="P185" i="2"/>
  <c r="P249" i="2"/>
  <c r="P313" i="2"/>
  <c r="P377" i="2"/>
  <c r="P441" i="2"/>
  <c r="P80" i="2"/>
  <c r="P144" i="2"/>
  <c r="P208" i="2"/>
  <c r="P272" i="2"/>
  <c r="P336" i="2"/>
  <c r="P31" i="2"/>
  <c r="P95" i="2"/>
  <c r="P159" i="2"/>
  <c r="P223" i="2"/>
  <c r="P287" i="2"/>
  <c r="P78" i="2"/>
  <c r="P142" i="2"/>
  <c r="P206" i="2"/>
  <c r="P270" i="2"/>
  <c r="P334" i="2"/>
  <c r="P379" i="2"/>
  <c r="P454" i="2"/>
  <c r="P370" i="2"/>
  <c r="P303" i="2"/>
  <c r="P423" i="2"/>
  <c r="P390" i="2"/>
  <c r="P358" i="2"/>
  <c r="P258" i="2"/>
  <c r="P428" i="2"/>
  <c r="P323" i="2"/>
  <c r="P420" i="2"/>
  <c r="P363" i="2"/>
  <c r="P448" i="2"/>
  <c r="P53" i="2"/>
  <c r="P117" i="2"/>
  <c r="P181" i="2"/>
  <c r="P245" i="2"/>
  <c r="P309" i="2"/>
  <c r="P373" i="2"/>
  <c r="P437" i="2"/>
  <c r="P68" i="2"/>
  <c r="P132" i="2"/>
  <c r="P196" i="2"/>
  <c r="P260" i="2"/>
  <c r="P324" i="2"/>
  <c r="P83" i="2"/>
  <c r="P147" i="2"/>
  <c r="P211" i="2"/>
  <c r="P275" i="2"/>
  <c r="P50" i="2"/>
  <c r="P114" i="2"/>
  <c r="P178" i="2"/>
  <c r="P242" i="2"/>
  <c r="P73" i="2"/>
  <c r="P137" i="2"/>
  <c r="P201" i="2"/>
  <c r="P265" i="2"/>
  <c r="P329" i="2"/>
  <c r="P393" i="2"/>
  <c r="P32" i="2"/>
  <c r="P96" i="2"/>
  <c r="P160" i="2"/>
  <c r="P224" i="2"/>
  <c r="P288" i="2"/>
  <c r="P352" i="2"/>
  <c r="P47" i="2"/>
  <c r="P111" i="2"/>
  <c r="P175" i="2"/>
  <c r="P239" i="2"/>
  <c r="P30" i="2"/>
  <c r="P94" i="2"/>
  <c r="P158" i="2"/>
  <c r="P222" i="2"/>
  <c r="P286" i="2"/>
  <c r="P282" i="2"/>
  <c r="P404" i="2"/>
  <c r="P306" i="2"/>
  <c r="P396" i="2"/>
  <c r="P351" i="2"/>
  <c r="P447" i="2"/>
  <c r="P415" i="2"/>
  <c r="P382" i="2"/>
  <c r="P359" i="2"/>
  <c r="P442" i="2"/>
  <c r="P331" i="2"/>
  <c r="P434" i="2"/>
  <c r="P383" i="2"/>
  <c r="P45" i="2"/>
  <c r="P173" i="2"/>
  <c r="P301" i="2"/>
  <c r="P429" i="2"/>
  <c r="P124" i="2"/>
  <c r="P252" i="2"/>
  <c r="P75" i="2"/>
  <c r="P203" i="2"/>
  <c r="P42" i="2"/>
  <c r="P170" i="2"/>
  <c r="P65" i="2"/>
  <c r="P193" i="2"/>
  <c r="P321" i="2"/>
  <c r="P24" i="2"/>
  <c r="P152" i="2"/>
  <c r="P256" i="2"/>
  <c r="P368" i="2"/>
  <c r="P103" i="2"/>
  <c r="P199" i="2"/>
  <c r="P38" i="2"/>
  <c r="P126" i="2"/>
  <c r="P238" i="2"/>
  <c r="P342" i="2"/>
  <c r="P439" i="2"/>
  <c r="P406" i="2"/>
  <c r="P398" i="2"/>
  <c r="P440" i="2"/>
  <c r="P319" i="2"/>
  <c r="P452" i="2"/>
  <c r="P274" i="2"/>
  <c r="P422" i="2"/>
  <c r="P61" i="2"/>
  <c r="P189" i="2"/>
  <c r="P317" i="2"/>
  <c r="P445" i="2"/>
  <c r="P140" i="2"/>
  <c r="P268" i="2"/>
  <c r="P91" i="2"/>
  <c r="P219" i="2"/>
  <c r="P58" i="2"/>
  <c r="P186" i="2"/>
  <c r="P81" i="2"/>
  <c r="P209" i="2"/>
  <c r="P337" i="2"/>
  <c r="P40" i="2"/>
  <c r="P168" i="2"/>
  <c r="P280" i="2"/>
  <c r="P21" i="2"/>
  <c r="P119" i="2"/>
  <c r="P207" i="2"/>
  <c r="P46" i="2"/>
  <c r="P150" i="2"/>
  <c r="P246" i="2"/>
  <c r="P314" i="2"/>
  <c r="P443" i="2"/>
  <c r="P410" i="2"/>
  <c r="P427" i="2"/>
  <c r="P444" i="2"/>
  <c r="P374" i="2"/>
  <c r="P266" i="2"/>
  <c r="P322" i="2"/>
  <c r="P69" i="2"/>
  <c r="P197" i="2"/>
  <c r="P325" i="2"/>
  <c r="P453" i="2"/>
  <c r="P148" i="2"/>
  <c r="P276" i="2"/>
  <c r="P99" i="2"/>
  <c r="P227" i="2"/>
  <c r="P66" i="2"/>
  <c r="P194" i="2"/>
  <c r="P89" i="2"/>
  <c r="P217" i="2"/>
  <c r="P345" i="2"/>
  <c r="P48" i="2"/>
  <c r="P176" i="2"/>
  <c r="P296" i="2"/>
  <c r="P22" i="2"/>
  <c r="P127" i="2"/>
  <c r="P231" i="2"/>
  <c r="P54" i="2"/>
  <c r="P166" i="2"/>
  <c r="P254" i="2"/>
  <c r="P340" i="2"/>
  <c r="P290" i="2"/>
  <c r="P431" i="2"/>
  <c r="P343" i="2"/>
  <c r="P450" i="2"/>
  <c r="P378" i="2"/>
  <c r="P330" i="2"/>
  <c r="P332" i="2"/>
  <c r="P77" i="2"/>
  <c r="P205" i="2"/>
  <c r="P333" i="2"/>
  <c r="P28" i="2"/>
  <c r="P156" i="2"/>
  <c r="P284" i="2"/>
  <c r="P107" i="2"/>
  <c r="P235" i="2"/>
  <c r="P74" i="2"/>
  <c r="P202" i="2"/>
  <c r="P97" i="2"/>
  <c r="P225" i="2"/>
  <c r="P353" i="2"/>
  <c r="P56" i="2"/>
  <c r="P184" i="2"/>
  <c r="P304" i="2"/>
  <c r="P39" i="2"/>
  <c r="P135" i="2"/>
  <c r="P247" i="2"/>
  <c r="P62" i="2"/>
  <c r="P174" i="2"/>
  <c r="P278" i="2"/>
  <c r="P346" i="2"/>
  <c r="P311" i="2"/>
  <c r="P435" i="2"/>
  <c r="P348" i="2"/>
  <c r="P372" i="2"/>
  <c r="P399" i="2"/>
  <c r="P356" i="2"/>
  <c r="P338" i="2"/>
  <c r="P109" i="2"/>
  <c r="P237" i="2"/>
  <c r="P365" i="2"/>
  <c r="P60" i="2"/>
  <c r="P188" i="2"/>
  <c r="P316" i="2"/>
  <c r="P139" i="2"/>
  <c r="P267" i="2"/>
  <c r="P106" i="2"/>
  <c r="P234" i="2"/>
  <c r="P129" i="2"/>
  <c r="P257" i="2"/>
  <c r="P385" i="2"/>
  <c r="P88" i="2"/>
  <c r="P216" i="2"/>
  <c r="P312" i="2"/>
  <c r="P55" i="2"/>
  <c r="P143" i="2"/>
  <c r="P255" i="2"/>
  <c r="P86" i="2"/>
  <c r="P182" i="2"/>
  <c r="P294" i="2"/>
  <c r="P367" i="2"/>
  <c r="P327" i="2"/>
  <c r="P335" i="2"/>
  <c r="P354" i="2"/>
  <c r="P386" i="2"/>
  <c r="P403" i="2"/>
  <c r="P362" i="2"/>
  <c r="P366" i="2"/>
  <c r="P125" i="2"/>
  <c r="P253" i="2"/>
  <c r="P381" i="2"/>
  <c r="P76" i="2"/>
  <c r="P204" i="2"/>
  <c r="P27" i="2"/>
  <c r="P155" i="2"/>
  <c r="P283" i="2"/>
  <c r="P122" i="2"/>
  <c r="P250" i="2"/>
  <c r="P145" i="2"/>
  <c r="P273" i="2"/>
  <c r="P401" i="2"/>
  <c r="P104" i="2"/>
  <c r="P232" i="2"/>
  <c r="P320" i="2"/>
  <c r="P63" i="2"/>
  <c r="P167" i="2"/>
  <c r="P263" i="2"/>
  <c r="P102" i="2"/>
  <c r="P190" i="2"/>
  <c r="P302" i="2"/>
  <c r="P400" i="2"/>
  <c r="P347" i="2"/>
  <c r="P371" i="2"/>
  <c r="P376" i="2"/>
  <c r="P407" i="2"/>
  <c r="P438" i="2"/>
  <c r="P391" i="2"/>
  <c r="P387" i="2"/>
  <c r="P92" i="2"/>
  <c r="P299" i="2"/>
  <c r="P289" i="2"/>
  <c r="P360" i="2"/>
  <c r="P118" i="2"/>
  <c r="P392" i="2"/>
  <c r="P449" i="2"/>
  <c r="P133" i="2"/>
  <c r="P212" i="2"/>
  <c r="P130" i="2"/>
  <c r="P409" i="2"/>
  <c r="P71" i="2"/>
  <c r="P214" i="2"/>
  <c r="P384" i="2"/>
  <c r="P395" i="2"/>
  <c r="P141" i="2"/>
  <c r="P220" i="2"/>
  <c r="P138" i="2"/>
  <c r="P417" i="2"/>
  <c r="P79" i="2"/>
  <c r="P230" i="2"/>
  <c r="P388" i="2"/>
  <c r="P430" i="2"/>
  <c r="P261" i="2"/>
  <c r="P35" i="2"/>
  <c r="P25" i="2"/>
  <c r="P112" i="2"/>
  <c r="P183" i="2"/>
  <c r="P310" i="2"/>
  <c r="P394" i="2"/>
  <c r="P408" i="2"/>
  <c r="P269" i="2"/>
  <c r="P43" i="2"/>
  <c r="P33" i="2"/>
  <c r="P120" i="2"/>
  <c r="P191" i="2"/>
  <c r="P318" i="2"/>
  <c r="P419" i="2"/>
  <c r="P412" i="2"/>
  <c r="P389" i="2"/>
  <c r="P163" i="2"/>
  <c r="P153" i="2"/>
  <c r="P240" i="2"/>
  <c r="P271" i="2"/>
  <c r="P414" i="2"/>
  <c r="P411" i="2"/>
  <c r="P397" i="2"/>
  <c r="P295" i="2"/>
  <c r="P84" i="2"/>
  <c r="P110" i="2"/>
  <c r="P171" i="2"/>
  <c r="P418" i="2"/>
  <c r="P291" i="2"/>
  <c r="P350" i="2"/>
  <c r="P161" i="2"/>
  <c r="P432" i="2"/>
  <c r="P281" i="2"/>
  <c r="P446" i="2"/>
  <c r="P248" i="2"/>
  <c r="P344" i="2"/>
  <c r="AC103" i="8"/>
  <c r="AF103" i="8"/>
  <c r="AC105" i="10"/>
  <c r="AF105" i="10"/>
  <c r="AC112" i="6"/>
  <c r="AF112" i="6"/>
  <c r="AC102" i="10"/>
  <c r="AF102" i="10"/>
  <c r="AC109" i="6"/>
  <c r="AF109" i="6"/>
  <c r="AC96" i="10"/>
  <c r="AF96" i="10"/>
  <c r="AC103" i="6"/>
  <c r="AF103" i="6"/>
  <c r="AC98" i="10"/>
  <c r="AF98" i="10"/>
  <c r="AF105" i="6"/>
  <c r="AC105" i="6"/>
  <c r="AC126" i="15"/>
  <c r="AF126" i="15"/>
  <c r="AC115" i="4"/>
  <c r="AF115" i="4"/>
  <c r="AF103" i="4"/>
  <c r="AC103" i="4"/>
  <c r="C18" i="12"/>
  <c r="F18" i="12"/>
  <c r="F19" i="12" s="1"/>
  <c r="F18" i="18"/>
  <c r="F19" i="18" s="1"/>
  <c r="C18" i="18"/>
  <c r="Q46" i="2"/>
  <c r="Q110" i="2"/>
  <c r="Q174" i="2"/>
  <c r="Q238" i="2"/>
  <c r="Q302" i="2"/>
  <c r="Q366" i="2"/>
  <c r="Q430" i="2"/>
  <c r="Q61" i="2"/>
  <c r="Q125" i="2"/>
  <c r="Q189" i="2"/>
  <c r="Q253" i="2"/>
  <c r="Q317" i="2"/>
  <c r="Q84" i="2"/>
  <c r="Q148" i="2"/>
  <c r="Q212" i="2"/>
  <c r="Q276" i="2"/>
  <c r="Q51" i="2"/>
  <c r="Q115" i="2"/>
  <c r="Q179" i="2"/>
  <c r="Q243" i="2"/>
  <c r="Q74" i="2"/>
  <c r="Q138" i="2"/>
  <c r="Q202" i="2"/>
  <c r="Q266" i="2"/>
  <c r="Q330" i="2"/>
  <c r="Q394" i="2"/>
  <c r="Q33" i="2"/>
  <c r="Q97" i="2"/>
  <c r="Q161" i="2"/>
  <c r="Q225" i="2"/>
  <c r="Q289" i="2"/>
  <c r="Q353" i="2"/>
  <c r="Q64" i="2"/>
  <c r="Q128" i="2"/>
  <c r="Q192" i="2"/>
  <c r="Q256" i="2"/>
  <c r="Q23" i="2"/>
  <c r="Q87" i="2"/>
  <c r="Q151" i="2"/>
  <c r="Q215" i="2"/>
  <c r="Q279" i="2"/>
  <c r="Q343" i="2"/>
  <c r="Q385" i="2"/>
  <c r="Q340" i="2"/>
  <c r="Q437" i="2"/>
  <c r="Q357" i="2"/>
  <c r="Q435" i="2"/>
  <c r="Q421" i="2"/>
  <c r="Q348" i="2"/>
  <c r="Q440" i="2"/>
  <c r="Q407" i="2"/>
  <c r="Q399" i="2"/>
  <c r="Q307" i="2"/>
  <c r="Q356" i="2"/>
  <c r="Q54" i="2"/>
  <c r="Q118" i="2"/>
  <c r="Q182" i="2"/>
  <c r="Q246" i="2"/>
  <c r="Q310" i="2"/>
  <c r="Q374" i="2"/>
  <c r="Q438" i="2"/>
  <c r="Q69" i="2"/>
  <c r="Q133" i="2"/>
  <c r="Q197" i="2"/>
  <c r="Q261" i="2"/>
  <c r="Q28" i="2"/>
  <c r="Q92" i="2"/>
  <c r="Q156" i="2"/>
  <c r="Q220" i="2"/>
  <c r="Q284" i="2"/>
  <c r="Q59" i="2"/>
  <c r="Q123" i="2"/>
  <c r="Q187" i="2"/>
  <c r="Q251" i="2"/>
  <c r="Q82" i="2"/>
  <c r="Q146" i="2"/>
  <c r="Q210" i="2"/>
  <c r="Q274" i="2"/>
  <c r="Q338" i="2"/>
  <c r="Q402" i="2"/>
  <c r="Q41" i="2"/>
  <c r="Q105" i="2"/>
  <c r="Q169" i="2"/>
  <c r="Q233" i="2"/>
  <c r="Q297" i="2"/>
  <c r="Q361" i="2"/>
  <c r="Q72" i="2"/>
  <c r="Q136" i="2"/>
  <c r="Q200" i="2"/>
  <c r="Q264" i="2"/>
  <c r="Q31" i="2"/>
  <c r="Q95" i="2"/>
  <c r="Q159" i="2"/>
  <c r="Q223" i="2"/>
  <c r="Q287" i="2"/>
  <c r="Q299" i="2"/>
  <c r="Q387" i="2"/>
  <c r="Q367" i="2"/>
  <c r="Q439" i="2"/>
  <c r="Q364" i="2"/>
  <c r="Q259" i="2"/>
  <c r="Q423" i="2"/>
  <c r="Q352" i="2"/>
  <c r="Q444" i="2"/>
  <c r="Q409" i="2"/>
  <c r="Q401" i="2"/>
  <c r="Q312" i="2"/>
  <c r="Q360" i="2"/>
  <c r="Q62" i="2"/>
  <c r="Q126" i="2"/>
  <c r="Q190" i="2"/>
  <c r="Q254" i="2"/>
  <c r="Q318" i="2"/>
  <c r="Q382" i="2"/>
  <c r="Q446" i="2"/>
  <c r="Q77" i="2"/>
  <c r="Q141" i="2"/>
  <c r="Q205" i="2"/>
  <c r="Q269" i="2"/>
  <c r="Q36" i="2"/>
  <c r="Q100" i="2"/>
  <c r="Q164" i="2"/>
  <c r="Q228" i="2"/>
  <c r="Q292" i="2"/>
  <c r="Q67" i="2"/>
  <c r="Q131" i="2"/>
  <c r="Q195" i="2"/>
  <c r="Q26" i="2"/>
  <c r="Q90" i="2"/>
  <c r="Q154" i="2"/>
  <c r="Q218" i="2"/>
  <c r="Q282" i="2"/>
  <c r="Q346" i="2"/>
  <c r="Q410" i="2"/>
  <c r="Q49" i="2"/>
  <c r="Q113" i="2"/>
  <c r="Q177" i="2"/>
  <c r="Q241" i="2"/>
  <c r="Q305" i="2"/>
  <c r="Q369" i="2"/>
  <c r="Q80" i="2"/>
  <c r="Q144" i="2"/>
  <c r="Q208" i="2"/>
  <c r="Q272" i="2"/>
  <c r="Q39" i="2"/>
  <c r="Q103" i="2"/>
  <c r="Q167" i="2"/>
  <c r="Q231" i="2"/>
  <c r="Q295" i="2"/>
  <c r="Q304" i="2"/>
  <c r="Q408" i="2"/>
  <c r="Q373" i="2"/>
  <c r="Q441" i="2"/>
  <c r="Q368" i="2"/>
  <c r="Q341" i="2"/>
  <c r="Q425" i="2"/>
  <c r="Q376" i="2"/>
  <c r="Q450" i="2"/>
  <c r="Q411" i="2"/>
  <c r="Q403" i="2"/>
  <c r="Q315" i="2"/>
  <c r="Q389" i="2"/>
  <c r="Q70" i="2"/>
  <c r="Q134" i="2"/>
  <c r="Q198" i="2"/>
  <c r="Q262" i="2"/>
  <c r="Q326" i="2"/>
  <c r="Q390" i="2"/>
  <c r="Q454" i="2"/>
  <c r="Q85" i="2"/>
  <c r="Q149" i="2"/>
  <c r="Q213" i="2"/>
  <c r="Q277" i="2"/>
  <c r="Q44" i="2"/>
  <c r="Q108" i="2"/>
  <c r="Q172" i="2"/>
  <c r="Q236" i="2"/>
  <c r="Q300" i="2"/>
  <c r="Q75" i="2"/>
  <c r="Q139" i="2"/>
  <c r="Q203" i="2"/>
  <c r="Q34" i="2"/>
  <c r="Q98" i="2"/>
  <c r="Q162" i="2"/>
  <c r="Q226" i="2"/>
  <c r="Q290" i="2"/>
  <c r="Q354" i="2"/>
  <c r="Q418" i="2"/>
  <c r="Q57" i="2"/>
  <c r="Q121" i="2"/>
  <c r="Q185" i="2"/>
  <c r="Q249" i="2"/>
  <c r="Q313" i="2"/>
  <c r="Q24" i="2"/>
  <c r="Q88" i="2"/>
  <c r="Q152" i="2"/>
  <c r="Q216" i="2"/>
  <c r="Q280" i="2"/>
  <c r="Q47" i="2"/>
  <c r="Q111" i="2"/>
  <c r="Q175" i="2"/>
  <c r="Q239" i="2"/>
  <c r="Q303" i="2"/>
  <c r="Q332" i="2"/>
  <c r="Q412" i="2"/>
  <c r="Q375" i="2"/>
  <c r="Q443" i="2"/>
  <c r="Q392" i="2"/>
  <c r="Q344" i="2"/>
  <c r="Q427" i="2"/>
  <c r="Q380" i="2"/>
  <c r="Q275" i="2"/>
  <c r="Q432" i="2"/>
  <c r="Q424" i="2"/>
  <c r="Q316" i="2"/>
  <c r="Q391" i="2"/>
  <c r="Q78" i="2"/>
  <c r="Q142" i="2"/>
  <c r="Q206" i="2"/>
  <c r="Q270" i="2"/>
  <c r="Q334" i="2"/>
  <c r="Q398" i="2"/>
  <c r="Q29" i="2"/>
  <c r="Q93" i="2"/>
  <c r="Q157" i="2"/>
  <c r="Q221" i="2"/>
  <c r="Q285" i="2"/>
  <c r="Q52" i="2"/>
  <c r="Q116" i="2"/>
  <c r="Q180" i="2"/>
  <c r="Q244" i="2"/>
  <c r="Q308" i="2"/>
  <c r="Q83" i="2"/>
  <c r="Q147" i="2"/>
  <c r="Q211" i="2"/>
  <c r="Q42" i="2"/>
  <c r="Q106" i="2"/>
  <c r="Q170" i="2"/>
  <c r="Q234" i="2"/>
  <c r="Q298" i="2"/>
  <c r="Q362" i="2"/>
  <c r="Q426" i="2"/>
  <c r="Q65" i="2"/>
  <c r="Q129" i="2"/>
  <c r="Q193" i="2"/>
  <c r="Q257" i="2"/>
  <c r="Q321" i="2"/>
  <c r="Q32" i="2"/>
  <c r="Q96" i="2"/>
  <c r="Q160" i="2"/>
  <c r="Q224" i="2"/>
  <c r="Q288" i="2"/>
  <c r="Q55" i="2"/>
  <c r="Q119" i="2"/>
  <c r="Q183" i="2"/>
  <c r="Q247" i="2"/>
  <c r="Q311" i="2"/>
  <c r="Q339" i="2"/>
  <c r="Q445" i="2"/>
  <c r="Q377" i="2"/>
  <c r="Q451" i="2"/>
  <c r="Q396" i="2"/>
  <c r="Q351" i="2"/>
  <c r="Q447" i="2"/>
  <c r="Q413" i="2"/>
  <c r="Q355" i="2"/>
  <c r="Q436" i="2"/>
  <c r="Q428" i="2"/>
  <c r="Q323" i="2"/>
  <c r="Q393" i="2"/>
  <c r="Q86" i="2"/>
  <c r="Q150" i="2"/>
  <c r="Q214" i="2"/>
  <c r="Q278" i="2"/>
  <c r="Q342" i="2"/>
  <c r="Q406" i="2"/>
  <c r="Q37" i="2"/>
  <c r="Q101" i="2"/>
  <c r="Q165" i="2"/>
  <c r="Q229" i="2"/>
  <c r="Q293" i="2"/>
  <c r="Q60" i="2"/>
  <c r="Q124" i="2"/>
  <c r="Q188" i="2"/>
  <c r="Q252" i="2"/>
  <c r="Q27" i="2"/>
  <c r="Q91" i="2"/>
  <c r="Q155" i="2"/>
  <c r="Q219" i="2"/>
  <c r="Q50" i="2"/>
  <c r="Q114" i="2"/>
  <c r="Q178" i="2"/>
  <c r="Q242" i="2"/>
  <c r="Q306" i="2"/>
  <c r="Q370" i="2"/>
  <c r="Q434" i="2"/>
  <c r="Q73" i="2"/>
  <c r="Q137" i="2"/>
  <c r="Q201" i="2"/>
  <c r="Q265" i="2"/>
  <c r="Q329" i="2"/>
  <c r="Q40" i="2"/>
  <c r="Q104" i="2"/>
  <c r="Q168" i="2"/>
  <c r="Q232" i="2"/>
  <c r="Q296" i="2"/>
  <c r="Q63" i="2"/>
  <c r="Q127" i="2"/>
  <c r="Q191" i="2"/>
  <c r="Q255" i="2"/>
  <c r="Q319" i="2"/>
  <c r="Q363" i="2"/>
  <c r="Q448" i="2"/>
  <c r="Q379" i="2"/>
  <c r="Q333" i="2"/>
  <c r="Q429" i="2"/>
  <c r="Q371" i="2"/>
  <c r="Q453" i="2"/>
  <c r="Q415" i="2"/>
  <c r="Q365" i="2"/>
  <c r="Q283" i="2"/>
  <c r="Q449" i="2"/>
  <c r="Q324" i="2"/>
  <c r="Q395" i="2"/>
  <c r="Q166" i="2"/>
  <c r="Q422" i="2"/>
  <c r="Q245" i="2"/>
  <c r="Q204" i="2"/>
  <c r="Q171" i="2"/>
  <c r="Q194" i="2"/>
  <c r="Q25" i="2"/>
  <c r="Q281" i="2"/>
  <c r="Q184" i="2"/>
  <c r="Q143" i="2"/>
  <c r="Q383" i="2"/>
  <c r="Q433" i="2"/>
  <c r="Q405" i="2"/>
  <c r="Q420" i="2"/>
  <c r="Q222" i="2"/>
  <c r="Q45" i="2"/>
  <c r="Q301" i="2"/>
  <c r="Q260" i="2"/>
  <c r="Q227" i="2"/>
  <c r="Q250" i="2"/>
  <c r="Q81" i="2"/>
  <c r="Q337" i="2"/>
  <c r="Q240" i="2"/>
  <c r="Q199" i="2"/>
  <c r="Q325" i="2"/>
  <c r="Q384" i="2"/>
  <c r="Q359" i="2"/>
  <c r="Q230" i="2"/>
  <c r="Q53" i="2"/>
  <c r="Q309" i="2"/>
  <c r="Q268" i="2"/>
  <c r="Q235" i="2"/>
  <c r="Q258" i="2"/>
  <c r="Q89" i="2"/>
  <c r="Q345" i="2"/>
  <c r="Q248" i="2"/>
  <c r="Q207" i="2"/>
  <c r="Q328" i="2"/>
  <c r="Q388" i="2"/>
  <c r="Q397" i="2"/>
  <c r="Q30" i="2"/>
  <c r="Q286" i="2"/>
  <c r="Q109" i="2"/>
  <c r="Q68" i="2"/>
  <c r="Q35" i="2"/>
  <c r="Q58" i="2"/>
  <c r="Q314" i="2"/>
  <c r="Q145" i="2"/>
  <c r="Q48" i="2"/>
  <c r="Q21" i="2"/>
  <c r="Q263" i="2"/>
  <c r="Q400" i="2"/>
  <c r="Q267" i="2"/>
  <c r="Q452" i="2"/>
  <c r="Q38" i="2"/>
  <c r="Q294" i="2"/>
  <c r="Q117" i="2"/>
  <c r="Q76" i="2"/>
  <c r="Q43" i="2"/>
  <c r="Q66" i="2"/>
  <c r="Q322" i="2"/>
  <c r="Q153" i="2"/>
  <c r="Q56" i="2"/>
  <c r="Q22" i="2"/>
  <c r="Q271" i="2"/>
  <c r="Q404" i="2"/>
  <c r="Q320" i="2"/>
  <c r="Q291" i="2"/>
  <c r="Q94" i="2"/>
  <c r="Q350" i="2"/>
  <c r="Q173" i="2"/>
  <c r="Q132" i="2"/>
  <c r="Q99" i="2"/>
  <c r="Q122" i="2"/>
  <c r="Q378" i="2"/>
  <c r="Q209" i="2"/>
  <c r="Q112" i="2"/>
  <c r="Q71" i="2"/>
  <c r="Q327" i="2"/>
  <c r="Q336" i="2"/>
  <c r="Q417" i="2"/>
  <c r="Q331" i="2"/>
  <c r="Q358" i="2"/>
  <c r="Q130" i="2"/>
  <c r="Q79" i="2"/>
  <c r="Q349" i="2"/>
  <c r="Q414" i="2"/>
  <c r="Q186" i="2"/>
  <c r="Q135" i="2"/>
  <c r="Q416" i="2"/>
  <c r="Q181" i="2"/>
  <c r="Q386" i="2"/>
  <c r="Q335" i="2"/>
  <c r="Q237" i="2"/>
  <c r="Q442" i="2"/>
  <c r="Q381" i="2"/>
  <c r="Q140" i="2"/>
  <c r="Q217" i="2"/>
  <c r="Q347" i="2"/>
  <c r="Q196" i="2"/>
  <c r="Q273" i="2"/>
  <c r="Q431" i="2"/>
  <c r="Q102" i="2"/>
  <c r="Q107" i="2"/>
  <c r="Q120" i="2"/>
  <c r="Q419" i="2"/>
  <c r="Q176" i="2"/>
  <c r="Q372" i="2"/>
  <c r="Q158" i="2"/>
  <c r="Q163" i="2"/>
  <c r="AC98" i="6"/>
  <c r="AF98" i="6"/>
  <c r="AC94" i="6"/>
  <c r="AF94" i="6"/>
  <c r="F18" i="3"/>
  <c r="F19" i="3" s="1"/>
  <c r="C18" i="3"/>
  <c r="AC108" i="10"/>
  <c r="AF108" i="10"/>
  <c r="AC122" i="15"/>
  <c r="AF122" i="15"/>
  <c r="AF107" i="10"/>
  <c r="AC107" i="10"/>
  <c r="AC101" i="10"/>
  <c r="AF101" i="10"/>
  <c r="AC108" i="6"/>
  <c r="AF108" i="6"/>
  <c r="AC103" i="10"/>
  <c r="AF103" i="10"/>
  <c r="AC110" i="6"/>
  <c r="AF110" i="6"/>
  <c r="AF86" i="8"/>
  <c r="AC86" i="8"/>
  <c r="AC118" i="4"/>
  <c r="AF118" i="4"/>
  <c r="AF112" i="4"/>
  <c r="AC112" i="4"/>
  <c r="AC122" i="4"/>
  <c r="AF122" i="4"/>
  <c r="C18" i="6"/>
  <c r="F18" i="6"/>
  <c r="F19" i="6" s="1"/>
  <c r="AF116" i="4"/>
  <c r="AC116" i="4"/>
  <c r="AC110" i="10"/>
  <c r="AF110" i="10"/>
  <c r="AC138" i="15"/>
  <c r="AF138" i="15"/>
  <c r="AC128" i="15"/>
  <c r="AF128" i="15"/>
  <c r="AF92" i="8"/>
  <c r="AC92" i="8"/>
  <c r="AC104" i="10"/>
  <c r="AF104" i="10"/>
  <c r="AC111" i="6"/>
  <c r="AF111" i="6"/>
  <c r="AC120" i="15"/>
  <c r="AF120" i="15"/>
  <c r="AF106" i="10"/>
  <c r="AC106" i="10"/>
  <c r="AC113" i="6"/>
  <c r="AF113" i="6"/>
  <c r="AF93" i="8"/>
  <c r="AC93" i="8"/>
  <c r="AF107" i="4"/>
  <c r="AC107" i="4"/>
  <c r="AF117" i="4"/>
  <c r="AC117" i="4"/>
  <c r="AC113" i="4"/>
  <c r="AF113" i="4"/>
  <c r="C18" i="14"/>
  <c r="AF91" i="10"/>
  <c r="AC91" i="10"/>
  <c r="AF101" i="12"/>
  <c r="AC101" i="12"/>
  <c r="AC95" i="8"/>
  <c r="AF95" i="8"/>
  <c r="AC90" i="8"/>
  <c r="AF90" i="8"/>
  <c r="AF97" i="12"/>
  <c r="AC97" i="12"/>
  <c r="AF99" i="8"/>
  <c r="AC99" i="8"/>
  <c r="AF124" i="15"/>
  <c r="AC124" i="15"/>
  <c r="AC87" i="8"/>
  <c r="AF87" i="8"/>
  <c r="AC136" i="15"/>
  <c r="AF136" i="15"/>
  <c r="AF91" i="8"/>
  <c r="AC91" i="8"/>
  <c r="AF102" i="8"/>
  <c r="AC102" i="8"/>
  <c r="AF104" i="4"/>
  <c r="AC104" i="4"/>
  <c r="AF114" i="4"/>
  <c r="AC114" i="4"/>
  <c r="O84" i="2"/>
  <c r="O148" i="2"/>
  <c r="O212" i="2"/>
  <c r="O276" i="2"/>
  <c r="O340" i="2"/>
  <c r="O404" i="2"/>
  <c r="O35" i="2"/>
  <c r="O99" i="2"/>
  <c r="O163" i="2"/>
  <c r="O227" i="2"/>
  <c r="O291" i="2"/>
  <c r="O50" i="2"/>
  <c r="O114" i="2"/>
  <c r="O178" i="2"/>
  <c r="O242" i="2"/>
  <c r="O306" i="2"/>
  <c r="O73" i="2"/>
  <c r="O137" i="2"/>
  <c r="O201" i="2"/>
  <c r="O32" i="2"/>
  <c r="O96" i="2"/>
  <c r="O160" i="2"/>
  <c r="O224" i="2"/>
  <c r="O288" i="2"/>
  <c r="O352" i="2"/>
  <c r="O416" i="2"/>
  <c r="O39" i="2"/>
  <c r="O103" i="2"/>
  <c r="O167" i="2"/>
  <c r="O231" i="2"/>
  <c r="O295" i="2"/>
  <c r="O359" i="2"/>
  <c r="O78" i="2"/>
  <c r="O142" i="2"/>
  <c r="O44" i="2"/>
  <c r="O108" i="2"/>
  <c r="O172" i="2"/>
  <c r="O236" i="2"/>
  <c r="O300" i="2"/>
  <c r="O364" i="2"/>
  <c r="O428" i="2"/>
  <c r="O59" i="2"/>
  <c r="O123" i="2"/>
  <c r="O187" i="2"/>
  <c r="O251" i="2"/>
  <c r="O315" i="2"/>
  <c r="O74" i="2"/>
  <c r="O138" i="2"/>
  <c r="O202" i="2"/>
  <c r="O266" i="2"/>
  <c r="O33" i="2"/>
  <c r="O97" i="2"/>
  <c r="O161" i="2"/>
  <c r="O225" i="2"/>
  <c r="O56" i="2"/>
  <c r="O120" i="2"/>
  <c r="O184" i="2"/>
  <c r="O248" i="2"/>
  <c r="O312" i="2"/>
  <c r="O376" i="2"/>
  <c r="O440" i="2"/>
  <c r="O63" i="2"/>
  <c r="O127" i="2"/>
  <c r="O191" i="2"/>
  <c r="O255" i="2"/>
  <c r="O319" i="2"/>
  <c r="O38" i="2"/>
  <c r="O102" i="2"/>
  <c r="O52" i="2"/>
  <c r="O116" i="2"/>
  <c r="O180" i="2"/>
  <c r="O244" i="2"/>
  <c r="O308" i="2"/>
  <c r="O372" i="2"/>
  <c r="O436" i="2"/>
  <c r="O67" i="2"/>
  <c r="O131" i="2"/>
  <c r="O195" i="2"/>
  <c r="O259" i="2"/>
  <c r="O323" i="2"/>
  <c r="O82" i="2"/>
  <c r="O146" i="2"/>
  <c r="O210" i="2"/>
  <c r="O60" i="2"/>
  <c r="O124" i="2"/>
  <c r="O188" i="2"/>
  <c r="O252" i="2"/>
  <c r="O316" i="2"/>
  <c r="O380" i="2"/>
  <c r="O444" i="2"/>
  <c r="O75" i="2"/>
  <c r="O139" i="2"/>
  <c r="O203" i="2"/>
  <c r="O267" i="2"/>
  <c r="O26" i="2"/>
  <c r="O90" i="2"/>
  <c r="O154" i="2"/>
  <c r="O218" i="2"/>
  <c r="O28" i="2"/>
  <c r="O156" i="2"/>
  <c r="O284" i="2"/>
  <c r="O412" i="2"/>
  <c r="O107" i="2"/>
  <c r="O235" i="2"/>
  <c r="O58" i="2"/>
  <c r="O186" i="2"/>
  <c r="O290" i="2"/>
  <c r="O81" i="2"/>
  <c r="O169" i="2"/>
  <c r="O249" i="2"/>
  <c r="O104" i="2"/>
  <c r="O192" i="2"/>
  <c r="O272" i="2"/>
  <c r="O360" i="2"/>
  <c r="O21" i="2"/>
  <c r="O87" i="2"/>
  <c r="O175" i="2"/>
  <c r="O263" i="2"/>
  <c r="O343" i="2"/>
  <c r="O86" i="2"/>
  <c r="O166" i="2"/>
  <c r="O230" i="2"/>
  <c r="O294" i="2"/>
  <c r="O85" i="2"/>
  <c r="O149" i="2"/>
  <c r="O213" i="2"/>
  <c r="O277" i="2"/>
  <c r="O341" i="2"/>
  <c r="O377" i="2"/>
  <c r="O326" i="2"/>
  <c r="O433" i="2"/>
  <c r="O419" i="2"/>
  <c r="O358" i="2"/>
  <c r="O310" i="2"/>
  <c r="O409" i="2"/>
  <c r="O330" i="2"/>
  <c r="O430" i="2"/>
  <c r="O366" i="2"/>
  <c r="O448" i="2"/>
  <c r="O385" i="2"/>
  <c r="O36" i="2"/>
  <c r="O164" i="2"/>
  <c r="O292" i="2"/>
  <c r="O420" i="2"/>
  <c r="O115" i="2"/>
  <c r="O243" i="2"/>
  <c r="O66" i="2"/>
  <c r="O194" i="2"/>
  <c r="O298" i="2"/>
  <c r="O89" i="2"/>
  <c r="O177" i="2"/>
  <c r="O24" i="2"/>
  <c r="O112" i="2"/>
  <c r="O200" i="2"/>
  <c r="O280" i="2"/>
  <c r="O368" i="2"/>
  <c r="O22" i="2"/>
  <c r="O95" i="2"/>
  <c r="O183" i="2"/>
  <c r="O271" i="2"/>
  <c r="O351" i="2"/>
  <c r="O94" i="2"/>
  <c r="O174" i="2"/>
  <c r="O238" i="2"/>
  <c r="O29" i="2"/>
  <c r="O93" i="2"/>
  <c r="O157" i="2"/>
  <c r="O221" i="2"/>
  <c r="O285" i="2"/>
  <c r="O281" i="2"/>
  <c r="O406" i="2"/>
  <c r="O357" i="2"/>
  <c r="O447" i="2"/>
  <c r="O421" i="2"/>
  <c r="O361" i="2"/>
  <c r="O337" i="2"/>
  <c r="O438" i="2"/>
  <c r="O331" i="2"/>
  <c r="O434" i="2"/>
  <c r="O369" i="2"/>
  <c r="O273" i="2"/>
  <c r="O414" i="2"/>
  <c r="O68" i="2"/>
  <c r="O196" i="2"/>
  <c r="O324" i="2"/>
  <c r="O452" i="2"/>
  <c r="O147" i="2"/>
  <c r="O275" i="2"/>
  <c r="O98" i="2"/>
  <c r="O226" i="2"/>
  <c r="O314" i="2"/>
  <c r="O105" i="2"/>
  <c r="O185" i="2"/>
  <c r="O40" i="2"/>
  <c r="O128" i="2"/>
  <c r="O208" i="2"/>
  <c r="O296" i="2"/>
  <c r="O384" i="2"/>
  <c r="O23" i="2"/>
  <c r="O111" i="2"/>
  <c r="O199" i="2"/>
  <c r="O279" i="2"/>
  <c r="O367" i="2"/>
  <c r="O110" i="2"/>
  <c r="O182" i="2"/>
  <c r="O246" i="2"/>
  <c r="O37" i="2"/>
  <c r="O101" i="2"/>
  <c r="O165" i="2"/>
  <c r="O229" i="2"/>
  <c r="O293" i="2"/>
  <c r="O305" i="2"/>
  <c r="O410" i="2"/>
  <c r="O371" i="2"/>
  <c r="O297" i="2"/>
  <c r="O425" i="2"/>
  <c r="O382" i="2"/>
  <c r="O365" i="2"/>
  <c r="O442" i="2"/>
  <c r="O345" i="2"/>
  <c r="O265" i="2"/>
  <c r="O383" i="2"/>
  <c r="O313" i="2"/>
  <c r="O418" i="2"/>
  <c r="O76" i="2"/>
  <c r="O204" i="2"/>
  <c r="O332" i="2"/>
  <c r="O27" i="2"/>
  <c r="O155" i="2"/>
  <c r="O283" i="2"/>
  <c r="O106" i="2"/>
  <c r="O234" i="2"/>
  <c r="O25" i="2"/>
  <c r="O113" i="2"/>
  <c r="O193" i="2"/>
  <c r="O48" i="2"/>
  <c r="O136" i="2"/>
  <c r="O216" i="2"/>
  <c r="O304" i="2"/>
  <c r="O392" i="2"/>
  <c r="O31" i="2"/>
  <c r="O119" i="2"/>
  <c r="O207" i="2"/>
  <c r="O287" i="2"/>
  <c r="O30" i="2"/>
  <c r="O118" i="2"/>
  <c r="O190" i="2"/>
  <c r="O254" i="2"/>
  <c r="O45" i="2"/>
  <c r="O109" i="2"/>
  <c r="O173" i="2"/>
  <c r="O237" i="2"/>
  <c r="O301" i="2"/>
  <c r="O347" i="2"/>
  <c r="O431" i="2"/>
  <c r="O398" i="2"/>
  <c r="O334" i="2"/>
  <c r="O450" i="2"/>
  <c r="O386" i="2"/>
  <c r="O374" i="2"/>
  <c r="O446" i="2"/>
  <c r="O362" i="2"/>
  <c r="O322" i="2"/>
  <c r="O387" i="2"/>
  <c r="O318" i="2"/>
  <c r="O439" i="2"/>
  <c r="O92" i="2"/>
  <c r="O220" i="2"/>
  <c r="O348" i="2"/>
  <c r="O43" i="2"/>
  <c r="O171" i="2"/>
  <c r="O299" i="2"/>
  <c r="O122" i="2"/>
  <c r="O250" i="2"/>
  <c r="O41" i="2"/>
  <c r="O121" i="2"/>
  <c r="O209" i="2"/>
  <c r="O64" i="2"/>
  <c r="O144" i="2"/>
  <c r="O232" i="2"/>
  <c r="O320" i="2"/>
  <c r="O400" i="2"/>
  <c r="O47" i="2"/>
  <c r="O135" i="2"/>
  <c r="O215" i="2"/>
  <c r="O303" i="2"/>
  <c r="O46" i="2"/>
  <c r="O126" i="2"/>
  <c r="O198" i="2"/>
  <c r="O262" i="2"/>
  <c r="O53" i="2"/>
  <c r="O117" i="2"/>
  <c r="O181" i="2"/>
  <c r="O245" i="2"/>
  <c r="O309" i="2"/>
  <c r="O350" i="2"/>
  <c r="O435" i="2"/>
  <c r="O402" i="2"/>
  <c r="O354" i="2"/>
  <c r="O453" i="2"/>
  <c r="O407" i="2"/>
  <c r="O378" i="2"/>
  <c r="O449" i="2"/>
  <c r="O391" i="2"/>
  <c r="O338" i="2"/>
  <c r="O389" i="2"/>
  <c r="O346" i="2"/>
  <c r="O443" i="2"/>
  <c r="O100" i="2"/>
  <c r="O228" i="2"/>
  <c r="O356" i="2"/>
  <c r="O51" i="2"/>
  <c r="O179" i="2"/>
  <c r="O307" i="2"/>
  <c r="O130" i="2"/>
  <c r="O258" i="2"/>
  <c r="O49" i="2"/>
  <c r="O129" i="2"/>
  <c r="O217" i="2"/>
  <c r="O72" i="2"/>
  <c r="O152" i="2"/>
  <c r="O240" i="2"/>
  <c r="O328" i="2"/>
  <c r="O408" i="2"/>
  <c r="O55" i="2"/>
  <c r="O143" i="2"/>
  <c r="O223" i="2"/>
  <c r="O311" i="2"/>
  <c r="O54" i="2"/>
  <c r="O134" i="2"/>
  <c r="O206" i="2"/>
  <c r="O270" i="2"/>
  <c r="O61" i="2"/>
  <c r="O125" i="2"/>
  <c r="O189" i="2"/>
  <c r="O253" i="2"/>
  <c r="O317" i="2"/>
  <c r="O353" i="2"/>
  <c r="O437" i="2"/>
  <c r="O423" i="2"/>
  <c r="O390" i="2"/>
  <c r="O329" i="2"/>
  <c r="O411" i="2"/>
  <c r="O399" i="2"/>
  <c r="O257" i="2"/>
  <c r="O395" i="2"/>
  <c r="O339" i="2"/>
  <c r="O393" i="2"/>
  <c r="O375" i="2"/>
  <c r="O445" i="2"/>
  <c r="O260" i="2"/>
  <c r="O34" i="2"/>
  <c r="O145" i="2"/>
  <c r="O256" i="2"/>
  <c r="O151" i="2"/>
  <c r="O150" i="2"/>
  <c r="O133" i="2"/>
  <c r="O370" i="2"/>
  <c r="O342" i="2"/>
  <c r="O397" i="2"/>
  <c r="O451" i="2"/>
  <c r="O268" i="2"/>
  <c r="O42" i="2"/>
  <c r="O153" i="2"/>
  <c r="O264" i="2"/>
  <c r="O159" i="2"/>
  <c r="O158" i="2"/>
  <c r="O141" i="2"/>
  <c r="O373" i="2"/>
  <c r="O355" i="2"/>
  <c r="O401" i="2"/>
  <c r="O454" i="2"/>
  <c r="O388" i="2"/>
  <c r="O162" i="2"/>
  <c r="O233" i="2"/>
  <c r="O336" i="2"/>
  <c r="O239" i="2"/>
  <c r="O214" i="2"/>
  <c r="O197" i="2"/>
  <c r="O441" i="2"/>
  <c r="O413" i="2"/>
  <c r="O349" i="2"/>
  <c r="O396" i="2"/>
  <c r="O170" i="2"/>
  <c r="O241" i="2"/>
  <c r="O344" i="2"/>
  <c r="O247" i="2"/>
  <c r="O222" i="2"/>
  <c r="O205" i="2"/>
  <c r="O289" i="2"/>
  <c r="O417" i="2"/>
  <c r="O363" i="2"/>
  <c r="O83" i="2"/>
  <c r="O274" i="2"/>
  <c r="O80" i="2"/>
  <c r="O424" i="2"/>
  <c r="O327" i="2"/>
  <c r="O278" i="2"/>
  <c r="O261" i="2"/>
  <c r="O427" i="2"/>
  <c r="O403" i="2"/>
  <c r="O422" i="2"/>
  <c r="O91" i="2"/>
  <c r="O282" i="2"/>
  <c r="O88" i="2"/>
  <c r="O432" i="2"/>
  <c r="O335" i="2"/>
  <c r="O286" i="2"/>
  <c r="O269" i="2"/>
  <c r="O429" i="2"/>
  <c r="O405" i="2"/>
  <c r="O426" i="2"/>
  <c r="O132" i="2"/>
  <c r="O211" i="2"/>
  <c r="O57" i="2"/>
  <c r="O168" i="2"/>
  <c r="O71" i="2"/>
  <c r="O62" i="2"/>
  <c r="O69" i="2"/>
  <c r="O325" i="2"/>
  <c r="O394" i="2"/>
  <c r="O302" i="2"/>
  <c r="O379" i="2"/>
  <c r="O79" i="2"/>
  <c r="O70" i="2"/>
  <c r="O77" i="2"/>
  <c r="O333" i="2"/>
  <c r="O140" i="2"/>
  <c r="O415" i="2"/>
  <c r="O219" i="2"/>
  <c r="O321" i="2"/>
  <c r="O65" i="2"/>
  <c r="O381" i="2"/>
  <c r="O176" i="2"/>
  <c r="AC99" i="6"/>
  <c r="AF99" i="6"/>
  <c r="C18" i="8"/>
  <c r="F18" i="8"/>
  <c r="F19" i="8" s="1"/>
  <c r="AF104" i="8"/>
  <c r="AC104" i="8"/>
  <c r="AC97" i="8"/>
  <c r="AF97" i="8"/>
  <c r="AC105" i="12"/>
  <c r="AF105" i="12"/>
  <c r="AF93" i="6"/>
  <c r="AC93" i="6"/>
  <c r="AF91" i="12"/>
  <c r="AC91" i="12"/>
  <c r="AC96" i="8"/>
  <c r="AF96" i="8"/>
  <c r="AF93" i="12"/>
  <c r="AC93" i="12"/>
  <c r="AC100" i="8"/>
  <c r="AF100" i="8"/>
  <c r="AF119" i="4"/>
  <c r="AC119" i="4"/>
  <c r="AC109" i="4"/>
  <c r="AF109" i="4"/>
  <c r="P18" i="2"/>
  <c r="E18" i="9"/>
  <c r="E18" i="11"/>
  <c r="O18" i="2"/>
  <c r="Q18" i="2"/>
  <c r="AI130" i="1" l="1"/>
  <c r="AH130" i="1" s="1"/>
  <c r="AJ130" i="1"/>
  <c r="AK130" i="1"/>
  <c r="AJ133" i="1"/>
  <c r="AK133" i="1"/>
  <c r="AI133" i="1"/>
  <c r="AH133" i="1" s="1"/>
  <c r="AD132" i="1"/>
  <c r="AH131" i="1"/>
  <c r="AB132" i="1"/>
  <c r="Y132" i="1" s="1"/>
  <c r="AJ142" i="15"/>
  <c r="AK142" i="15"/>
  <c r="AI142" i="15"/>
  <c r="AJ144" i="15"/>
  <c r="AK144" i="15"/>
  <c r="AI144" i="15"/>
  <c r="AH145" i="15"/>
  <c r="AH143" i="15"/>
  <c r="AJ126" i="4"/>
  <c r="AK126" i="4"/>
  <c r="AI126" i="4"/>
  <c r="AH126" i="4" s="1"/>
  <c r="AJ128" i="4"/>
  <c r="AI128" i="4"/>
  <c r="AH128" i="4" s="1"/>
  <c r="AK128" i="4"/>
  <c r="AH129" i="4"/>
  <c r="AH127" i="4"/>
  <c r="AH22" i="3"/>
  <c r="AI22" i="3" s="1"/>
  <c r="AJ22" i="3"/>
  <c r="AJ100" i="3"/>
  <c r="AH100" i="3"/>
  <c r="AI100" i="3" s="1"/>
  <c r="AJ75" i="3"/>
  <c r="AH75" i="3"/>
  <c r="AI75" i="3" s="1"/>
  <c r="AH87" i="3"/>
  <c r="AI87" i="3" s="1"/>
  <c r="AJ87" i="3"/>
  <c r="AJ65" i="3"/>
  <c r="AH65" i="3"/>
  <c r="AI65" i="3" s="1"/>
  <c r="AH85" i="3"/>
  <c r="AI85" i="3" s="1"/>
  <c r="AJ85" i="3"/>
  <c r="AH79" i="3"/>
  <c r="AI79" i="3" s="1"/>
  <c r="AJ79" i="3"/>
  <c r="AJ105" i="3"/>
  <c r="AH105" i="3"/>
  <c r="AI105" i="3" s="1"/>
  <c r="AJ34" i="3"/>
  <c r="AH34" i="3"/>
  <c r="AI34" i="3" s="1"/>
  <c r="AJ80" i="3"/>
  <c r="AH80" i="3"/>
  <c r="AI80" i="3" s="1"/>
  <c r="AH78" i="3"/>
  <c r="AI78" i="3" s="1"/>
  <c r="AJ78" i="3"/>
  <c r="AH90" i="3"/>
  <c r="AI90" i="3" s="1"/>
  <c r="AJ90" i="3"/>
  <c r="AJ61" i="3"/>
  <c r="AH61" i="3"/>
  <c r="AI61" i="3" s="1"/>
  <c r="AJ107" i="3"/>
  <c r="AH107" i="3"/>
  <c r="AI107" i="3" s="1"/>
  <c r="AH50" i="3"/>
  <c r="AI50" i="3" s="1"/>
  <c r="AJ50" i="3"/>
  <c r="AH56" i="3"/>
  <c r="AI56" i="3" s="1"/>
  <c r="AJ56" i="3"/>
  <c r="AJ24" i="3"/>
  <c r="AH24" i="3"/>
  <c r="AI24" i="3" s="1"/>
  <c r="AH60" i="3"/>
  <c r="AI60" i="3" s="1"/>
  <c r="AJ60" i="3"/>
  <c r="AH103" i="3"/>
  <c r="AI103" i="3" s="1"/>
  <c r="AJ103" i="3"/>
  <c r="AJ42" i="3"/>
  <c r="AH42" i="3"/>
  <c r="AI42" i="3" s="1"/>
  <c r="AJ58" i="3"/>
  <c r="AH58" i="3"/>
  <c r="AI58" i="3" s="1"/>
  <c r="AH68" i="3"/>
  <c r="AI68" i="3" s="1"/>
  <c r="AJ68" i="3"/>
  <c r="AJ28" i="3"/>
  <c r="AH28" i="3"/>
  <c r="AI28" i="3" s="1"/>
  <c r="AH88" i="3"/>
  <c r="AI88" i="3" s="1"/>
  <c r="AJ88" i="3"/>
  <c r="AJ47" i="3"/>
  <c r="AH47" i="3"/>
  <c r="AI47" i="3" s="1"/>
  <c r="AH64" i="3"/>
  <c r="AI64" i="3" s="1"/>
  <c r="AJ64" i="3"/>
  <c r="AJ39" i="3"/>
  <c r="AH39" i="3"/>
  <c r="AI39" i="3" s="1"/>
  <c r="AJ108" i="3"/>
  <c r="AH108" i="3"/>
  <c r="AI108" i="3" s="1"/>
  <c r="AJ89" i="3"/>
  <c r="AH89" i="3"/>
  <c r="AI89" i="3" s="1"/>
  <c r="AH25" i="3"/>
  <c r="AI25" i="3" s="1"/>
  <c r="AJ25" i="3"/>
  <c r="F18" i="4"/>
  <c r="F19" i="4" s="1"/>
  <c r="AH102" i="3"/>
  <c r="AI102" i="3" s="1"/>
  <c r="AJ102" i="3"/>
  <c r="AJ48" i="3"/>
  <c r="AH48" i="3"/>
  <c r="AI48" i="3" s="1"/>
  <c r="AJ32" i="3"/>
  <c r="AH32" i="3"/>
  <c r="AI32" i="3" s="1"/>
  <c r="AJ69" i="3"/>
  <c r="AH69" i="3"/>
  <c r="AI69" i="3" s="1"/>
  <c r="AH70" i="3"/>
  <c r="AI70" i="3" s="1"/>
  <c r="AJ70" i="3"/>
  <c r="AH45" i="3"/>
  <c r="AI45" i="3" s="1"/>
  <c r="AJ45" i="3"/>
  <c r="AH91" i="3"/>
  <c r="AI91" i="3" s="1"/>
  <c r="AJ91" i="3"/>
  <c r="AJ71" i="3"/>
  <c r="AH71" i="3"/>
  <c r="AI71" i="3" s="1"/>
  <c r="AH29" i="3"/>
  <c r="AI29" i="3" s="1"/>
  <c r="AJ29" i="3"/>
  <c r="AJ44" i="3"/>
  <c r="AH44" i="3"/>
  <c r="AI44" i="3" s="1"/>
  <c r="AH81" i="3"/>
  <c r="AI81" i="3" s="1"/>
  <c r="AJ81" i="3"/>
  <c r="AJ97" i="3"/>
  <c r="AH97" i="3"/>
  <c r="AI97" i="3" s="1"/>
  <c r="AH55" i="3"/>
  <c r="AI55" i="3" s="1"/>
  <c r="AJ55" i="3"/>
  <c r="AJ43" i="3"/>
  <c r="AH43" i="3"/>
  <c r="AI43" i="3" s="1"/>
  <c r="AJ54" i="3"/>
  <c r="AH54" i="3"/>
  <c r="AI54" i="3" s="1"/>
  <c r="AH73" i="3"/>
  <c r="AI73" i="3" s="1"/>
  <c r="AJ73" i="3"/>
  <c r="AH76" i="3"/>
  <c r="AI76" i="3" s="1"/>
  <c r="AJ76" i="3"/>
  <c r="AH53" i="3"/>
  <c r="AI53" i="3" s="1"/>
  <c r="AJ53" i="3"/>
  <c r="AJ84" i="3"/>
  <c r="AH84" i="3"/>
  <c r="AI84" i="3" s="1"/>
  <c r="AH83" i="3"/>
  <c r="AI83" i="3" s="1"/>
  <c r="AJ83" i="3"/>
  <c r="AJ41" i="3"/>
  <c r="AH41" i="3"/>
  <c r="AI41" i="3" s="1"/>
  <c r="AH67" i="3"/>
  <c r="AI67" i="3" s="1"/>
  <c r="AJ67" i="3"/>
  <c r="AH57" i="3"/>
  <c r="AI57" i="3" s="1"/>
  <c r="AJ57" i="3"/>
  <c r="F18" i="14"/>
  <c r="F19" i="14" s="1"/>
  <c r="F18" i="15"/>
  <c r="F19" i="15" s="1"/>
  <c r="AJ124" i="4"/>
  <c r="AK124" i="4"/>
  <c r="AI124" i="4"/>
  <c r="AH124" i="4" s="1"/>
  <c r="AI125" i="4"/>
  <c r="AH125" i="4" s="1"/>
  <c r="AJ125" i="4"/>
  <c r="AK125" i="4"/>
  <c r="AI69" i="4"/>
  <c r="AJ69" i="4"/>
  <c r="AK69" i="4"/>
  <c r="AI82" i="4"/>
  <c r="AJ82" i="4"/>
  <c r="AK82" i="4"/>
  <c r="BB74" i="4"/>
  <c r="BA74" i="4"/>
  <c r="AJ108" i="4"/>
  <c r="AK108" i="4"/>
  <c r="AI108" i="4"/>
  <c r="AH108" i="4" s="1"/>
  <c r="BA81" i="4"/>
  <c r="BB81" i="4"/>
  <c r="BB72" i="4"/>
  <c r="BA72" i="4"/>
  <c r="AZ72" i="4" s="1"/>
  <c r="AX72" i="4" s="1"/>
  <c r="BB63" i="4"/>
  <c r="BA63" i="4"/>
  <c r="AZ63" i="4" s="1"/>
  <c r="AX63" i="4" s="1"/>
  <c r="AI118" i="4"/>
  <c r="AJ118" i="4"/>
  <c r="AK118" i="4"/>
  <c r="AI72" i="4"/>
  <c r="AJ72" i="4"/>
  <c r="AK72" i="4"/>
  <c r="BB56" i="4"/>
  <c r="BA56" i="4"/>
  <c r="AZ56" i="4" s="1"/>
  <c r="AX56" i="4" s="1"/>
  <c r="BA52" i="4"/>
  <c r="BB52" i="4"/>
  <c r="BA43" i="4"/>
  <c r="BB43" i="4"/>
  <c r="BA32" i="4"/>
  <c r="BB32" i="4"/>
  <c r="BA30" i="4"/>
  <c r="BB30" i="4"/>
  <c r="BA47" i="4"/>
  <c r="BB47" i="4"/>
  <c r="AJ121" i="4"/>
  <c r="AK121" i="4"/>
  <c r="AI121" i="4"/>
  <c r="AH121" i="4" s="1"/>
  <c r="BA54" i="4"/>
  <c r="AZ54" i="4" s="1"/>
  <c r="AX54" i="4" s="1"/>
  <c r="BB54" i="4"/>
  <c r="BB67" i="4"/>
  <c r="BA67" i="4"/>
  <c r="AZ67" i="4" s="1"/>
  <c r="AX67" i="4" s="1"/>
  <c r="AK63" i="4"/>
  <c r="AI63" i="4"/>
  <c r="AJ63" i="4"/>
  <c r="BB34" i="4"/>
  <c r="BA34" i="4"/>
  <c r="AZ34" i="4" s="1"/>
  <c r="AX34" i="4" s="1"/>
  <c r="AK76" i="4"/>
  <c r="AI76" i="4"/>
  <c r="AJ76" i="4"/>
  <c r="BB24" i="4"/>
  <c r="BA24" i="4"/>
  <c r="AJ55" i="4"/>
  <c r="AK55" i="4"/>
  <c r="AI55" i="4"/>
  <c r="AH55" i="4" s="1"/>
  <c r="AI43" i="4"/>
  <c r="AJ43" i="4"/>
  <c r="AK43" i="4"/>
  <c r="BA62" i="4"/>
  <c r="AZ62" i="4" s="1"/>
  <c r="AX62" i="4" s="1"/>
  <c r="BB62" i="4"/>
  <c r="AI86" i="4"/>
  <c r="AJ86" i="4"/>
  <c r="AK86" i="4"/>
  <c r="BA37" i="4"/>
  <c r="BB37" i="4"/>
  <c r="AI94" i="4"/>
  <c r="AH94" i="4" s="1"/>
  <c r="AJ94" i="4"/>
  <c r="AK94" i="4"/>
  <c r="BA60" i="4"/>
  <c r="BB60" i="4"/>
  <c r="BA45" i="4"/>
  <c r="AZ45" i="4" s="1"/>
  <c r="AX45" i="4" s="1"/>
  <c r="BB45" i="4"/>
  <c r="AK114" i="4"/>
  <c r="AI114" i="4"/>
  <c r="AH114" i="4" s="1"/>
  <c r="AJ114" i="4"/>
  <c r="AI75" i="4"/>
  <c r="AK75" i="4"/>
  <c r="AJ75" i="4"/>
  <c r="AJ96" i="4"/>
  <c r="AK96" i="4"/>
  <c r="AI96" i="4"/>
  <c r="BB17" i="4"/>
  <c r="BA17" i="4"/>
  <c r="BA57" i="4"/>
  <c r="BB57" i="4"/>
  <c r="BA12" i="4"/>
  <c r="BB12" i="4"/>
  <c r="AJ107" i="4"/>
  <c r="AK107" i="4"/>
  <c r="AI107" i="4"/>
  <c r="AH107" i="4" s="1"/>
  <c r="BA25" i="4"/>
  <c r="AZ25" i="4" s="1"/>
  <c r="AX25" i="4" s="1"/>
  <c r="BB25" i="4"/>
  <c r="AK122" i="4"/>
  <c r="AI122" i="4"/>
  <c r="AJ122" i="4"/>
  <c r="BA71" i="4"/>
  <c r="BB71" i="4"/>
  <c r="BA39" i="4"/>
  <c r="BB39" i="4"/>
  <c r="BB28" i="4"/>
  <c r="BA28" i="4"/>
  <c r="AZ28" i="4" s="1"/>
  <c r="AX28" i="4" s="1"/>
  <c r="AJ105" i="4"/>
  <c r="AK105" i="4"/>
  <c r="AI105" i="4"/>
  <c r="BB27" i="4"/>
  <c r="BA27" i="4"/>
  <c r="AZ27" i="4" s="1"/>
  <c r="AX27" i="4" s="1"/>
  <c r="AI112" i="4"/>
  <c r="AH112" i="4" s="1"/>
  <c r="AJ112" i="4"/>
  <c r="AK112" i="4"/>
  <c r="BA70" i="4"/>
  <c r="BB70" i="4"/>
  <c r="AJ25" i="4"/>
  <c r="AK25" i="4"/>
  <c r="AI25" i="4"/>
  <c r="AH25" i="4" s="1"/>
  <c r="BA77" i="4"/>
  <c r="AZ77" i="4" s="1"/>
  <c r="AX77" i="4" s="1"/>
  <c r="BB77" i="4"/>
  <c r="AI100" i="4"/>
  <c r="AJ100" i="4"/>
  <c r="AK100" i="4"/>
  <c r="BA46" i="4"/>
  <c r="BB46" i="4"/>
  <c r="AK71" i="4"/>
  <c r="AI71" i="4"/>
  <c r="AH71" i="4" s="1"/>
  <c r="AJ71" i="4"/>
  <c r="BA61" i="4"/>
  <c r="BB61" i="4"/>
  <c r="BA73" i="4"/>
  <c r="AZ73" i="4" s="1"/>
  <c r="AX73" i="4" s="1"/>
  <c r="BB73" i="4"/>
  <c r="BB65" i="4"/>
  <c r="BA65" i="4"/>
  <c r="AZ65" i="4" s="1"/>
  <c r="AX65" i="4" s="1"/>
  <c r="AI116" i="4"/>
  <c r="AH116" i="4" s="1"/>
  <c r="AJ116" i="4"/>
  <c r="AK116" i="4"/>
  <c r="AI90" i="4"/>
  <c r="AJ90" i="4"/>
  <c r="AK90" i="4"/>
  <c r="AI119" i="4"/>
  <c r="AJ119" i="4"/>
  <c r="AK119" i="4"/>
  <c r="BA76" i="4"/>
  <c r="BB76" i="4"/>
  <c r="AJ103" i="4"/>
  <c r="AK103" i="4"/>
  <c r="AI103" i="4"/>
  <c r="AI29" i="4"/>
  <c r="AJ29" i="4"/>
  <c r="AK29" i="4"/>
  <c r="BA41" i="4"/>
  <c r="BB41" i="4"/>
  <c r="BA59" i="4"/>
  <c r="BB59" i="4"/>
  <c r="BB50" i="4"/>
  <c r="BA50" i="4"/>
  <c r="AZ50" i="4" s="1"/>
  <c r="AX50" i="4" s="1"/>
  <c r="BB66" i="4"/>
  <c r="BA66" i="4"/>
  <c r="AI106" i="4"/>
  <c r="AJ106" i="4"/>
  <c r="AK106" i="4"/>
  <c r="BA26" i="4"/>
  <c r="AZ26" i="4" s="1"/>
  <c r="AX26" i="4" s="1"/>
  <c r="BB26" i="4"/>
  <c r="BA53" i="4"/>
  <c r="BB53" i="4"/>
  <c r="BA82" i="4"/>
  <c r="AZ82" i="4" s="1"/>
  <c r="AX82" i="4" s="1"/>
  <c r="BB82" i="4"/>
  <c r="BB49" i="4"/>
  <c r="BA49" i="4"/>
  <c r="AZ49" i="4" s="1"/>
  <c r="AX49" i="4" s="1"/>
  <c r="BA64" i="4"/>
  <c r="AZ64" i="4" s="1"/>
  <c r="AX64" i="4" s="1"/>
  <c r="BB64" i="4"/>
  <c r="BB78" i="4"/>
  <c r="BA78" i="4"/>
  <c r="AZ78" i="4" s="1"/>
  <c r="AX78" i="4" s="1"/>
  <c r="AJ109" i="4"/>
  <c r="AK109" i="4"/>
  <c r="AI109" i="4"/>
  <c r="AI110" i="4"/>
  <c r="AJ110" i="4"/>
  <c r="AK110" i="4"/>
  <c r="BA36" i="4"/>
  <c r="BB36" i="4"/>
  <c r="AI42" i="4"/>
  <c r="AH42" i="4" s="1"/>
  <c r="AJ42" i="4"/>
  <c r="AK42" i="4"/>
  <c r="AI64" i="4"/>
  <c r="AJ64" i="4"/>
  <c r="AK64" i="4"/>
  <c r="BA79" i="4"/>
  <c r="BB79" i="4"/>
  <c r="AI56" i="4"/>
  <c r="AH56" i="4" s="1"/>
  <c r="AJ56" i="4"/>
  <c r="AK56" i="4"/>
  <c r="AJ111" i="4"/>
  <c r="AK111" i="4"/>
  <c r="AI111" i="4"/>
  <c r="BA42" i="4"/>
  <c r="BB42" i="4"/>
  <c r="AI51" i="4"/>
  <c r="AH51" i="4" s="1"/>
  <c r="AJ51" i="4"/>
  <c r="AK51" i="4"/>
  <c r="BB75" i="4"/>
  <c r="BA75" i="4"/>
  <c r="AZ75" i="4" s="1"/>
  <c r="AX75" i="4" s="1"/>
  <c r="BB68" i="4"/>
  <c r="BA68" i="4"/>
  <c r="AZ68" i="4" s="1"/>
  <c r="AX68" i="4" s="1"/>
  <c r="BB55" i="4"/>
  <c r="BA55" i="4"/>
  <c r="AZ55" i="4" s="1"/>
  <c r="AX55" i="4" s="1"/>
  <c r="BB80" i="4"/>
  <c r="BA80" i="4"/>
  <c r="AZ80" i="4" s="1"/>
  <c r="AX80" i="4" s="1"/>
  <c r="AJ123" i="4"/>
  <c r="AK123" i="4"/>
  <c r="AI123" i="4"/>
  <c r="AJ117" i="4"/>
  <c r="AK117" i="4"/>
  <c r="AI117" i="4"/>
  <c r="AH117" i="4" s="1"/>
  <c r="AJ113" i="4"/>
  <c r="AK113" i="4"/>
  <c r="AI113" i="4"/>
  <c r="AH113" i="4" s="1"/>
  <c r="BB29" i="4"/>
  <c r="BA29" i="4"/>
  <c r="BA31" i="4"/>
  <c r="BB31" i="4"/>
  <c r="BA40" i="4"/>
  <c r="AZ40" i="4" s="1"/>
  <c r="AX40" i="4" s="1"/>
  <c r="BB40" i="4"/>
  <c r="AI59" i="4"/>
  <c r="AJ59" i="4"/>
  <c r="AK59" i="4"/>
  <c r="BB38" i="4"/>
  <c r="BA38" i="4"/>
  <c r="AZ38" i="4" s="1"/>
  <c r="AX38" i="4" s="1"/>
  <c r="AI120" i="4"/>
  <c r="AJ120" i="4"/>
  <c r="AK120" i="4"/>
  <c r="BA33" i="4"/>
  <c r="BB33" i="4"/>
  <c r="AI39" i="4"/>
  <c r="AH39" i="4" s="1"/>
  <c r="AJ39" i="4"/>
  <c r="AK39" i="4"/>
  <c r="BA69" i="4"/>
  <c r="BB69" i="4"/>
  <c r="BB48" i="4"/>
  <c r="BA48" i="4"/>
  <c r="AZ48" i="4" s="1"/>
  <c r="AX48" i="4" s="1"/>
  <c r="AI87" i="4"/>
  <c r="AJ87" i="4"/>
  <c r="AK87" i="4"/>
  <c r="AB98" i="4"/>
  <c r="Y98" i="4" s="1"/>
  <c r="AA98" i="4"/>
  <c r="AE98" i="4" s="1"/>
  <c r="AA102" i="4"/>
  <c r="AE102" i="4" s="1"/>
  <c r="AB102" i="4"/>
  <c r="Y102" i="4" s="1"/>
  <c r="AB79" i="4"/>
  <c r="Y79" i="4" s="1"/>
  <c r="AA79" i="4"/>
  <c r="AE79" i="4" s="1"/>
  <c r="AA92" i="4"/>
  <c r="AE92" i="4" s="1"/>
  <c r="AB92" i="4"/>
  <c r="Y92" i="4" s="1"/>
  <c r="AH49" i="4"/>
  <c r="AH104" i="4"/>
  <c r="AH115" i="4"/>
  <c r="AJ92" i="16"/>
  <c r="AK92" i="16"/>
  <c r="AI92" i="16"/>
  <c r="AH92" i="16" s="1"/>
  <c r="AI78" i="16"/>
  <c r="AH78" i="16" s="1"/>
  <c r="AJ78" i="16"/>
  <c r="AK78" i="16"/>
  <c r="BB67" i="16"/>
  <c r="BA67" i="16"/>
  <c r="AZ67" i="16" s="1"/>
  <c r="AX67" i="16" s="1"/>
  <c r="AK56" i="16"/>
  <c r="AI56" i="16"/>
  <c r="AJ56" i="16"/>
  <c r="BB5" i="16"/>
  <c r="BA5" i="16"/>
  <c r="AJ42" i="16"/>
  <c r="AK42" i="16"/>
  <c r="AI42" i="16"/>
  <c r="AH42" i="16" s="1"/>
  <c r="BA66" i="16"/>
  <c r="AZ66" i="16" s="1"/>
  <c r="AX66" i="16" s="1"/>
  <c r="BB66" i="16"/>
  <c r="BB15" i="16"/>
  <c r="BA15" i="16"/>
  <c r="BA39" i="16"/>
  <c r="AZ39" i="16" s="1"/>
  <c r="AX39" i="16" s="1"/>
  <c r="BB39" i="16"/>
  <c r="AI49" i="16"/>
  <c r="AJ49" i="16"/>
  <c r="AK49" i="16"/>
  <c r="AJ51" i="16"/>
  <c r="AK51" i="16"/>
  <c r="AI51" i="16"/>
  <c r="AH51" i="16" s="1"/>
  <c r="AI57" i="16"/>
  <c r="AH57" i="16" s="1"/>
  <c r="AJ57" i="16"/>
  <c r="AK57" i="16"/>
  <c r="BB9" i="16"/>
  <c r="BA9" i="16"/>
  <c r="BA65" i="16"/>
  <c r="BB65" i="16"/>
  <c r="BB36" i="16"/>
  <c r="BA36" i="16"/>
  <c r="AK39" i="16"/>
  <c r="AJ39" i="16"/>
  <c r="AI39" i="16"/>
  <c r="AH39" i="16" s="1"/>
  <c r="BB11" i="16"/>
  <c r="BA11" i="16"/>
  <c r="BA53" i="16"/>
  <c r="AZ53" i="16" s="1"/>
  <c r="AX53" i="16" s="1"/>
  <c r="BB53" i="16"/>
  <c r="AI53" i="16"/>
  <c r="AH53" i="16" s="1"/>
  <c r="AJ53" i="16"/>
  <c r="AK53" i="16"/>
  <c r="AK24" i="16"/>
  <c r="AI24" i="16"/>
  <c r="AH24" i="16" s="1"/>
  <c r="AJ24" i="16"/>
  <c r="AI22" i="16"/>
  <c r="AH22" i="16" s="1"/>
  <c r="AJ22" i="16"/>
  <c r="AK22" i="16"/>
  <c r="AK82" i="16"/>
  <c r="AI82" i="16"/>
  <c r="AJ82" i="16"/>
  <c r="AI70" i="16"/>
  <c r="AH70" i="16" s="1"/>
  <c r="AJ70" i="16"/>
  <c r="AK70" i="16"/>
  <c r="AI31" i="16"/>
  <c r="AH31" i="16" s="1"/>
  <c r="AK31" i="16"/>
  <c r="AJ31" i="16"/>
  <c r="AK68" i="16"/>
  <c r="AI68" i="16"/>
  <c r="AH68" i="16" s="1"/>
  <c r="AJ68" i="16"/>
  <c r="AI55" i="16"/>
  <c r="AJ55" i="16"/>
  <c r="AK55" i="16"/>
  <c r="AI65" i="16"/>
  <c r="AH65" i="16" s="1"/>
  <c r="AJ65" i="16"/>
  <c r="AK65" i="16"/>
  <c r="BA28" i="16"/>
  <c r="AZ28" i="16" s="1"/>
  <c r="AX28" i="16" s="1"/>
  <c r="BB28" i="16"/>
  <c r="AJ76" i="16"/>
  <c r="AK76" i="16"/>
  <c r="AI76" i="16"/>
  <c r="AH76" i="16" s="1"/>
  <c r="BA50" i="16"/>
  <c r="AZ50" i="16" s="1"/>
  <c r="AX50" i="16" s="1"/>
  <c r="BB50" i="16"/>
  <c r="AJ37" i="16"/>
  <c r="AI37" i="16"/>
  <c r="AH37" i="16" s="1"/>
  <c r="AK37" i="16"/>
  <c r="BB18" i="16"/>
  <c r="BA18" i="16"/>
  <c r="AZ18" i="16" s="1"/>
  <c r="AX18" i="16" s="1"/>
  <c r="AJ27" i="16"/>
  <c r="AK27" i="16"/>
  <c r="AI27" i="16"/>
  <c r="BB4" i="16"/>
  <c r="BA4" i="16"/>
  <c r="AZ4" i="16" s="1"/>
  <c r="AX4" i="16" s="1"/>
  <c r="BB6" i="16"/>
  <c r="BA6" i="16"/>
  <c r="AI50" i="16"/>
  <c r="AH50" i="16" s="1"/>
  <c r="AJ50" i="16"/>
  <c r="AK50" i="16"/>
  <c r="BB34" i="16"/>
  <c r="BA34" i="16"/>
  <c r="AZ34" i="16" s="1"/>
  <c r="AX34" i="16" s="1"/>
  <c r="AI84" i="16"/>
  <c r="AH84" i="16" s="1"/>
  <c r="AJ84" i="16"/>
  <c r="AK84" i="16"/>
  <c r="AI67" i="16"/>
  <c r="AH67" i="16" s="1"/>
  <c r="AJ67" i="16"/>
  <c r="AK67" i="16"/>
  <c r="AI44" i="16"/>
  <c r="AJ44" i="16"/>
  <c r="AK44" i="16"/>
  <c r="BA68" i="16"/>
  <c r="AZ68" i="16" s="1"/>
  <c r="AX68" i="16" s="1"/>
  <c r="BB68" i="16"/>
  <c r="AI46" i="16"/>
  <c r="AH46" i="16" s="1"/>
  <c r="AJ46" i="16"/>
  <c r="AK46" i="16"/>
  <c r="BA55" i="16"/>
  <c r="BB55" i="16"/>
  <c r="BA26" i="16"/>
  <c r="AZ26" i="16" s="1"/>
  <c r="AX26" i="16" s="1"/>
  <c r="BB26" i="16"/>
  <c r="AI26" i="16"/>
  <c r="AK26" i="16"/>
  <c r="AJ26" i="16"/>
  <c r="BA44" i="16"/>
  <c r="AZ44" i="16" s="1"/>
  <c r="AX44" i="16" s="1"/>
  <c r="BB44" i="16"/>
  <c r="AK30" i="16"/>
  <c r="AJ30" i="16"/>
  <c r="AI30" i="16"/>
  <c r="AI66" i="16"/>
  <c r="AJ66" i="16"/>
  <c r="AK66" i="16"/>
  <c r="AJ32" i="16"/>
  <c r="AK32" i="16"/>
  <c r="AI32" i="16"/>
  <c r="AH32" i="16" s="1"/>
  <c r="BB22" i="16"/>
  <c r="BA22" i="16"/>
  <c r="BB21" i="16"/>
  <c r="BA21" i="16"/>
  <c r="AZ21" i="16" s="1"/>
  <c r="AX21" i="16" s="1"/>
  <c r="BA59" i="16"/>
  <c r="AZ59" i="16" s="1"/>
  <c r="AX59" i="16" s="1"/>
  <c r="BB59" i="16"/>
  <c r="AI72" i="16"/>
  <c r="AJ72" i="16"/>
  <c r="AK72" i="16"/>
  <c r="AK25" i="16"/>
  <c r="AJ25" i="16"/>
  <c r="AI25" i="16"/>
  <c r="AH25" i="16" s="1"/>
  <c r="BA46" i="16"/>
  <c r="AZ46" i="16" s="1"/>
  <c r="AX46" i="16" s="1"/>
  <c r="BB46" i="16"/>
  <c r="AJ36" i="16"/>
  <c r="AI36" i="16"/>
  <c r="AH36" i="16" s="1"/>
  <c r="AK36" i="16"/>
  <c r="BB12" i="16"/>
  <c r="BA12" i="16"/>
  <c r="AK90" i="16"/>
  <c r="AI90" i="16"/>
  <c r="AH90" i="16" s="1"/>
  <c r="AJ90" i="16"/>
  <c r="AI52" i="16"/>
  <c r="AJ52" i="16"/>
  <c r="AK52" i="16"/>
  <c r="BA33" i="16"/>
  <c r="AZ33" i="16" s="1"/>
  <c r="AX33" i="16" s="1"/>
  <c r="BB33" i="16"/>
  <c r="AK58" i="16"/>
  <c r="AI58" i="16"/>
  <c r="AH58" i="16" s="1"/>
  <c r="AJ58" i="16"/>
  <c r="BB57" i="16"/>
  <c r="BA57" i="16"/>
  <c r="AZ57" i="16" s="1"/>
  <c r="AX57" i="16" s="1"/>
  <c r="BB40" i="16"/>
  <c r="BA40" i="16"/>
  <c r="AI43" i="16"/>
  <c r="AJ43" i="16"/>
  <c r="AK43" i="16"/>
  <c r="AI60" i="16"/>
  <c r="AH60" i="16" s="1"/>
  <c r="AJ60" i="16"/>
  <c r="AK60" i="16"/>
  <c r="BB29" i="16"/>
  <c r="BA29" i="16"/>
  <c r="F18" i="16"/>
  <c r="F19" i="16" s="1"/>
  <c r="AJ28" i="16"/>
  <c r="AK28" i="16"/>
  <c r="AI28" i="16"/>
  <c r="BA58" i="16"/>
  <c r="BB58" i="16"/>
  <c r="AJ40" i="16"/>
  <c r="AK40" i="16"/>
  <c r="AI40" i="16"/>
  <c r="BB27" i="16"/>
  <c r="BA27" i="16"/>
  <c r="BA49" i="16"/>
  <c r="AZ49" i="16" s="1"/>
  <c r="AX49" i="16" s="1"/>
  <c r="BB49" i="16"/>
  <c r="BB24" i="16"/>
  <c r="BA24" i="16"/>
  <c r="AZ24" i="16" s="1"/>
  <c r="AX24" i="16" s="1"/>
  <c r="BB8" i="16"/>
  <c r="BA8" i="16"/>
  <c r="BA56" i="16"/>
  <c r="AZ56" i="16" s="1"/>
  <c r="AX56" i="16" s="1"/>
  <c r="BB56" i="16"/>
  <c r="BB3" i="16"/>
  <c r="BA3" i="16"/>
  <c r="AK45" i="16"/>
  <c r="AI45" i="16"/>
  <c r="AH45" i="16" s="1"/>
  <c r="AJ45" i="16"/>
  <c r="AI63" i="16"/>
  <c r="AJ63" i="16"/>
  <c r="AK63" i="16"/>
  <c r="BA43" i="16"/>
  <c r="AZ43" i="16" s="1"/>
  <c r="AX43" i="16" s="1"/>
  <c r="BB43" i="16"/>
  <c r="BB32" i="16"/>
  <c r="BA32" i="16"/>
  <c r="AZ32" i="16" s="1"/>
  <c r="AX32" i="16" s="1"/>
  <c r="BA13" i="16"/>
  <c r="AZ13" i="16" s="1"/>
  <c r="AX13" i="16" s="1"/>
  <c r="BB13" i="16"/>
  <c r="AJ34" i="16"/>
  <c r="AI34" i="16"/>
  <c r="AK34" i="16"/>
  <c r="BA52" i="16"/>
  <c r="BB52" i="16"/>
  <c r="AJ62" i="16"/>
  <c r="AK62" i="16"/>
  <c r="AI62" i="16"/>
  <c r="BB64" i="16"/>
  <c r="BA64" i="16"/>
  <c r="AI86" i="16"/>
  <c r="AH86" i="16" s="1"/>
  <c r="AJ86" i="16"/>
  <c r="AK86" i="16"/>
  <c r="BB19" i="16"/>
  <c r="BA19" i="16"/>
  <c r="BA63" i="16"/>
  <c r="BB63" i="16"/>
  <c r="BA42" i="16"/>
  <c r="AZ42" i="16" s="1"/>
  <c r="AX42" i="16" s="1"/>
  <c r="BB42" i="16"/>
  <c r="AK48" i="16"/>
  <c r="AI48" i="16"/>
  <c r="AJ48" i="16"/>
  <c r="BB38" i="16"/>
  <c r="BA38" i="16"/>
  <c r="AA47" i="16"/>
  <c r="AE47" i="16" s="1"/>
  <c r="AB47" i="16"/>
  <c r="BA37" i="16"/>
  <c r="AZ37" i="16" s="1"/>
  <c r="AX37" i="16" s="1"/>
  <c r="BB37" i="16"/>
  <c r="BA48" i="16"/>
  <c r="BB48" i="16"/>
  <c r="BB20" i="16"/>
  <c r="BA20" i="16"/>
  <c r="BB60" i="16"/>
  <c r="BA60" i="16"/>
  <c r="AK59" i="16"/>
  <c r="AI59" i="16"/>
  <c r="AJ59" i="16"/>
  <c r="BB10" i="16"/>
  <c r="BA10" i="16"/>
  <c r="AK64" i="16"/>
  <c r="AI64" i="16"/>
  <c r="AH64" i="16" s="1"/>
  <c r="AJ64" i="16"/>
  <c r="AK35" i="16"/>
  <c r="AJ35" i="16"/>
  <c r="AI35" i="16"/>
  <c r="AH35" i="16" s="1"/>
  <c r="BB51" i="16"/>
  <c r="BA51" i="16"/>
  <c r="AI80" i="16"/>
  <c r="AJ80" i="16"/>
  <c r="AK80" i="16"/>
  <c r="BB61" i="16"/>
  <c r="BA61" i="16"/>
  <c r="AI23" i="16"/>
  <c r="AJ23" i="16"/>
  <c r="AK23" i="16"/>
  <c r="BA31" i="16"/>
  <c r="BB31" i="16"/>
  <c r="AK33" i="16"/>
  <c r="AI33" i="16"/>
  <c r="AH33" i="16" s="1"/>
  <c r="AJ33" i="16"/>
  <c r="BB41" i="16"/>
  <c r="BA41" i="16"/>
  <c r="AZ41" i="16" s="1"/>
  <c r="AX41" i="16" s="1"/>
  <c r="BB14" i="16"/>
  <c r="BA14" i="16"/>
  <c r="AJ38" i="16"/>
  <c r="AI38" i="16"/>
  <c r="AK38" i="16"/>
  <c r="BA47" i="16"/>
  <c r="BB47" i="16"/>
  <c r="BB17" i="16"/>
  <c r="BA17" i="16"/>
  <c r="AB88" i="16"/>
  <c r="Y88" i="16" s="1"/>
  <c r="AA88" i="16"/>
  <c r="AE88" i="16" s="1"/>
  <c r="AA29" i="16"/>
  <c r="AE29" i="16" s="1"/>
  <c r="AB29" i="16"/>
  <c r="W29" i="16" s="1"/>
  <c r="AH21" i="16"/>
  <c r="I9" i="14"/>
  <c r="AJ140" i="15"/>
  <c r="AK140" i="15"/>
  <c r="AI140" i="15"/>
  <c r="AH140" i="15" s="1"/>
  <c r="AH141" i="15"/>
  <c r="AI46" i="15"/>
  <c r="AH46" i="15" s="1"/>
  <c r="AJ46" i="15"/>
  <c r="AK46" i="15"/>
  <c r="AJ37" i="15"/>
  <c r="AK37" i="15"/>
  <c r="AI37" i="15"/>
  <c r="BA52" i="15"/>
  <c r="BB52" i="15"/>
  <c r="AJ52" i="15"/>
  <c r="AK52" i="15"/>
  <c r="AI52" i="15"/>
  <c r="AJ123" i="15"/>
  <c r="AK123" i="15"/>
  <c r="AI123" i="15"/>
  <c r="BA76" i="15"/>
  <c r="BB76" i="15"/>
  <c r="AI118" i="15"/>
  <c r="AH118" i="15" s="1"/>
  <c r="AJ118" i="15"/>
  <c r="AK118" i="15"/>
  <c r="AJ109" i="15"/>
  <c r="AI109" i="15"/>
  <c r="AK109" i="15"/>
  <c r="AI69" i="15"/>
  <c r="AK69" i="15"/>
  <c r="AJ69" i="15"/>
  <c r="AJ132" i="15"/>
  <c r="AK132" i="15"/>
  <c r="AI132" i="15"/>
  <c r="AH132" i="15" s="1"/>
  <c r="AJ139" i="15"/>
  <c r="AK139" i="15"/>
  <c r="AI139" i="15"/>
  <c r="AH139" i="15" s="1"/>
  <c r="BA32" i="15"/>
  <c r="AZ32" i="15" s="1"/>
  <c r="AX32" i="15" s="1"/>
  <c r="BB32" i="15"/>
  <c r="AJ115" i="15"/>
  <c r="AK115" i="15"/>
  <c r="AI115" i="15"/>
  <c r="AH115" i="15" s="1"/>
  <c r="AJ125" i="15"/>
  <c r="AI125" i="15"/>
  <c r="AK125" i="15"/>
  <c r="BA44" i="15"/>
  <c r="AZ44" i="15" s="1"/>
  <c r="AX44" i="15" s="1"/>
  <c r="BB44" i="15"/>
  <c r="BA34" i="15"/>
  <c r="BB34" i="15"/>
  <c r="AK53" i="15"/>
  <c r="AI53" i="15"/>
  <c r="AH53" i="15" s="1"/>
  <c r="AJ53" i="15"/>
  <c r="BB94" i="15"/>
  <c r="BA94" i="15"/>
  <c r="AZ94" i="15" s="1"/>
  <c r="AX94" i="15" s="1"/>
  <c r="BB95" i="15"/>
  <c r="BA95" i="15"/>
  <c r="BB53" i="15"/>
  <c r="BA53" i="15"/>
  <c r="AZ53" i="15" s="1"/>
  <c r="AX53" i="15" s="1"/>
  <c r="BB55" i="15"/>
  <c r="BA55" i="15"/>
  <c r="BB31" i="15"/>
  <c r="BA31" i="15"/>
  <c r="AZ31" i="15" s="1"/>
  <c r="AX31" i="15" s="1"/>
  <c r="BA30" i="15"/>
  <c r="AZ30" i="15" s="1"/>
  <c r="AX30" i="15" s="1"/>
  <c r="BB30" i="15"/>
  <c r="BB81" i="15"/>
  <c r="BA81" i="15"/>
  <c r="AZ81" i="15" s="1"/>
  <c r="AX81" i="15" s="1"/>
  <c r="BB80" i="15"/>
  <c r="BA80" i="15"/>
  <c r="BA36" i="15"/>
  <c r="BB36" i="15"/>
  <c r="AK104" i="15"/>
  <c r="AJ104" i="15"/>
  <c r="AI104" i="15"/>
  <c r="AH104" i="15" s="1"/>
  <c r="BA19" i="15"/>
  <c r="AZ19" i="15" s="1"/>
  <c r="AX19" i="15" s="1"/>
  <c r="BB19" i="15"/>
  <c r="AJ138" i="15"/>
  <c r="AK138" i="15"/>
  <c r="AI138" i="15"/>
  <c r="AH138" i="15" s="1"/>
  <c r="AK94" i="15"/>
  <c r="AJ94" i="15"/>
  <c r="AI94" i="15"/>
  <c r="AH94" i="15" s="1"/>
  <c r="AJ96" i="15"/>
  <c r="AK96" i="15"/>
  <c r="AI96" i="15"/>
  <c r="AI61" i="15"/>
  <c r="AJ61" i="15"/>
  <c r="AK61" i="15"/>
  <c r="AI87" i="15"/>
  <c r="AJ87" i="15"/>
  <c r="AK87" i="15"/>
  <c r="AJ126" i="15"/>
  <c r="AI126" i="15"/>
  <c r="AK126" i="15"/>
  <c r="AJ98" i="15"/>
  <c r="AK98" i="15"/>
  <c r="AI98" i="15"/>
  <c r="BA64" i="15"/>
  <c r="BB64" i="15"/>
  <c r="BA25" i="15"/>
  <c r="AZ25" i="15" s="1"/>
  <c r="AX25" i="15" s="1"/>
  <c r="BB25" i="15"/>
  <c r="BA41" i="15"/>
  <c r="BB41" i="15"/>
  <c r="BA33" i="15"/>
  <c r="AZ33" i="15" s="1"/>
  <c r="AX33" i="15" s="1"/>
  <c r="BB33" i="15"/>
  <c r="BB83" i="15"/>
  <c r="BA83" i="15"/>
  <c r="AZ83" i="15" s="1"/>
  <c r="AX83" i="15" s="1"/>
  <c r="AJ100" i="15"/>
  <c r="AK100" i="15"/>
  <c r="AI100" i="15"/>
  <c r="AJ113" i="15"/>
  <c r="AK113" i="15"/>
  <c r="AI113" i="15"/>
  <c r="BA82" i="15"/>
  <c r="BB82" i="15"/>
  <c r="AI54" i="15"/>
  <c r="AH54" i="15" s="1"/>
  <c r="AK54" i="15"/>
  <c r="AJ54" i="15"/>
  <c r="AJ136" i="15"/>
  <c r="AI136" i="15"/>
  <c r="AK136" i="15"/>
  <c r="BA28" i="15"/>
  <c r="BB28" i="15"/>
  <c r="BA70" i="15"/>
  <c r="AZ70" i="15" s="1"/>
  <c r="AX70" i="15" s="1"/>
  <c r="BB70" i="15"/>
  <c r="AJ129" i="15"/>
  <c r="AK129" i="15"/>
  <c r="AI129" i="15"/>
  <c r="AH129" i="15" s="1"/>
  <c r="BB61" i="15"/>
  <c r="BA61" i="15"/>
  <c r="AZ61" i="15" s="1"/>
  <c r="AX61" i="15" s="1"/>
  <c r="BB65" i="15"/>
  <c r="BA65" i="15"/>
  <c r="AZ65" i="15" s="1"/>
  <c r="AX65" i="15" s="1"/>
  <c r="BA43" i="15"/>
  <c r="BB43" i="15"/>
  <c r="AI120" i="15"/>
  <c r="AH120" i="15" s="1"/>
  <c r="AJ120" i="15"/>
  <c r="AK120" i="15"/>
  <c r="BA71" i="15"/>
  <c r="BB71" i="15"/>
  <c r="AI65" i="15"/>
  <c r="AH65" i="15" s="1"/>
  <c r="AK65" i="15"/>
  <c r="AJ65" i="15"/>
  <c r="BA85" i="15"/>
  <c r="AZ85" i="15" s="1"/>
  <c r="AX85" i="15" s="1"/>
  <c r="BB85" i="15"/>
  <c r="AI93" i="15"/>
  <c r="AJ93" i="15"/>
  <c r="AK93" i="15"/>
  <c r="AJ45" i="15"/>
  <c r="AI45" i="15"/>
  <c r="AK45" i="15"/>
  <c r="BB45" i="15"/>
  <c r="BA45" i="15"/>
  <c r="BA74" i="15"/>
  <c r="BB74" i="15"/>
  <c r="BA88" i="15"/>
  <c r="BB88" i="15"/>
  <c r="BA27" i="15"/>
  <c r="BB27" i="15"/>
  <c r="BB22" i="15"/>
  <c r="BA22" i="15"/>
  <c r="AK73" i="15"/>
  <c r="AI73" i="15"/>
  <c r="AJ73" i="15"/>
  <c r="AJ117" i="15"/>
  <c r="AI117" i="15"/>
  <c r="AK117" i="15"/>
  <c r="BA77" i="15"/>
  <c r="AZ77" i="15" s="1"/>
  <c r="AX77" i="15" s="1"/>
  <c r="BB77" i="15"/>
  <c r="AJ131" i="15"/>
  <c r="AI131" i="15"/>
  <c r="AH131" i="15" s="1"/>
  <c r="AK131" i="15"/>
  <c r="BA48" i="15"/>
  <c r="AZ48" i="15" s="1"/>
  <c r="AX48" i="15" s="1"/>
  <c r="BB48" i="15"/>
  <c r="AJ70" i="15"/>
  <c r="AK70" i="15"/>
  <c r="AI70" i="15"/>
  <c r="AH70" i="15" s="1"/>
  <c r="BA93" i="15"/>
  <c r="BB93" i="15"/>
  <c r="BA23" i="15"/>
  <c r="BB23" i="15"/>
  <c r="BA14" i="15"/>
  <c r="BB14" i="15"/>
  <c r="BA62" i="15"/>
  <c r="AZ62" i="15" s="1"/>
  <c r="AX62" i="15" s="1"/>
  <c r="BB62" i="15"/>
  <c r="BB91" i="15"/>
  <c r="BA91" i="15"/>
  <c r="AZ91" i="15" s="1"/>
  <c r="AX91" i="15" s="1"/>
  <c r="BB69" i="15"/>
  <c r="BA69" i="15"/>
  <c r="AZ69" i="15" s="1"/>
  <c r="AX69" i="15" s="1"/>
  <c r="BB26" i="15"/>
  <c r="BA26" i="15"/>
  <c r="AZ26" i="15" s="1"/>
  <c r="AX26" i="15" s="1"/>
  <c r="BB46" i="15"/>
  <c r="BA46" i="15"/>
  <c r="AK64" i="15"/>
  <c r="AI64" i="15"/>
  <c r="AJ64" i="15"/>
  <c r="AK63" i="15"/>
  <c r="AJ63" i="15"/>
  <c r="AI63" i="15"/>
  <c r="AH63" i="15" s="1"/>
  <c r="BB57" i="15"/>
  <c r="BA57" i="15"/>
  <c r="BB66" i="15"/>
  <c r="BA66" i="15"/>
  <c r="AZ66" i="15" s="1"/>
  <c r="AX66" i="15" s="1"/>
  <c r="BA42" i="15"/>
  <c r="BB42" i="15"/>
  <c r="AK128" i="15"/>
  <c r="AI128" i="15"/>
  <c r="AJ128" i="15"/>
  <c r="AK134" i="15"/>
  <c r="AI134" i="15"/>
  <c r="AJ134" i="15"/>
  <c r="BA35" i="15"/>
  <c r="BB35" i="15"/>
  <c r="AK66" i="15"/>
  <c r="AJ66" i="15"/>
  <c r="AI66" i="15"/>
  <c r="AH66" i="15" s="1"/>
  <c r="BA79" i="15"/>
  <c r="AZ79" i="15" s="1"/>
  <c r="AX79" i="15" s="1"/>
  <c r="BB79" i="15"/>
  <c r="BA51" i="15"/>
  <c r="BB51" i="15"/>
  <c r="AJ127" i="15"/>
  <c r="AK127" i="15"/>
  <c r="AI127" i="15"/>
  <c r="BA73" i="15"/>
  <c r="AZ73" i="15" s="1"/>
  <c r="AX73" i="15" s="1"/>
  <c r="BB73" i="15"/>
  <c r="BA39" i="15"/>
  <c r="BB39" i="15"/>
  <c r="BB56" i="15"/>
  <c r="BA56" i="15"/>
  <c r="AZ56" i="15" s="1"/>
  <c r="AX56" i="15" s="1"/>
  <c r="BA40" i="15"/>
  <c r="BB40" i="15"/>
  <c r="BA63" i="15"/>
  <c r="AZ63" i="15" s="1"/>
  <c r="AX63" i="15" s="1"/>
  <c r="BB63" i="15"/>
  <c r="AI122" i="15"/>
  <c r="AJ122" i="15"/>
  <c r="AK122" i="15"/>
  <c r="AJ133" i="15"/>
  <c r="AK133" i="15"/>
  <c r="AI133" i="15"/>
  <c r="AI44" i="15"/>
  <c r="AH44" i="15" s="1"/>
  <c r="AJ44" i="15"/>
  <c r="AK44" i="15"/>
  <c r="BA67" i="15"/>
  <c r="BB67" i="15"/>
  <c r="BB72" i="15"/>
  <c r="BA72" i="15"/>
  <c r="AJ135" i="15"/>
  <c r="AI135" i="15"/>
  <c r="AH135" i="15" s="1"/>
  <c r="AK135" i="15"/>
  <c r="BA68" i="15"/>
  <c r="BB68" i="15"/>
  <c r="BA29" i="15"/>
  <c r="BB29" i="15"/>
  <c r="BB87" i="15"/>
  <c r="BA87" i="15"/>
  <c r="AZ87" i="15" s="1"/>
  <c r="AX87" i="15" s="1"/>
  <c r="AK121" i="15"/>
  <c r="AI121" i="15"/>
  <c r="AH121" i="15" s="1"/>
  <c r="AJ121" i="15"/>
  <c r="BA50" i="15"/>
  <c r="BB50" i="15"/>
  <c r="BA49" i="15"/>
  <c r="AZ49" i="15" s="1"/>
  <c r="AX49" i="15" s="1"/>
  <c r="BB49" i="15"/>
  <c r="AK137" i="15"/>
  <c r="AI137" i="15"/>
  <c r="AH137" i="15" s="1"/>
  <c r="AJ137" i="15"/>
  <c r="AI130" i="15"/>
  <c r="AJ130" i="15"/>
  <c r="AK130" i="15"/>
  <c r="BB37" i="15"/>
  <c r="BA37" i="15"/>
  <c r="AJ110" i="15"/>
  <c r="AI110" i="15"/>
  <c r="AH110" i="15" s="1"/>
  <c r="AK110" i="15"/>
  <c r="BA54" i="15"/>
  <c r="BB54" i="15"/>
  <c r="AJ81" i="15"/>
  <c r="AK81" i="15"/>
  <c r="AI81" i="15"/>
  <c r="AI106" i="15"/>
  <c r="AJ106" i="15"/>
  <c r="AK106" i="15"/>
  <c r="BA38" i="15"/>
  <c r="BB38" i="15"/>
  <c r="BB58" i="15"/>
  <c r="BA58" i="15"/>
  <c r="AZ58" i="15" s="1"/>
  <c r="AX58" i="15" s="1"/>
  <c r="AJ51" i="15"/>
  <c r="AK51" i="15"/>
  <c r="AI51" i="15"/>
  <c r="AH51" i="15" s="1"/>
  <c r="AJ124" i="15"/>
  <c r="AK124" i="15"/>
  <c r="AI124" i="15"/>
  <c r="BA92" i="15"/>
  <c r="BB92" i="15"/>
  <c r="BB78" i="15"/>
  <c r="BA78" i="15"/>
  <c r="AZ78" i="15" s="1"/>
  <c r="AX78" i="15" s="1"/>
  <c r="AA91" i="15"/>
  <c r="AE91" i="15" s="1"/>
  <c r="AB91" i="15"/>
  <c r="Y91" i="15" s="1"/>
  <c r="BA75" i="15"/>
  <c r="BB75" i="15"/>
  <c r="AJ59" i="15"/>
  <c r="AK59" i="15"/>
  <c r="AI59" i="15"/>
  <c r="AA112" i="15"/>
  <c r="AE112" i="15" s="1"/>
  <c r="AB112" i="15"/>
  <c r="Y112" i="15" s="1"/>
  <c r="AZ59" i="15"/>
  <c r="AX59" i="15" s="1"/>
  <c r="BA89" i="15"/>
  <c r="BB89" i="15"/>
  <c r="AB80" i="15"/>
  <c r="W80" i="15" s="1"/>
  <c r="AA80" i="15"/>
  <c r="AE80" i="15" s="1"/>
  <c r="AI36" i="15"/>
  <c r="AK36" i="15"/>
  <c r="AJ36" i="15"/>
  <c r="AJ111" i="15"/>
  <c r="AK111" i="15"/>
  <c r="AI111" i="15"/>
  <c r="AI119" i="15"/>
  <c r="AJ119" i="15"/>
  <c r="AK119" i="15"/>
  <c r="AK67" i="15"/>
  <c r="AI67" i="15"/>
  <c r="AH67" i="15" s="1"/>
  <c r="AJ67" i="15"/>
  <c r="AA105" i="15"/>
  <c r="AE105" i="15" s="1"/>
  <c r="AB77" i="15"/>
  <c r="W77" i="15" s="1"/>
  <c r="AA77" i="15"/>
  <c r="AE77" i="15" s="1"/>
  <c r="AI30" i="15"/>
  <c r="AH30" i="15" s="1"/>
  <c r="AJ30" i="15"/>
  <c r="AK30" i="15"/>
  <c r="AK107" i="15"/>
  <c r="AI107" i="15"/>
  <c r="AH107" i="15" s="1"/>
  <c r="AJ107" i="15"/>
  <c r="F18" i="19"/>
  <c r="F19" i="19" s="1"/>
  <c r="AA74" i="15"/>
  <c r="AE74" i="15" s="1"/>
  <c r="AB74" i="15"/>
  <c r="W74" i="15" s="1"/>
  <c r="AH116" i="15"/>
  <c r="AB60" i="15"/>
  <c r="Y60" i="15" s="1"/>
  <c r="AA60" i="15"/>
  <c r="AE60" i="15" s="1"/>
  <c r="AB42" i="15"/>
  <c r="Y42" i="15" s="1"/>
  <c r="AA42" i="15"/>
  <c r="AE42" i="15" s="1"/>
  <c r="AH114" i="15"/>
  <c r="AZ86" i="15"/>
  <c r="AX86" i="15" s="1"/>
  <c r="I9" i="19"/>
  <c r="BB13" i="1"/>
  <c r="BA13" i="1"/>
  <c r="AZ13" i="1" s="1"/>
  <c r="AX13" i="1" s="1"/>
  <c r="BB29" i="1"/>
  <c r="BA29" i="1"/>
  <c r="AZ29" i="1" s="1"/>
  <c r="AX29" i="1" s="1"/>
  <c r="BB2" i="1"/>
  <c r="BA2" i="1"/>
  <c r="AZ2" i="1" s="1"/>
  <c r="AX2" i="1" s="1"/>
  <c r="AI128" i="1"/>
  <c r="AH128" i="1" s="1"/>
  <c r="AA128" i="1" s="1"/>
  <c r="AK128" i="1"/>
  <c r="AJ128" i="1"/>
  <c r="BA16" i="1"/>
  <c r="BB16" i="1"/>
  <c r="AI45" i="1"/>
  <c r="AH45" i="1" s="1"/>
  <c r="AJ45" i="1"/>
  <c r="AK45" i="1"/>
  <c r="BB72" i="1"/>
  <c r="BA72" i="1"/>
  <c r="BB61" i="1"/>
  <c r="BA61" i="1"/>
  <c r="AZ61" i="1" s="1"/>
  <c r="AX61" i="1" s="1"/>
  <c r="BA73" i="1"/>
  <c r="BB73" i="1"/>
  <c r="BB5" i="1"/>
  <c r="BA5" i="1"/>
  <c r="AZ5" i="1" s="1"/>
  <c r="AX5" i="1" s="1"/>
  <c r="BB51" i="1"/>
  <c r="BA51" i="1"/>
  <c r="BB50" i="1"/>
  <c r="BA50" i="1"/>
  <c r="AZ50" i="1" s="1"/>
  <c r="AX50" i="1" s="1"/>
  <c r="AK105" i="1"/>
  <c r="AI105" i="1"/>
  <c r="AJ105" i="1"/>
  <c r="BB70" i="1"/>
  <c r="BA70" i="1"/>
  <c r="BA48" i="1"/>
  <c r="AZ48" i="1" s="1"/>
  <c r="AX48" i="1" s="1"/>
  <c r="BB48" i="1"/>
  <c r="AB59" i="1"/>
  <c r="Y59" i="1" s="1"/>
  <c r="AA59" i="1"/>
  <c r="AD59" i="1" s="1"/>
  <c r="BA81" i="1"/>
  <c r="AZ81" i="1" s="1"/>
  <c r="AX81" i="1" s="1"/>
  <c r="BB81" i="1"/>
  <c r="BA79" i="1"/>
  <c r="AZ79" i="1" s="1"/>
  <c r="AX79" i="1" s="1"/>
  <c r="BB79" i="1"/>
  <c r="BB63" i="1"/>
  <c r="BA63" i="1"/>
  <c r="BA37" i="1"/>
  <c r="BB37" i="1"/>
  <c r="BB25" i="1"/>
  <c r="BA25" i="1"/>
  <c r="BB7" i="1"/>
  <c r="BA7" i="1"/>
  <c r="BB39" i="1"/>
  <c r="BA39" i="1"/>
  <c r="BB45" i="1"/>
  <c r="BA45" i="1"/>
  <c r="AZ45" i="1" s="1"/>
  <c r="AX45" i="1" s="1"/>
  <c r="BB18" i="1"/>
  <c r="BA18" i="1"/>
  <c r="BB65" i="1"/>
  <c r="BA65" i="1"/>
  <c r="BB12" i="1"/>
  <c r="BA12" i="1"/>
  <c r="BB49" i="1"/>
  <c r="BA49" i="1"/>
  <c r="AZ49" i="1" s="1"/>
  <c r="AX49" i="1" s="1"/>
  <c r="AK34" i="1"/>
  <c r="AI34" i="1"/>
  <c r="AJ34" i="1"/>
  <c r="AI26" i="1"/>
  <c r="AJ26" i="1"/>
  <c r="AK26" i="1"/>
  <c r="BK75" i="1"/>
  <c r="BJ75" i="1"/>
  <c r="BI75" i="1" s="1"/>
  <c r="BH75" i="1" s="1"/>
  <c r="BG75" i="1" s="1"/>
  <c r="BF75" i="1" s="1"/>
  <c r="BE75" i="1" s="1"/>
  <c r="BD75" i="1" s="1"/>
  <c r="BC75" i="1" s="1"/>
  <c r="BK22" i="1"/>
  <c r="BJ22" i="1"/>
  <c r="BI22" i="1" s="1"/>
  <c r="BH22" i="1" s="1"/>
  <c r="BG22" i="1" s="1"/>
  <c r="BF22" i="1" s="1"/>
  <c r="BE22" i="1" s="1"/>
  <c r="BD22" i="1" s="1"/>
  <c r="BC22" i="1" s="1"/>
  <c r="AT35" i="1"/>
  <c r="AS35" i="1" s="1"/>
  <c r="AR35" i="1" s="1"/>
  <c r="AQ35" i="1" s="1"/>
  <c r="AP35" i="1" s="1"/>
  <c r="AO35" i="1" s="1"/>
  <c r="AN35" i="1" s="1"/>
  <c r="AM35" i="1" s="1"/>
  <c r="AL35" i="1" s="1"/>
  <c r="BK80" i="1"/>
  <c r="BJ80" i="1" s="1"/>
  <c r="BI80" i="1" s="1"/>
  <c r="BH80" i="1" s="1"/>
  <c r="BG80" i="1" s="1"/>
  <c r="BF80" i="1" s="1"/>
  <c r="BE80" i="1" s="1"/>
  <c r="BD80" i="1" s="1"/>
  <c r="BC80" i="1" s="1"/>
  <c r="AK24" i="1"/>
  <c r="AI24" i="1"/>
  <c r="AJ24" i="1"/>
  <c r="AI92" i="1"/>
  <c r="AK92" i="1"/>
  <c r="AJ92" i="1"/>
  <c r="AT23" i="1"/>
  <c r="AS23" i="1" s="1"/>
  <c r="AR23" i="1" s="1"/>
  <c r="AQ23" i="1" s="1"/>
  <c r="AP23" i="1" s="1"/>
  <c r="AO23" i="1" s="1"/>
  <c r="AN23" i="1" s="1"/>
  <c r="AM23" i="1" s="1"/>
  <c r="AL23" i="1" s="1"/>
  <c r="AK79" i="1"/>
  <c r="AI79" i="1"/>
  <c r="AJ79" i="1"/>
  <c r="BK43" i="1"/>
  <c r="BJ43" i="1" s="1"/>
  <c r="BI43" i="1" s="1"/>
  <c r="BH43" i="1" s="1"/>
  <c r="BG43" i="1" s="1"/>
  <c r="BF43" i="1" s="1"/>
  <c r="BE43" i="1" s="1"/>
  <c r="BD43" i="1" s="1"/>
  <c r="BC43" i="1" s="1"/>
  <c r="AJ21" i="1"/>
  <c r="AI21" i="1"/>
  <c r="AH21" i="1" s="1"/>
  <c r="AK21" i="1"/>
  <c r="AJ68" i="1"/>
  <c r="AI68" i="1"/>
  <c r="AK68" i="1"/>
  <c r="AT110" i="1"/>
  <c r="AS110" i="1"/>
  <c r="AR110" i="1" s="1"/>
  <c r="AQ110" i="1"/>
  <c r="AP110" i="1" s="1"/>
  <c r="AO110" i="1" s="1"/>
  <c r="AN110" i="1" s="1"/>
  <c r="AM110" i="1" s="1"/>
  <c r="AL110" i="1" s="1"/>
  <c r="AI73" i="1"/>
  <c r="AH73" i="1" s="1"/>
  <c r="AJ73" i="1"/>
  <c r="AK73" i="1"/>
  <c r="BK35" i="1"/>
  <c r="BJ35" i="1"/>
  <c r="BI35" i="1" s="1"/>
  <c r="BH35" i="1" s="1"/>
  <c r="BG35" i="1" s="1"/>
  <c r="BF35" i="1" s="1"/>
  <c r="BE35" i="1" s="1"/>
  <c r="BD35" i="1" s="1"/>
  <c r="BC35" i="1" s="1"/>
  <c r="BK6" i="1"/>
  <c r="BJ6" i="1" s="1"/>
  <c r="BI6" i="1" s="1"/>
  <c r="BH6" i="1" s="1"/>
  <c r="BG6" i="1" s="1"/>
  <c r="BF6" i="1" s="1"/>
  <c r="BE6" i="1" s="1"/>
  <c r="BD6" i="1" s="1"/>
  <c r="BC6" i="1" s="1"/>
  <c r="BK53" i="1"/>
  <c r="BJ53" i="1"/>
  <c r="BI53" i="1" s="1"/>
  <c r="BH53" i="1" s="1"/>
  <c r="BG53" i="1" s="1"/>
  <c r="BF53" i="1" s="1"/>
  <c r="BE53" i="1" s="1"/>
  <c r="BD53" i="1" s="1"/>
  <c r="BC53" i="1" s="1"/>
  <c r="BK40" i="1"/>
  <c r="BJ40" i="1" s="1"/>
  <c r="BI40" i="1" s="1"/>
  <c r="BH40" i="1" s="1"/>
  <c r="BG40" i="1" s="1"/>
  <c r="BF40" i="1" s="1"/>
  <c r="BE40" i="1" s="1"/>
  <c r="BD40" i="1" s="1"/>
  <c r="BC40" i="1" s="1"/>
  <c r="BK19" i="1"/>
  <c r="BJ19" i="1" s="1"/>
  <c r="BI19" i="1" s="1"/>
  <c r="BH19" i="1" s="1"/>
  <c r="BG19" i="1" s="1"/>
  <c r="BF19" i="1" s="1"/>
  <c r="BE19" i="1" s="1"/>
  <c r="BD19" i="1" s="1"/>
  <c r="BC19" i="1" s="1"/>
  <c r="AT61" i="1"/>
  <c r="AS61" i="1"/>
  <c r="AR61" i="1" s="1"/>
  <c r="AQ61" i="1" s="1"/>
  <c r="AP61" i="1" s="1"/>
  <c r="AO61" i="1" s="1"/>
  <c r="AN61" i="1" s="1"/>
  <c r="AM61" i="1" s="1"/>
  <c r="AL61" i="1" s="1"/>
  <c r="AT111" i="1"/>
  <c r="AS111" i="1"/>
  <c r="AR111" i="1" s="1"/>
  <c r="AQ111" i="1" s="1"/>
  <c r="AP111" i="1" s="1"/>
  <c r="AO111" i="1" s="1"/>
  <c r="AN111" i="1" s="1"/>
  <c r="AM111" i="1" s="1"/>
  <c r="AL111" i="1" s="1"/>
  <c r="BK21" i="1"/>
  <c r="BJ21" i="1" s="1"/>
  <c r="BI21" i="1" s="1"/>
  <c r="BH21" i="1" s="1"/>
  <c r="BG21" i="1" s="1"/>
  <c r="BF21" i="1" s="1"/>
  <c r="BE21" i="1" s="1"/>
  <c r="BD21" i="1" s="1"/>
  <c r="BC21" i="1" s="1"/>
  <c r="AH75" i="1"/>
  <c r="BK62" i="1"/>
  <c r="BJ62" i="1" s="1"/>
  <c r="BI62" i="1" s="1"/>
  <c r="BH62" i="1" s="1"/>
  <c r="BG62" i="1" s="1"/>
  <c r="BF62" i="1" s="1"/>
  <c r="BE62" i="1" s="1"/>
  <c r="BD62" i="1" s="1"/>
  <c r="BC62" i="1" s="1"/>
  <c r="BK15" i="1"/>
  <c r="BJ15" i="1" s="1"/>
  <c r="BI15" i="1" s="1"/>
  <c r="BH15" i="1" s="1"/>
  <c r="BG15" i="1" s="1"/>
  <c r="BF15" i="1" s="1"/>
  <c r="BE15" i="1" s="1"/>
  <c r="BD15" i="1" s="1"/>
  <c r="BC15" i="1" s="1"/>
  <c r="AK77" i="1"/>
  <c r="AI77" i="1"/>
  <c r="AH77" i="1" s="1"/>
  <c r="AJ77" i="1"/>
  <c r="BK3" i="1"/>
  <c r="BJ3" i="1"/>
  <c r="BI3" i="1" s="1"/>
  <c r="BH3" i="1" s="1"/>
  <c r="BG3" i="1" s="1"/>
  <c r="BF3" i="1" s="1"/>
  <c r="BE3" i="1" s="1"/>
  <c r="BD3" i="1" s="1"/>
  <c r="BC3" i="1" s="1"/>
  <c r="BK71" i="1"/>
  <c r="BJ71" i="1" s="1"/>
  <c r="BI71" i="1" s="1"/>
  <c r="BH71" i="1" s="1"/>
  <c r="BG71" i="1" s="1"/>
  <c r="BF71" i="1" s="1"/>
  <c r="BE71" i="1" s="1"/>
  <c r="BD71" i="1" s="1"/>
  <c r="BC71" i="1" s="1"/>
  <c r="BK69" i="1"/>
  <c r="BJ69" i="1" s="1"/>
  <c r="BI69" i="1" s="1"/>
  <c r="BH69" i="1" s="1"/>
  <c r="BG69" i="1" s="1"/>
  <c r="BF69" i="1" s="1"/>
  <c r="BE69" i="1" s="1"/>
  <c r="BD69" i="1" s="1"/>
  <c r="BC69" i="1" s="1"/>
  <c r="BK74" i="1"/>
  <c r="BJ74" i="1" s="1"/>
  <c r="BI74" i="1" s="1"/>
  <c r="BH74" i="1" s="1"/>
  <c r="BG74" i="1" s="1"/>
  <c r="BF74" i="1" s="1"/>
  <c r="BE74" i="1" s="1"/>
  <c r="BD74" i="1" s="1"/>
  <c r="BC74" i="1" s="1"/>
  <c r="AI57" i="1"/>
  <c r="AJ57" i="1"/>
  <c r="AK57" i="1"/>
  <c r="AK47" i="1"/>
  <c r="AJ47" i="1"/>
  <c r="AI47" i="1"/>
  <c r="AH47" i="1" s="1"/>
  <c r="AH38" i="1"/>
  <c r="AJ40" i="1"/>
  <c r="AK40" i="1"/>
  <c r="AI40" i="1"/>
  <c r="AH40" i="1" s="1"/>
  <c r="AH85" i="1"/>
  <c r="BK78" i="1"/>
  <c r="BJ78" i="1" s="1"/>
  <c r="BI78" i="1" s="1"/>
  <c r="BH78" i="1" s="1"/>
  <c r="BG78" i="1" s="1"/>
  <c r="BF78" i="1" s="1"/>
  <c r="BE78" i="1" s="1"/>
  <c r="BD78" i="1" s="1"/>
  <c r="BC78" i="1" s="1"/>
  <c r="BJ66" i="1"/>
  <c r="BI66" i="1" s="1"/>
  <c r="BH66" i="1" s="1"/>
  <c r="BG66" i="1" s="1"/>
  <c r="BF66" i="1" s="1"/>
  <c r="BE66" i="1" s="1"/>
  <c r="BD66" i="1" s="1"/>
  <c r="BC66" i="1" s="1"/>
  <c r="BK66" i="1"/>
  <c r="BK4" i="1"/>
  <c r="BJ4" i="1" s="1"/>
  <c r="BI4" i="1" s="1"/>
  <c r="BH4" i="1" s="1"/>
  <c r="BG4" i="1" s="1"/>
  <c r="BF4" i="1" s="1"/>
  <c r="BE4" i="1" s="1"/>
  <c r="BD4" i="1" s="1"/>
  <c r="BC4" i="1" s="1"/>
  <c r="AJ60" i="1"/>
  <c r="AI60" i="1"/>
  <c r="AH60" i="1" s="1"/>
  <c r="AK60" i="1"/>
  <c r="BK11" i="1"/>
  <c r="BJ11" i="1" s="1"/>
  <c r="BI11" i="1" s="1"/>
  <c r="BH11" i="1" s="1"/>
  <c r="BG11" i="1" s="1"/>
  <c r="BF11" i="1" s="1"/>
  <c r="BE11" i="1" s="1"/>
  <c r="BD11" i="1" s="1"/>
  <c r="BC11" i="1" s="1"/>
  <c r="AT115" i="1"/>
  <c r="AS115" i="1" s="1"/>
  <c r="AR115" i="1" s="1"/>
  <c r="AQ115" i="1" s="1"/>
  <c r="AP115" i="1" s="1"/>
  <c r="AO115" i="1" s="1"/>
  <c r="AN115" i="1" s="1"/>
  <c r="AM115" i="1" s="1"/>
  <c r="AL115" i="1" s="1"/>
  <c r="BJ60" i="1"/>
  <c r="BI60" i="1" s="1"/>
  <c r="BH60" i="1" s="1"/>
  <c r="BG60" i="1" s="1"/>
  <c r="BF60" i="1" s="1"/>
  <c r="BE60" i="1" s="1"/>
  <c r="BD60" i="1" s="1"/>
  <c r="BC60" i="1" s="1"/>
  <c r="BK60" i="1"/>
  <c r="BJ9" i="1"/>
  <c r="BI9" i="1" s="1"/>
  <c r="BH9" i="1" s="1"/>
  <c r="BG9" i="1" s="1"/>
  <c r="BF9" i="1" s="1"/>
  <c r="BE9" i="1" s="1"/>
  <c r="BD9" i="1" s="1"/>
  <c r="BC9" i="1" s="1"/>
  <c r="BK9" i="1"/>
  <c r="BK47" i="1"/>
  <c r="BJ47" i="1" s="1"/>
  <c r="BI47" i="1" s="1"/>
  <c r="BH47" i="1" s="1"/>
  <c r="BG47" i="1" s="1"/>
  <c r="BF47" i="1" s="1"/>
  <c r="BE47" i="1" s="1"/>
  <c r="BD47" i="1" s="1"/>
  <c r="BC47" i="1" s="1"/>
  <c r="AT103" i="1"/>
  <c r="AS103" i="1"/>
  <c r="AR103" i="1" s="1"/>
  <c r="AQ103" i="1" s="1"/>
  <c r="AP103" i="1" s="1"/>
  <c r="AO103" i="1"/>
  <c r="AN103" i="1" s="1"/>
  <c r="AM103" i="1" s="1"/>
  <c r="AL103" i="1" s="1"/>
  <c r="AT27" i="1"/>
  <c r="AS27" i="1"/>
  <c r="AR27" i="1" s="1"/>
  <c r="AQ27" i="1" s="1"/>
  <c r="AP27" i="1" s="1"/>
  <c r="AO27" i="1" s="1"/>
  <c r="AN27" i="1" s="1"/>
  <c r="AM27" i="1" s="1"/>
  <c r="AL27" i="1" s="1"/>
  <c r="AJ39" i="1"/>
  <c r="AK39" i="1"/>
  <c r="AI39" i="1"/>
  <c r="AH39" i="1" s="1"/>
  <c r="AI100" i="1"/>
  <c r="AH100" i="1" s="1"/>
  <c r="AJ100" i="1"/>
  <c r="AK100" i="1"/>
  <c r="BK14" i="1"/>
  <c r="BJ14" i="1" s="1"/>
  <c r="BI14" i="1" s="1"/>
  <c r="BH14" i="1" s="1"/>
  <c r="BG14" i="1" s="1"/>
  <c r="BF14" i="1" s="1"/>
  <c r="BE14" i="1" s="1"/>
  <c r="BD14" i="1" s="1"/>
  <c r="BC14" i="1" s="1"/>
  <c r="BK59" i="1"/>
  <c r="BJ59" i="1"/>
  <c r="BI59" i="1"/>
  <c r="BH59" i="1" s="1"/>
  <c r="BG59" i="1" s="1"/>
  <c r="BF59" i="1" s="1"/>
  <c r="BE59" i="1" s="1"/>
  <c r="BD59" i="1" s="1"/>
  <c r="BC59" i="1" s="1"/>
  <c r="AI65" i="1"/>
  <c r="AK65" i="1"/>
  <c r="AJ65" i="1"/>
  <c r="BK76" i="1"/>
  <c r="BJ76" i="1"/>
  <c r="BI76" i="1"/>
  <c r="BH76" i="1" s="1"/>
  <c r="BG76" i="1" s="1"/>
  <c r="BF76" i="1" s="1"/>
  <c r="BE76" i="1" s="1"/>
  <c r="BD76" i="1" s="1"/>
  <c r="BC76" i="1" s="1"/>
  <c r="BJ36" i="1"/>
  <c r="BI36" i="1" s="1"/>
  <c r="BH36" i="1" s="1"/>
  <c r="BG36" i="1" s="1"/>
  <c r="BF36" i="1" s="1"/>
  <c r="BE36" i="1" s="1"/>
  <c r="BD36" i="1" s="1"/>
  <c r="BC36" i="1" s="1"/>
  <c r="BK36" i="1"/>
  <c r="AJ36" i="1"/>
  <c r="AK36" i="1"/>
  <c r="AI36" i="1"/>
  <c r="AH36" i="1" s="1"/>
  <c r="BK28" i="1"/>
  <c r="BJ28" i="1"/>
  <c r="BI28" i="1" s="1"/>
  <c r="BH28" i="1" s="1"/>
  <c r="BG28" i="1" s="1"/>
  <c r="BF28" i="1" s="1"/>
  <c r="BE28" i="1" s="1"/>
  <c r="BD28" i="1" s="1"/>
  <c r="BC28" i="1" s="1"/>
  <c r="AT22" i="1"/>
  <c r="AS22" i="1" s="1"/>
  <c r="AR22" i="1" s="1"/>
  <c r="AQ22" i="1" s="1"/>
  <c r="AP22" i="1" s="1"/>
  <c r="AO22" i="1" s="1"/>
  <c r="AN22" i="1" s="1"/>
  <c r="AM22" i="1" s="1"/>
  <c r="AL22" i="1" s="1"/>
  <c r="BK86" i="1"/>
  <c r="BJ86" i="1" s="1"/>
  <c r="BI86" i="1" s="1"/>
  <c r="BH86" i="1" s="1"/>
  <c r="BG86" i="1" s="1"/>
  <c r="BF86" i="1" s="1"/>
  <c r="BE86" i="1" s="1"/>
  <c r="BD86" i="1" s="1"/>
  <c r="BC86" i="1" s="1"/>
  <c r="AT25" i="1"/>
  <c r="AS25" i="1" s="1"/>
  <c r="AR25" i="1" s="1"/>
  <c r="AQ25" i="1"/>
  <c r="AP25" i="1" s="1"/>
  <c r="AO25" i="1" s="1"/>
  <c r="AN25" i="1" s="1"/>
  <c r="AM25" i="1" s="1"/>
  <c r="AL25" i="1" s="1"/>
  <c r="BJ68" i="1"/>
  <c r="BI68" i="1" s="1"/>
  <c r="BH68" i="1" s="1"/>
  <c r="BG68" i="1" s="1"/>
  <c r="BF68" i="1" s="1"/>
  <c r="BE68" i="1" s="1"/>
  <c r="BD68" i="1" s="1"/>
  <c r="BC68" i="1" s="1"/>
  <c r="BK68" i="1"/>
  <c r="BK55" i="1"/>
  <c r="BJ55" i="1" s="1"/>
  <c r="BI55" i="1" s="1"/>
  <c r="BH55" i="1" s="1"/>
  <c r="BG55" i="1" s="1"/>
  <c r="BF55" i="1" s="1"/>
  <c r="BE55" i="1" s="1"/>
  <c r="BD55" i="1" s="1"/>
  <c r="BC55" i="1" s="1"/>
  <c r="AI29" i="1"/>
  <c r="AK29" i="1"/>
  <c r="AJ29" i="1"/>
  <c r="AS87" i="1"/>
  <c r="AR87" i="1" s="1"/>
  <c r="AQ87" i="1" s="1"/>
  <c r="AP87" i="1" s="1"/>
  <c r="AO87" i="1" s="1"/>
  <c r="AN87" i="1" s="1"/>
  <c r="AM87" i="1" s="1"/>
  <c r="AL87" i="1" s="1"/>
  <c r="AT87" i="1"/>
  <c r="BK90" i="1"/>
  <c r="BJ90" i="1"/>
  <c r="BI90" i="1" s="1"/>
  <c r="BH90" i="1" s="1"/>
  <c r="BG90" i="1" s="1"/>
  <c r="BF90" i="1" s="1"/>
  <c r="BE90" i="1" s="1"/>
  <c r="BD90" i="1" s="1"/>
  <c r="BC90" i="1" s="1"/>
  <c r="BK46" i="1"/>
  <c r="BJ46" i="1" s="1"/>
  <c r="BI46" i="1" s="1"/>
  <c r="BH46" i="1" s="1"/>
  <c r="BG46" i="1" s="1"/>
  <c r="BF46" i="1" s="1"/>
  <c r="BE46" i="1" s="1"/>
  <c r="BD46" i="1" s="1"/>
  <c r="BC46" i="1" s="1"/>
  <c r="BK38" i="1"/>
  <c r="BJ38" i="1"/>
  <c r="BI38" i="1" s="1"/>
  <c r="BH38" i="1" s="1"/>
  <c r="BG38" i="1" s="1"/>
  <c r="BF38" i="1" s="1"/>
  <c r="BE38" i="1" s="1"/>
  <c r="BD38" i="1" s="1"/>
  <c r="BC38" i="1" s="1"/>
  <c r="AT42" i="1"/>
  <c r="AS42" i="1"/>
  <c r="AR42" i="1"/>
  <c r="AQ42" i="1" s="1"/>
  <c r="AP42" i="1" s="1"/>
  <c r="AO42" i="1" s="1"/>
  <c r="AN42" i="1" s="1"/>
  <c r="AM42" i="1" s="1"/>
  <c r="AL42" i="1" s="1"/>
  <c r="AA37" i="1"/>
  <c r="AB37" i="1"/>
  <c r="W37" i="1" s="1"/>
  <c r="BK83" i="1"/>
  <c r="BJ83" i="1"/>
  <c r="BI83" i="1"/>
  <c r="BH83" i="1"/>
  <c r="BG83" i="1" s="1"/>
  <c r="BF83" i="1" s="1"/>
  <c r="BE83" i="1" s="1"/>
  <c r="BD83" i="1" s="1"/>
  <c r="BC83" i="1" s="1"/>
  <c r="BK17" i="1"/>
  <c r="BI17" i="1"/>
  <c r="BH17" i="1" s="1"/>
  <c r="BG17" i="1" s="1"/>
  <c r="BF17" i="1" s="1"/>
  <c r="BE17" i="1" s="1"/>
  <c r="BD17" i="1" s="1"/>
  <c r="BC17" i="1" s="1"/>
  <c r="BJ17" i="1"/>
  <c r="BK26" i="1"/>
  <c r="BJ26" i="1"/>
  <c r="BI26" i="1" s="1"/>
  <c r="BH26" i="1" s="1"/>
  <c r="BG26" i="1" s="1"/>
  <c r="BF26" i="1" s="1"/>
  <c r="BE26" i="1" s="1"/>
  <c r="BD26" i="1" s="1"/>
  <c r="BC26" i="1" s="1"/>
  <c r="BK24" i="1"/>
  <c r="BJ24" i="1" s="1"/>
  <c r="BI24" i="1" s="1"/>
  <c r="BH24" i="1" s="1"/>
  <c r="BG24" i="1" s="1"/>
  <c r="BF24" i="1" s="1"/>
  <c r="BE24" i="1" s="1"/>
  <c r="BD24" i="1" s="1"/>
  <c r="BC24" i="1" s="1"/>
  <c r="BK64" i="1"/>
  <c r="BJ64" i="1"/>
  <c r="BI64" i="1"/>
  <c r="BH64" i="1" s="1"/>
  <c r="BG64" i="1" s="1"/>
  <c r="BF64" i="1" s="1"/>
  <c r="BE64" i="1" s="1"/>
  <c r="BD64" i="1" s="1"/>
  <c r="BC64" i="1" s="1"/>
  <c r="BK85" i="1"/>
  <c r="BJ85" i="1"/>
  <c r="BI85" i="1" s="1"/>
  <c r="BH85" i="1" s="1"/>
  <c r="BG85" i="1" s="1"/>
  <c r="BF85" i="1" s="1"/>
  <c r="BE85" i="1" s="1"/>
  <c r="BD85" i="1" s="1"/>
  <c r="BC85" i="1" s="1"/>
  <c r="AT46" i="1"/>
  <c r="AS46" i="1" s="1"/>
  <c r="AR46" i="1" s="1"/>
  <c r="AQ46" i="1" s="1"/>
  <c r="AP46" i="1" s="1"/>
  <c r="AO46" i="1" s="1"/>
  <c r="AN46" i="1" s="1"/>
  <c r="AM46" i="1" s="1"/>
  <c r="AL46" i="1" s="1"/>
  <c r="BK77" i="1"/>
  <c r="BJ77" i="1"/>
  <c r="BI77" i="1" s="1"/>
  <c r="BH77" i="1" s="1"/>
  <c r="BG77" i="1" s="1"/>
  <c r="BF77" i="1" s="1"/>
  <c r="BE77" i="1" s="1"/>
  <c r="BD77" i="1" s="1"/>
  <c r="BC77" i="1" s="1"/>
  <c r="AI56" i="1"/>
  <c r="AK56" i="1"/>
  <c r="AJ56" i="1"/>
  <c r="BJ84" i="1"/>
  <c r="BI84" i="1" s="1"/>
  <c r="BH84" i="1" s="1"/>
  <c r="BG84" i="1" s="1"/>
  <c r="BF84" i="1" s="1"/>
  <c r="BE84" i="1" s="1"/>
  <c r="BD84" i="1" s="1"/>
  <c r="BC84" i="1" s="1"/>
  <c r="BK84" i="1"/>
  <c r="BK27" i="1"/>
  <c r="BJ27" i="1" s="1"/>
  <c r="BI27" i="1" s="1"/>
  <c r="BH27" i="1" s="1"/>
  <c r="BG27" i="1" s="1"/>
  <c r="BF27" i="1" s="1"/>
  <c r="BE27" i="1" s="1"/>
  <c r="BD27" i="1" s="1"/>
  <c r="BC27" i="1" s="1"/>
  <c r="AJ32" i="1"/>
  <c r="AK32" i="1"/>
  <c r="AI32" i="1"/>
  <c r="AH32" i="1" s="1"/>
  <c r="BK41" i="1"/>
  <c r="BJ41" i="1"/>
  <c r="BI41" i="1"/>
  <c r="BH41" i="1" s="1"/>
  <c r="BG41" i="1" s="1"/>
  <c r="BF41" i="1" s="1"/>
  <c r="BE41" i="1" s="1"/>
  <c r="BD41" i="1" s="1"/>
  <c r="BC41" i="1" s="1"/>
  <c r="BK8" i="1"/>
  <c r="BJ8" i="1" s="1"/>
  <c r="BI8" i="1" s="1"/>
  <c r="BH8" i="1" s="1"/>
  <c r="BG8" i="1" s="1"/>
  <c r="BF8" i="1" s="1"/>
  <c r="BE8" i="1" s="1"/>
  <c r="BD8" i="1" s="1"/>
  <c r="BC8" i="1" s="1"/>
  <c r="AK80" i="1"/>
  <c r="AI80" i="1"/>
  <c r="AH80" i="1" s="1"/>
  <c r="AJ80" i="1"/>
  <c r="AT114" i="1"/>
  <c r="AS114" i="1" s="1"/>
  <c r="AR114" i="1" s="1"/>
  <c r="AQ114" i="1" s="1"/>
  <c r="AP114" i="1" s="1"/>
  <c r="AO114" i="1" s="1"/>
  <c r="AN114" i="1" s="1"/>
  <c r="AM114" i="1" s="1"/>
  <c r="AL114" i="1" s="1"/>
  <c r="BK34" i="1"/>
  <c r="BJ34" i="1"/>
  <c r="BI34" i="1" s="1"/>
  <c r="BH34" i="1" s="1"/>
  <c r="BG34" i="1" s="1"/>
  <c r="BF34" i="1" s="1"/>
  <c r="BE34" i="1" s="1"/>
  <c r="BD34" i="1" s="1"/>
  <c r="BC34" i="1" s="1"/>
  <c r="AJ70" i="1"/>
  <c r="AI70" i="1"/>
  <c r="AK70" i="1"/>
  <c r="BJ58" i="1"/>
  <c r="BI58" i="1" s="1"/>
  <c r="BH58" i="1" s="1"/>
  <c r="BG58" i="1" s="1"/>
  <c r="BF58" i="1" s="1"/>
  <c r="BE58" i="1" s="1"/>
  <c r="BD58" i="1" s="1"/>
  <c r="BC58" i="1" s="1"/>
  <c r="BK58" i="1"/>
  <c r="AT31" i="1"/>
  <c r="AS31" i="1"/>
  <c r="AR31" i="1" s="1"/>
  <c r="AQ31" i="1" s="1"/>
  <c r="AP31" i="1" s="1"/>
  <c r="AO31" i="1" s="1"/>
  <c r="AN31" i="1" s="1"/>
  <c r="AM31" i="1" s="1"/>
  <c r="AL31" i="1" s="1"/>
  <c r="AI94" i="1"/>
  <c r="AJ94" i="1"/>
  <c r="AK94" i="1"/>
  <c r="BK31" i="1"/>
  <c r="BJ31" i="1"/>
  <c r="BI31" i="1"/>
  <c r="BH31" i="1"/>
  <c r="BG31" i="1" s="1"/>
  <c r="BF31" i="1" s="1"/>
  <c r="BE31" i="1" s="1"/>
  <c r="BD31" i="1" s="1"/>
  <c r="BC31" i="1" s="1"/>
  <c r="AT66" i="1"/>
  <c r="AS66" i="1"/>
  <c r="AR66" i="1" s="1"/>
  <c r="AQ66" i="1" s="1"/>
  <c r="AP66" i="1" s="1"/>
  <c r="AO66" i="1" s="1"/>
  <c r="AN66" i="1" s="1"/>
  <c r="AM66" i="1" s="1"/>
  <c r="AL66" i="1" s="1"/>
  <c r="BK56" i="1"/>
  <c r="BJ56" i="1" s="1"/>
  <c r="BI56" i="1" s="1"/>
  <c r="BH56" i="1" s="1"/>
  <c r="BG56" i="1" s="1"/>
  <c r="BF56" i="1" s="1"/>
  <c r="BE56" i="1" s="1"/>
  <c r="BD56" i="1" s="1"/>
  <c r="BC56" i="1" s="1"/>
  <c r="BK57" i="1"/>
  <c r="BJ57" i="1" s="1"/>
  <c r="BI57" i="1" s="1"/>
  <c r="BH57" i="1" s="1"/>
  <c r="BG57" i="1" s="1"/>
  <c r="BF57" i="1" s="1"/>
  <c r="BE57" i="1" s="1"/>
  <c r="BD57" i="1" s="1"/>
  <c r="BC57" i="1" s="1"/>
  <c r="BK52" i="1"/>
  <c r="BJ52" i="1" s="1"/>
  <c r="BI52" i="1" s="1"/>
  <c r="BH52" i="1" s="1"/>
  <c r="BG52" i="1" s="1"/>
  <c r="BF52" i="1" s="1"/>
  <c r="BE52" i="1" s="1"/>
  <c r="BD52" i="1" s="1"/>
  <c r="BC52" i="1" s="1"/>
  <c r="BI23" i="1"/>
  <c r="BH23" i="1" s="1"/>
  <c r="BG23" i="1" s="1"/>
  <c r="BF23" i="1" s="1"/>
  <c r="BE23" i="1" s="1"/>
  <c r="BD23" i="1" s="1"/>
  <c r="BC23" i="1" s="1"/>
  <c r="BK23" i="1"/>
  <c r="BJ23" i="1"/>
  <c r="AT44" i="1"/>
  <c r="AS44" i="1"/>
  <c r="AR44" i="1" s="1"/>
  <c r="AQ44" i="1" s="1"/>
  <c r="AP44" i="1" s="1"/>
  <c r="AO44" i="1" s="1"/>
  <c r="AN44" i="1" s="1"/>
  <c r="AM44" i="1" s="1"/>
  <c r="AL44" i="1" s="1"/>
  <c r="BA91" i="1"/>
  <c r="AZ91" i="1" s="1"/>
  <c r="AX91" i="1" s="1"/>
  <c r="BB91" i="1"/>
  <c r="BK30" i="1"/>
  <c r="BJ30" i="1"/>
  <c r="BI30" i="1"/>
  <c r="BH30" i="1" s="1"/>
  <c r="BG30" i="1" s="1"/>
  <c r="BF30" i="1" s="1"/>
  <c r="BE30" i="1" s="1"/>
  <c r="BD30" i="1" s="1"/>
  <c r="BC30" i="1" s="1"/>
  <c r="BK82" i="1"/>
  <c r="BJ82" i="1" s="1"/>
  <c r="BI82" i="1" s="1"/>
  <c r="BH82" i="1" s="1"/>
  <c r="BG82" i="1" s="1"/>
  <c r="BF82" i="1" s="1"/>
  <c r="BE82" i="1" s="1"/>
  <c r="BD82" i="1" s="1"/>
  <c r="BC82" i="1" s="1"/>
  <c r="BK88" i="1"/>
  <c r="BJ88" i="1"/>
  <c r="BI88" i="1"/>
  <c r="BH88" i="1" s="1"/>
  <c r="BG88" i="1" s="1"/>
  <c r="BF88" i="1" s="1"/>
  <c r="BE88" i="1" s="1"/>
  <c r="BD88" i="1" s="1"/>
  <c r="BC88" i="1" s="1"/>
  <c r="AT72" i="1"/>
  <c r="AS72" i="1"/>
  <c r="AR72" i="1" s="1"/>
  <c r="AQ72" i="1" s="1"/>
  <c r="AP72" i="1" s="1"/>
  <c r="AO72" i="1" s="1"/>
  <c r="AN72" i="1" s="1"/>
  <c r="AM72" i="1" s="1"/>
  <c r="AL72" i="1" s="1"/>
  <c r="AJ122" i="1"/>
  <c r="AK122" i="1"/>
  <c r="AI122" i="1"/>
  <c r="BK67" i="1"/>
  <c r="BJ67" i="1" s="1"/>
  <c r="BI67" i="1" s="1"/>
  <c r="BH67" i="1" s="1"/>
  <c r="BG67" i="1" s="1"/>
  <c r="BF67" i="1" s="1"/>
  <c r="BE67" i="1" s="1"/>
  <c r="BD67" i="1" s="1"/>
  <c r="BC67" i="1" s="1"/>
  <c r="AT53" i="1"/>
  <c r="AS53" i="1"/>
  <c r="AR53" i="1" s="1"/>
  <c r="AQ53" i="1" s="1"/>
  <c r="AP53" i="1" s="1"/>
  <c r="AO53" i="1" s="1"/>
  <c r="AN53" i="1" s="1"/>
  <c r="AM53" i="1" s="1"/>
  <c r="AL53" i="1" s="1"/>
  <c r="BK42" i="1"/>
  <c r="BJ42" i="1" s="1"/>
  <c r="BI42" i="1" s="1"/>
  <c r="BH42" i="1" s="1"/>
  <c r="BG42" i="1" s="1"/>
  <c r="BF42" i="1" s="1"/>
  <c r="BE42" i="1" s="1"/>
  <c r="BD42" i="1" s="1"/>
  <c r="BC42" i="1" s="1"/>
  <c r="BK44" i="1"/>
  <c r="BJ44" i="1"/>
  <c r="BI44" i="1" s="1"/>
  <c r="BH44" i="1" s="1"/>
  <c r="BG44" i="1" s="1"/>
  <c r="BF44" i="1" s="1"/>
  <c r="BE44" i="1" s="1"/>
  <c r="BD44" i="1" s="1"/>
  <c r="BC44" i="1" s="1"/>
  <c r="AH52" i="1"/>
  <c r="AI76" i="1"/>
  <c r="AJ76" i="1"/>
  <c r="AK76" i="1"/>
  <c r="AT28" i="1"/>
  <c r="AS28" i="1" s="1"/>
  <c r="AR28" i="1" s="1"/>
  <c r="AQ28" i="1" s="1"/>
  <c r="AP28" i="1" s="1"/>
  <c r="AO28" i="1" s="1"/>
  <c r="AN28" i="1" s="1"/>
  <c r="AM28" i="1" s="1"/>
  <c r="AL28" i="1" s="1"/>
  <c r="AI83" i="1"/>
  <c r="AK83" i="1"/>
  <c r="AJ83" i="1"/>
  <c r="AI71" i="1"/>
  <c r="AH71" i="1" s="1"/>
  <c r="AB71" i="1" s="1"/>
  <c r="X71" i="1" s="1"/>
  <c r="AK71" i="1"/>
  <c r="AJ71" i="1"/>
  <c r="BK33" i="1"/>
  <c r="BJ33" i="1"/>
  <c r="BI33" i="1" s="1"/>
  <c r="BH33" i="1" s="1"/>
  <c r="BG33" i="1" s="1"/>
  <c r="BF33" i="1" s="1"/>
  <c r="BE33" i="1" s="1"/>
  <c r="BD33" i="1" s="1"/>
  <c r="BC33" i="1" s="1"/>
  <c r="BK10" i="1"/>
  <c r="BJ10" i="1" s="1"/>
  <c r="BI10" i="1" s="1"/>
  <c r="BH10" i="1" s="1"/>
  <c r="BG10" i="1" s="1"/>
  <c r="BF10" i="1" s="1"/>
  <c r="BE10" i="1" s="1"/>
  <c r="BD10" i="1" s="1"/>
  <c r="BC10" i="1" s="1"/>
  <c r="BK87" i="1"/>
  <c r="BJ87" i="1"/>
  <c r="BI87" i="1"/>
  <c r="BH87" i="1" s="1"/>
  <c r="BG87" i="1" s="1"/>
  <c r="BF87" i="1" s="1"/>
  <c r="BE87" i="1" s="1"/>
  <c r="BD87" i="1" s="1"/>
  <c r="BC87" i="1" s="1"/>
  <c r="AI91" i="1"/>
  <c r="AH91" i="1" s="1"/>
  <c r="AK91" i="1"/>
  <c r="AJ91" i="1"/>
  <c r="BJ32" i="1"/>
  <c r="BI32" i="1" s="1"/>
  <c r="BH32" i="1" s="1"/>
  <c r="BG32" i="1" s="1"/>
  <c r="BF32" i="1" s="1"/>
  <c r="BE32" i="1" s="1"/>
  <c r="BD32" i="1" s="1"/>
  <c r="BC32" i="1" s="1"/>
  <c r="BK32" i="1"/>
  <c r="BK54" i="1"/>
  <c r="BJ54" i="1" s="1"/>
  <c r="BI54" i="1" s="1"/>
  <c r="BH54" i="1" s="1"/>
  <c r="BG54" i="1" s="1"/>
  <c r="BF54" i="1" s="1"/>
  <c r="BE54" i="1" s="1"/>
  <c r="BD54" i="1" s="1"/>
  <c r="BC54" i="1" s="1"/>
  <c r="BJ89" i="1"/>
  <c r="BI89" i="1"/>
  <c r="BH89" i="1" s="1"/>
  <c r="BG89" i="1" s="1"/>
  <c r="BF89" i="1" s="1"/>
  <c r="BE89" i="1" s="1"/>
  <c r="BD89" i="1" s="1"/>
  <c r="BC89" i="1" s="1"/>
  <c r="BK89" i="1"/>
  <c r="BI20" i="1"/>
  <c r="BH20" i="1" s="1"/>
  <c r="BG20" i="1" s="1"/>
  <c r="BF20" i="1" s="1"/>
  <c r="BE20" i="1" s="1"/>
  <c r="BD20" i="1" s="1"/>
  <c r="BC20" i="1" s="1"/>
  <c r="BK20" i="1"/>
  <c r="BJ20" i="1"/>
  <c r="F18" i="1"/>
  <c r="F19" i="1" s="1"/>
  <c r="AJ118" i="1"/>
  <c r="AK118" i="1"/>
  <c r="AI118" i="1"/>
  <c r="AK95" i="1"/>
  <c r="AJ95" i="1"/>
  <c r="AI95" i="1"/>
  <c r="AJ108" i="1"/>
  <c r="AK108" i="1"/>
  <c r="AI108" i="1"/>
  <c r="AJ78" i="1"/>
  <c r="AK78" i="1"/>
  <c r="AI78" i="1"/>
  <c r="AI86" i="1"/>
  <c r="AJ86" i="1"/>
  <c r="AK86" i="1"/>
  <c r="AK84" i="1"/>
  <c r="AJ84" i="1"/>
  <c r="AI84" i="1"/>
  <c r="AJ51" i="1"/>
  <c r="AK51" i="1"/>
  <c r="AI51" i="1"/>
  <c r="AE128" i="1"/>
  <c r="AD128" i="1"/>
  <c r="AK33" i="1"/>
  <c r="AI33" i="1"/>
  <c r="AJ33" i="1"/>
  <c r="AJ74" i="1"/>
  <c r="AK74" i="1"/>
  <c r="AI74" i="1"/>
  <c r="AJ112" i="1"/>
  <c r="AK112" i="1"/>
  <c r="AI112" i="1"/>
  <c r="AH112" i="1" s="1"/>
  <c r="AJ117" i="1"/>
  <c r="AK117" i="1"/>
  <c r="AI117" i="1"/>
  <c r="AI107" i="1"/>
  <c r="AJ107" i="1"/>
  <c r="AK107" i="1"/>
  <c r="AI64" i="1"/>
  <c r="AK64" i="1"/>
  <c r="AJ64" i="1"/>
  <c r="AK97" i="1"/>
  <c r="AJ97" i="1"/>
  <c r="AI97" i="1"/>
  <c r="AI126" i="1"/>
  <c r="AJ126" i="1"/>
  <c r="AK126" i="1"/>
  <c r="AJ62" i="1"/>
  <c r="AK62" i="1"/>
  <c r="AI62" i="1"/>
  <c r="AK101" i="1"/>
  <c r="AI101" i="1"/>
  <c r="AJ101" i="1"/>
  <c r="AK82" i="1"/>
  <c r="AI82" i="1"/>
  <c r="AJ82" i="1"/>
  <c r="AK49" i="1"/>
  <c r="AI49" i="1"/>
  <c r="AJ49" i="1"/>
  <c r="AJ109" i="1"/>
  <c r="AK109" i="1"/>
  <c r="AI109" i="1"/>
  <c r="AJ48" i="1"/>
  <c r="AI48" i="1"/>
  <c r="AH48" i="1" s="1"/>
  <c r="AK48" i="1"/>
  <c r="AJ106" i="1"/>
  <c r="AI106" i="1"/>
  <c r="AH106" i="1" s="1"/>
  <c r="AK106" i="1"/>
  <c r="AI88" i="1"/>
  <c r="AK88" i="1"/>
  <c r="AJ88" i="1"/>
  <c r="AI41" i="1"/>
  <c r="AJ41" i="1"/>
  <c r="AK41" i="1"/>
  <c r="AI43" i="1"/>
  <c r="AH43" i="1" s="1"/>
  <c r="AK43" i="1"/>
  <c r="AJ43" i="1"/>
  <c r="AJ93" i="1"/>
  <c r="AI93" i="1"/>
  <c r="AH93" i="1" s="1"/>
  <c r="AK93" i="1"/>
  <c r="AI120" i="1"/>
  <c r="AK120" i="1"/>
  <c r="AJ120" i="1"/>
  <c r="C18" i="1"/>
  <c r="AJ125" i="1"/>
  <c r="AI125" i="1"/>
  <c r="AK125" i="1"/>
  <c r="AK96" i="1"/>
  <c r="AI96" i="1"/>
  <c r="AJ96" i="1"/>
  <c r="AI55" i="1"/>
  <c r="AJ55" i="1"/>
  <c r="AK55" i="1"/>
  <c r="AK90" i="1"/>
  <c r="AI90" i="1"/>
  <c r="AJ90" i="1"/>
  <c r="AI81" i="1"/>
  <c r="AJ81" i="1"/>
  <c r="AK81" i="1"/>
  <c r="AJ50" i="1"/>
  <c r="AI50" i="1"/>
  <c r="AK50" i="1"/>
  <c r="AJ58" i="1"/>
  <c r="AI58" i="1"/>
  <c r="AH58" i="1" s="1"/>
  <c r="AK58" i="1"/>
  <c r="AJ69" i="1"/>
  <c r="AI69" i="1"/>
  <c r="AH69" i="1" s="1"/>
  <c r="AK69" i="1"/>
  <c r="AI99" i="1"/>
  <c r="AJ99" i="1"/>
  <c r="AK99" i="1"/>
  <c r="AK113" i="1"/>
  <c r="AJ113" i="1"/>
  <c r="AI113" i="1"/>
  <c r="AJ102" i="1"/>
  <c r="AI102" i="1"/>
  <c r="AK102" i="1"/>
  <c r="AI116" i="1"/>
  <c r="AK116" i="1"/>
  <c r="AJ116" i="1"/>
  <c r="AK67" i="1"/>
  <c r="AJ67" i="1"/>
  <c r="AI67" i="1"/>
  <c r="AH67" i="1" s="1"/>
  <c r="AI124" i="1"/>
  <c r="AK124" i="1"/>
  <c r="AJ124" i="1"/>
  <c r="AK104" i="1"/>
  <c r="AI104" i="1"/>
  <c r="AJ104" i="1"/>
  <c r="AJ63" i="1"/>
  <c r="AI63" i="1"/>
  <c r="AH63" i="1" s="1"/>
  <c r="AK63" i="1"/>
  <c r="AJ98" i="1"/>
  <c r="AI98" i="1"/>
  <c r="AK98" i="1"/>
  <c r="AB32" i="1"/>
  <c r="W32" i="1" s="1"/>
  <c r="AA32" i="1"/>
  <c r="AB52" i="1"/>
  <c r="Y52" i="1" s="1"/>
  <c r="AA52" i="1"/>
  <c r="AB60" i="1"/>
  <c r="Y60" i="1" s="1"/>
  <c r="AA60" i="1"/>
  <c r="AE59" i="1"/>
  <c r="AH89" i="1"/>
  <c r="AA71" i="1"/>
  <c r="AB128" i="1"/>
  <c r="Y128" i="1" s="1"/>
  <c r="AH30" i="1"/>
  <c r="AB85" i="1"/>
  <c r="Y85" i="1" s="1"/>
  <c r="AA85" i="1"/>
  <c r="AB100" i="1"/>
  <c r="Y100" i="1" s="1"/>
  <c r="AA100" i="1"/>
  <c r="AH127" i="1"/>
  <c r="AH105" i="1"/>
  <c r="AB121" i="1"/>
  <c r="Y121" i="1" s="1"/>
  <c r="AA121" i="1"/>
  <c r="AH119" i="1"/>
  <c r="AI129" i="1"/>
  <c r="AJ129" i="1"/>
  <c r="AK129" i="1"/>
  <c r="AI123" i="1"/>
  <c r="AJ123" i="1"/>
  <c r="AK123" i="1"/>
  <c r="E6" i="2"/>
  <c r="E9" i="2" s="1"/>
  <c r="E10" i="2" s="1"/>
  <c r="E4" i="2"/>
  <c r="Q37" i="5"/>
  <c r="Q22" i="5"/>
  <c r="Q71" i="5"/>
  <c r="Q135" i="5"/>
  <c r="Q199" i="5"/>
  <c r="Q263" i="5"/>
  <c r="Q327" i="5"/>
  <c r="Q391" i="5"/>
  <c r="Q62" i="5"/>
  <c r="Q126" i="5"/>
  <c r="Q190" i="5"/>
  <c r="Q254" i="5"/>
  <c r="Q318" i="5"/>
  <c r="Q25" i="5"/>
  <c r="Q28" i="5"/>
  <c r="Q95" i="5"/>
  <c r="Q159" i="5"/>
  <c r="Q223" i="5"/>
  <c r="Q287" i="5"/>
  <c r="Q351" i="5"/>
  <c r="Q415" i="5"/>
  <c r="Q86" i="5"/>
  <c r="Q150" i="5"/>
  <c r="Q29" i="5"/>
  <c r="Q26" i="5"/>
  <c r="Q111" i="5"/>
  <c r="Q191" i="5"/>
  <c r="Q279" i="5"/>
  <c r="Q367" i="5"/>
  <c r="Q43" i="5"/>
  <c r="Q142" i="5"/>
  <c r="Q222" i="5"/>
  <c r="Q294" i="5"/>
  <c r="Q366" i="5"/>
  <c r="Q430" i="5"/>
  <c r="Q109" i="5"/>
  <c r="Q173" i="5"/>
  <c r="Q237" i="5"/>
  <c r="Q301" i="5"/>
  <c r="Q27" i="5"/>
  <c r="Q108" i="5"/>
  <c r="Q172" i="5"/>
  <c r="Q236" i="5"/>
  <c r="Q300" i="5"/>
  <c r="Q364" i="5"/>
  <c r="Q54" i="5"/>
  <c r="Q107" i="5"/>
  <c r="Q171" i="5"/>
  <c r="Q235" i="5"/>
  <c r="Q299" i="5"/>
  <c r="Q363" i="5"/>
  <c r="Q33" i="5"/>
  <c r="Q51" i="5"/>
  <c r="Q143" i="5"/>
  <c r="Q231" i="5"/>
  <c r="Q311" i="5"/>
  <c r="Q399" i="5"/>
  <c r="Q94" i="5"/>
  <c r="Q174" i="5"/>
  <c r="Q246" i="5"/>
  <c r="Q326" i="5"/>
  <c r="Q390" i="5"/>
  <c r="Q69" i="5"/>
  <c r="Q133" i="5"/>
  <c r="Q197" i="5"/>
  <c r="Q261" i="5"/>
  <c r="Q325" i="5"/>
  <c r="Q68" i="5"/>
  <c r="Q132" i="5"/>
  <c r="Q196" i="5"/>
  <c r="Q260" i="5"/>
  <c r="Q324" i="5"/>
  <c r="Q388" i="5"/>
  <c r="Q67" i="5"/>
  <c r="Q131" i="5"/>
  <c r="Q195" i="5"/>
  <c r="Q259" i="5"/>
  <c r="Q323" i="5"/>
  <c r="Q41" i="5"/>
  <c r="Q63" i="5"/>
  <c r="Q151" i="5"/>
  <c r="Q239" i="5"/>
  <c r="Q319" i="5"/>
  <c r="Q407" i="5"/>
  <c r="Q102" i="5"/>
  <c r="Q49" i="5"/>
  <c r="Q79" i="5"/>
  <c r="Q167" i="5"/>
  <c r="Q247" i="5"/>
  <c r="Q335" i="5"/>
  <c r="Q423" i="5"/>
  <c r="Q103" i="5"/>
  <c r="Q271" i="5"/>
  <c r="Q39" i="5"/>
  <c r="Q182" i="5"/>
  <c r="Q278" i="5"/>
  <c r="Q374" i="5"/>
  <c r="Q77" i="5"/>
  <c r="Q157" i="5"/>
  <c r="Q245" i="5"/>
  <c r="Q333" i="5"/>
  <c r="Q92" i="5"/>
  <c r="Q180" i="5"/>
  <c r="Q268" i="5"/>
  <c r="Q348" i="5"/>
  <c r="Q56" i="5"/>
  <c r="Q139" i="5"/>
  <c r="Q219" i="5"/>
  <c r="Q307" i="5"/>
  <c r="Q387" i="5"/>
  <c r="Q46" i="5"/>
  <c r="Q106" i="5"/>
  <c r="Q170" i="5"/>
  <c r="Q234" i="5"/>
  <c r="Q298" i="5"/>
  <c r="Q362" i="5"/>
  <c r="Q426" i="5"/>
  <c r="Q81" i="5"/>
  <c r="Q145" i="5"/>
  <c r="Q209" i="5"/>
  <c r="Q273" i="5"/>
  <c r="Q337" i="5"/>
  <c r="Q88" i="5"/>
  <c r="Q152" i="5"/>
  <c r="Q216" i="5"/>
  <c r="Q280" i="5"/>
  <c r="Q344" i="5"/>
  <c r="Q400" i="5"/>
  <c r="Q432" i="5"/>
  <c r="Q369" i="5"/>
  <c r="Q361" i="5"/>
  <c r="Q45" i="5"/>
  <c r="Q119" i="5"/>
  <c r="Q295" i="5"/>
  <c r="Q70" i="5"/>
  <c r="Q198" i="5"/>
  <c r="Q286" i="5"/>
  <c r="Q382" i="5"/>
  <c r="Q85" i="5"/>
  <c r="Q165" i="5"/>
  <c r="Q253" i="5"/>
  <c r="Q341" i="5"/>
  <c r="Q100" i="5"/>
  <c r="Q188" i="5"/>
  <c r="Q276" i="5"/>
  <c r="Q356" i="5"/>
  <c r="Q58" i="5"/>
  <c r="Q147" i="5"/>
  <c r="Q227" i="5"/>
  <c r="Q315" i="5"/>
  <c r="Q395" i="5"/>
  <c r="Q48" i="5"/>
  <c r="Q114" i="5"/>
  <c r="Q178" i="5"/>
  <c r="Q242" i="5"/>
  <c r="Q306" i="5"/>
  <c r="Q370" i="5"/>
  <c r="Q434" i="5"/>
  <c r="Q89" i="5"/>
  <c r="Q153" i="5"/>
  <c r="Q217" i="5"/>
  <c r="Q281" i="5"/>
  <c r="Q32" i="5"/>
  <c r="Q96" i="5"/>
  <c r="Q160" i="5"/>
  <c r="Q224" i="5"/>
  <c r="Q288" i="5"/>
  <c r="Q352" i="5"/>
  <c r="Q401" i="5"/>
  <c r="Q433" i="5"/>
  <c r="Q397" i="5"/>
  <c r="Q385" i="5"/>
  <c r="Q53" i="5"/>
  <c r="Q127" i="5"/>
  <c r="Q303" i="5"/>
  <c r="Q78" i="5"/>
  <c r="Q206" i="5"/>
  <c r="Q302" i="5"/>
  <c r="Q398" i="5"/>
  <c r="Q93" i="5"/>
  <c r="Q181" i="5"/>
  <c r="Q269" i="5"/>
  <c r="Q349" i="5"/>
  <c r="Q116" i="5"/>
  <c r="Q204" i="5"/>
  <c r="Q284" i="5"/>
  <c r="Q372" i="5"/>
  <c r="Q75" i="5"/>
  <c r="Q155" i="5"/>
  <c r="Q243" i="5"/>
  <c r="Q331" i="5"/>
  <c r="Q403" i="5"/>
  <c r="Q50" i="5"/>
  <c r="Q122" i="5"/>
  <c r="Q186" i="5"/>
  <c r="Q250" i="5"/>
  <c r="Q314" i="5"/>
  <c r="Q378" i="5"/>
  <c r="Q36" i="5"/>
  <c r="Q97" i="5"/>
  <c r="Q161" i="5"/>
  <c r="Q225" i="5"/>
  <c r="Q289" i="5"/>
  <c r="Q34" i="5"/>
  <c r="Q104" i="5"/>
  <c r="Q168" i="5"/>
  <c r="Q232" i="5"/>
  <c r="Q296" i="5"/>
  <c r="Q360" i="5"/>
  <c r="Q408" i="5"/>
  <c r="Q404" i="5"/>
  <c r="Q405" i="5"/>
  <c r="Q365" i="5"/>
  <c r="Q57" i="5"/>
  <c r="Q175" i="5"/>
  <c r="Q343" i="5"/>
  <c r="Q110" i="5"/>
  <c r="Q214" i="5"/>
  <c r="Q310" i="5"/>
  <c r="Q406" i="5"/>
  <c r="Q101" i="5"/>
  <c r="Q189" i="5"/>
  <c r="Q277" i="5"/>
  <c r="Q357" i="5"/>
  <c r="Q124" i="5"/>
  <c r="Q212" i="5"/>
  <c r="Q292" i="5"/>
  <c r="Q380" i="5"/>
  <c r="Q83" i="5"/>
  <c r="Q163" i="5"/>
  <c r="Q251" i="5"/>
  <c r="Q339" i="5"/>
  <c r="Q411" i="5"/>
  <c r="Q66" i="5"/>
  <c r="Q130" i="5"/>
  <c r="Q194" i="5"/>
  <c r="Q258" i="5"/>
  <c r="Q322" i="5"/>
  <c r="Q386" i="5"/>
  <c r="Q38" i="5"/>
  <c r="Q105" i="5"/>
  <c r="Q169" i="5"/>
  <c r="Q233" i="5"/>
  <c r="Q297" i="5"/>
  <c r="Q55" i="5"/>
  <c r="Q112" i="5"/>
  <c r="Q176" i="5"/>
  <c r="Q240" i="5"/>
  <c r="Q304" i="5"/>
  <c r="Q368" i="5"/>
  <c r="Q409" i="5"/>
  <c r="Q412" i="5"/>
  <c r="Q413" i="5"/>
  <c r="Q373" i="5"/>
  <c r="Q24" i="5"/>
  <c r="Q183" i="5"/>
  <c r="Q359" i="5"/>
  <c r="Q118" i="5"/>
  <c r="Q230" i="5"/>
  <c r="Q334" i="5"/>
  <c r="Q414" i="5"/>
  <c r="Q117" i="5"/>
  <c r="Q205" i="5"/>
  <c r="Q285" i="5"/>
  <c r="Q31" i="5"/>
  <c r="Q140" i="5"/>
  <c r="Q220" i="5"/>
  <c r="Q308" i="5"/>
  <c r="Q396" i="5"/>
  <c r="Q91" i="5"/>
  <c r="Q179" i="5"/>
  <c r="Q267" i="5"/>
  <c r="Q347" i="5"/>
  <c r="Q419" i="5"/>
  <c r="Q74" i="5"/>
  <c r="Q138" i="5"/>
  <c r="Q202" i="5"/>
  <c r="Q266" i="5"/>
  <c r="Q330" i="5"/>
  <c r="Q394" i="5"/>
  <c r="Q40" i="5"/>
  <c r="Q113" i="5"/>
  <c r="Q177" i="5"/>
  <c r="Q241" i="5"/>
  <c r="Q305" i="5"/>
  <c r="Q59" i="5"/>
  <c r="Q120" i="5"/>
  <c r="Q184" i="5"/>
  <c r="Q248" i="5"/>
  <c r="Q312" i="5"/>
  <c r="Q376" i="5"/>
  <c r="Q416" i="5"/>
  <c r="Q420" i="5"/>
  <c r="Q421" i="5"/>
  <c r="Q393" i="5"/>
  <c r="Q30" i="5"/>
  <c r="Q207" i="5"/>
  <c r="Q375" i="5"/>
  <c r="Q134" i="5"/>
  <c r="Q238" i="5"/>
  <c r="Q342" i="5"/>
  <c r="Q422" i="5"/>
  <c r="Q125" i="5"/>
  <c r="Q213" i="5"/>
  <c r="Q293" i="5"/>
  <c r="Q60" i="5"/>
  <c r="Q148" i="5"/>
  <c r="Q228" i="5"/>
  <c r="Q316" i="5"/>
  <c r="Q21" i="5"/>
  <c r="Q99" i="5"/>
  <c r="Q187" i="5"/>
  <c r="Q275" i="5"/>
  <c r="Q355" i="5"/>
  <c r="Q427" i="5"/>
  <c r="Q82" i="5"/>
  <c r="Q146" i="5"/>
  <c r="Q210" i="5"/>
  <c r="Q274" i="5"/>
  <c r="Q338" i="5"/>
  <c r="Q402" i="5"/>
  <c r="Q42" i="5"/>
  <c r="Q121" i="5"/>
  <c r="Q185" i="5"/>
  <c r="Q249" i="5"/>
  <c r="Q313" i="5"/>
  <c r="Q64" i="5"/>
  <c r="Q128" i="5"/>
  <c r="Q192" i="5"/>
  <c r="Q256" i="5"/>
  <c r="Q320" i="5"/>
  <c r="Q384" i="5"/>
  <c r="Q417" i="5"/>
  <c r="Q428" i="5"/>
  <c r="Q429" i="5"/>
  <c r="Q381" i="5"/>
  <c r="Q431" i="5"/>
  <c r="Q61" i="5"/>
  <c r="Q84" i="5"/>
  <c r="Q52" i="5"/>
  <c r="Q379" i="5"/>
  <c r="Q226" i="5"/>
  <c r="Q73" i="5"/>
  <c r="Q329" i="5"/>
  <c r="Q272" i="5"/>
  <c r="Q345" i="5"/>
  <c r="Q158" i="5"/>
  <c r="Q141" i="5"/>
  <c r="Q156" i="5"/>
  <c r="Q115" i="5"/>
  <c r="Q435" i="5"/>
  <c r="Q282" i="5"/>
  <c r="Q129" i="5"/>
  <c r="Q72" i="5"/>
  <c r="Q328" i="5"/>
  <c r="Q353" i="5"/>
  <c r="Q166" i="5"/>
  <c r="Q149" i="5"/>
  <c r="Q164" i="5"/>
  <c r="Q123" i="5"/>
  <c r="Q44" i="5"/>
  <c r="Q290" i="5"/>
  <c r="Q137" i="5"/>
  <c r="Q80" i="5"/>
  <c r="Q336" i="5"/>
  <c r="Q377" i="5"/>
  <c r="Q47" i="5"/>
  <c r="Q262" i="5"/>
  <c r="Q221" i="5"/>
  <c r="Q244" i="5"/>
  <c r="Q203" i="5"/>
  <c r="Q90" i="5"/>
  <c r="Q346" i="5"/>
  <c r="Q193" i="5"/>
  <c r="Q136" i="5"/>
  <c r="Q392" i="5"/>
  <c r="Q87" i="5"/>
  <c r="Q270" i="5"/>
  <c r="Q229" i="5"/>
  <c r="Q252" i="5"/>
  <c r="Q211" i="5"/>
  <c r="Q98" i="5"/>
  <c r="Q354" i="5"/>
  <c r="Q201" i="5"/>
  <c r="Q144" i="5"/>
  <c r="Q389" i="5"/>
  <c r="Q215" i="5"/>
  <c r="Q350" i="5"/>
  <c r="Q309" i="5"/>
  <c r="Q332" i="5"/>
  <c r="Q283" i="5"/>
  <c r="Q154" i="5"/>
  <c r="Q410" i="5"/>
  <c r="Q257" i="5"/>
  <c r="Q200" i="5"/>
  <c r="Q424" i="5"/>
  <c r="Q340" i="5"/>
  <c r="Q265" i="5"/>
  <c r="Q23" i="5"/>
  <c r="Q321" i="5"/>
  <c r="Q255" i="5"/>
  <c r="Q291" i="5"/>
  <c r="Q208" i="5"/>
  <c r="Q383" i="5"/>
  <c r="Q371" i="5"/>
  <c r="Q264" i="5"/>
  <c r="Q358" i="5"/>
  <c r="Q162" i="5"/>
  <c r="Q425" i="5"/>
  <c r="Q35" i="5"/>
  <c r="Q218" i="5"/>
  <c r="Q436" i="5"/>
  <c r="Q317" i="5"/>
  <c r="Q418" i="5"/>
  <c r="Q76" i="5"/>
  <c r="Q65" i="5"/>
  <c r="Q25" i="13"/>
  <c r="Q89" i="13"/>
  <c r="Q153" i="13"/>
  <c r="Q217" i="13"/>
  <c r="Q281" i="13"/>
  <c r="Q345" i="13"/>
  <c r="Q409" i="13"/>
  <c r="Q40" i="13"/>
  <c r="Q104" i="13"/>
  <c r="Q168" i="13"/>
  <c r="Q232" i="13"/>
  <c r="Q296" i="13"/>
  <c r="Q360" i="13"/>
  <c r="Q63" i="13"/>
  <c r="Q127" i="13"/>
  <c r="Q191" i="13"/>
  <c r="Q255" i="13"/>
  <c r="Q319" i="13"/>
  <c r="Q383" i="13"/>
  <c r="Q38" i="13"/>
  <c r="Q102" i="13"/>
  <c r="Q166" i="13"/>
  <c r="Q230" i="13"/>
  <c r="Q294" i="13"/>
  <c r="Q358" i="13"/>
  <c r="Q422" i="13"/>
  <c r="Q77" i="13"/>
  <c r="Q141" i="13"/>
  <c r="Q205" i="13"/>
  <c r="Q269" i="13"/>
  <c r="Q333" i="13"/>
  <c r="Q397" i="13"/>
  <c r="Q28" i="13"/>
  <c r="Q92" i="13"/>
  <c r="Q156" i="13"/>
  <c r="Q220" i="13"/>
  <c r="Q284" i="13"/>
  <c r="Q75" i="13"/>
  <c r="Q139" i="13"/>
  <c r="Q203" i="13"/>
  <c r="Q267" i="13"/>
  <c r="Q331" i="13"/>
  <c r="Q50" i="13"/>
  <c r="Q114" i="13"/>
  <c r="Q178" i="13"/>
  <c r="Q242" i="13"/>
  <c r="Q306" i="13"/>
  <c r="Q388" i="13"/>
  <c r="Q396" i="13"/>
  <c r="Q419" i="13"/>
  <c r="Q340" i="13"/>
  <c r="Q378" i="13"/>
  <c r="Q324" i="13"/>
  <c r="Q442" i="13"/>
  <c r="Q395" i="13"/>
  <c r="Q33" i="13"/>
  <c r="Q97" i="13"/>
  <c r="Q161" i="13"/>
  <c r="Q225" i="13"/>
  <c r="Q289" i="13"/>
  <c r="Q353" i="13"/>
  <c r="Q417" i="13"/>
  <c r="Q48" i="13"/>
  <c r="Q112" i="13"/>
  <c r="Q176" i="13"/>
  <c r="Q240" i="13"/>
  <c r="Q304" i="13"/>
  <c r="Q21" i="13"/>
  <c r="Q71" i="13"/>
  <c r="Q135" i="13"/>
  <c r="Q199" i="13"/>
  <c r="Q263" i="13"/>
  <c r="Q327" i="13"/>
  <c r="Q391" i="13"/>
  <c r="Q46" i="13"/>
  <c r="Q110" i="13"/>
  <c r="Q174" i="13"/>
  <c r="Q238" i="13"/>
  <c r="Q302" i="13"/>
  <c r="Q366" i="13"/>
  <c r="Q430" i="13"/>
  <c r="Q85" i="13"/>
  <c r="Q149" i="13"/>
  <c r="Q213" i="13"/>
  <c r="Q277" i="13"/>
  <c r="Q341" i="13"/>
  <c r="Q405" i="13"/>
  <c r="Q36" i="13"/>
  <c r="Q100" i="13"/>
  <c r="Q164" i="13"/>
  <c r="Q228" i="13"/>
  <c r="Q292" i="13"/>
  <c r="Q83" i="13"/>
  <c r="Q147" i="13"/>
  <c r="Q211" i="13"/>
  <c r="Q275" i="13"/>
  <c r="Q339" i="13"/>
  <c r="Q58" i="13"/>
  <c r="Q122" i="13"/>
  <c r="Q186" i="13"/>
  <c r="Q250" i="13"/>
  <c r="Q314" i="13"/>
  <c r="Q402" i="13"/>
  <c r="Q410" i="13"/>
  <c r="Q439" i="13"/>
  <c r="Q371" i="13"/>
  <c r="Q379" i="13"/>
  <c r="Q364" i="13"/>
  <c r="Q444" i="13"/>
  <c r="Q424" i="13"/>
  <c r="Q41" i="13"/>
  <c r="Q105" i="13"/>
  <c r="Q169" i="13"/>
  <c r="Q233" i="13"/>
  <c r="Q297" i="13"/>
  <c r="Q361" i="13"/>
  <c r="Q425" i="13"/>
  <c r="Q56" i="13"/>
  <c r="Q120" i="13"/>
  <c r="Q184" i="13"/>
  <c r="Q248" i="13"/>
  <c r="Q312" i="13"/>
  <c r="Q22" i="13"/>
  <c r="Q79" i="13"/>
  <c r="Q143" i="13"/>
  <c r="Q207" i="13"/>
  <c r="Q271" i="13"/>
  <c r="Q335" i="13"/>
  <c r="Q399" i="13"/>
  <c r="Q54" i="13"/>
  <c r="Q118" i="13"/>
  <c r="Q182" i="13"/>
  <c r="Q246" i="13"/>
  <c r="Q310" i="13"/>
  <c r="Q374" i="13"/>
  <c r="Q29" i="13"/>
  <c r="Q93" i="13"/>
  <c r="Q157" i="13"/>
  <c r="Q221" i="13"/>
  <c r="Q285" i="13"/>
  <c r="Q349" i="13"/>
  <c r="Q413" i="13"/>
  <c r="Q44" i="13"/>
  <c r="Q108" i="13"/>
  <c r="Q172" i="13"/>
  <c r="Q236" i="13"/>
  <c r="Q27" i="13"/>
  <c r="Q91" i="13"/>
  <c r="Q155" i="13"/>
  <c r="Q219" i="13"/>
  <c r="Q283" i="13"/>
  <c r="Q347" i="13"/>
  <c r="Q66" i="13"/>
  <c r="Q130" i="13"/>
  <c r="Q194" i="13"/>
  <c r="Q258" i="13"/>
  <c r="Q322" i="13"/>
  <c r="Q403" i="13"/>
  <c r="Q411" i="13"/>
  <c r="Q348" i="13"/>
  <c r="Q400" i="13"/>
  <c r="Q408" i="13"/>
  <c r="Q372" i="13"/>
  <c r="Q446" i="13"/>
  <c r="Q49" i="13"/>
  <c r="Q113" i="13"/>
  <c r="Q177" i="13"/>
  <c r="Q241" i="13"/>
  <c r="Q305" i="13"/>
  <c r="Q369" i="13"/>
  <c r="Q433" i="13"/>
  <c r="Q64" i="13"/>
  <c r="Q128" i="13"/>
  <c r="Q192" i="13"/>
  <c r="Q256" i="13"/>
  <c r="Q320" i="13"/>
  <c r="Q23" i="13"/>
  <c r="Q87" i="13"/>
  <c r="Q151" i="13"/>
  <c r="Q215" i="13"/>
  <c r="Q279" i="13"/>
  <c r="Q343" i="13"/>
  <c r="Q407" i="13"/>
  <c r="Q62" i="13"/>
  <c r="Q126" i="13"/>
  <c r="Q190" i="13"/>
  <c r="Q254" i="13"/>
  <c r="Q318" i="13"/>
  <c r="Q382" i="13"/>
  <c r="Q37" i="13"/>
  <c r="Q101" i="13"/>
  <c r="Q165" i="13"/>
  <c r="Q229" i="13"/>
  <c r="Q293" i="13"/>
  <c r="Q357" i="13"/>
  <c r="Q421" i="13"/>
  <c r="Q52" i="13"/>
  <c r="Q116" i="13"/>
  <c r="Q180" i="13"/>
  <c r="Q244" i="13"/>
  <c r="Q35" i="13"/>
  <c r="Q99" i="13"/>
  <c r="Q163" i="13"/>
  <c r="Q227" i="13"/>
  <c r="Q291" i="13"/>
  <c r="Q355" i="13"/>
  <c r="Q74" i="13"/>
  <c r="Q138" i="13"/>
  <c r="Q202" i="13"/>
  <c r="Q266" i="13"/>
  <c r="Q330" i="13"/>
  <c r="Q432" i="13"/>
  <c r="Q443" i="13"/>
  <c r="Q368" i="13"/>
  <c r="Q420" i="13"/>
  <c r="Q428" i="13"/>
  <c r="Q386" i="13"/>
  <c r="Q316" i="13"/>
  <c r="Q57" i="13"/>
  <c r="Q121" i="13"/>
  <c r="Q185" i="13"/>
  <c r="Q249" i="13"/>
  <c r="Q313" i="13"/>
  <c r="Q377" i="13"/>
  <c r="Q441" i="13"/>
  <c r="Q72" i="13"/>
  <c r="Q136" i="13"/>
  <c r="Q200" i="13"/>
  <c r="Q264" i="13"/>
  <c r="Q328" i="13"/>
  <c r="Q31" i="13"/>
  <c r="Q95" i="13"/>
  <c r="Q159" i="13"/>
  <c r="Q223" i="13"/>
  <c r="Q287" i="13"/>
  <c r="Q351" i="13"/>
  <c r="Q415" i="13"/>
  <c r="Q70" i="13"/>
  <c r="Q134" i="13"/>
  <c r="Q198" i="13"/>
  <c r="Q262" i="13"/>
  <c r="Q326" i="13"/>
  <c r="Q390" i="13"/>
  <c r="Q45" i="13"/>
  <c r="Q109" i="13"/>
  <c r="Q173" i="13"/>
  <c r="Q237" i="13"/>
  <c r="Q301" i="13"/>
  <c r="Q365" i="13"/>
  <c r="Q429" i="13"/>
  <c r="Q60" i="13"/>
  <c r="Q124" i="13"/>
  <c r="Q188" i="13"/>
  <c r="Q252" i="13"/>
  <c r="Q43" i="13"/>
  <c r="Q107" i="13"/>
  <c r="Q171" i="13"/>
  <c r="Q235" i="13"/>
  <c r="Q299" i="13"/>
  <c r="Q363" i="13"/>
  <c r="Q82" i="13"/>
  <c r="Q146" i="13"/>
  <c r="Q210" i="13"/>
  <c r="Q274" i="13"/>
  <c r="Q338" i="13"/>
  <c r="Q438" i="13"/>
  <c r="Q447" i="13"/>
  <c r="Q392" i="13"/>
  <c r="Q434" i="13"/>
  <c r="Q448" i="13"/>
  <c r="Q387" i="13"/>
  <c r="Q356" i="13"/>
  <c r="Q65" i="13"/>
  <c r="Q129" i="13"/>
  <c r="Q193" i="13"/>
  <c r="Q257" i="13"/>
  <c r="Q321" i="13"/>
  <c r="Q385" i="13"/>
  <c r="Q449" i="13"/>
  <c r="Q80" i="13"/>
  <c r="Q144" i="13"/>
  <c r="Q208" i="13"/>
  <c r="Q272" i="13"/>
  <c r="Q336" i="13"/>
  <c r="Q39" i="13"/>
  <c r="Q103" i="13"/>
  <c r="Q167" i="13"/>
  <c r="Q231" i="13"/>
  <c r="Q295" i="13"/>
  <c r="Q359" i="13"/>
  <c r="Q423" i="13"/>
  <c r="Q78" i="13"/>
  <c r="Q142" i="13"/>
  <c r="Q206" i="13"/>
  <c r="Q270" i="13"/>
  <c r="Q334" i="13"/>
  <c r="Q398" i="13"/>
  <c r="Q53" i="13"/>
  <c r="Q117" i="13"/>
  <c r="Q181" i="13"/>
  <c r="Q245" i="13"/>
  <c r="Q309" i="13"/>
  <c r="Q373" i="13"/>
  <c r="Q437" i="13"/>
  <c r="Q68" i="13"/>
  <c r="Q132" i="13"/>
  <c r="Q196" i="13"/>
  <c r="Q260" i="13"/>
  <c r="Q51" i="13"/>
  <c r="Q115" i="13"/>
  <c r="Q179" i="13"/>
  <c r="Q243" i="13"/>
  <c r="Q307" i="13"/>
  <c r="Q26" i="13"/>
  <c r="Q90" i="13"/>
  <c r="Q154" i="13"/>
  <c r="Q218" i="13"/>
  <c r="Q282" i="13"/>
  <c r="Q346" i="13"/>
  <c r="Q451" i="13"/>
  <c r="Q384" i="13"/>
  <c r="Q412" i="13"/>
  <c r="Q435" i="13"/>
  <c r="Q450" i="13"/>
  <c r="Q416" i="13"/>
  <c r="Q362" i="13"/>
  <c r="Q273" i="13"/>
  <c r="Q96" i="13"/>
  <c r="Q352" i="13"/>
  <c r="Q247" i="13"/>
  <c r="Q94" i="13"/>
  <c r="Q350" i="13"/>
  <c r="Q197" i="13"/>
  <c r="Q453" i="13"/>
  <c r="Q276" i="13"/>
  <c r="Q259" i="13"/>
  <c r="Q170" i="13"/>
  <c r="Q376" i="13"/>
  <c r="Q454" i="13"/>
  <c r="Q73" i="13"/>
  <c r="Q329" i="13"/>
  <c r="Q152" i="13"/>
  <c r="Q47" i="13"/>
  <c r="Q303" i="13"/>
  <c r="Q150" i="13"/>
  <c r="Q406" i="13"/>
  <c r="Q253" i="13"/>
  <c r="Q76" i="13"/>
  <c r="Q59" i="13"/>
  <c r="Q315" i="13"/>
  <c r="Q226" i="13"/>
  <c r="Q404" i="13"/>
  <c r="Q436" i="13"/>
  <c r="Q81" i="13"/>
  <c r="Q337" i="13"/>
  <c r="Q160" i="13"/>
  <c r="Q55" i="13"/>
  <c r="Q311" i="13"/>
  <c r="Q158" i="13"/>
  <c r="Q414" i="13"/>
  <c r="Q261" i="13"/>
  <c r="Q84" i="13"/>
  <c r="Q67" i="13"/>
  <c r="Q323" i="13"/>
  <c r="Q234" i="13"/>
  <c r="Q418" i="13"/>
  <c r="Q440" i="13"/>
  <c r="Q137" i="13"/>
  <c r="Q393" i="13"/>
  <c r="Q216" i="13"/>
  <c r="Q111" i="13"/>
  <c r="Q367" i="13"/>
  <c r="Q214" i="13"/>
  <c r="Q61" i="13"/>
  <c r="Q317" i="13"/>
  <c r="Q140" i="13"/>
  <c r="Q123" i="13"/>
  <c r="Q34" i="13"/>
  <c r="Q290" i="13"/>
  <c r="Q426" i="13"/>
  <c r="Q380" i="13"/>
  <c r="Q145" i="13"/>
  <c r="Q401" i="13"/>
  <c r="Q224" i="13"/>
  <c r="Q119" i="13"/>
  <c r="Q375" i="13"/>
  <c r="Q222" i="13"/>
  <c r="Q69" i="13"/>
  <c r="Q325" i="13"/>
  <c r="Q148" i="13"/>
  <c r="Q131" i="13"/>
  <c r="Q42" i="13"/>
  <c r="Q298" i="13"/>
  <c r="Q427" i="13"/>
  <c r="Q394" i="13"/>
  <c r="Q201" i="13"/>
  <c r="Q24" i="13"/>
  <c r="Q280" i="13"/>
  <c r="Q175" i="13"/>
  <c r="Q431" i="13"/>
  <c r="Q278" i="13"/>
  <c r="Q125" i="13"/>
  <c r="Q381" i="13"/>
  <c r="Q204" i="13"/>
  <c r="Q187" i="13"/>
  <c r="Q98" i="13"/>
  <c r="Q308" i="13"/>
  <c r="Q332" i="13"/>
  <c r="Q183" i="13"/>
  <c r="Q389" i="13"/>
  <c r="Q354" i="13"/>
  <c r="Q239" i="13"/>
  <c r="Q445" i="13"/>
  <c r="Q300" i="13"/>
  <c r="Q209" i="13"/>
  <c r="Q30" i="13"/>
  <c r="Q212" i="13"/>
  <c r="Q370" i="13"/>
  <c r="Q265" i="13"/>
  <c r="Q86" i="13"/>
  <c r="Q268" i="13"/>
  <c r="Q452" i="13"/>
  <c r="Q32" i="13"/>
  <c r="Q286" i="13"/>
  <c r="Q195" i="13"/>
  <c r="Q88" i="13"/>
  <c r="Q342" i="13"/>
  <c r="Q251" i="13"/>
  <c r="Q288" i="13"/>
  <c r="Q133" i="13"/>
  <c r="Q106" i="13"/>
  <c r="Q344" i="13"/>
  <c r="Q189" i="13"/>
  <c r="Q162" i="13"/>
  <c r="O335" i="5"/>
  <c r="O156" i="5"/>
  <c r="O96" i="5"/>
  <c r="O290" i="5"/>
  <c r="O206" i="5"/>
  <c r="O51" i="5"/>
  <c r="O411" i="5"/>
  <c r="O263" i="5"/>
  <c r="O152" i="5"/>
  <c r="O42" i="5"/>
  <c r="O251" i="5"/>
  <c r="O148" i="5"/>
  <c r="O39" i="5"/>
  <c r="O254" i="5"/>
  <c r="O63" i="5"/>
  <c r="O353" i="5"/>
  <c r="O210" i="5"/>
  <c r="O58" i="5"/>
  <c r="O333" i="5"/>
  <c r="O399" i="5"/>
  <c r="O57" i="5"/>
  <c r="O264" i="5"/>
  <c r="O153" i="5"/>
  <c r="O363" i="5"/>
  <c r="O260" i="5"/>
  <c r="O133" i="5"/>
  <c r="O402" i="5"/>
  <c r="O239" i="5"/>
  <c r="O128" i="5"/>
  <c r="O386" i="5"/>
  <c r="O227" i="5"/>
  <c r="O124" i="5"/>
  <c r="O22" i="5"/>
  <c r="O166" i="5"/>
  <c r="O376" i="5"/>
  <c r="O265" i="5"/>
  <c r="O122" i="5"/>
  <c r="O372" i="5"/>
  <c r="O245" i="5"/>
  <c r="O286" i="5"/>
  <c r="O95" i="5"/>
  <c r="O385" i="5"/>
  <c r="O242" i="5"/>
  <c r="O83" i="5"/>
  <c r="O365" i="5"/>
  <c r="O150" i="5"/>
  <c r="O360" i="5"/>
  <c r="O249" i="5"/>
  <c r="O106" i="5"/>
  <c r="O356" i="5"/>
  <c r="O229" i="5"/>
  <c r="O46" i="5"/>
  <c r="O113" i="5"/>
  <c r="O195" i="5"/>
  <c r="O413" i="5"/>
  <c r="O79" i="5"/>
  <c r="O305" i="5"/>
  <c r="O326" i="5"/>
  <c r="O135" i="5"/>
  <c r="O425" i="5"/>
  <c r="O282" i="5"/>
  <c r="O123" i="5"/>
  <c r="O405" i="5"/>
  <c r="O126" i="5"/>
  <c r="O336" i="5"/>
  <c r="O225" i="5"/>
  <c r="O82" i="5"/>
  <c r="O332" i="5"/>
  <c r="O205" i="5"/>
  <c r="O403" i="5"/>
  <c r="O247" i="5"/>
  <c r="O136" i="5"/>
  <c r="O394" i="5"/>
  <c r="O235" i="5"/>
  <c r="O132" i="5"/>
  <c r="O23" i="5"/>
  <c r="O302" i="5"/>
  <c r="O111" i="5"/>
  <c r="O401" i="5"/>
  <c r="O258" i="5"/>
  <c r="O99" i="5"/>
  <c r="O381" i="5"/>
  <c r="O367" i="5"/>
  <c r="O28" i="5"/>
  <c r="O248" i="5"/>
  <c r="O137" i="5"/>
  <c r="O347" i="5"/>
  <c r="O244" i="5"/>
  <c r="O117" i="5"/>
  <c r="O158" i="5"/>
  <c r="O368" i="5"/>
  <c r="O257" i="5"/>
  <c r="O114" i="5"/>
  <c r="O364" i="5"/>
  <c r="O237" i="5"/>
  <c r="O387" i="5"/>
  <c r="O343" i="5"/>
  <c r="O232" i="5"/>
  <c r="O121" i="5"/>
  <c r="O331" i="5"/>
  <c r="O228" i="5"/>
  <c r="O101" i="5"/>
  <c r="O414" i="5"/>
  <c r="O323" i="5"/>
  <c r="O418" i="5"/>
  <c r="O92" i="5"/>
  <c r="O369" i="5"/>
  <c r="O162" i="5"/>
  <c r="O142" i="5"/>
  <c r="O262" i="5"/>
  <c r="O71" i="5"/>
  <c r="O361" i="5"/>
  <c r="O218" i="5"/>
  <c r="O60" i="5"/>
  <c r="O341" i="5"/>
  <c r="O406" i="5"/>
  <c r="O62" i="5"/>
  <c r="O272" i="5"/>
  <c r="O161" i="5"/>
  <c r="O25" i="5"/>
  <c r="O268" i="5"/>
  <c r="O141" i="5"/>
  <c r="O374" i="5"/>
  <c r="O183" i="5"/>
  <c r="O72" i="5"/>
  <c r="O330" i="5"/>
  <c r="O171" i="5"/>
  <c r="O68" i="5"/>
  <c r="O238" i="5"/>
  <c r="O30" i="5"/>
  <c r="O337" i="5"/>
  <c r="O194" i="5"/>
  <c r="O33" i="5"/>
  <c r="O317" i="5"/>
  <c r="O427" i="5"/>
  <c r="O295" i="5"/>
  <c r="O184" i="5"/>
  <c r="O73" i="5"/>
  <c r="O283" i="5"/>
  <c r="O180" i="5"/>
  <c r="O49" i="5"/>
  <c r="O422" i="5"/>
  <c r="O94" i="5"/>
  <c r="O304" i="5"/>
  <c r="O193" i="5"/>
  <c r="O52" i="5"/>
  <c r="O300" i="5"/>
  <c r="O173" i="5"/>
  <c r="O419" i="5"/>
  <c r="O279" i="5"/>
  <c r="O168" i="5"/>
  <c r="O48" i="5"/>
  <c r="O267" i="5"/>
  <c r="O164" i="5"/>
  <c r="O55" i="5"/>
  <c r="O220" i="5"/>
  <c r="O271" i="5"/>
  <c r="O43" i="5"/>
  <c r="O226" i="5"/>
  <c r="O412" i="5"/>
  <c r="O352" i="5"/>
  <c r="O198" i="5"/>
  <c r="O408" i="5"/>
  <c r="O297" i="5"/>
  <c r="O154" i="5"/>
  <c r="O404" i="5"/>
  <c r="O277" i="5"/>
  <c r="O359" i="5"/>
  <c r="O319" i="5"/>
  <c r="O208" i="5"/>
  <c r="O97" i="5"/>
  <c r="O307" i="5"/>
  <c r="O204" i="5"/>
  <c r="O77" i="5"/>
  <c r="O310" i="5"/>
  <c r="O119" i="5"/>
  <c r="O409" i="5"/>
  <c r="O266" i="5"/>
  <c r="O107" i="5"/>
  <c r="O389" i="5"/>
  <c r="O174" i="5"/>
  <c r="O384" i="5"/>
  <c r="O273" i="5"/>
  <c r="O130" i="5"/>
  <c r="O380" i="5"/>
  <c r="O253" i="5"/>
  <c r="O383" i="5"/>
  <c r="O231" i="5"/>
  <c r="O120" i="5"/>
  <c r="O378" i="5"/>
  <c r="O219" i="5"/>
  <c r="O116" i="5"/>
  <c r="O21" i="5"/>
  <c r="O395" i="5"/>
  <c r="O24" i="5"/>
  <c r="O240" i="5"/>
  <c r="O129" i="5"/>
  <c r="O339" i="5"/>
  <c r="O236" i="5"/>
  <c r="O109" i="5"/>
  <c r="O351" i="5"/>
  <c r="O215" i="5"/>
  <c r="O104" i="5"/>
  <c r="O362" i="5"/>
  <c r="O203" i="5"/>
  <c r="O100" i="5"/>
  <c r="O157" i="5"/>
  <c r="O93" i="5"/>
  <c r="O160" i="5"/>
  <c r="O334" i="5"/>
  <c r="O67" i="5"/>
  <c r="O285" i="5"/>
  <c r="O241" i="5"/>
  <c r="O134" i="5"/>
  <c r="O344" i="5"/>
  <c r="O233" i="5"/>
  <c r="O90" i="5"/>
  <c r="O340" i="5"/>
  <c r="O213" i="5"/>
  <c r="O410" i="5"/>
  <c r="O255" i="5"/>
  <c r="O144" i="5"/>
  <c r="O38" i="5"/>
  <c r="O243" i="5"/>
  <c r="O140" i="5"/>
  <c r="O31" i="5"/>
  <c r="O246" i="5"/>
  <c r="O32" i="5"/>
  <c r="O345" i="5"/>
  <c r="O202" i="5"/>
  <c r="O54" i="5"/>
  <c r="O325" i="5"/>
  <c r="O430" i="5"/>
  <c r="O110" i="5"/>
  <c r="O320" i="5"/>
  <c r="O209" i="5"/>
  <c r="O66" i="5"/>
  <c r="O316" i="5"/>
  <c r="O189" i="5"/>
  <c r="O358" i="5"/>
  <c r="O167" i="5"/>
  <c r="O40" i="5"/>
  <c r="O314" i="5"/>
  <c r="O155" i="5"/>
  <c r="O37" i="5"/>
  <c r="O426" i="5"/>
  <c r="O287" i="5"/>
  <c r="O176" i="5"/>
  <c r="O65" i="5"/>
  <c r="O275" i="5"/>
  <c r="O172" i="5"/>
  <c r="O45" i="5"/>
  <c r="O342" i="5"/>
  <c r="O151" i="5"/>
  <c r="O34" i="5"/>
  <c r="O298" i="5"/>
  <c r="O139" i="5"/>
  <c r="O421" i="5"/>
  <c r="O284" i="5"/>
  <c r="O78" i="5"/>
  <c r="O44" i="5"/>
  <c r="O375" i="5"/>
  <c r="O143" i="5"/>
  <c r="O349" i="5"/>
  <c r="O98" i="5"/>
  <c r="O407" i="5"/>
  <c r="O70" i="5"/>
  <c r="O280" i="5"/>
  <c r="O169" i="5"/>
  <c r="O29" i="5"/>
  <c r="O276" i="5"/>
  <c r="O149" i="5"/>
  <c r="O382" i="5"/>
  <c r="O191" i="5"/>
  <c r="O80" i="5"/>
  <c r="O338" i="5"/>
  <c r="O179" i="5"/>
  <c r="O76" i="5"/>
  <c r="O27" i="5"/>
  <c r="O182" i="5"/>
  <c r="O392" i="5"/>
  <c r="O281" i="5"/>
  <c r="O138" i="5"/>
  <c r="O388" i="5"/>
  <c r="O261" i="5"/>
  <c r="O398" i="5"/>
  <c r="O53" i="5"/>
  <c r="O256" i="5"/>
  <c r="O145" i="5"/>
  <c r="O355" i="5"/>
  <c r="O252" i="5"/>
  <c r="O125" i="5"/>
  <c r="O294" i="5"/>
  <c r="O103" i="5"/>
  <c r="O393" i="5"/>
  <c r="O250" i="5"/>
  <c r="O91" i="5"/>
  <c r="O373" i="5"/>
  <c r="O371" i="5"/>
  <c r="O223" i="5"/>
  <c r="O112" i="5"/>
  <c r="O370" i="5"/>
  <c r="O211" i="5"/>
  <c r="O108" i="5"/>
  <c r="O59" i="5"/>
  <c r="O278" i="5"/>
  <c r="O87" i="5"/>
  <c r="O377" i="5"/>
  <c r="O234" i="5"/>
  <c r="O75" i="5"/>
  <c r="O357" i="5"/>
  <c r="O221" i="5"/>
  <c r="O379" i="5"/>
  <c r="O315" i="5"/>
  <c r="O190" i="5"/>
  <c r="O396" i="5"/>
  <c r="O200" i="5"/>
  <c r="O69" i="5"/>
  <c r="O322" i="5"/>
  <c r="O102" i="5"/>
  <c r="O308" i="5"/>
  <c r="O178" i="5"/>
  <c r="O214" i="5"/>
  <c r="O420" i="5"/>
  <c r="O259" i="5"/>
  <c r="O433" i="5"/>
  <c r="O270" i="5"/>
  <c r="O348" i="5"/>
  <c r="O199" i="5"/>
  <c r="O84" i="5"/>
  <c r="O417" i="5"/>
  <c r="O431" i="5"/>
  <c r="O74" i="5"/>
  <c r="O303" i="5"/>
  <c r="O188" i="5"/>
  <c r="O329" i="5"/>
  <c r="O159" i="5"/>
  <c r="O429" i="5"/>
  <c r="O296" i="5"/>
  <c r="O165" i="5"/>
  <c r="O288" i="5"/>
  <c r="O105" i="5"/>
  <c r="O146" i="5"/>
  <c r="O311" i="5"/>
  <c r="O196" i="5"/>
  <c r="O64" i="5"/>
  <c r="O423" i="5"/>
  <c r="O56" i="5"/>
  <c r="O321" i="5"/>
  <c r="O170" i="5"/>
  <c r="O346" i="5"/>
  <c r="O318" i="5"/>
  <c r="O115" i="5"/>
  <c r="O328" i="5"/>
  <c r="O197" i="5"/>
  <c r="O81" i="5"/>
  <c r="O230" i="5"/>
  <c r="O436" i="5"/>
  <c r="O306" i="5"/>
  <c r="O415" i="5"/>
  <c r="O50" i="5"/>
  <c r="O354" i="5"/>
  <c r="O85" i="5"/>
  <c r="O269" i="5"/>
  <c r="O366" i="5"/>
  <c r="O312" i="5"/>
  <c r="O428" i="5"/>
  <c r="O292" i="5"/>
  <c r="O177" i="5"/>
  <c r="O131" i="5"/>
  <c r="O416" i="5"/>
  <c r="O35" i="5"/>
  <c r="O435" i="5"/>
  <c r="O175" i="5"/>
  <c r="O201" i="5"/>
  <c r="O301" i="5"/>
  <c r="O293" i="5"/>
  <c r="O224" i="5"/>
  <c r="O216" i="5"/>
  <c r="O400" i="5"/>
  <c r="O89" i="5"/>
  <c r="O163" i="5"/>
  <c r="O181" i="5"/>
  <c r="O222" i="5"/>
  <c r="O86" i="5"/>
  <c r="O207" i="5"/>
  <c r="O390" i="5"/>
  <c r="O274" i="5"/>
  <c r="O291" i="5"/>
  <c r="O327" i="5"/>
  <c r="O397" i="5"/>
  <c r="O41" i="5"/>
  <c r="O391" i="5"/>
  <c r="O324" i="5"/>
  <c r="O309" i="5"/>
  <c r="O432" i="5"/>
  <c r="O127" i="5"/>
  <c r="O434" i="5"/>
  <c r="O36" i="5"/>
  <c r="O187" i="5"/>
  <c r="O61" i="5"/>
  <c r="O186" i="5"/>
  <c r="O147" i="5"/>
  <c r="O118" i="5"/>
  <c r="O424" i="5"/>
  <c r="O299" i="5"/>
  <c r="O185" i="5"/>
  <c r="O313" i="5"/>
  <c r="O88" i="5"/>
  <c r="O212" i="5"/>
  <c r="O289" i="5"/>
  <c r="O192" i="5"/>
  <c r="O350" i="5"/>
  <c r="O26" i="5"/>
  <c r="O217" i="5"/>
  <c r="O47" i="5"/>
  <c r="O7" i="5"/>
  <c r="E6" i="5" s="1"/>
  <c r="E9" i="5" s="1"/>
  <c r="E10" i="5" s="1"/>
  <c r="O7" i="9"/>
  <c r="E6" i="9" s="1"/>
  <c r="E9" i="9" s="1"/>
  <c r="E10" i="9" s="1"/>
  <c r="P56" i="13"/>
  <c r="P120" i="13"/>
  <c r="P184" i="13"/>
  <c r="P248" i="13"/>
  <c r="P312" i="13"/>
  <c r="P376" i="13"/>
  <c r="P440" i="13"/>
  <c r="P55" i="13"/>
  <c r="P119" i="13"/>
  <c r="P183" i="13"/>
  <c r="P247" i="13"/>
  <c r="P311" i="13"/>
  <c r="P38" i="13"/>
  <c r="P102" i="13"/>
  <c r="P166" i="13"/>
  <c r="P230" i="13"/>
  <c r="P294" i="13"/>
  <c r="P358" i="13"/>
  <c r="P422" i="13"/>
  <c r="P69" i="13"/>
  <c r="P133" i="13"/>
  <c r="P197" i="13"/>
  <c r="P261" i="13"/>
  <c r="P325" i="13"/>
  <c r="P389" i="13"/>
  <c r="P36" i="13"/>
  <c r="P100" i="13"/>
  <c r="P164" i="13"/>
  <c r="P228" i="13"/>
  <c r="P292" i="13"/>
  <c r="P356" i="13"/>
  <c r="P420" i="13"/>
  <c r="P51" i="13"/>
  <c r="P115" i="13"/>
  <c r="P179" i="13"/>
  <c r="P243" i="13"/>
  <c r="P34" i="13"/>
  <c r="P98" i="13"/>
  <c r="P162" i="13"/>
  <c r="P226" i="13"/>
  <c r="P290" i="13"/>
  <c r="P354" i="13"/>
  <c r="P65" i="13"/>
  <c r="P129" i="13"/>
  <c r="P193" i="13"/>
  <c r="P257" i="13"/>
  <c r="P321" i="13"/>
  <c r="P411" i="13"/>
  <c r="P425" i="13"/>
  <c r="P433" i="13"/>
  <c r="P435" i="13"/>
  <c r="P454" i="13"/>
  <c r="P446" i="13"/>
  <c r="P361" i="13"/>
  <c r="P64" i="13"/>
  <c r="P128" i="13"/>
  <c r="P192" i="13"/>
  <c r="P256" i="13"/>
  <c r="P320" i="13"/>
  <c r="P384" i="13"/>
  <c r="P448" i="13"/>
  <c r="P63" i="13"/>
  <c r="P127" i="13"/>
  <c r="P191" i="13"/>
  <c r="P255" i="13"/>
  <c r="P319" i="13"/>
  <c r="P46" i="13"/>
  <c r="P110" i="13"/>
  <c r="P174" i="13"/>
  <c r="P238" i="13"/>
  <c r="P302" i="13"/>
  <c r="P366" i="13"/>
  <c r="P430" i="13"/>
  <c r="P77" i="13"/>
  <c r="P141" i="13"/>
  <c r="P205" i="13"/>
  <c r="P269" i="13"/>
  <c r="P333" i="13"/>
  <c r="P397" i="13"/>
  <c r="P44" i="13"/>
  <c r="P108" i="13"/>
  <c r="P172" i="13"/>
  <c r="P236" i="13"/>
  <c r="P300" i="13"/>
  <c r="P364" i="13"/>
  <c r="P428" i="13"/>
  <c r="P59" i="13"/>
  <c r="P123" i="13"/>
  <c r="P187" i="13"/>
  <c r="P251" i="13"/>
  <c r="P42" i="13"/>
  <c r="P106" i="13"/>
  <c r="P170" i="13"/>
  <c r="P234" i="13"/>
  <c r="P298" i="13"/>
  <c r="P72" i="13"/>
  <c r="P136" i="13"/>
  <c r="P200" i="13"/>
  <c r="P264" i="13"/>
  <c r="P328" i="13"/>
  <c r="P392" i="13"/>
  <c r="P21" i="13"/>
  <c r="P71" i="13"/>
  <c r="P135" i="13"/>
  <c r="P199" i="13"/>
  <c r="P263" i="13"/>
  <c r="P327" i="13"/>
  <c r="P54" i="13"/>
  <c r="P118" i="13"/>
  <c r="P182" i="13"/>
  <c r="P246" i="13"/>
  <c r="P310" i="13"/>
  <c r="P374" i="13"/>
  <c r="P438" i="13"/>
  <c r="P85" i="13"/>
  <c r="P80" i="13"/>
  <c r="P144" i="13"/>
  <c r="P208" i="13"/>
  <c r="P272" i="13"/>
  <c r="P336" i="13"/>
  <c r="P400" i="13"/>
  <c r="P22" i="13"/>
  <c r="P79" i="13"/>
  <c r="P143" i="13"/>
  <c r="P207" i="13"/>
  <c r="P271" i="13"/>
  <c r="P335" i="13"/>
  <c r="P62" i="13"/>
  <c r="P126" i="13"/>
  <c r="P190" i="13"/>
  <c r="P254" i="13"/>
  <c r="P318" i="13"/>
  <c r="P382" i="13"/>
  <c r="P29" i="13"/>
  <c r="P93" i="13"/>
  <c r="P157" i="13"/>
  <c r="P221" i="13"/>
  <c r="P285" i="13"/>
  <c r="P349" i="13"/>
  <c r="P413" i="13"/>
  <c r="P60" i="13"/>
  <c r="P124" i="13"/>
  <c r="P188" i="13"/>
  <c r="P252" i="13"/>
  <c r="P316" i="13"/>
  <c r="P380" i="13"/>
  <c r="P444" i="13"/>
  <c r="P75" i="13"/>
  <c r="P139" i="13"/>
  <c r="P203" i="13"/>
  <c r="P267" i="13"/>
  <c r="P58" i="13"/>
  <c r="P122" i="13"/>
  <c r="P186" i="13"/>
  <c r="P250" i="13"/>
  <c r="P314" i="13"/>
  <c r="P25" i="13"/>
  <c r="P89" i="13"/>
  <c r="P153" i="13"/>
  <c r="P217" i="13"/>
  <c r="P281" i="13"/>
  <c r="P345" i="13"/>
  <c r="P447" i="13"/>
  <c r="P453" i="13"/>
  <c r="P347" i="13"/>
  <c r="P378" i="13"/>
  <c r="P386" i="13"/>
  <c r="P394" i="13"/>
  <c r="P403" i="13"/>
  <c r="P24" i="13"/>
  <c r="P88" i="13"/>
  <c r="P152" i="13"/>
  <c r="P216" i="13"/>
  <c r="P280" i="13"/>
  <c r="P344" i="13"/>
  <c r="P408" i="13"/>
  <c r="P23" i="13"/>
  <c r="P87" i="13"/>
  <c r="P151" i="13"/>
  <c r="P215" i="13"/>
  <c r="P279" i="13"/>
  <c r="P343" i="13"/>
  <c r="P70" i="13"/>
  <c r="P134" i="13"/>
  <c r="P198" i="13"/>
  <c r="P262" i="13"/>
  <c r="P326" i="13"/>
  <c r="P390" i="13"/>
  <c r="P37" i="13"/>
  <c r="P101" i="13"/>
  <c r="P165" i="13"/>
  <c r="P229" i="13"/>
  <c r="P293" i="13"/>
  <c r="P357" i="13"/>
  <c r="P421" i="13"/>
  <c r="P68" i="13"/>
  <c r="P132" i="13"/>
  <c r="P196" i="13"/>
  <c r="P260" i="13"/>
  <c r="P324" i="13"/>
  <c r="P388" i="13"/>
  <c r="P452" i="13"/>
  <c r="P83" i="13"/>
  <c r="P147" i="13"/>
  <c r="P211" i="13"/>
  <c r="P275" i="13"/>
  <c r="P66" i="13"/>
  <c r="P130" i="13"/>
  <c r="P194" i="13"/>
  <c r="P258" i="13"/>
  <c r="P322" i="13"/>
  <c r="P33" i="13"/>
  <c r="P97" i="13"/>
  <c r="P161" i="13"/>
  <c r="P225" i="13"/>
  <c r="P289" i="13"/>
  <c r="P307" i="13"/>
  <c r="P299" i="13"/>
  <c r="P367" i="13"/>
  <c r="P371" i="13"/>
  <c r="P379" i="13"/>
  <c r="P387" i="13"/>
  <c r="P395" i="13"/>
  <c r="P409" i="13"/>
  <c r="P32" i="13"/>
  <c r="P96" i="13"/>
  <c r="P160" i="13"/>
  <c r="P224" i="13"/>
  <c r="P288" i="13"/>
  <c r="P352" i="13"/>
  <c r="P416" i="13"/>
  <c r="P31" i="13"/>
  <c r="P95" i="13"/>
  <c r="P159" i="13"/>
  <c r="P223" i="13"/>
  <c r="P287" i="13"/>
  <c r="P351" i="13"/>
  <c r="P78" i="13"/>
  <c r="P142" i="13"/>
  <c r="P206" i="13"/>
  <c r="P270" i="13"/>
  <c r="P334" i="13"/>
  <c r="P398" i="13"/>
  <c r="P45" i="13"/>
  <c r="P109" i="13"/>
  <c r="P173" i="13"/>
  <c r="P237" i="13"/>
  <c r="P301" i="13"/>
  <c r="P365" i="13"/>
  <c r="P429" i="13"/>
  <c r="P76" i="13"/>
  <c r="P140" i="13"/>
  <c r="P204" i="13"/>
  <c r="P268" i="13"/>
  <c r="P332" i="13"/>
  <c r="P396" i="13"/>
  <c r="P27" i="13"/>
  <c r="P91" i="13"/>
  <c r="P155" i="13"/>
  <c r="P219" i="13"/>
  <c r="P283" i="13"/>
  <c r="P74" i="13"/>
  <c r="P138" i="13"/>
  <c r="P202" i="13"/>
  <c r="P266" i="13"/>
  <c r="P330" i="13"/>
  <c r="P41" i="13"/>
  <c r="P105" i="13"/>
  <c r="P169" i="13"/>
  <c r="P233" i="13"/>
  <c r="P297" i="13"/>
  <c r="P353" i="13"/>
  <c r="P391" i="13"/>
  <c r="P399" i="13"/>
  <c r="P377" i="13"/>
  <c r="P385" i="13"/>
  <c r="P393" i="13"/>
  <c r="P401" i="13"/>
  <c r="P451" i="13"/>
  <c r="P48" i="13"/>
  <c r="P304" i="13"/>
  <c r="P111" i="13"/>
  <c r="P30" i="13"/>
  <c r="P286" i="13"/>
  <c r="P125" i="13"/>
  <c r="P309" i="13"/>
  <c r="P52" i="13"/>
  <c r="P220" i="13"/>
  <c r="P404" i="13"/>
  <c r="P131" i="13"/>
  <c r="P26" i="13"/>
  <c r="P210" i="13"/>
  <c r="P362" i="13"/>
  <c r="P137" i="13"/>
  <c r="P265" i="13"/>
  <c r="P417" i="13"/>
  <c r="P441" i="13"/>
  <c r="P331" i="13"/>
  <c r="P375" i="13"/>
  <c r="P104" i="13"/>
  <c r="P360" i="13"/>
  <c r="P167" i="13"/>
  <c r="P86" i="13"/>
  <c r="P342" i="13"/>
  <c r="P149" i="13"/>
  <c r="P317" i="13"/>
  <c r="P84" i="13"/>
  <c r="P244" i="13"/>
  <c r="P412" i="13"/>
  <c r="P163" i="13"/>
  <c r="P50" i="13"/>
  <c r="P218" i="13"/>
  <c r="P370" i="13"/>
  <c r="P145" i="13"/>
  <c r="P273" i="13"/>
  <c r="P443" i="13"/>
  <c r="P445" i="13"/>
  <c r="P363" i="13"/>
  <c r="P402" i="13"/>
  <c r="P112" i="13"/>
  <c r="P368" i="13"/>
  <c r="P175" i="13"/>
  <c r="P94" i="13"/>
  <c r="P350" i="13"/>
  <c r="P181" i="13"/>
  <c r="P341" i="13"/>
  <c r="P92" i="13"/>
  <c r="P276" i="13"/>
  <c r="P436" i="13"/>
  <c r="P171" i="13"/>
  <c r="P82" i="13"/>
  <c r="P242" i="13"/>
  <c r="P49" i="13"/>
  <c r="P177" i="13"/>
  <c r="P305" i="13"/>
  <c r="P418" i="13"/>
  <c r="P407" i="13"/>
  <c r="P423" i="13"/>
  <c r="P168" i="13"/>
  <c r="P424" i="13"/>
  <c r="P231" i="13"/>
  <c r="P150" i="13"/>
  <c r="P406" i="13"/>
  <c r="P189" i="13"/>
  <c r="P373" i="13"/>
  <c r="P116" i="13"/>
  <c r="P284" i="13"/>
  <c r="P35" i="13"/>
  <c r="P195" i="13"/>
  <c r="P90" i="13"/>
  <c r="P274" i="13"/>
  <c r="P57" i="13"/>
  <c r="P185" i="13"/>
  <c r="P313" i="13"/>
  <c r="P419" i="13"/>
  <c r="P434" i="13"/>
  <c r="P442" i="13"/>
  <c r="P176" i="13"/>
  <c r="P432" i="13"/>
  <c r="P239" i="13"/>
  <c r="P158" i="13"/>
  <c r="P414" i="13"/>
  <c r="P213" i="13"/>
  <c r="P381" i="13"/>
  <c r="P148" i="13"/>
  <c r="P308" i="13"/>
  <c r="P43" i="13"/>
  <c r="P227" i="13"/>
  <c r="P114" i="13"/>
  <c r="P282" i="13"/>
  <c r="P73" i="13"/>
  <c r="P201" i="13"/>
  <c r="P329" i="13"/>
  <c r="P439" i="13"/>
  <c r="P339" i="13"/>
  <c r="P323" i="13"/>
  <c r="P232" i="13"/>
  <c r="P39" i="13"/>
  <c r="P295" i="13"/>
  <c r="P214" i="13"/>
  <c r="P53" i="13"/>
  <c r="P245" i="13"/>
  <c r="P405" i="13"/>
  <c r="P156" i="13"/>
  <c r="P340" i="13"/>
  <c r="P67" i="13"/>
  <c r="P235" i="13"/>
  <c r="P146" i="13"/>
  <c r="P306" i="13"/>
  <c r="P81" i="13"/>
  <c r="P209" i="13"/>
  <c r="P337" i="13"/>
  <c r="P449" i="13"/>
  <c r="P369" i="13"/>
  <c r="P355" i="13"/>
  <c r="P296" i="13"/>
  <c r="P117" i="13"/>
  <c r="P372" i="13"/>
  <c r="P346" i="13"/>
  <c r="P427" i="13"/>
  <c r="P47" i="13"/>
  <c r="P253" i="13"/>
  <c r="P99" i="13"/>
  <c r="P113" i="13"/>
  <c r="P415" i="13"/>
  <c r="P103" i="13"/>
  <c r="P277" i="13"/>
  <c r="P107" i="13"/>
  <c r="P121" i="13"/>
  <c r="P450" i="13"/>
  <c r="P303" i="13"/>
  <c r="P437" i="13"/>
  <c r="P259" i="13"/>
  <c r="P241" i="13"/>
  <c r="P431" i="13"/>
  <c r="P359" i="13"/>
  <c r="P28" i="13"/>
  <c r="P291" i="13"/>
  <c r="P249" i="13"/>
  <c r="P315" i="13"/>
  <c r="P222" i="13"/>
  <c r="P180" i="13"/>
  <c r="P154" i="13"/>
  <c r="P383" i="13"/>
  <c r="P40" i="13"/>
  <c r="P278" i="13"/>
  <c r="P212" i="13"/>
  <c r="P178" i="13"/>
  <c r="P410" i="13"/>
  <c r="P61" i="13"/>
  <c r="P348" i="13"/>
  <c r="P338" i="13"/>
  <c r="P426" i="13"/>
  <c r="P240" i="13"/>
  <c r="O28" i="20"/>
  <c r="O36" i="20"/>
  <c r="O62" i="20"/>
  <c r="O42" i="20"/>
  <c r="O48" i="20"/>
  <c r="O65" i="20"/>
  <c r="O138" i="20"/>
  <c r="O202" i="20"/>
  <c r="O266" i="20"/>
  <c r="O330" i="20"/>
  <c r="O121" i="20"/>
  <c r="O185" i="20"/>
  <c r="O249" i="20"/>
  <c r="O313" i="20"/>
  <c r="O23" i="20"/>
  <c r="O31" i="20"/>
  <c r="O39" i="20"/>
  <c r="O44" i="20"/>
  <c r="O66" i="20"/>
  <c r="O72" i="20"/>
  <c r="O98" i="20"/>
  <c r="O162" i="20"/>
  <c r="O226" i="20"/>
  <c r="O290" i="20"/>
  <c r="O71" i="20"/>
  <c r="O145" i="20"/>
  <c r="O209" i="20"/>
  <c r="O273" i="20"/>
  <c r="O22" i="20"/>
  <c r="O33" i="20"/>
  <c r="O54" i="20"/>
  <c r="O58" i="20"/>
  <c r="O41" i="20"/>
  <c r="O130" i="20"/>
  <c r="O218" i="20"/>
  <c r="O306" i="20"/>
  <c r="O113" i="20"/>
  <c r="O201" i="20"/>
  <c r="O289" i="20"/>
  <c r="O87" i="20"/>
  <c r="O152" i="20"/>
  <c r="O216" i="20"/>
  <c r="O280" i="20"/>
  <c r="O344" i="20"/>
  <c r="O78" i="20"/>
  <c r="O151" i="20"/>
  <c r="O215" i="20"/>
  <c r="O279" i="20"/>
  <c r="O343" i="20"/>
  <c r="O407" i="20"/>
  <c r="O471" i="20"/>
  <c r="O102" i="20"/>
  <c r="O166" i="20"/>
  <c r="O230" i="20"/>
  <c r="O24" i="20"/>
  <c r="O34" i="20"/>
  <c r="O70" i="20"/>
  <c r="O74" i="20"/>
  <c r="O57" i="20"/>
  <c r="O146" i="20"/>
  <c r="O234" i="20"/>
  <c r="O314" i="20"/>
  <c r="O129" i="20"/>
  <c r="O217" i="20"/>
  <c r="O297" i="20"/>
  <c r="O96" i="20"/>
  <c r="O160" i="20"/>
  <c r="O224" i="20"/>
  <c r="O288" i="20"/>
  <c r="O352" i="20"/>
  <c r="O95" i="20"/>
  <c r="O159" i="20"/>
  <c r="O223" i="20"/>
  <c r="O287" i="20"/>
  <c r="O351" i="20"/>
  <c r="O415" i="20"/>
  <c r="O479" i="20"/>
  <c r="O110" i="20"/>
  <c r="O29" i="20"/>
  <c r="O47" i="20"/>
  <c r="O68" i="20"/>
  <c r="O56" i="20"/>
  <c r="O106" i="20"/>
  <c r="O186" i="20"/>
  <c r="O274" i="20"/>
  <c r="O77" i="20"/>
  <c r="O169" i="20"/>
  <c r="O257" i="20"/>
  <c r="O337" i="20"/>
  <c r="O128" i="20"/>
  <c r="O192" i="20"/>
  <c r="O256" i="20"/>
  <c r="O320" i="20"/>
  <c r="O384" i="20"/>
  <c r="O127" i="20"/>
  <c r="O191" i="20"/>
  <c r="O255" i="20"/>
  <c r="O319" i="20"/>
  <c r="O383" i="20"/>
  <c r="O447" i="20"/>
  <c r="O73" i="20"/>
  <c r="O142" i="20"/>
  <c r="O206" i="20"/>
  <c r="O270" i="20"/>
  <c r="O334" i="20"/>
  <c r="O398" i="20"/>
  <c r="O462" i="20"/>
  <c r="O117" i="20"/>
  <c r="O181" i="20"/>
  <c r="O245" i="20"/>
  <c r="O309" i="20"/>
  <c r="O83" i="20"/>
  <c r="O148" i="20"/>
  <c r="O212" i="20"/>
  <c r="O276" i="20"/>
  <c r="O340" i="20"/>
  <c r="O404" i="20"/>
  <c r="O115" i="20"/>
  <c r="O179" i="20"/>
  <c r="O243" i="20"/>
  <c r="O307" i="20"/>
  <c r="O371" i="20"/>
  <c r="O435" i="20"/>
  <c r="O440" i="20"/>
  <c r="O503" i="20"/>
  <c r="O567" i="20"/>
  <c r="O631" i="20"/>
  <c r="O695" i="20"/>
  <c r="O759" i="20"/>
  <c r="O823" i="20"/>
  <c r="O494" i="20"/>
  <c r="O558" i="20"/>
  <c r="O622" i="20"/>
  <c r="O686" i="20"/>
  <c r="O370" i="20"/>
  <c r="O466" i="20"/>
  <c r="O533" i="20"/>
  <c r="O597" i="20"/>
  <c r="O661" i="20"/>
  <c r="O725" i="20"/>
  <c r="O408" i="20"/>
  <c r="O492" i="20"/>
  <c r="O30" i="20"/>
  <c r="O55" i="20"/>
  <c r="O76" i="20"/>
  <c r="O64" i="20"/>
  <c r="O114" i="20"/>
  <c r="O194" i="20"/>
  <c r="O282" i="20"/>
  <c r="O97" i="20"/>
  <c r="O177" i="20"/>
  <c r="O265" i="20"/>
  <c r="O345" i="20"/>
  <c r="O136" i="20"/>
  <c r="O200" i="20"/>
  <c r="O264" i="20"/>
  <c r="O328" i="20"/>
  <c r="O392" i="20"/>
  <c r="O135" i="20"/>
  <c r="O199" i="20"/>
  <c r="O263" i="20"/>
  <c r="O327" i="20"/>
  <c r="O391" i="20"/>
  <c r="O455" i="20"/>
  <c r="O86" i="20"/>
  <c r="O150" i="20"/>
  <c r="O214" i="20"/>
  <c r="O278" i="20"/>
  <c r="O342" i="20"/>
  <c r="O406" i="20"/>
  <c r="O59" i="20"/>
  <c r="O125" i="20"/>
  <c r="O189" i="20"/>
  <c r="O253" i="20"/>
  <c r="O317" i="20"/>
  <c r="O92" i="20"/>
  <c r="O156" i="20"/>
  <c r="O220" i="20"/>
  <c r="O284" i="20"/>
  <c r="O348" i="20"/>
  <c r="O412" i="20"/>
  <c r="O123" i="20"/>
  <c r="O187" i="20"/>
  <c r="O251" i="20"/>
  <c r="O315" i="20"/>
  <c r="O379" i="20"/>
  <c r="O443" i="20"/>
  <c r="O457" i="20"/>
  <c r="O511" i="20"/>
  <c r="O575" i="20"/>
  <c r="O639" i="20"/>
  <c r="O703" i="20"/>
  <c r="O767" i="20"/>
  <c r="O831" i="20"/>
  <c r="O502" i="20"/>
  <c r="O566" i="20"/>
  <c r="O630" i="20"/>
  <c r="O694" i="20"/>
  <c r="O385" i="20"/>
  <c r="O475" i="20"/>
  <c r="O541" i="20"/>
  <c r="O605" i="20"/>
  <c r="O669" i="20"/>
  <c r="O733" i="20"/>
  <c r="O442" i="20"/>
  <c r="O27" i="20"/>
  <c r="O60" i="20"/>
  <c r="O91" i="20"/>
  <c r="O258" i="20"/>
  <c r="O161" i="20"/>
  <c r="O329" i="20"/>
  <c r="O184" i="20"/>
  <c r="O312" i="20"/>
  <c r="O119" i="20"/>
  <c r="O247" i="20"/>
  <c r="O375" i="20"/>
  <c r="O69" i="20"/>
  <c r="O190" i="20"/>
  <c r="O294" i="20"/>
  <c r="O374" i="20"/>
  <c r="O454" i="20"/>
  <c r="O141" i="20"/>
  <c r="O221" i="20"/>
  <c r="O301" i="20"/>
  <c r="O108" i="20"/>
  <c r="O188" i="20"/>
  <c r="O268" i="20"/>
  <c r="O364" i="20"/>
  <c r="O85" i="20"/>
  <c r="O171" i="20"/>
  <c r="O267" i="20"/>
  <c r="O347" i="20"/>
  <c r="O427" i="20"/>
  <c r="O470" i="20"/>
  <c r="O543" i="20"/>
  <c r="O623" i="20"/>
  <c r="O719" i="20"/>
  <c r="O799" i="20"/>
  <c r="O486" i="20"/>
  <c r="O582" i="20"/>
  <c r="O662" i="20"/>
  <c r="O742" i="20"/>
  <c r="O493" i="20"/>
  <c r="O573" i="20"/>
  <c r="O653" i="20"/>
  <c r="O749" i="20"/>
  <c r="O472" i="20"/>
  <c r="O540" i="20"/>
  <c r="O604" i="20"/>
  <c r="O668" i="20"/>
  <c r="O369" i="20"/>
  <c r="O460" i="20"/>
  <c r="O539" i="20"/>
  <c r="O603" i="20"/>
  <c r="O667" i="20"/>
  <c r="O731" i="20"/>
  <c r="O795" i="20"/>
  <c r="O418" i="20"/>
  <c r="O506" i="20"/>
  <c r="O570" i="20"/>
  <c r="O634" i="20"/>
  <c r="O402" i="20"/>
  <c r="O481" i="20"/>
  <c r="O545" i="20"/>
  <c r="O609" i="20"/>
  <c r="O673" i="20"/>
  <c r="O361" i="20"/>
  <c r="O496" i="20"/>
  <c r="O560" i="20"/>
  <c r="O624" i="20"/>
  <c r="O688" i="20"/>
  <c r="O810" i="20"/>
  <c r="O861" i="20"/>
  <c r="O925" i="20"/>
  <c r="O989" i="20"/>
  <c r="O1053" i="20"/>
  <c r="O1117" i="20"/>
  <c r="O1181" i="20"/>
  <c r="O781" i="20"/>
  <c r="O860" i="20"/>
  <c r="O924" i="20"/>
  <c r="O988" i="20"/>
  <c r="O1052" i="20"/>
  <c r="O800" i="20"/>
  <c r="O875" i="20"/>
  <c r="O939" i="20"/>
  <c r="O1003" i="20"/>
  <c r="O1067" i="20"/>
  <c r="O728" i="20"/>
  <c r="O825" i="20"/>
  <c r="O882" i="20"/>
  <c r="O946" i="20"/>
  <c r="O1010" i="20"/>
  <c r="O1074" i="20"/>
  <c r="O782" i="20"/>
  <c r="O857" i="20"/>
  <c r="O921" i="20"/>
  <c r="O985" i="20"/>
  <c r="O1049" i="20"/>
  <c r="O1113" i="20"/>
  <c r="O1177" i="20"/>
  <c r="O776" i="20"/>
  <c r="O872" i="20"/>
  <c r="O936" i="20"/>
  <c r="O1000" i="20"/>
  <c r="O752" i="20"/>
  <c r="O829" i="20"/>
  <c r="O887" i="20"/>
  <c r="O951" i="20"/>
  <c r="O1015" i="20"/>
  <c r="O1079" i="20"/>
  <c r="O793" i="20"/>
  <c r="O862" i="20"/>
  <c r="O926" i="20"/>
  <c r="O990" i="20"/>
  <c r="O1054" i="20"/>
  <c r="O1119" i="20"/>
  <c r="O1056" i="20"/>
  <c r="O1140" i="20"/>
  <c r="O1134" i="20"/>
  <c r="O1112" i="20"/>
  <c r="O35" i="20"/>
  <c r="O82" i="20"/>
  <c r="O154" i="20"/>
  <c r="O322" i="20"/>
  <c r="O225" i="20"/>
  <c r="O104" i="20"/>
  <c r="O232" i="20"/>
  <c r="O360" i="20"/>
  <c r="O167" i="20"/>
  <c r="O295" i="20"/>
  <c r="O423" i="20"/>
  <c r="O118" i="20"/>
  <c r="O222" i="20"/>
  <c r="O310" i="20"/>
  <c r="O390" i="20"/>
  <c r="O75" i="20"/>
  <c r="O157" i="20"/>
  <c r="O237" i="20"/>
  <c r="O333" i="20"/>
  <c r="O124" i="20"/>
  <c r="O204" i="20"/>
  <c r="O300" i="20"/>
  <c r="O380" i="20"/>
  <c r="O107" i="20"/>
  <c r="O203" i="20"/>
  <c r="O283" i="20"/>
  <c r="O363" i="20"/>
  <c r="O386" i="20"/>
  <c r="O476" i="20"/>
  <c r="O559" i="20"/>
  <c r="O655" i="20"/>
  <c r="O735" i="20"/>
  <c r="O815" i="20"/>
  <c r="O518" i="20"/>
  <c r="O598" i="20"/>
  <c r="O678" i="20"/>
  <c r="O437" i="20"/>
  <c r="O509" i="20"/>
  <c r="O589" i="20"/>
  <c r="O685" i="20"/>
  <c r="O377" i="20"/>
  <c r="O484" i="20"/>
  <c r="O556" i="20"/>
  <c r="O620" i="20"/>
  <c r="O684" i="20"/>
  <c r="O413" i="20"/>
  <c r="O491" i="20"/>
  <c r="O555" i="20"/>
  <c r="O619" i="20"/>
  <c r="O683" i="20"/>
  <c r="O747" i="20"/>
  <c r="O811" i="20"/>
  <c r="O456" i="20"/>
  <c r="O522" i="20"/>
  <c r="O586" i="20"/>
  <c r="O650" i="20"/>
  <c r="O425" i="20"/>
  <c r="O497" i="20"/>
  <c r="O561" i="20"/>
  <c r="O625" i="20"/>
  <c r="O689" i="20"/>
  <c r="O394" i="20"/>
  <c r="O512" i="20"/>
  <c r="O576" i="20"/>
  <c r="O640" i="20"/>
  <c r="O704" i="20"/>
  <c r="O816" i="20"/>
  <c r="O877" i="20"/>
  <c r="O941" i="20"/>
  <c r="O1005" i="20"/>
  <c r="O1069" i="20"/>
  <c r="O1133" i="20"/>
  <c r="O1197" i="20"/>
  <c r="O806" i="20"/>
  <c r="O876" i="20"/>
  <c r="O940" i="20"/>
  <c r="O1004" i="20"/>
  <c r="O730" i="20"/>
  <c r="O827" i="20"/>
  <c r="O891" i="20"/>
  <c r="O955" i="20"/>
  <c r="O1019" i="20"/>
  <c r="O1083" i="20"/>
  <c r="O761" i="20"/>
  <c r="O834" i="20"/>
  <c r="O898" i="20"/>
  <c r="O962" i="20"/>
  <c r="O1026" i="20"/>
  <c r="O1090" i="20"/>
  <c r="O788" i="20"/>
  <c r="O873" i="20"/>
  <c r="O937" i="20"/>
  <c r="O1001" i="20"/>
  <c r="O1065" i="20"/>
  <c r="O1129" i="20"/>
  <c r="O1193" i="20"/>
  <c r="O809" i="20"/>
  <c r="O888" i="20"/>
  <c r="O952" i="20"/>
  <c r="O1016" i="20"/>
  <c r="O766" i="20"/>
  <c r="O839" i="20"/>
  <c r="O903" i="20"/>
  <c r="O967" i="20"/>
  <c r="O1031" i="20"/>
  <c r="O736" i="20"/>
  <c r="O818" i="20"/>
  <c r="O878" i="20"/>
  <c r="O942" i="20"/>
  <c r="O1006" i="20"/>
  <c r="O1070" i="20"/>
  <c r="O1144" i="20"/>
  <c r="O1072" i="20"/>
  <c r="O1146" i="20"/>
  <c r="O1167" i="20"/>
  <c r="O38" i="20"/>
  <c r="O40" i="20"/>
  <c r="O178" i="20"/>
  <c r="O67" i="20"/>
  <c r="O241" i="20"/>
  <c r="O120" i="20"/>
  <c r="O248" i="20"/>
  <c r="O376" i="20"/>
  <c r="O183" i="20"/>
  <c r="O311" i="20"/>
  <c r="O439" i="20"/>
  <c r="O134" i="20"/>
  <c r="O246" i="20"/>
  <c r="O326" i="20"/>
  <c r="O422" i="20"/>
  <c r="O93" i="20"/>
  <c r="O173" i="20"/>
  <c r="O269" i="20"/>
  <c r="O349" i="20"/>
  <c r="O140" i="20"/>
  <c r="O236" i="20"/>
  <c r="O316" i="20"/>
  <c r="O396" i="20"/>
  <c r="O139" i="20"/>
  <c r="O219" i="20"/>
  <c r="O299" i="20"/>
  <c r="O395" i="20"/>
  <c r="O429" i="20"/>
  <c r="O495" i="20"/>
  <c r="O591" i="20"/>
  <c r="O671" i="20"/>
  <c r="O751" i="20"/>
  <c r="O378" i="20"/>
  <c r="O534" i="20"/>
  <c r="O614" i="20"/>
  <c r="O710" i="20"/>
  <c r="O444" i="20"/>
  <c r="O525" i="20"/>
  <c r="O621" i="20"/>
  <c r="O701" i="20"/>
  <c r="O405" i="20"/>
  <c r="O508" i="20"/>
  <c r="O572" i="20"/>
  <c r="O636" i="20"/>
  <c r="O700" i="20"/>
  <c r="O420" i="20"/>
  <c r="O507" i="20"/>
  <c r="O571" i="20"/>
  <c r="O635" i="20"/>
  <c r="O699" i="20"/>
  <c r="O763" i="20"/>
  <c r="O362" i="20"/>
  <c r="O474" i="20"/>
  <c r="O538" i="20"/>
  <c r="O602" i="20"/>
  <c r="O666" i="20"/>
  <c r="O432" i="20"/>
  <c r="O513" i="20"/>
  <c r="O577" i="20"/>
  <c r="O641" i="20"/>
  <c r="O705" i="20"/>
  <c r="O459" i="20"/>
  <c r="O528" i="20"/>
  <c r="O592" i="20"/>
  <c r="O656" i="20"/>
  <c r="O720" i="20"/>
  <c r="O828" i="20"/>
  <c r="O893" i="20"/>
  <c r="O957" i="20"/>
  <c r="O1021" i="20"/>
  <c r="O1085" i="20"/>
  <c r="O1149" i="20"/>
  <c r="O744" i="20"/>
  <c r="O812" i="20"/>
  <c r="O892" i="20"/>
  <c r="O956" i="20"/>
  <c r="O1020" i="20"/>
  <c r="O769" i="20"/>
  <c r="O843" i="20"/>
  <c r="O907" i="20"/>
  <c r="O971" i="20"/>
  <c r="O1035" i="20"/>
  <c r="O1099" i="20"/>
  <c r="O786" i="20"/>
  <c r="O850" i="20"/>
  <c r="O914" i="20"/>
  <c r="O978" i="20"/>
  <c r="O1042" i="20"/>
  <c r="O1106" i="20"/>
  <c r="O821" i="20"/>
  <c r="O889" i="20"/>
  <c r="O953" i="20"/>
  <c r="O1017" i="20"/>
  <c r="O1081" i="20"/>
  <c r="O1145" i="20"/>
  <c r="O740" i="20"/>
  <c r="O840" i="20"/>
  <c r="O904" i="20"/>
  <c r="O968" i="20"/>
  <c r="O1032" i="20"/>
  <c r="O772" i="20"/>
  <c r="O855" i="20"/>
  <c r="O919" i="20"/>
  <c r="O983" i="20"/>
  <c r="O1047" i="20"/>
  <c r="O738" i="20"/>
  <c r="O824" i="20"/>
  <c r="O894" i="20"/>
  <c r="O958" i="20"/>
  <c r="O1022" i="20"/>
  <c r="O1086" i="20"/>
  <c r="O1150" i="20"/>
  <c r="O1088" i="20"/>
  <c r="O1179" i="20"/>
  <c r="O1192" i="20"/>
  <c r="O25" i="20"/>
  <c r="O45" i="20"/>
  <c r="O61" i="20"/>
  <c r="O242" i="20"/>
  <c r="O137" i="20"/>
  <c r="O305" i="20"/>
  <c r="O168" i="20"/>
  <c r="O296" i="20"/>
  <c r="O103" i="20"/>
  <c r="O231" i="20"/>
  <c r="O359" i="20"/>
  <c r="O43" i="20"/>
  <c r="O174" i="20"/>
  <c r="O262" i="20"/>
  <c r="O358" i="20"/>
  <c r="O438" i="20"/>
  <c r="O109" i="20"/>
  <c r="O205" i="20"/>
  <c r="O285" i="20"/>
  <c r="O53" i="20"/>
  <c r="O172" i="20"/>
  <c r="O252" i="20"/>
  <c r="O332" i="20"/>
  <c r="O79" i="20"/>
  <c r="O155" i="20"/>
  <c r="O235" i="20"/>
  <c r="O331" i="20"/>
  <c r="O411" i="20"/>
  <c r="O436" i="20"/>
  <c r="O527" i="20"/>
  <c r="O607" i="20"/>
  <c r="O687" i="20"/>
  <c r="O783" i="20"/>
  <c r="O434" i="20"/>
  <c r="O550" i="20"/>
  <c r="O646" i="20"/>
  <c r="O726" i="20"/>
  <c r="O453" i="20"/>
  <c r="O557" i="20"/>
  <c r="O637" i="20"/>
  <c r="O717" i="20"/>
  <c r="O464" i="20"/>
  <c r="O524" i="20"/>
  <c r="O588" i="20"/>
  <c r="O652" i="20"/>
  <c r="O716" i="20"/>
  <c r="O445" i="20"/>
  <c r="O523" i="20"/>
  <c r="O587" i="20"/>
  <c r="O651" i="20"/>
  <c r="O715" i="20"/>
  <c r="O779" i="20"/>
  <c r="O409" i="20"/>
  <c r="O490" i="20"/>
  <c r="O554" i="20"/>
  <c r="O618" i="20"/>
  <c r="O354" i="20"/>
  <c r="O465" i="20"/>
  <c r="O529" i="20"/>
  <c r="O593" i="20"/>
  <c r="O657" i="20"/>
  <c r="O721" i="20"/>
  <c r="O480" i="20"/>
  <c r="O544" i="20"/>
  <c r="O608" i="20"/>
  <c r="O672" i="20"/>
  <c r="O785" i="20"/>
  <c r="O845" i="20"/>
  <c r="O909" i="20"/>
  <c r="O973" i="20"/>
  <c r="O1037" i="20"/>
  <c r="O1101" i="20"/>
  <c r="O1165" i="20"/>
  <c r="O756" i="20"/>
  <c r="O844" i="20"/>
  <c r="O908" i="20"/>
  <c r="O972" i="20"/>
  <c r="O1036" i="20"/>
  <c r="O794" i="20"/>
  <c r="O859" i="20"/>
  <c r="O923" i="20"/>
  <c r="O987" i="20"/>
  <c r="O1051" i="20"/>
  <c r="O1115" i="20"/>
  <c r="O792" i="20"/>
  <c r="O866" i="20"/>
  <c r="O930" i="20"/>
  <c r="O994" i="20"/>
  <c r="O1058" i="20"/>
  <c r="O748" i="20"/>
  <c r="O841" i="20"/>
  <c r="O905" i="20"/>
  <c r="O969" i="20"/>
  <c r="O1033" i="20"/>
  <c r="O1097" i="20"/>
  <c r="O1161" i="20"/>
  <c r="O770" i="20"/>
  <c r="O856" i="20"/>
  <c r="O920" i="20"/>
  <c r="O984" i="20"/>
  <c r="O722" i="20"/>
  <c r="O805" i="20"/>
  <c r="O871" i="20"/>
  <c r="O935" i="20"/>
  <c r="O999" i="20"/>
  <c r="O1063" i="20"/>
  <c r="O760" i="20"/>
  <c r="O846" i="20"/>
  <c r="O910" i="20"/>
  <c r="O974" i="20"/>
  <c r="O1038" i="20"/>
  <c r="O1048" i="20"/>
  <c r="O1183" i="20"/>
  <c r="O1111" i="20"/>
  <c r="O1128" i="20"/>
  <c r="O1199" i="20"/>
  <c r="O46" i="20"/>
  <c r="O210" i="20"/>
  <c r="O281" i="20"/>
  <c r="O272" i="20"/>
  <c r="O207" i="20"/>
  <c r="O463" i="20"/>
  <c r="O254" i="20"/>
  <c r="O430" i="20"/>
  <c r="O197" i="20"/>
  <c r="O357" i="20"/>
  <c r="O244" i="20"/>
  <c r="O49" i="20"/>
  <c r="O227" i="20"/>
  <c r="O403" i="20"/>
  <c r="O519" i="20"/>
  <c r="O679" i="20"/>
  <c r="O393" i="20"/>
  <c r="O638" i="20"/>
  <c r="O448" i="20"/>
  <c r="O629" i="20"/>
  <c r="O458" i="20"/>
  <c r="O580" i="20"/>
  <c r="O708" i="20"/>
  <c r="O515" i="20"/>
  <c r="O643" i="20"/>
  <c r="O771" i="20"/>
  <c r="O482" i="20"/>
  <c r="O610" i="20"/>
  <c r="O452" i="20"/>
  <c r="O585" i="20"/>
  <c r="O713" i="20"/>
  <c r="O536" i="20"/>
  <c r="O664" i="20"/>
  <c r="O837" i="20"/>
  <c r="O965" i="20"/>
  <c r="O1093" i="20"/>
  <c r="O750" i="20"/>
  <c r="O900" i="20"/>
  <c r="O1028" i="20"/>
  <c r="O851" i="20"/>
  <c r="O979" i="20"/>
  <c r="O1107" i="20"/>
  <c r="O858" i="20"/>
  <c r="O986" i="20"/>
  <c r="O706" i="20"/>
  <c r="O897" i="20"/>
  <c r="O1025" i="20"/>
  <c r="O1153" i="20"/>
  <c r="O848" i="20"/>
  <c r="O976" i="20"/>
  <c r="O801" i="20"/>
  <c r="O927" i="20"/>
  <c r="O1055" i="20"/>
  <c r="O838" i="20"/>
  <c r="O966" i="20"/>
  <c r="O1094" i="20"/>
  <c r="O1104" i="20"/>
  <c r="O1196" i="20"/>
  <c r="O1184" i="20"/>
  <c r="O1122" i="20"/>
  <c r="O1060" i="20"/>
  <c r="O1168" i="20"/>
  <c r="O1135" i="20"/>
  <c r="O1116" i="20"/>
  <c r="O1195" i="20"/>
  <c r="O52" i="20"/>
  <c r="O250" i="20"/>
  <c r="O321" i="20"/>
  <c r="O304" i="20"/>
  <c r="O239" i="20"/>
  <c r="O51" i="20"/>
  <c r="O286" i="20"/>
  <c r="O446" i="20"/>
  <c r="O213" i="20"/>
  <c r="O100" i="20"/>
  <c r="O260" i="20"/>
  <c r="O81" i="20"/>
  <c r="O259" i="20"/>
  <c r="O419" i="20"/>
  <c r="O535" i="20"/>
  <c r="O711" i="20"/>
  <c r="O451" i="20"/>
  <c r="O654" i="20"/>
  <c r="O485" i="20"/>
  <c r="O645" i="20"/>
  <c r="O469" i="20"/>
  <c r="O596" i="20"/>
  <c r="O724" i="20"/>
  <c r="O531" i="20"/>
  <c r="O659" i="20"/>
  <c r="O787" i="20"/>
  <c r="O498" i="20"/>
  <c r="O626" i="20"/>
  <c r="O477" i="20"/>
  <c r="O601" i="20"/>
  <c r="O729" i="20"/>
  <c r="O552" i="20"/>
  <c r="O680" i="20"/>
  <c r="O853" i="20"/>
  <c r="O981" i="20"/>
  <c r="O1109" i="20"/>
  <c r="O777" i="20"/>
  <c r="O916" i="20"/>
  <c r="O1044" i="20"/>
  <c r="O867" i="20"/>
  <c r="O995" i="20"/>
  <c r="O698" i="20"/>
  <c r="O874" i="20"/>
  <c r="O1002" i="20"/>
  <c r="O778" i="20"/>
  <c r="O913" i="20"/>
  <c r="O1041" i="20"/>
  <c r="O1169" i="20"/>
  <c r="O864" i="20"/>
  <c r="O992" i="20"/>
  <c r="O826" i="20"/>
  <c r="O943" i="20"/>
  <c r="O1071" i="20"/>
  <c r="O854" i="20"/>
  <c r="O982" i="20"/>
  <c r="O1103" i="20"/>
  <c r="O1136" i="20"/>
  <c r="O1205" i="20"/>
  <c r="O1188" i="20"/>
  <c r="O1151" i="20"/>
  <c r="O1068" i="20"/>
  <c r="O1172" i="20"/>
  <c r="O1139" i="20"/>
  <c r="O1127" i="20"/>
  <c r="O1200" i="20"/>
  <c r="O50" i="20"/>
  <c r="O298" i="20"/>
  <c r="O84" i="20"/>
  <c r="O336" i="20"/>
  <c r="O271" i="20"/>
  <c r="O94" i="20"/>
  <c r="O302" i="20"/>
  <c r="O63" i="20"/>
  <c r="O229" i="20"/>
  <c r="O116" i="20"/>
  <c r="O292" i="20"/>
  <c r="O99" i="20"/>
  <c r="O275" i="20"/>
  <c r="O353" i="20"/>
  <c r="O551" i="20"/>
  <c r="O727" i="20"/>
  <c r="O510" i="20"/>
  <c r="O670" i="20"/>
  <c r="O501" i="20"/>
  <c r="O677" i="20"/>
  <c r="O478" i="20"/>
  <c r="O612" i="20"/>
  <c r="O389" i="20"/>
  <c r="O547" i="20"/>
  <c r="O675" i="20"/>
  <c r="O803" i="20"/>
  <c r="O514" i="20"/>
  <c r="O642" i="20"/>
  <c r="O489" i="20"/>
  <c r="O617" i="20"/>
  <c r="O365" i="20"/>
  <c r="O568" i="20"/>
  <c r="O696" i="20"/>
  <c r="O869" i="20"/>
  <c r="O997" i="20"/>
  <c r="O1125" i="20"/>
  <c r="O802" i="20"/>
  <c r="O932" i="20"/>
  <c r="O690" i="20"/>
  <c r="O883" i="20"/>
  <c r="O1011" i="20"/>
  <c r="O745" i="20"/>
  <c r="O890" i="20"/>
  <c r="O1018" i="20"/>
  <c r="O784" i="20"/>
  <c r="O929" i="20"/>
  <c r="O1057" i="20"/>
  <c r="O1185" i="20"/>
  <c r="O880" i="20"/>
  <c r="O1008" i="20"/>
  <c r="O832" i="20"/>
  <c r="O959" i="20"/>
  <c r="O1087" i="20"/>
  <c r="O870" i="20"/>
  <c r="O998" i="20"/>
  <c r="O1123" i="20"/>
  <c r="O1142" i="20"/>
  <c r="O1120" i="20"/>
  <c r="O1190" i="20"/>
  <c r="O1155" i="20"/>
  <c r="O1076" i="20"/>
  <c r="O1174" i="20"/>
  <c r="O1160" i="20"/>
  <c r="O1131" i="20"/>
  <c r="O21" i="20"/>
  <c r="O80" i="20"/>
  <c r="O105" i="20"/>
  <c r="O144" i="20"/>
  <c r="O400" i="20"/>
  <c r="O335" i="20"/>
  <c r="O158" i="20"/>
  <c r="O350" i="20"/>
  <c r="O101" i="20"/>
  <c r="O277" i="20"/>
  <c r="O164" i="20"/>
  <c r="O324" i="20"/>
  <c r="O147" i="20"/>
  <c r="O323" i="20"/>
  <c r="O433" i="20"/>
  <c r="O599" i="20"/>
  <c r="O775" i="20"/>
  <c r="O542" i="20"/>
  <c r="O718" i="20"/>
  <c r="O549" i="20"/>
  <c r="O709" i="20"/>
  <c r="O516" i="20"/>
  <c r="O644" i="20"/>
  <c r="O424" i="20"/>
  <c r="O579" i="20"/>
  <c r="O707" i="20"/>
  <c r="O381" i="20"/>
  <c r="O546" i="20"/>
  <c r="O674" i="20"/>
  <c r="O521" i="20"/>
  <c r="O649" i="20"/>
  <c r="O467" i="20"/>
  <c r="O600" i="20"/>
  <c r="O753" i="20"/>
  <c r="O901" i="20"/>
  <c r="O1029" i="20"/>
  <c r="O1157" i="20"/>
  <c r="O836" i="20"/>
  <c r="O964" i="20"/>
  <c r="O773" i="20"/>
  <c r="O915" i="20"/>
  <c r="O1043" i="20"/>
  <c r="O790" i="20"/>
  <c r="O922" i="20"/>
  <c r="O1050" i="20"/>
  <c r="O833" i="20"/>
  <c r="O961" i="20"/>
  <c r="O1089" i="20"/>
  <c r="O746" i="20"/>
  <c r="O912" i="20"/>
  <c r="O1040" i="20"/>
  <c r="O863" i="20"/>
  <c r="O991" i="20"/>
  <c r="O758" i="20"/>
  <c r="O902" i="20"/>
  <c r="O1030" i="20"/>
  <c r="O1154" i="20"/>
  <c r="O1114" i="20"/>
  <c r="O1126" i="20"/>
  <c r="O1204" i="20"/>
  <c r="O1180" i="20"/>
  <c r="O1092" i="20"/>
  <c r="O1198" i="20"/>
  <c r="O1166" i="20"/>
  <c r="O1156" i="20"/>
  <c r="O26" i="20"/>
  <c r="O153" i="20"/>
  <c r="O111" i="20"/>
  <c r="O182" i="20"/>
  <c r="O133" i="20"/>
  <c r="O180" i="20"/>
  <c r="O163" i="20"/>
  <c r="O461" i="20"/>
  <c r="O791" i="20"/>
  <c r="O734" i="20"/>
  <c r="O741" i="20"/>
  <c r="O660" i="20"/>
  <c r="O595" i="20"/>
  <c r="O410" i="20"/>
  <c r="O373" i="20"/>
  <c r="O665" i="20"/>
  <c r="O616" i="20"/>
  <c r="O917" i="20"/>
  <c r="O1173" i="20"/>
  <c r="O980" i="20"/>
  <c r="O931" i="20"/>
  <c r="O796" i="20"/>
  <c r="O1066" i="20"/>
  <c r="O977" i="20"/>
  <c r="O774" i="20"/>
  <c r="O732" i="20"/>
  <c r="O1007" i="20"/>
  <c r="O918" i="20"/>
  <c r="O1187" i="20"/>
  <c r="O1130" i="20"/>
  <c r="O1182" i="20"/>
  <c r="O1202" i="20"/>
  <c r="O1158" i="20"/>
  <c r="O32" i="20"/>
  <c r="O193" i="20"/>
  <c r="O143" i="20"/>
  <c r="O198" i="20"/>
  <c r="O149" i="20"/>
  <c r="O196" i="20"/>
  <c r="O195" i="20"/>
  <c r="O473" i="20"/>
  <c r="O807" i="20"/>
  <c r="O416" i="20"/>
  <c r="O757" i="20"/>
  <c r="O676" i="20"/>
  <c r="O611" i="20"/>
  <c r="O450" i="20"/>
  <c r="O421" i="20"/>
  <c r="O681" i="20"/>
  <c r="O632" i="20"/>
  <c r="O933" i="20"/>
  <c r="O1189" i="20"/>
  <c r="O996" i="20"/>
  <c r="O947" i="20"/>
  <c r="O830" i="20"/>
  <c r="O1082" i="20"/>
  <c r="O993" i="20"/>
  <c r="O780" i="20"/>
  <c r="O762" i="20"/>
  <c r="O1023" i="20"/>
  <c r="O934" i="20"/>
  <c r="O1064" i="20"/>
  <c r="O1159" i="20"/>
  <c r="O1186" i="20"/>
  <c r="O1102" i="20"/>
  <c r="O1162" i="20"/>
  <c r="O88" i="20"/>
  <c r="O176" i="20"/>
  <c r="O367" i="20"/>
  <c r="O366" i="20"/>
  <c r="O293" i="20"/>
  <c r="O356" i="20"/>
  <c r="O339" i="20"/>
  <c r="O615" i="20"/>
  <c r="O574" i="20"/>
  <c r="O565" i="20"/>
  <c r="O532" i="20"/>
  <c r="O449" i="20"/>
  <c r="O723" i="20"/>
  <c r="O562" i="20"/>
  <c r="O537" i="20"/>
  <c r="O488" i="20"/>
  <c r="O789" i="20"/>
  <c r="O1045" i="20"/>
  <c r="O852" i="20"/>
  <c r="O798" i="20"/>
  <c r="O1059" i="20"/>
  <c r="O938" i="20"/>
  <c r="O849" i="20"/>
  <c r="O1105" i="20"/>
  <c r="O928" i="20"/>
  <c r="O879" i="20"/>
  <c r="O764" i="20"/>
  <c r="O1046" i="20"/>
  <c r="O1132" i="20"/>
  <c r="O1095" i="20"/>
  <c r="O1100" i="20"/>
  <c r="O1170" i="20"/>
  <c r="O170" i="20"/>
  <c r="O240" i="20"/>
  <c r="O431" i="20"/>
  <c r="O414" i="20"/>
  <c r="O341" i="20"/>
  <c r="O388" i="20"/>
  <c r="O387" i="20"/>
  <c r="O663" i="20"/>
  <c r="O606" i="20"/>
  <c r="O613" i="20"/>
  <c r="O564" i="20"/>
  <c r="O499" i="20"/>
  <c r="O755" i="20"/>
  <c r="O594" i="20"/>
  <c r="O569" i="20"/>
  <c r="O520" i="20"/>
  <c r="O820" i="20"/>
  <c r="O1077" i="20"/>
  <c r="O884" i="20"/>
  <c r="O835" i="20"/>
  <c r="O1091" i="20"/>
  <c r="O970" i="20"/>
  <c r="O881" i="20"/>
  <c r="O1137" i="20"/>
  <c r="O960" i="20"/>
  <c r="O911" i="20"/>
  <c r="O822" i="20"/>
  <c r="O1078" i="20"/>
  <c r="O1171" i="20"/>
  <c r="O1118" i="20"/>
  <c r="O1147" i="20"/>
  <c r="O1110" i="20"/>
  <c r="O338" i="20"/>
  <c r="O368" i="20"/>
  <c r="O126" i="20"/>
  <c r="O89" i="20"/>
  <c r="O132" i="20"/>
  <c r="O131" i="20"/>
  <c r="O401" i="20"/>
  <c r="O743" i="20"/>
  <c r="O702" i="20"/>
  <c r="O693" i="20"/>
  <c r="O628" i="20"/>
  <c r="O563" i="20"/>
  <c r="O819" i="20"/>
  <c r="O658" i="20"/>
  <c r="O633" i="20"/>
  <c r="O584" i="20"/>
  <c r="O885" i="20"/>
  <c r="O1141" i="20"/>
  <c r="O948" i="20"/>
  <c r="O899" i="20"/>
  <c r="O765" i="20"/>
  <c r="O1034" i="20"/>
  <c r="O945" i="20"/>
  <c r="O714" i="20"/>
  <c r="O1024" i="20"/>
  <c r="O975" i="20"/>
  <c r="O886" i="20"/>
  <c r="O1148" i="20"/>
  <c r="O1124" i="20"/>
  <c r="O1176" i="20"/>
  <c r="O1178" i="20"/>
  <c r="O1152" i="20"/>
  <c r="O233" i="20"/>
  <c r="O382" i="20"/>
  <c r="O291" i="20"/>
  <c r="O441" i="20"/>
  <c r="O483" i="20"/>
  <c r="O505" i="20"/>
  <c r="O949" i="20"/>
  <c r="O804" i="20"/>
  <c r="O817" i="20"/>
  <c r="O768" i="20"/>
  <c r="O1062" i="20"/>
  <c r="O1084" i="20"/>
  <c r="O112" i="20"/>
  <c r="O165" i="20"/>
  <c r="O355" i="20"/>
  <c r="O517" i="20"/>
  <c r="O627" i="20"/>
  <c r="O553" i="20"/>
  <c r="O1013" i="20"/>
  <c r="O963" i="20"/>
  <c r="O865" i="20"/>
  <c r="O847" i="20"/>
  <c r="O1080" i="20"/>
  <c r="O1143" i="20"/>
  <c r="O208" i="20"/>
  <c r="O261" i="20"/>
  <c r="O487" i="20"/>
  <c r="O581" i="20"/>
  <c r="O691" i="20"/>
  <c r="O697" i="20"/>
  <c r="O1061" i="20"/>
  <c r="O1027" i="20"/>
  <c r="O1009" i="20"/>
  <c r="O895" i="20"/>
  <c r="O1175" i="20"/>
  <c r="O1108" i="20"/>
  <c r="O175" i="20"/>
  <c r="O325" i="20"/>
  <c r="O583" i="20"/>
  <c r="O397" i="20"/>
  <c r="O739" i="20"/>
  <c r="O426" i="20"/>
  <c r="O682" i="20"/>
  <c r="O1075" i="20"/>
  <c r="O1073" i="20"/>
  <c r="O1039" i="20"/>
  <c r="O1138" i="20"/>
  <c r="O1164" i="20"/>
  <c r="O303" i="20"/>
  <c r="O228" i="20"/>
  <c r="O647" i="20"/>
  <c r="O500" i="20"/>
  <c r="O468" i="20"/>
  <c r="O504" i="20"/>
  <c r="O808" i="20"/>
  <c r="O842" i="20"/>
  <c r="O1121" i="20"/>
  <c r="O737" i="20"/>
  <c r="O1163" i="20"/>
  <c r="O1201" i="20"/>
  <c r="O318" i="20"/>
  <c r="O692" i="20"/>
  <c r="O868" i="20"/>
  <c r="O944" i="20"/>
  <c r="O308" i="20"/>
  <c r="O417" i="20"/>
  <c r="O1012" i="20"/>
  <c r="O797" i="20"/>
  <c r="O372" i="20"/>
  <c r="O530" i="20"/>
  <c r="O754" i="20"/>
  <c r="O950" i="20"/>
  <c r="O37" i="20"/>
  <c r="O211" i="20"/>
  <c r="O578" i="20"/>
  <c r="O906" i="20"/>
  <c r="O1014" i="20"/>
  <c r="O90" i="20"/>
  <c r="O346" i="20"/>
  <c r="O428" i="20"/>
  <c r="O954" i="20"/>
  <c r="O1194" i="20"/>
  <c r="O122" i="20"/>
  <c r="O526" i="20"/>
  <c r="O648" i="20"/>
  <c r="O1098" i="20"/>
  <c r="O1096" i="20"/>
  <c r="O399" i="20"/>
  <c r="O1203" i="20"/>
  <c r="O238" i="20"/>
  <c r="O1191" i="20"/>
  <c r="O590" i="20"/>
  <c r="O548" i="20"/>
  <c r="O712" i="20"/>
  <c r="O814" i="20"/>
  <c r="O813" i="20"/>
  <c r="O896" i="20"/>
  <c r="O7" i="20"/>
  <c r="E4" i="20" s="1"/>
  <c r="Q66" i="9"/>
  <c r="Q41" i="9"/>
  <c r="Q55" i="9"/>
  <c r="Q119" i="9"/>
  <c r="Q38" i="9"/>
  <c r="Q43" i="9"/>
  <c r="Q99" i="9"/>
  <c r="Q26" i="9"/>
  <c r="Q90" i="9"/>
  <c r="Q22" i="9"/>
  <c r="Q79" i="9"/>
  <c r="Q143" i="9"/>
  <c r="Q62" i="9"/>
  <c r="Q67" i="9"/>
  <c r="Q120" i="9"/>
  <c r="Q204" i="9"/>
  <c r="Q268" i="9"/>
  <c r="Q332" i="9"/>
  <c r="Q396" i="9"/>
  <c r="Q24" i="9"/>
  <c r="Q45" i="9"/>
  <c r="Q132" i="9"/>
  <c r="Q195" i="9"/>
  <c r="Q259" i="9"/>
  <c r="Q323" i="9"/>
  <c r="Q387" i="9"/>
  <c r="Q451" i="9"/>
  <c r="Q147" i="9"/>
  <c r="Q202" i="9"/>
  <c r="Q266" i="9"/>
  <c r="Q330" i="9"/>
  <c r="Q394" i="9"/>
  <c r="Q72" i="9"/>
  <c r="Q128" i="9"/>
  <c r="Q209" i="9"/>
  <c r="Q273" i="9"/>
  <c r="Q337" i="9"/>
  <c r="Q401" i="9"/>
  <c r="Q131" i="9"/>
  <c r="Q184" i="9"/>
  <c r="Q248" i="9"/>
  <c r="Q312" i="9"/>
  <c r="Q376" i="9"/>
  <c r="Q440" i="9"/>
  <c r="Q105" i="9"/>
  <c r="Q183" i="9"/>
  <c r="Q247" i="9"/>
  <c r="Q311" i="9"/>
  <c r="Q375" i="9"/>
  <c r="Q439" i="9"/>
  <c r="Q124" i="9"/>
  <c r="Q190" i="9"/>
  <c r="Q254" i="9"/>
  <c r="Q318" i="9"/>
  <c r="Q50" i="9"/>
  <c r="Q25" i="9"/>
  <c r="Q39" i="9"/>
  <c r="Q103" i="9"/>
  <c r="Q167" i="9"/>
  <c r="Q27" i="9"/>
  <c r="Q91" i="9"/>
  <c r="Q163" i="9"/>
  <c r="Q228" i="9"/>
  <c r="Q292" i="9"/>
  <c r="Q356" i="9"/>
  <c r="Q420" i="9"/>
  <c r="Q32" i="9"/>
  <c r="Q57" i="9"/>
  <c r="Q144" i="9"/>
  <c r="Q219" i="9"/>
  <c r="Q283" i="9"/>
  <c r="Q347" i="9"/>
  <c r="Q411" i="9"/>
  <c r="Q89" i="9"/>
  <c r="Q165" i="9"/>
  <c r="Q226" i="9"/>
  <c r="Q290" i="9"/>
  <c r="Q354" i="9"/>
  <c r="Q418" i="9"/>
  <c r="Q100" i="9"/>
  <c r="Q171" i="9"/>
  <c r="Q233" i="9"/>
  <c r="Q297" i="9"/>
  <c r="Q361" i="9"/>
  <c r="Q425" i="9"/>
  <c r="Q149" i="9"/>
  <c r="Q208" i="9"/>
  <c r="Q272" i="9"/>
  <c r="Q336" i="9"/>
  <c r="Q400" i="9"/>
  <c r="Q60" i="9"/>
  <c r="Q121" i="9"/>
  <c r="Q207" i="9"/>
  <c r="Q271" i="9"/>
  <c r="Q335" i="9"/>
  <c r="Q399" i="9"/>
  <c r="Q68" i="9"/>
  <c r="Q136" i="9"/>
  <c r="Q214" i="9"/>
  <c r="Q278" i="9"/>
  <c r="Q342" i="9"/>
  <c r="Q33" i="9"/>
  <c r="Q87" i="9"/>
  <c r="Q46" i="9"/>
  <c r="Q83" i="9"/>
  <c r="Q188" i="9"/>
  <c r="Q276" i="9"/>
  <c r="Q364" i="9"/>
  <c r="Q444" i="9"/>
  <c r="Q48" i="9"/>
  <c r="Q150" i="9"/>
  <c r="Q243" i="9"/>
  <c r="Q331" i="9"/>
  <c r="Q419" i="9"/>
  <c r="Q110" i="9"/>
  <c r="Q210" i="9"/>
  <c r="Q298" i="9"/>
  <c r="Q378" i="9"/>
  <c r="Q73" i="9"/>
  <c r="Q177" i="9"/>
  <c r="Q257" i="9"/>
  <c r="Q345" i="9"/>
  <c r="Q433" i="9"/>
  <c r="Q161" i="9"/>
  <c r="Q256" i="9"/>
  <c r="Q344" i="9"/>
  <c r="Q424" i="9"/>
  <c r="Q112" i="9"/>
  <c r="Q215" i="9"/>
  <c r="Q295" i="9"/>
  <c r="Q383" i="9"/>
  <c r="Q81" i="9"/>
  <c r="Q174" i="9"/>
  <c r="Q262" i="9"/>
  <c r="Q350" i="9"/>
  <c r="Q414" i="9"/>
  <c r="Q84" i="9"/>
  <c r="Q166" i="9"/>
  <c r="Q221" i="9"/>
  <c r="Q285" i="9"/>
  <c r="Q349" i="9"/>
  <c r="Q413" i="9"/>
  <c r="Q58" i="9"/>
  <c r="Q23" i="9"/>
  <c r="Q127" i="9"/>
  <c r="Q78" i="9"/>
  <c r="Q117" i="9"/>
  <c r="Q220" i="9"/>
  <c r="Q308" i="9"/>
  <c r="Q388" i="9"/>
  <c r="Q29" i="9"/>
  <c r="Q88" i="9"/>
  <c r="Q187" i="9"/>
  <c r="Q275" i="9"/>
  <c r="Q363" i="9"/>
  <c r="Q443" i="9"/>
  <c r="Q162" i="9"/>
  <c r="Q242" i="9"/>
  <c r="Q322" i="9"/>
  <c r="Q410" i="9"/>
  <c r="Q116" i="9"/>
  <c r="Q201" i="9"/>
  <c r="Q289" i="9"/>
  <c r="Q377" i="9"/>
  <c r="Q52" i="9"/>
  <c r="Q200" i="9"/>
  <c r="Q288" i="9"/>
  <c r="Q368" i="9"/>
  <c r="Q53" i="9"/>
  <c r="Q164" i="9"/>
  <c r="Q239" i="9"/>
  <c r="Q327" i="9"/>
  <c r="Q415" i="9"/>
  <c r="Q115" i="9"/>
  <c r="Q206" i="9"/>
  <c r="Q294" i="9"/>
  <c r="Q374" i="9"/>
  <c r="Q438" i="9"/>
  <c r="Q139" i="9"/>
  <c r="Q181" i="9"/>
  <c r="Q245" i="9"/>
  <c r="Q309" i="9"/>
  <c r="Q373" i="9"/>
  <c r="Q437" i="9"/>
  <c r="Q74" i="9"/>
  <c r="Q63" i="9"/>
  <c r="Q54" i="9"/>
  <c r="Q126" i="9"/>
  <c r="Q252" i="9"/>
  <c r="Q372" i="9"/>
  <c r="Q36" i="9"/>
  <c r="Q138" i="9"/>
  <c r="Q251" i="9"/>
  <c r="Q371" i="9"/>
  <c r="Q104" i="9"/>
  <c r="Q218" i="9"/>
  <c r="Q338" i="9"/>
  <c r="Q442" i="9"/>
  <c r="Q185" i="9"/>
  <c r="Q305" i="9"/>
  <c r="Q409" i="9"/>
  <c r="Q176" i="9"/>
  <c r="Q296" i="9"/>
  <c r="Q408" i="9"/>
  <c r="Q118" i="9"/>
  <c r="Q255" i="9"/>
  <c r="Q359" i="9"/>
  <c r="Q97" i="9"/>
  <c r="Q222" i="9"/>
  <c r="Q326" i="9"/>
  <c r="Q422" i="9"/>
  <c r="Q148" i="9"/>
  <c r="Q205" i="9"/>
  <c r="Q293" i="9"/>
  <c r="Q381" i="9"/>
  <c r="Q82" i="9"/>
  <c r="Q71" i="9"/>
  <c r="Q70" i="9"/>
  <c r="Q129" i="9"/>
  <c r="Q260" i="9"/>
  <c r="Q380" i="9"/>
  <c r="Q37" i="9"/>
  <c r="Q141" i="9"/>
  <c r="Q267" i="9"/>
  <c r="Q379" i="9"/>
  <c r="Q108" i="9"/>
  <c r="Q234" i="9"/>
  <c r="Q346" i="9"/>
  <c r="Q450" i="9"/>
  <c r="Q193" i="9"/>
  <c r="Q313" i="9"/>
  <c r="Q417" i="9"/>
  <c r="Q192" i="9"/>
  <c r="Q304" i="9"/>
  <c r="Q416" i="9"/>
  <c r="Q155" i="9"/>
  <c r="Q263" i="9"/>
  <c r="Q367" i="9"/>
  <c r="Q109" i="9"/>
  <c r="Q230" i="9"/>
  <c r="Q334" i="9"/>
  <c r="Q430" i="9"/>
  <c r="Q154" i="9"/>
  <c r="Q213" i="9"/>
  <c r="Q301" i="9"/>
  <c r="Q389" i="9"/>
  <c r="Q21" i="9"/>
  <c r="Q151" i="9"/>
  <c r="Q75" i="9"/>
  <c r="Q212" i="9"/>
  <c r="Q324" i="9"/>
  <c r="Q436" i="9"/>
  <c r="Q85" i="9"/>
  <c r="Q211" i="9"/>
  <c r="Q315" i="9"/>
  <c r="Q435" i="9"/>
  <c r="Q178" i="9"/>
  <c r="Q282" i="9"/>
  <c r="Q402" i="9"/>
  <c r="Q125" i="9"/>
  <c r="Q249" i="9"/>
  <c r="Q369" i="9"/>
  <c r="Q146" i="9"/>
  <c r="Q240" i="9"/>
  <c r="Q360" i="9"/>
  <c r="Q86" i="9"/>
  <c r="Q199" i="9"/>
  <c r="Q319" i="9"/>
  <c r="Q431" i="9"/>
  <c r="Q145" i="9"/>
  <c r="Q286" i="9"/>
  <c r="Q390" i="9"/>
  <c r="Q76" i="9"/>
  <c r="Q173" i="9"/>
  <c r="Q261" i="9"/>
  <c r="Q341" i="9"/>
  <c r="Q429" i="9"/>
  <c r="Q34" i="9"/>
  <c r="Q31" i="9"/>
  <c r="Q159" i="9"/>
  <c r="Q77" i="9"/>
  <c r="Q236" i="9"/>
  <c r="Q340" i="9"/>
  <c r="Q452" i="9"/>
  <c r="Q94" i="9"/>
  <c r="Q227" i="9"/>
  <c r="Q339" i="9"/>
  <c r="Q64" i="9"/>
  <c r="Q186" i="9"/>
  <c r="Q306" i="9"/>
  <c r="Q426" i="9"/>
  <c r="Q134" i="9"/>
  <c r="Q265" i="9"/>
  <c r="Q385" i="9"/>
  <c r="Q152" i="9"/>
  <c r="Q264" i="9"/>
  <c r="Q384" i="9"/>
  <c r="Q93" i="9"/>
  <c r="Q223" i="9"/>
  <c r="Q343" i="9"/>
  <c r="Q447" i="9"/>
  <c r="Q182" i="9"/>
  <c r="Q302" i="9"/>
  <c r="Q398" i="9"/>
  <c r="Q101" i="9"/>
  <c r="Q189" i="9"/>
  <c r="Q269" i="9"/>
  <c r="Q357" i="9"/>
  <c r="Q445" i="9"/>
  <c r="Q47" i="9"/>
  <c r="Q114" i="9"/>
  <c r="Q348" i="9"/>
  <c r="Q123" i="9"/>
  <c r="Q355" i="9"/>
  <c r="Q194" i="9"/>
  <c r="Q434" i="9"/>
  <c r="Q281" i="9"/>
  <c r="Q158" i="9"/>
  <c r="Q392" i="9"/>
  <c r="Q231" i="9"/>
  <c r="Q61" i="9"/>
  <c r="Q310" i="9"/>
  <c r="Q107" i="9"/>
  <c r="Q277" i="9"/>
  <c r="Q453" i="9"/>
  <c r="Q111" i="9"/>
  <c r="Q180" i="9"/>
  <c r="Q412" i="9"/>
  <c r="Q179" i="9"/>
  <c r="Q403" i="9"/>
  <c r="Q258" i="9"/>
  <c r="Q102" i="9"/>
  <c r="Q329" i="9"/>
  <c r="Q224" i="9"/>
  <c r="Q448" i="9"/>
  <c r="Q287" i="9"/>
  <c r="Q133" i="9"/>
  <c r="Q366" i="9"/>
  <c r="Q160" i="9"/>
  <c r="Q325" i="9"/>
  <c r="Q42" i="9"/>
  <c r="Q30" i="9"/>
  <c r="Q244" i="9"/>
  <c r="Q28" i="9"/>
  <c r="Q235" i="9"/>
  <c r="Q65" i="9"/>
  <c r="Q314" i="9"/>
  <c r="Q137" i="9"/>
  <c r="Q393" i="9"/>
  <c r="Q280" i="9"/>
  <c r="Q96" i="9"/>
  <c r="Q351" i="9"/>
  <c r="Q198" i="9"/>
  <c r="Q406" i="9"/>
  <c r="Q197" i="9"/>
  <c r="Q365" i="9"/>
  <c r="Q106" i="9"/>
  <c r="Q51" i="9"/>
  <c r="Q300" i="9"/>
  <c r="Q44" i="9"/>
  <c r="Q299" i="9"/>
  <c r="Q156" i="9"/>
  <c r="Q370" i="9"/>
  <c r="Q225" i="9"/>
  <c r="Q449" i="9"/>
  <c r="Q328" i="9"/>
  <c r="Q175" i="9"/>
  <c r="Q407" i="9"/>
  <c r="Q246" i="9"/>
  <c r="Q454" i="9"/>
  <c r="Q237" i="9"/>
  <c r="Q405" i="9"/>
  <c r="Q59" i="9"/>
  <c r="Q56" i="9"/>
  <c r="Q168" i="9"/>
  <c r="Q241" i="9"/>
  <c r="Q352" i="9"/>
  <c r="Q423" i="9"/>
  <c r="Q69" i="9"/>
  <c r="Q421" i="9"/>
  <c r="Q172" i="9"/>
  <c r="Q153" i="9"/>
  <c r="Q250" i="9"/>
  <c r="Q321" i="9"/>
  <c r="Q432" i="9"/>
  <c r="Q130" i="9"/>
  <c r="Q157" i="9"/>
  <c r="Q196" i="9"/>
  <c r="Q203" i="9"/>
  <c r="Q274" i="9"/>
  <c r="Q353" i="9"/>
  <c r="Q80" i="9"/>
  <c r="Q142" i="9"/>
  <c r="Q169" i="9"/>
  <c r="Q49" i="9"/>
  <c r="Q316" i="9"/>
  <c r="Q307" i="9"/>
  <c r="Q386" i="9"/>
  <c r="Q140" i="9"/>
  <c r="Q191" i="9"/>
  <c r="Q270" i="9"/>
  <c r="Q253" i="9"/>
  <c r="Q95" i="9"/>
  <c r="Q395" i="9"/>
  <c r="Q216" i="9"/>
  <c r="Q358" i="9"/>
  <c r="Q135" i="9"/>
  <c r="Q427" i="9"/>
  <c r="Q232" i="9"/>
  <c r="Q382" i="9"/>
  <c r="Q404" i="9"/>
  <c r="Q92" i="9"/>
  <c r="Q279" i="9"/>
  <c r="Q317" i="9"/>
  <c r="Q40" i="9"/>
  <c r="Q217" i="9"/>
  <c r="Q391" i="9"/>
  <c r="Q397" i="9"/>
  <c r="Q98" i="9"/>
  <c r="Q291" i="9"/>
  <c r="Q441" i="9"/>
  <c r="Q238" i="9"/>
  <c r="Q170" i="9"/>
  <c r="Q35" i="9"/>
  <c r="Q303" i="9"/>
  <c r="Q284" i="9"/>
  <c r="Q446" i="9"/>
  <c r="Q428" i="9"/>
  <c r="Q229" i="9"/>
  <c r="Q113" i="9"/>
  <c r="Q333" i="9"/>
  <c r="Q362" i="9"/>
  <c r="Q122" i="9"/>
  <c r="Q320" i="9"/>
  <c r="P41" i="9"/>
  <c r="P105" i="9"/>
  <c r="P54" i="9"/>
  <c r="P118" i="9"/>
  <c r="P37" i="9"/>
  <c r="P42" i="9"/>
  <c r="P36" i="9"/>
  <c r="P138" i="9"/>
  <c r="P211" i="9"/>
  <c r="P275" i="9"/>
  <c r="P339" i="9"/>
  <c r="P403" i="9"/>
  <c r="P64" i="9"/>
  <c r="P162" i="9"/>
  <c r="P218" i="9"/>
  <c r="P282" i="9"/>
  <c r="P346" i="9"/>
  <c r="P410" i="9"/>
  <c r="P43" i="9"/>
  <c r="P122" i="9"/>
  <c r="P201" i="9"/>
  <c r="P265" i="9"/>
  <c r="P329" i="9"/>
  <c r="P393" i="9"/>
  <c r="P21" i="9"/>
  <c r="P95" i="9"/>
  <c r="P161" i="9"/>
  <c r="P232" i="9"/>
  <c r="P296" i="9"/>
  <c r="P360" i="9"/>
  <c r="P424" i="9"/>
  <c r="P93" i="9"/>
  <c r="P175" i="9"/>
  <c r="P239" i="9"/>
  <c r="P303" i="9"/>
  <c r="P367" i="9"/>
  <c r="P431" i="9"/>
  <c r="P124" i="9"/>
  <c r="P190" i="9"/>
  <c r="P254" i="9"/>
  <c r="P318" i="9"/>
  <c r="P382" i="9"/>
  <c r="P446" i="9"/>
  <c r="P139" i="9"/>
  <c r="P181" i="9"/>
  <c r="P245" i="9"/>
  <c r="P309" i="9"/>
  <c r="P373" i="9"/>
  <c r="P437" i="9"/>
  <c r="P117" i="9"/>
  <c r="P204" i="9"/>
  <c r="P268" i="9"/>
  <c r="P332" i="9"/>
  <c r="P396" i="9"/>
  <c r="P49" i="9"/>
  <c r="P24" i="9"/>
  <c r="P62" i="9"/>
  <c r="P126" i="9"/>
  <c r="P45" i="9"/>
  <c r="P50" i="9"/>
  <c r="P44" i="9"/>
  <c r="P141" i="9"/>
  <c r="P219" i="9"/>
  <c r="P283" i="9"/>
  <c r="P347" i="9"/>
  <c r="P411" i="9"/>
  <c r="P91" i="9"/>
  <c r="P165" i="9"/>
  <c r="P226" i="9"/>
  <c r="P290" i="9"/>
  <c r="P354" i="9"/>
  <c r="P418" i="9"/>
  <c r="P63" i="9"/>
  <c r="P125" i="9"/>
  <c r="P209" i="9"/>
  <c r="P273" i="9"/>
  <c r="P337" i="9"/>
  <c r="P401" i="9"/>
  <c r="P22" i="9"/>
  <c r="P98" i="9"/>
  <c r="P176" i="9"/>
  <c r="P240" i="9"/>
  <c r="P304" i="9"/>
  <c r="P368" i="9"/>
  <c r="P432" i="9"/>
  <c r="P96" i="9"/>
  <c r="P183" i="9"/>
  <c r="P247" i="9"/>
  <c r="P311" i="9"/>
  <c r="P375" i="9"/>
  <c r="P439" i="9"/>
  <c r="P127" i="9"/>
  <c r="P198" i="9"/>
  <c r="P262" i="9"/>
  <c r="P326" i="9"/>
  <c r="P390" i="9"/>
  <c r="P454" i="9"/>
  <c r="P148" i="9"/>
  <c r="P189" i="9"/>
  <c r="P253" i="9"/>
  <c r="P317" i="9"/>
  <c r="P381" i="9"/>
  <c r="P445" i="9"/>
  <c r="P120" i="9"/>
  <c r="P212" i="9"/>
  <c r="P57" i="9"/>
  <c r="P32" i="9"/>
  <c r="P70" i="9"/>
  <c r="P134" i="9"/>
  <c r="P53" i="9"/>
  <c r="P58" i="9"/>
  <c r="P56" i="9"/>
  <c r="P144" i="9"/>
  <c r="P227" i="9"/>
  <c r="P291" i="9"/>
  <c r="P355" i="9"/>
  <c r="P419" i="9"/>
  <c r="P104" i="9"/>
  <c r="P168" i="9"/>
  <c r="P234" i="9"/>
  <c r="P298" i="9"/>
  <c r="P362" i="9"/>
  <c r="P426" i="9"/>
  <c r="P72" i="9"/>
  <c r="P128" i="9"/>
  <c r="P217" i="9"/>
  <c r="P281" i="9"/>
  <c r="P345" i="9"/>
  <c r="P409" i="9"/>
  <c r="P23" i="9"/>
  <c r="P131" i="9"/>
  <c r="P184" i="9"/>
  <c r="P248" i="9"/>
  <c r="P312" i="9"/>
  <c r="P376" i="9"/>
  <c r="P440" i="9"/>
  <c r="P112" i="9"/>
  <c r="P191" i="9"/>
  <c r="P255" i="9"/>
  <c r="P319" i="9"/>
  <c r="P383" i="9"/>
  <c r="P447" i="9"/>
  <c r="P130" i="9"/>
  <c r="P206" i="9"/>
  <c r="P270" i="9"/>
  <c r="P334" i="9"/>
  <c r="P398" i="9"/>
  <c r="P67" i="9"/>
  <c r="P151" i="9"/>
  <c r="P197" i="9"/>
  <c r="P261" i="9"/>
  <c r="P325" i="9"/>
  <c r="P389" i="9"/>
  <c r="P453" i="9"/>
  <c r="P129" i="9"/>
  <c r="P220" i="9"/>
  <c r="P284" i="9"/>
  <c r="P348" i="9"/>
  <c r="P412" i="9"/>
  <c r="P73" i="9"/>
  <c r="P48" i="9"/>
  <c r="P86" i="9"/>
  <c r="P150" i="9"/>
  <c r="P69" i="9"/>
  <c r="P74" i="9"/>
  <c r="P88" i="9"/>
  <c r="P179" i="9"/>
  <c r="P243" i="9"/>
  <c r="P307" i="9"/>
  <c r="P371" i="9"/>
  <c r="P435" i="9"/>
  <c r="P113" i="9"/>
  <c r="P186" i="9"/>
  <c r="P250" i="9"/>
  <c r="P314" i="9"/>
  <c r="P378" i="9"/>
  <c r="P442" i="9"/>
  <c r="P100" i="9"/>
  <c r="P171" i="9"/>
  <c r="P233" i="9"/>
  <c r="P297" i="9"/>
  <c r="P361" i="9"/>
  <c r="P425" i="9"/>
  <c r="P39" i="9"/>
  <c r="P143" i="9"/>
  <c r="P200" i="9"/>
  <c r="P264" i="9"/>
  <c r="P328" i="9"/>
  <c r="P392" i="9"/>
  <c r="P51" i="9"/>
  <c r="P155" i="9"/>
  <c r="P207" i="9"/>
  <c r="P271" i="9"/>
  <c r="P335" i="9"/>
  <c r="P399" i="9"/>
  <c r="P68" i="9"/>
  <c r="P136" i="9"/>
  <c r="P222" i="9"/>
  <c r="P286" i="9"/>
  <c r="P350" i="9"/>
  <c r="P414" i="9"/>
  <c r="P81" i="9"/>
  <c r="P94" i="9"/>
  <c r="P77" i="9"/>
  <c r="P123" i="9"/>
  <c r="P251" i="9"/>
  <c r="P379" i="9"/>
  <c r="P147" i="9"/>
  <c r="P258" i="9"/>
  <c r="P386" i="9"/>
  <c r="P106" i="9"/>
  <c r="P241" i="9"/>
  <c r="P369" i="9"/>
  <c r="P47" i="9"/>
  <c r="P208" i="9"/>
  <c r="P336" i="9"/>
  <c r="P60" i="9"/>
  <c r="P215" i="9"/>
  <c r="P343" i="9"/>
  <c r="P83" i="9"/>
  <c r="P230" i="9"/>
  <c r="P358" i="9"/>
  <c r="P84" i="9"/>
  <c r="P173" i="9"/>
  <c r="P285" i="9"/>
  <c r="P397" i="9"/>
  <c r="P111" i="9"/>
  <c r="P236" i="9"/>
  <c r="P316" i="9"/>
  <c r="P404" i="9"/>
  <c r="P89" i="9"/>
  <c r="P102" i="9"/>
  <c r="P26" i="9"/>
  <c r="P132" i="9"/>
  <c r="P259" i="9"/>
  <c r="P387" i="9"/>
  <c r="P156" i="9"/>
  <c r="P266" i="9"/>
  <c r="P394" i="9"/>
  <c r="P116" i="9"/>
  <c r="P249" i="9"/>
  <c r="P377" i="9"/>
  <c r="P52" i="9"/>
  <c r="P216" i="9"/>
  <c r="P344" i="9"/>
  <c r="P79" i="9"/>
  <c r="P223" i="9"/>
  <c r="P351" i="9"/>
  <c r="P109" i="9"/>
  <c r="P238" i="9"/>
  <c r="P366" i="9"/>
  <c r="P101" i="9"/>
  <c r="P205" i="9"/>
  <c r="P293" i="9"/>
  <c r="P405" i="9"/>
  <c r="P114" i="9"/>
  <c r="P244" i="9"/>
  <c r="P324" i="9"/>
  <c r="P420" i="9"/>
  <c r="P30" i="9"/>
  <c r="P158" i="9"/>
  <c r="P82" i="9"/>
  <c r="P187" i="9"/>
  <c r="P315" i="9"/>
  <c r="P443" i="9"/>
  <c r="P194" i="9"/>
  <c r="P322" i="9"/>
  <c r="P450" i="9"/>
  <c r="P177" i="9"/>
  <c r="P305" i="9"/>
  <c r="P433" i="9"/>
  <c r="P146" i="9"/>
  <c r="P272" i="9"/>
  <c r="P400" i="9"/>
  <c r="P164" i="9"/>
  <c r="P279" i="9"/>
  <c r="P407" i="9"/>
  <c r="P145" i="9"/>
  <c r="P294" i="9"/>
  <c r="P422" i="9"/>
  <c r="P154" i="9"/>
  <c r="P229" i="9"/>
  <c r="P341" i="9"/>
  <c r="P429" i="9"/>
  <c r="P180" i="9"/>
  <c r="P276" i="9"/>
  <c r="P364" i="9"/>
  <c r="P444" i="9"/>
  <c r="P33" i="9"/>
  <c r="P46" i="9"/>
  <c r="P29" i="9"/>
  <c r="P28" i="9"/>
  <c r="P203" i="9"/>
  <c r="P331" i="9"/>
  <c r="P55" i="9"/>
  <c r="P210" i="9"/>
  <c r="P338" i="9"/>
  <c r="P35" i="9"/>
  <c r="P193" i="9"/>
  <c r="P321" i="9"/>
  <c r="P449" i="9"/>
  <c r="P152" i="9"/>
  <c r="P288" i="9"/>
  <c r="P416" i="9"/>
  <c r="P170" i="9"/>
  <c r="P295" i="9"/>
  <c r="P423" i="9"/>
  <c r="P182" i="9"/>
  <c r="P310" i="9"/>
  <c r="P438" i="9"/>
  <c r="P160" i="9"/>
  <c r="P269" i="9"/>
  <c r="P357" i="9"/>
  <c r="P87" i="9"/>
  <c r="P196" i="9"/>
  <c r="P300" i="9"/>
  <c r="P380" i="9"/>
  <c r="P65" i="9"/>
  <c r="P78" i="9"/>
  <c r="P61" i="9"/>
  <c r="P85" i="9"/>
  <c r="P235" i="9"/>
  <c r="P363" i="9"/>
  <c r="P108" i="9"/>
  <c r="P242" i="9"/>
  <c r="P370" i="9"/>
  <c r="P92" i="9"/>
  <c r="P225" i="9"/>
  <c r="P353" i="9"/>
  <c r="P31" i="9"/>
  <c r="P192" i="9"/>
  <c r="P320" i="9"/>
  <c r="P448" i="9"/>
  <c r="P199" i="9"/>
  <c r="P327" i="9"/>
  <c r="P59" i="9"/>
  <c r="P214" i="9"/>
  <c r="P342" i="9"/>
  <c r="P76" i="9"/>
  <c r="P169" i="9"/>
  <c r="P277" i="9"/>
  <c r="P365" i="9"/>
  <c r="P99" i="9"/>
  <c r="P228" i="9"/>
  <c r="P308" i="9"/>
  <c r="P388" i="9"/>
  <c r="P97" i="9"/>
  <c r="P90" i="9"/>
  <c r="P427" i="9"/>
  <c r="P402" i="9"/>
  <c r="P313" i="9"/>
  <c r="P256" i="9"/>
  <c r="P231" i="9"/>
  <c r="P174" i="9"/>
  <c r="P107" i="9"/>
  <c r="P413" i="9"/>
  <c r="P292" i="9"/>
  <c r="P40" i="9"/>
  <c r="P135" i="9"/>
  <c r="P451" i="9"/>
  <c r="P434" i="9"/>
  <c r="P385" i="9"/>
  <c r="P280" i="9"/>
  <c r="P263" i="9"/>
  <c r="P246" i="9"/>
  <c r="P157" i="9"/>
  <c r="P421" i="9"/>
  <c r="P340" i="9"/>
  <c r="P38" i="9"/>
  <c r="P153" i="9"/>
  <c r="P159" i="9"/>
  <c r="P27" i="9"/>
  <c r="P417" i="9"/>
  <c r="P352" i="9"/>
  <c r="P287" i="9"/>
  <c r="P278" i="9"/>
  <c r="P213" i="9"/>
  <c r="P75" i="9"/>
  <c r="P356" i="9"/>
  <c r="P110" i="9"/>
  <c r="P195" i="9"/>
  <c r="P178" i="9"/>
  <c r="P119" i="9"/>
  <c r="P441" i="9"/>
  <c r="P384" i="9"/>
  <c r="P359" i="9"/>
  <c r="P302" i="9"/>
  <c r="P221" i="9"/>
  <c r="P163" i="9"/>
  <c r="P372" i="9"/>
  <c r="P142" i="9"/>
  <c r="P267" i="9"/>
  <c r="P202" i="9"/>
  <c r="P137" i="9"/>
  <c r="P71" i="9"/>
  <c r="P408" i="9"/>
  <c r="P391" i="9"/>
  <c r="P374" i="9"/>
  <c r="P237" i="9"/>
  <c r="P172" i="9"/>
  <c r="P428" i="9"/>
  <c r="P274" i="9"/>
  <c r="P224" i="9"/>
  <c r="P430" i="9"/>
  <c r="P436" i="9"/>
  <c r="P25" i="9"/>
  <c r="P306" i="9"/>
  <c r="P80" i="9"/>
  <c r="P103" i="9"/>
  <c r="P452" i="9"/>
  <c r="P166" i="9"/>
  <c r="P330" i="9"/>
  <c r="P121" i="9"/>
  <c r="P301" i="9"/>
  <c r="P34" i="9"/>
  <c r="P185" i="9"/>
  <c r="P167" i="9"/>
  <c r="P333" i="9"/>
  <c r="P66" i="9"/>
  <c r="P257" i="9"/>
  <c r="P415" i="9"/>
  <c r="P349" i="9"/>
  <c r="P299" i="9"/>
  <c r="P289" i="9"/>
  <c r="P115" i="9"/>
  <c r="P188" i="9"/>
  <c r="P252" i="9"/>
  <c r="P260" i="9"/>
  <c r="P323" i="9"/>
  <c r="P395" i="9"/>
  <c r="P140" i="9"/>
  <c r="P149" i="9"/>
  <c r="P406" i="9"/>
  <c r="P133" i="9"/>
  <c r="Q24" i="11"/>
  <c r="Q88" i="11"/>
  <c r="Q152" i="11"/>
  <c r="Q216" i="11"/>
  <c r="Q280" i="11"/>
  <c r="Q344" i="11"/>
  <c r="Q408" i="11"/>
  <c r="Q23" i="11"/>
  <c r="Q87" i="11"/>
  <c r="Q151" i="11"/>
  <c r="Q215" i="11"/>
  <c r="Q279" i="11"/>
  <c r="Q343" i="11"/>
  <c r="Q407" i="11"/>
  <c r="Q350" i="11"/>
  <c r="Q70" i="11"/>
  <c r="Q134" i="11"/>
  <c r="Q198" i="11"/>
  <c r="Q262" i="11"/>
  <c r="Q342" i="11"/>
  <c r="Q77" i="11"/>
  <c r="Q141" i="11"/>
  <c r="Q205" i="11"/>
  <c r="Q269" i="11"/>
  <c r="Q333" i="11"/>
  <c r="Q40" i="11"/>
  <c r="Q104" i="11"/>
  <c r="Q168" i="11"/>
  <c r="Q232" i="11"/>
  <c r="Q296" i="11"/>
  <c r="Q360" i="11"/>
  <c r="Q424" i="11"/>
  <c r="Q39" i="11"/>
  <c r="Q103" i="11"/>
  <c r="Q167" i="11"/>
  <c r="Q231" i="11"/>
  <c r="Q295" i="11"/>
  <c r="Q359" i="11"/>
  <c r="Q423" i="11"/>
  <c r="Q366" i="11"/>
  <c r="Q86" i="11"/>
  <c r="Q150" i="11"/>
  <c r="Q214" i="11"/>
  <c r="Q278" i="11"/>
  <c r="Q29" i="11"/>
  <c r="Q93" i="11"/>
  <c r="Q157" i="11"/>
  <c r="Q221" i="11"/>
  <c r="Q285" i="11"/>
  <c r="Q349" i="11"/>
  <c r="Q56" i="11"/>
  <c r="Q136" i="11"/>
  <c r="Q224" i="11"/>
  <c r="Q312" i="11"/>
  <c r="Q392" i="11"/>
  <c r="Q31" i="11"/>
  <c r="Q119" i="11"/>
  <c r="Q199" i="11"/>
  <c r="Q287" i="11"/>
  <c r="Q375" i="11"/>
  <c r="Q310" i="11"/>
  <c r="Q78" i="11"/>
  <c r="Q166" i="11"/>
  <c r="Q246" i="11"/>
  <c r="Q374" i="11"/>
  <c r="Q109" i="11"/>
  <c r="Q189" i="11"/>
  <c r="Q277" i="11"/>
  <c r="Q365" i="11"/>
  <c r="Q76" i="11"/>
  <c r="Q140" i="11"/>
  <c r="Q204" i="11"/>
  <c r="Q268" i="11"/>
  <c r="Q332" i="11"/>
  <c r="Q396" i="11"/>
  <c r="Q27" i="11"/>
  <c r="Q91" i="11"/>
  <c r="Q155" i="11"/>
  <c r="Q219" i="11"/>
  <c r="Q283" i="11"/>
  <c r="Q347" i="11"/>
  <c r="Q411" i="11"/>
  <c r="Q282" i="11"/>
  <c r="Q66" i="11"/>
  <c r="Q130" i="11"/>
  <c r="Q194" i="11"/>
  <c r="Q258" i="11"/>
  <c r="Q73" i="11"/>
  <c r="Q137" i="11"/>
  <c r="Q201" i="11"/>
  <c r="Q265" i="11"/>
  <c r="Q329" i="11"/>
  <c r="Q393" i="11"/>
  <c r="Q418" i="11"/>
  <c r="Q389" i="11"/>
  <c r="Q429" i="11"/>
  <c r="Q314" i="11"/>
  <c r="Q410" i="11"/>
  <c r="Q64" i="11"/>
  <c r="Q144" i="11"/>
  <c r="Q240" i="11"/>
  <c r="Q320" i="11"/>
  <c r="Q400" i="11"/>
  <c r="Q47" i="11"/>
  <c r="Q127" i="11"/>
  <c r="Q207" i="11"/>
  <c r="Q303" i="11"/>
  <c r="Q383" i="11"/>
  <c r="Q318" i="11"/>
  <c r="Q94" i="11"/>
  <c r="Q174" i="11"/>
  <c r="Q254" i="11"/>
  <c r="Q37" i="11"/>
  <c r="Q117" i="11"/>
  <c r="Q197" i="11"/>
  <c r="Q293" i="11"/>
  <c r="Q373" i="11"/>
  <c r="Q84" i="11"/>
  <c r="Q148" i="11"/>
  <c r="Q212" i="11"/>
  <c r="Q276" i="11"/>
  <c r="Q340" i="11"/>
  <c r="Q404" i="11"/>
  <c r="Q35" i="11"/>
  <c r="Q99" i="11"/>
  <c r="Q163" i="11"/>
  <c r="Q227" i="11"/>
  <c r="Q291" i="11"/>
  <c r="Q355" i="11"/>
  <c r="Q419" i="11"/>
  <c r="Q298" i="11"/>
  <c r="Q74" i="11"/>
  <c r="Q138" i="11"/>
  <c r="Q202" i="11"/>
  <c r="Q290" i="11"/>
  <c r="Q81" i="11"/>
  <c r="Q145" i="11"/>
  <c r="Q209" i="11"/>
  <c r="Q273" i="11"/>
  <c r="Q337" i="11"/>
  <c r="Q401" i="11"/>
  <c r="Q426" i="11"/>
  <c r="Q397" i="11"/>
  <c r="Q430" i="11"/>
  <c r="Q346" i="11"/>
  <c r="Q417" i="11"/>
  <c r="Q96" i="11"/>
  <c r="Q184" i="11"/>
  <c r="Q264" i="11"/>
  <c r="Q352" i="11"/>
  <c r="Q440" i="11"/>
  <c r="Q71" i="11"/>
  <c r="Q159" i="11"/>
  <c r="Q247" i="11"/>
  <c r="Q327" i="11"/>
  <c r="Q415" i="11"/>
  <c r="Q38" i="11"/>
  <c r="Q118" i="11"/>
  <c r="Q206" i="11"/>
  <c r="Q294" i="11"/>
  <c r="Q61" i="11"/>
  <c r="Q149" i="11"/>
  <c r="Q237" i="11"/>
  <c r="Q317" i="11"/>
  <c r="Q44" i="11"/>
  <c r="Q108" i="11"/>
  <c r="Q172" i="11"/>
  <c r="Q236" i="11"/>
  <c r="Q300" i="11"/>
  <c r="Q364" i="11"/>
  <c r="Q428" i="11"/>
  <c r="Q59" i="11"/>
  <c r="Q123" i="11"/>
  <c r="Q187" i="11"/>
  <c r="Q251" i="11"/>
  <c r="Q315" i="11"/>
  <c r="Q379" i="11"/>
  <c r="Q443" i="11"/>
  <c r="Q34" i="11"/>
  <c r="Q98" i="11"/>
  <c r="Q162" i="11"/>
  <c r="Q226" i="11"/>
  <c r="Q41" i="11"/>
  <c r="Q105" i="11"/>
  <c r="Q169" i="11"/>
  <c r="Q233" i="11"/>
  <c r="Q297" i="11"/>
  <c r="Q361" i="11"/>
  <c r="Q390" i="11"/>
  <c r="Q450" i="11"/>
  <c r="Q370" i="11"/>
  <c r="Q445" i="11"/>
  <c r="Q378" i="11"/>
  <c r="Q441" i="11"/>
  <c r="Q32" i="11"/>
  <c r="Q120" i="11"/>
  <c r="Q200" i="11"/>
  <c r="Q288" i="11"/>
  <c r="Q376" i="11"/>
  <c r="Q21" i="11"/>
  <c r="Q95" i="11"/>
  <c r="Q183" i="11"/>
  <c r="Q263" i="11"/>
  <c r="Q351" i="11"/>
  <c r="Q439" i="11"/>
  <c r="Q54" i="11"/>
  <c r="Q142" i="11"/>
  <c r="Q230" i="11"/>
  <c r="Q326" i="11"/>
  <c r="Q85" i="11"/>
  <c r="Q173" i="11"/>
  <c r="Q253" i="11"/>
  <c r="Q341" i="11"/>
  <c r="Q60" i="11"/>
  <c r="Q124" i="11"/>
  <c r="Q188" i="11"/>
  <c r="Q252" i="11"/>
  <c r="Q316" i="11"/>
  <c r="Q380" i="11"/>
  <c r="Q444" i="11"/>
  <c r="Q75" i="11"/>
  <c r="Q139" i="11"/>
  <c r="Q203" i="11"/>
  <c r="Q267" i="11"/>
  <c r="Q331" i="11"/>
  <c r="Q395" i="11"/>
  <c r="Q266" i="11"/>
  <c r="Q50" i="11"/>
  <c r="Q114" i="11"/>
  <c r="Q178" i="11"/>
  <c r="Q242" i="11"/>
  <c r="Q57" i="11"/>
  <c r="Q121" i="11"/>
  <c r="Q185" i="11"/>
  <c r="Q249" i="11"/>
  <c r="Q313" i="11"/>
  <c r="Q377" i="11"/>
  <c r="Q406" i="11"/>
  <c r="Q362" i="11"/>
  <c r="Q421" i="11"/>
  <c r="Q453" i="11"/>
  <c r="Q394" i="11"/>
  <c r="Q48" i="11"/>
  <c r="Q128" i="11"/>
  <c r="Q208" i="11"/>
  <c r="Q304" i="11"/>
  <c r="Q384" i="11"/>
  <c r="Q22" i="11"/>
  <c r="Q111" i="11"/>
  <c r="Q191" i="11"/>
  <c r="Q271" i="11"/>
  <c r="Q367" i="11"/>
  <c r="Q447" i="11"/>
  <c r="Q62" i="11"/>
  <c r="Q158" i="11"/>
  <c r="Q238" i="11"/>
  <c r="Q334" i="11"/>
  <c r="Q101" i="11"/>
  <c r="Q181" i="11"/>
  <c r="Q261" i="11"/>
  <c r="Q357" i="11"/>
  <c r="Q68" i="11"/>
  <c r="Q132" i="11"/>
  <c r="Q196" i="11"/>
  <c r="Q260" i="11"/>
  <c r="Q324" i="11"/>
  <c r="Q388" i="11"/>
  <c r="Q452" i="11"/>
  <c r="Q83" i="11"/>
  <c r="Q147" i="11"/>
  <c r="Q211" i="11"/>
  <c r="Q275" i="11"/>
  <c r="Q339" i="11"/>
  <c r="Q403" i="11"/>
  <c r="Q274" i="11"/>
  <c r="Q58" i="11"/>
  <c r="Q122" i="11"/>
  <c r="Q186" i="11"/>
  <c r="Q250" i="11"/>
  <c r="Q65" i="11"/>
  <c r="Q129" i="11"/>
  <c r="Q193" i="11"/>
  <c r="Q257" i="11"/>
  <c r="Q321" i="11"/>
  <c r="Q385" i="11"/>
  <c r="Q414" i="11"/>
  <c r="Q381" i="11"/>
  <c r="Q422" i="11"/>
  <c r="Q454" i="11"/>
  <c r="Q402" i="11"/>
  <c r="Q80" i="11"/>
  <c r="Q328" i="11"/>
  <c r="Q79" i="11"/>
  <c r="Q319" i="11"/>
  <c r="Q102" i="11"/>
  <c r="Q302" i="11"/>
  <c r="Q229" i="11"/>
  <c r="Q92" i="11"/>
  <c r="Q244" i="11"/>
  <c r="Q420" i="11"/>
  <c r="Q171" i="11"/>
  <c r="Q323" i="11"/>
  <c r="Q26" i="11"/>
  <c r="Q210" i="11"/>
  <c r="Q113" i="11"/>
  <c r="Q289" i="11"/>
  <c r="Q434" i="11"/>
  <c r="Q446" i="11"/>
  <c r="Q112" i="11"/>
  <c r="Q336" i="11"/>
  <c r="Q135" i="11"/>
  <c r="Q335" i="11"/>
  <c r="Q110" i="11"/>
  <c r="Q45" i="11"/>
  <c r="Q245" i="11"/>
  <c r="Q100" i="11"/>
  <c r="Q284" i="11"/>
  <c r="Q436" i="11"/>
  <c r="Q179" i="11"/>
  <c r="Q363" i="11"/>
  <c r="Q42" i="11"/>
  <c r="Q218" i="11"/>
  <c r="Q153" i="11"/>
  <c r="Q305" i="11"/>
  <c r="Q442" i="11"/>
  <c r="Q322" i="11"/>
  <c r="Q160" i="11"/>
  <c r="Q368" i="11"/>
  <c r="Q143" i="11"/>
  <c r="Q391" i="11"/>
  <c r="Q126" i="11"/>
  <c r="Q53" i="11"/>
  <c r="Q301" i="11"/>
  <c r="Q116" i="11"/>
  <c r="Q292" i="11"/>
  <c r="Q43" i="11"/>
  <c r="Q195" i="11"/>
  <c r="Q371" i="11"/>
  <c r="Q82" i="11"/>
  <c r="Q234" i="11"/>
  <c r="Q161" i="11"/>
  <c r="Q345" i="11"/>
  <c r="Q330" i="11"/>
  <c r="Q354" i="11"/>
  <c r="Q176" i="11"/>
  <c r="Q416" i="11"/>
  <c r="Q175" i="11"/>
  <c r="Q399" i="11"/>
  <c r="Q182" i="11"/>
  <c r="Q69" i="11"/>
  <c r="Q309" i="11"/>
  <c r="Q156" i="11"/>
  <c r="Q308" i="11"/>
  <c r="Q51" i="11"/>
  <c r="Q235" i="11"/>
  <c r="Q387" i="11"/>
  <c r="Q90" i="11"/>
  <c r="Q25" i="11"/>
  <c r="Q177" i="11"/>
  <c r="Q353" i="11"/>
  <c r="Q405" i="11"/>
  <c r="Q386" i="11"/>
  <c r="Q192" i="11"/>
  <c r="Q432" i="11"/>
  <c r="Q223" i="11"/>
  <c r="Q431" i="11"/>
  <c r="Q190" i="11"/>
  <c r="Q125" i="11"/>
  <c r="Q325" i="11"/>
  <c r="Q164" i="11"/>
  <c r="Q348" i="11"/>
  <c r="Q67" i="11"/>
  <c r="Q243" i="11"/>
  <c r="Q427" i="11"/>
  <c r="Q106" i="11"/>
  <c r="Q33" i="11"/>
  <c r="Q217" i="11"/>
  <c r="Q369" i="11"/>
  <c r="Q413" i="11"/>
  <c r="Q425" i="11"/>
  <c r="Q63" i="11"/>
  <c r="Q270" i="11"/>
  <c r="Q180" i="11"/>
  <c r="Q131" i="11"/>
  <c r="Q154" i="11"/>
  <c r="Q409" i="11"/>
  <c r="Q239" i="11"/>
  <c r="Q286" i="11"/>
  <c r="Q220" i="11"/>
  <c r="Q259" i="11"/>
  <c r="Q170" i="11"/>
  <c r="Q382" i="11"/>
  <c r="Q72" i="11"/>
  <c r="Q255" i="11"/>
  <c r="Q133" i="11"/>
  <c r="Q228" i="11"/>
  <c r="Q299" i="11"/>
  <c r="Q49" i="11"/>
  <c r="Q398" i="11"/>
  <c r="Q248" i="11"/>
  <c r="Q311" i="11"/>
  <c r="Q165" i="11"/>
  <c r="Q356" i="11"/>
  <c r="Q307" i="11"/>
  <c r="Q89" i="11"/>
  <c r="Q338" i="11"/>
  <c r="Q256" i="11"/>
  <c r="Q358" i="11"/>
  <c r="Q213" i="11"/>
  <c r="Q372" i="11"/>
  <c r="Q435" i="11"/>
  <c r="Q97" i="11"/>
  <c r="Q437" i="11"/>
  <c r="Q272" i="11"/>
  <c r="Q30" i="11"/>
  <c r="Q28" i="11"/>
  <c r="Q412" i="11"/>
  <c r="Q451" i="11"/>
  <c r="Q225" i="11"/>
  <c r="Q438" i="11"/>
  <c r="Q107" i="11"/>
  <c r="Q115" i="11"/>
  <c r="Q448" i="11"/>
  <c r="Q306" i="11"/>
  <c r="Q55" i="11"/>
  <c r="Q146" i="11"/>
  <c r="Q46" i="11"/>
  <c r="Q241" i="11"/>
  <c r="Q222" i="11"/>
  <c r="Q281" i="11"/>
  <c r="Q36" i="11"/>
  <c r="Q52" i="11"/>
  <c r="Q433" i="11"/>
  <c r="Q449" i="11"/>
  <c r="P40" i="20"/>
  <c r="P26" i="20"/>
  <c r="P34" i="20"/>
  <c r="P63" i="20"/>
  <c r="P43" i="20"/>
  <c r="P49" i="20"/>
  <c r="P107" i="20"/>
  <c r="P171" i="20"/>
  <c r="P235" i="20"/>
  <c r="P299" i="20"/>
  <c r="P98" i="20"/>
  <c r="P162" i="20"/>
  <c r="P226" i="20"/>
  <c r="P290" i="20"/>
  <c r="P62" i="20"/>
  <c r="P145" i="20"/>
  <c r="P209" i="20"/>
  <c r="P273" i="20"/>
  <c r="P337" i="20"/>
  <c r="P401" i="20"/>
  <c r="P112" i="20"/>
  <c r="P176" i="20"/>
  <c r="P240" i="20"/>
  <c r="P304" i="20"/>
  <c r="P368" i="20"/>
  <c r="P432" i="20"/>
  <c r="P80" i="20"/>
  <c r="P151" i="20"/>
  <c r="P215" i="20"/>
  <c r="P279" i="20"/>
  <c r="P343" i="20"/>
  <c r="P407" i="20"/>
  <c r="P52" i="20"/>
  <c r="P134" i="20"/>
  <c r="P198" i="20"/>
  <c r="P262" i="20"/>
  <c r="P326" i="20"/>
  <c r="P70" i="20"/>
  <c r="P133" i="20"/>
  <c r="P197" i="20"/>
  <c r="P261" i="20"/>
  <c r="P325" i="20"/>
  <c r="P389" i="20"/>
  <c r="P108" i="20"/>
  <c r="P172" i="20"/>
  <c r="P236" i="20"/>
  <c r="P300" i="20"/>
  <c r="P364" i="20"/>
  <c r="P428" i="20"/>
  <c r="P426" i="20"/>
  <c r="P520" i="20"/>
  <c r="P584" i="20"/>
  <c r="P648" i="20"/>
  <c r="P712" i="20"/>
  <c r="P776" i="20"/>
  <c r="P386" i="20"/>
  <c r="P476" i="20"/>
  <c r="P535" i="20"/>
  <c r="P599" i="20"/>
  <c r="P663" i="20"/>
  <c r="P727" i="20"/>
  <c r="P434" i="20"/>
  <c r="P534" i="20"/>
  <c r="P598" i="20"/>
  <c r="P662" i="20"/>
  <c r="P726" i="20"/>
  <c r="P437" i="20"/>
  <c r="P509" i="20"/>
  <c r="P573" i="20"/>
  <c r="P637" i="20"/>
  <c r="P701" i="20"/>
  <c r="P458" i="20"/>
  <c r="P516" i="20"/>
  <c r="P580" i="20"/>
  <c r="P644" i="20"/>
  <c r="P708" i="20"/>
  <c r="P772" i="20"/>
  <c r="P374" i="20"/>
  <c r="P499" i="20"/>
  <c r="P563" i="20"/>
  <c r="P627" i="20"/>
  <c r="P362" i="20"/>
  <c r="P450" i="20"/>
  <c r="P506" i="20"/>
  <c r="P570" i="20"/>
  <c r="P634" i="20"/>
  <c r="P698" i="20"/>
  <c r="P411" i="20"/>
  <c r="P497" i="20"/>
  <c r="P561" i="20"/>
  <c r="P625" i="20"/>
  <c r="P689" i="20"/>
  <c r="P749" i="20"/>
  <c r="P838" i="20"/>
  <c r="P902" i="20"/>
  <c r="P966" i="20"/>
  <c r="P1030" i="20"/>
  <c r="P1094" i="20"/>
  <c r="P1158" i="20"/>
  <c r="P771" i="20"/>
  <c r="P837" i="20"/>
  <c r="P901" i="20"/>
  <c r="P965" i="20"/>
  <c r="P1029" i="20"/>
  <c r="P777" i="20"/>
  <c r="P868" i="20"/>
  <c r="P932" i="20"/>
  <c r="P996" i="20"/>
  <c r="P1060" i="20"/>
  <c r="P699" i="20"/>
  <c r="P798" i="20"/>
  <c r="P867" i="20"/>
  <c r="P931" i="20"/>
  <c r="P995" i="20"/>
  <c r="P1059" i="20"/>
  <c r="P731" i="20"/>
  <c r="P825" i="20"/>
  <c r="P882" i="20"/>
  <c r="P946" i="20"/>
  <c r="P1010" i="20"/>
  <c r="P1074" i="20"/>
  <c r="P1138" i="20"/>
  <c r="P755" i="20"/>
  <c r="P833" i="20"/>
  <c r="P897" i="20"/>
  <c r="P961" i="20"/>
  <c r="P1025" i="20"/>
  <c r="P795" i="20"/>
  <c r="P872" i="20"/>
  <c r="P936" i="20"/>
  <c r="P1000" i="20"/>
  <c r="P1064" i="20"/>
  <c r="P787" i="20"/>
  <c r="P855" i="20"/>
  <c r="P919" i="20"/>
  <c r="P983" i="20"/>
  <c r="P1047" i="20"/>
  <c r="P1131" i="20"/>
  <c r="P1200" i="20"/>
  <c r="P1173" i="20"/>
  <c r="P1105" i="20"/>
  <c r="P1093" i="20"/>
  <c r="P1192" i="20"/>
  <c r="P1149" i="20"/>
  <c r="P1101" i="20"/>
  <c r="P1057" i="20"/>
  <c r="P1129" i="20"/>
  <c r="P1121" i="20"/>
  <c r="P1201" i="20"/>
  <c r="P48" i="20"/>
  <c r="P27" i="20"/>
  <c r="P35" i="20"/>
  <c r="P71" i="20"/>
  <c r="P51" i="20"/>
  <c r="P57" i="20"/>
  <c r="P115" i="20"/>
  <c r="P179" i="20"/>
  <c r="P243" i="20"/>
  <c r="P307" i="20"/>
  <c r="P106" i="20"/>
  <c r="P170" i="20"/>
  <c r="P234" i="20"/>
  <c r="P298" i="20"/>
  <c r="P68" i="20"/>
  <c r="P153" i="20"/>
  <c r="P217" i="20"/>
  <c r="P281" i="20"/>
  <c r="P345" i="20"/>
  <c r="P72" i="20"/>
  <c r="P120" i="20"/>
  <c r="P184" i="20"/>
  <c r="P248" i="20"/>
  <c r="P312" i="20"/>
  <c r="P376" i="20"/>
  <c r="P440" i="20"/>
  <c r="P95" i="20"/>
  <c r="P159" i="20"/>
  <c r="P223" i="20"/>
  <c r="P287" i="20"/>
  <c r="P351" i="20"/>
  <c r="P415" i="20"/>
  <c r="P74" i="20"/>
  <c r="P142" i="20"/>
  <c r="P206" i="20"/>
  <c r="P270" i="20"/>
  <c r="P334" i="20"/>
  <c r="P76" i="20"/>
  <c r="P141" i="20"/>
  <c r="P205" i="20"/>
  <c r="P269" i="20"/>
  <c r="P333" i="20"/>
  <c r="P397" i="20"/>
  <c r="P116" i="20"/>
  <c r="P180" i="20"/>
  <c r="P244" i="20"/>
  <c r="P308" i="20"/>
  <c r="P372" i="20"/>
  <c r="P436" i="20"/>
  <c r="P459" i="20"/>
  <c r="P528" i="20"/>
  <c r="P592" i="20"/>
  <c r="P656" i="20"/>
  <c r="P720" i="20"/>
  <c r="P784" i="20"/>
  <c r="P387" i="20"/>
  <c r="P479" i="20"/>
  <c r="P543" i="20"/>
  <c r="P607" i="20"/>
  <c r="P671" i="20"/>
  <c r="P735" i="20"/>
  <c r="P451" i="20"/>
  <c r="P542" i="20"/>
  <c r="P606" i="20"/>
  <c r="P670" i="20"/>
  <c r="P734" i="20"/>
  <c r="P441" i="20"/>
  <c r="P517" i="20"/>
  <c r="P581" i="20"/>
  <c r="P645" i="20"/>
  <c r="P709" i="20"/>
  <c r="P462" i="20"/>
  <c r="P524" i="20"/>
  <c r="P588" i="20"/>
  <c r="P652" i="20"/>
  <c r="P716" i="20"/>
  <c r="P780" i="20"/>
  <c r="P413" i="20"/>
  <c r="P507" i="20"/>
  <c r="P571" i="20"/>
  <c r="P635" i="20"/>
  <c r="P366" i="20"/>
  <c r="P454" i="20"/>
  <c r="P514" i="20"/>
  <c r="P578" i="20"/>
  <c r="P642" i="20"/>
  <c r="P706" i="20"/>
  <c r="P421" i="20"/>
  <c r="P505" i="20"/>
  <c r="P569" i="20"/>
  <c r="P633" i="20"/>
  <c r="P697" i="20"/>
  <c r="P758" i="20"/>
  <c r="P846" i="20"/>
  <c r="P910" i="20"/>
  <c r="P974" i="20"/>
  <c r="P1038" i="20"/>
  <c r="P1102" i="20"/>
  <c r="P1166" i="20"/>
  <c r="P775" i="20"/>
  <c r="P845" i="20"/>
  <c r="P909" i="20"/>
  <c r="P973" i="20"/>
  <c r="P1037" i="20"/>
  <c r="P781" i="20"/>
  <c r="P876" i="20"/>
  <c r="P940" i="20"/>
  <c r="P1004" i="20"/>
  <c r="P1068" i="20"/>
  <c r="P729" i="20"/>
  <c r="P819" i="20"/>
  <c r="P875" i="20"/>
  <c r="P939" i="20"/>
  <c r="P1003" i="20"/>
  <c r="P1067" i="20"/>
  <c r="P745" i="20"/>
  <c r="P830" i="20"/>
  <c r="P890" i="20"/>
  <c r="P954" i="20"/>
  <c r="P1018" i="20"/>
  <c r="P1082" i="20"/>
  <c r="P1146" i="20"/>
  <c r="P757" i="20"/>
  <c r="P841" i="20"/>
  <c r="P905" i="20"/>
  <c r="P969" i="20"/>
  <c r="P1033" i="20"/>
  <c r="P799" i="20"/>
  <c r="P880" i="20"/>
  <c r="P944" i="20"/>
  <c r="P1008" i="20"/>
  <c r="P1072" i="20"/>
  <c r="P791" i="20"/>
  <c r="P863" i="20"/>
  <c r="P927" i="20"/>
  <c r="P991" i="20"/>
  <c r="P1055" i="20"/>
  <c r="P1152" i="20"/>
  <c r="P1103" i="20"/>
  <c r="P1183" i="20"/>
  <c r="P1111" i="20"/>
  <c r="P1097" i="20"/>
  <c r="P1196" i="20"/>
  <c r="P1159" i="20"/>
  <c r="P1137" i="20"/>
  <c r="P1065" i="20"/>
  <c r="P1133" i="20"/>
  <c r="P1125" i="20"/>
  <c r="P56" i="20"/>
  <c r="P28" i="20"/>
  <c r="P36" i="20"/>
  <c r="P46" i="20"/>
  <c r="P59" i="20"/>
  <c r="P65" i="20"/>
  <c r="P123" i="20"/>
  <c r="P187" i="20"/>
  <c r="P251" i="20"/>
  <c r="P315" i="20"/>
  <c r="P114" i="20"/>
  <c r="P178" i="20"/>
  <c r="P242" i="20"/>
  <c r="P306" i="20"/>
  <c r="P97" i="20"/>
  <c r="P161" i="20"/>
  <c r="P225" i="20"/>
  <c r="P289" i="20"/>
  <c r="P353" i="20"/>
  <c r="P82" i="20"/>
  <c r="P128" i="20"/>
  <c r="P192" i="20"/>
  <c r="P256" i="20"/>
  <c r="P320" i="20"/>
  <c r="P384" i="20"/>
  <c r="P448" i="20"/>
  <c r="P103" i="20"/>
  <c r="P167" i="20"/>
  <c r="P231" i="20"/>
  <c r="P295" i="20"/>
  <c r="P359" i="20"/>
  <c r="P423" i="20"/>
  <c r="P86" i="20"/>
  <c r="P150" i="20"/>
  <c r="P214" i="20"/>
  <c r="P278" i="20"/>
  <c r="P342" i="20"/>
  <c r="P89" i="20"/>
  <c r="P149" i="20"/>
  <c r="P213" i="20"/>
  <c r="P277" i="20"/>
  <c r="P341" i="20"/>
  <c r="P405" i="20"/>
  <c r="P124" i="20"/>
  <c r="P188" i="20"/>
  <c r="P252" i="20"/>
  <c r="P316" i="20"/>
  <c r="P380" i="20"/>
  <c r="P444" i="20"/>
  <c r="P467" i="20"/>
  <c r="P536" i="20"/>
  <c r="P600" i="20"/>
  <c r="P664" i="20"/>
  <c r="P728" i="20"/>
  <c r="P792" i="20"/>
  <c r="P429" i="20"/>
  <c r="P487" i="20"/>
  <c r="P551" i="20"/>
  <c r="P615" i="20"/>
  <c r="P679" i="20"/>
  <c r="P743" i="20"/>
  <c r="P486" i="20"/>
  <c r="P550" i="20"/>
  <c r="P614" i="20"/>
  <c r="P678" i="20"/>
  <c r="P742" i="20"/>
  <c r="P453" i="20"/>
  <c r="P525" i="20"/>
  <c r="P589" i="20"/>
  <c r="P653" i="20"/>
  <c r="P717" i="20"/>
  <c r="P469" i="20"/>
  <c r="P532" i="20"/>
  <c r="P596" i="20"/>
  <c r="P660" i="20"/>
  <c r="P724" i="20"/>
  <c r="P788" i="20"/>
  <c r="P417" i="20"/>
  <c r="P515" i="20"/>
  <c r="P579" i="20"/>
  <c r="P643" i="20"/>
  <c r="P409" i="20"/>
  <c r="P468" i="20"/>
  <c r="P522" i="20"/>
  <c r="P586" i="20"/>
  <c r="P650" i="20"/>
  <c r="P714" i="20"/>
  <c r="P425" i="20"/>
  <c r="P513" i="20"/>
  <c r="P577" i="20"/>
  <c r="P641" i="20"/>
  <c r="P705" i="20"/>
  <c r="P779" i="20"/>
  <c r="P854" i="20"/>
  <c r="P918" i="20"/>
  <c r="P982" i="20"/>
  <c r="P1046" i="20"/>
  <c r="P1110" i="20"/>
  <c r="P1174" i="20"/>
  <c r="P785" i="20"/>
  <c r="P853" i="20"/>
  <c r="P917" i="20"/>
  <c r="P981" i="20"/>
  <c r="P1045" i="20"/>
  <c r="P802" i="20"/>
  <c r="P884" i="20"/>
  <c r="P948" i="20"/>
  <c r="P1012" i="20"/>
  <c r="P1076" i="20"/>
  <c r="P751" i="20"/>
  <c r="P823" i="20"/>
  <c r="P883" i="20"/>
  <c r="P947" i="20"/>
  <c r="P1011" i="20"/>
  <c r="P1075" i="20"/>
  <c r="P761" i="20"/>
  <c r="P834" i="20"/>
  <c r="P898" i="20"/>
  <c r="P962" i="20"/>
  <c r="P1026" i="20"/>
  <c r="P1090" i="20"/>
  <c r="P1154" i="20"/>
  <c r="P778" i="20"/>
  <c r="P849" i="20"/>
  <c r="P913" i="20"/>
  <c r="P977" i="20"/>
  <c r="P1041" i="20"/>
  <c r="P809" i="20"/>
  <c r="P888" i="20"/>
  <c r="P952" i="20"/>
  <c r="P1016" i="20"/>
  <c r="P1080" i="20"/>
  <c r="P801" i="20"/>
  <c r="P871" i="20"/>
  <c r="P935" i="20"/>
  <c r="P999" i="20"/>
  <c r="P1063" i="20"/>
  <c r="P1156" i="20"/>
  <c r="P1117" i="20"/>
  <c r="P1187" i="20"/>
  <c r="P1136" i="20"/>
  <c r="P1128" i="20"/>
  <c r="P1199" i="20"/>
  <c r="P1163" i="20"/>
  <c r="P1141" i="20"/>
  <c r="P1073" i="20"/>
  <c r="P1143" i="20"/>
  <c r="P1135" i="20"/>
  <c r="P21" i="20"/>
  <c r="P29" i="20"/>
  <c r="P37" i="20"/>
  <c r="P45" i="20"/>
  <c r="P67" i="20"/>
  <c r="P73" i="20"/>
  <c r="P131" i="20"/>
  <c r="P195" i="20"/>
  <c r="P259" i="20"/>
  <c r="P323" i="20"/>
  <c r="P122" i="20"/>
  <c r="P186" i="20"/>
  <c r="P250" i="20"/>
  <c r="P314" i="20"/>
  <c r="P105" i="20"/>
  <c r="P169" i="20"/>
  <c r="P233" i="20"/>
  <c r="P297" i="20"/>
  <c r="P361" i="20"/>
  <c r="P84" i="20"/>
  <c r="P136" i="20"/>
  <c r="P200" i="20"/>
  <c r="P264" i="20"/>
  <c r="P328" i="20"/>
  <c r="P392" i="20"/>
  <c r="P456" i="20"/>
  <c r="P111" i="20"/>
  <c r="P175" i="20"/>
  <c r="P239" i="20"/>
  <c r="P303" i="20"/>
  <c r="P367" i="20"/>
  <c r="P431" i="20"/>
  <c r="P94" i="20"/>
  <c r="P158" i="20"/>
  <c r="P222" i="20"/>
  <c r="P286" i="20"/>
  <c r="P350" i="20"/>
  <c r="P93" i="20"/>
  <c r="P157" i="20"/>
  <c r="P221" i="20"/>
  <c r="P285" i="20"/>
  <c r="P22" i="20"/>
  <c r="P30" i="20"/>
  <c r="P38" i="20"/>
  <c r="P53" i="20"/>
  <c r="P75" i="20"/>
  <c r="P81" i="20"/>
  <c r="P139" i="20"/>
  <c r="P203" i="20"/>
  <c r="P267" i="20"/>
  <c r="P331" i="20"/>
  <c r="P130" i="20"/>
  <c r="P194" i="20"/>
  <c r="P258" i="20"/>
  <c r="P322" i="20"/>
  <c r="P113" i="20"/>
  <c r="P177" i="20"/>
  <c r="P241" i="20"/>
  <c r="P305" i="20"/>
  <c r="P369" i="20"/>
  <c r="P87" i="20"/>
  <c r="P144" i="20"/>
  <c r="P208" i="20"/>
  <c r="P272" i="20"/>
  <c r="P336" i="20"/>
  <c r="P400" i="20"/>
  <c r="P464" i="20"/>
  <c r="P119" i="20"/>
  <c r="P183" i="20"/>
  <c r="P247" i="20"/>
  <c r="P311" i="20"/>
  <c r="P375" i="20"/>
  <c r="P439" i="20"/>
  <c r="P102" i="20"/>
  <c r="P166" i="20"/>
  <c r="P230" i="20"/>
  <c r="P294" i="20"/>
  <c r="P358" i="20"/>
  <c r="P101" i="20"/>
  <c r="P165" i="20"/>
  <c r="P229" i="20"/>
  <c r="P293" i="20"/>
  <c r="P357" i="20"/>
  <c r="P58" i="20"/>
  <c r="P140" i="20"/>
  <c r="P204" i="20"/>
  <c r="P268" i="20"/>
  <c r="P332" i="20"/>
  <c r="P396" i="20"/>
  <c r="P394" i="20"/>
  <c r="P488" i="20"/>
  <c r="P552" i="20"/>
  <c r="P616" i="20"/>
  <c r="P680" i="20"/>
  <c r="P744" i="20"/>
  <c r="P808" i="20"/>
  <c r="P457" i="20"/>
  <c r="P503" i="20"/>
  <c r="P567" i="20"/>
  <c r="P631" i="20"/>
  <c r="P695" i="20"/>
  <c r="P379" i="20"/>
  <c r="P502" i="20"/>
  <c r="P566" i="20"/>
  <c r="P630" i="20"/>
  <c r="P694" i="20"/>
  <c r="P370" i="20"/>
  <c r="P475" i="20"/>
  <c r="P541" i="20"/>
  <c r="P605" i="20"/>
  <c r="P669" i="20"/>
  <c r="P382" i="20"/>
  <c r="P484" i="20"/>
  <c r="P548" i="20"/>
  <c r="P612" i="20"/>
  <c r="P676" i="20"/>
  <c r="P740" i="20"/>
  <c r="P804" i="20"/>
  <c r="P449" i="20"/>
  <c r="P531" i="20"/>
  <c r="P595" i="20"/>
  <c r="P659" i="20"/>
  <c r="P414" i="20"/>
  <c r="P474" i="20"/>
  <c r="P538" i="20"/>
  <c r="P602" i="20"/>
  <c r="P666" i="20"/>
  <c r="P730" i="20"/>
  <c r="P465" i="20"/>
  <c r="P529" i="20"/>
  <c r="P593" i="20"/>
  <c r="P657" i="20"/>
  <c r="P721" i="20"/>
  <c r="P793" i="20"/>
  <c r="P870" i="20"/>
  <c r="P934" i="20"/>
  <c r="P998" i="20"/>
  <c r="P1062" i="20"/>
  <c r="P1126" i="20"/>
  <c r="P1190" i="20"/>
  <c r="P810" i="20"/>
  <c r="P869" i="20"/>
  <c r="P933" i="20"/>
  <c r="P997" i="20"/>
  <c r="P691" i="20"/>
  <c r="P836" i="20"/>
  <c r="P900" i="20"/>
  <c r="P964" i="20"/>
  <c r="P1028" i="20"/>
  <c r="P1092" i="20"/>
  <c r="P759" i="20"/>
  <c r="P835" i="20"/>
  <c r="P899" i="20"/>
  <c r="P963" i="20"/>
  <c r="P1027" i="20"/>
  <c r="P1091" i="20"/>
  <c r="P786" i="20"/>
  <c r="P850" i="20"/>
  <c r="P914" i="20"/>
  <c r="P978" i="20"/>
  <c r="P1042" i="20"/>
  <c r="P1106" i="20"/>
  <c r="P1170" i="20"/>
  <c r="P803" i="20"/>
  <c r="P865" i="20"/>
  <c r="P929" i="20"/>
  <c r="P993" i="20"/>
  <c r="P733" i="20"/>
  <c r="P840" i="20"/>
  <c r="P904" i="20"/>
  <c r="P968" i="20"/>
  <c r="P1032" i="20"/>
  <c r="P723" i="20"/>
  <c r="P826" i="20"/>
  <c r="P887" i="20"/>
  <c r="P951" i="20"/>
  <c r="P1015" i="20"/>
  <c r="P1079" i="20"/>
  <c r="P1181" i="20"/>
  <c r="P1123" i="20"/>
  <c r="P1069" i="20"/>
  <c r="P1161" i="20"/>
  <c r="P1153" i="20"/>
  <c r="P1112" i="20"/>
  <c r="P1188" i="20"/>
  <c r="P1155" i="20"/>
  <c r="P1089" i="20"/>
  <c r="P1168" i="20"/>
  <c r="P1160" i="20"/>
  <c r="P47" i="20"/>
  <c r="P79" i="20"/>
  <c r="P227" i="20"/>
  <c r="P146" i="20"/>
  <c r="P330" i="20"/>
  <c r="P201" i="20"/>
  <c r="P385" i="20"/>
  <c r="P216" i="20"/>
  <c r="P360" i="20"/>
  <c r="P135" i="20"/>
  <c r="P319" i="20"/>
  <c r="P463" i="20"/>
  <c r="P246" i="20"/>
  <c r="P109" i="20"/>
  <c r="P253" i="20"/>
  <c r="P42" i="20"/>
  <c r="P196" i="20"/>
  <c r="P324" i="20"/>
  <c r="P347" i="20"/>
  <c r="P544" i="20"/>
  <c r="P672" i="20"/>
  <c r="P800" i="20"/>
  <c r="P495" i="20"/>
  <c r="P623" i="20"/>
  <c r="P378" i="20"/>
  <c r="P558" i="20"/>
  <c r="P686" i="20"/>
  <c r="P466" i="20"/>
  <c r="P597" i="20"/>
  <c r="P725" i="20"/>
  <c r="P540" i="20"/>
  <c r="P668" i="20"/>
  <c r="P796" i="20"/>
  <c r="P523" i="20"/>
  <c r="P651" i="20"/>
  <c r="P471" i="20"/>
  <c r="P594" i="20"/>
  <c r="P722" i="20"/>
  <c r="P521" i="20"/>
  <c r="P649" i="20"/>
  <c r="P783" i="20"/>
  <c r="P926" i="20"/>
  <c r="P1054" i="20"/>
  <c r="P1182" i="20"/>
  <c r="P861" i="20"/>
  <c r="P989" i="20"/>
  <c r="P806" i="20"/>
  <c r="P956" i="20"/>
  <c r="P1084" i="20"/>
  <c r="P827" i="20"/>
  <c r="P955" i="20"/>
  <c r="P1083" i="20"/>
  <c r="P842" i="20"/>
  <c r="P970" i="20"/>
  <c r="P1098" i="20"/>
  <c r="P782" i="20"/>
  <c r="P921" i="20"/>
  <c r="P715" i="20"/>
  <c r="P896" i="20"/>
  <c r="P1024" i="20"/>
  <c r="P805" i="20"/>
  <c r="P943" i="20"/>
  <c r="P1071" i="20"/>
  <c r="P1119" i="20"/>
  <c r="P1140" i="20"/>
  <c r="P1205" i="20"/>
  <c r="P1151" i="20"/>
  <c r="P1147" i="20"/>
  <c r="P23" i="20"/>
  <c r="P55" i="20"/>
  <c r="P85" i="20"/>
  <c r="P275" i="20"/>
  <c r="P154" i="20"/>
  <c r="P338" i="20"/>
  <c r="P249" i="20"/>
  <c r="P393" i="20"/>
  <c r="P224" i="20"/>
  <c r="P408" i="20"/>
  <c r="P143" i="20"/>
  <c r="P327" i="20"/>
  <c r="P110" i="20"/>
  <c r="P254" i="20"/>
  <c r="P117" i="20"/>
  <c r="P301" i="20"/>
  <c r="P64" i="20"/>
  <c r="P212" i="20"/>
  <c r="P340" i="20"/>
  <c r="P395" i="20"/>
  <c r="P560" i="20"/>
  <c r="P688" i="20"/>
  <c r="P816" i="20"/>
  <c r="P511" i="20"/>
  <c r="P639" i="20"/>
  <c r="P398" i="20"/>
  <c r="P574" i="20"/>
  <c r="P702" i="20"/>
  <c r="P485" i="20"/>
  <c r="P613" i="20"/>
  <c r="P435" i="20"/>
  <c r="P556" i="20"/>
  <c r="P684" i="20"/>
  <c r="P812" i="20"/>
  <c r="P539" i="20"/>
  <c r="P667" i="20"/>
  <c r="P482" i="20"/>
  <c r="P610" i="20"/>
  <c r="P354" i="20"/>
  <c r="P537" i="20"/>
  <c r="P665" i="20"/>
  <c r="P797" i="20"/>
  <c r="P942" i="20"/>
  <c r="P1070" i="20"/>
  <c r="P1198" i="20"/>
  <c r="P877" i="20"/>
  <c r="P1005" i="20"/>
  <c r="P844" i="20"/>
  <c r="P972" i="20"/>
  <c r="P1100" i="20"/>
  <c r="P843" i="20"/>
  <c r="P971" i="20"/>
  <c r="P1099" i="20"/>
  <c r="P858" i="20"/>
  <c r="P986" i="20"/>
  <c r="P1114" i="20"/>
  <c r="P807" i="20"/>
  <c r="P937" i="20"/>
  <c r="P746" i="20"/>
  <c r="P912" i="20"/>
  <c r="P1040" i="20"/>
  <c r="P829" i="20"/>
  <c r="P959" i="20"/>
  <c r="P1087" i="20"/>
  <c r="P1144" i="20"/>
  <c r="P1165" i="20"/>
  <c r="P1120" i="20"/>
  <c r="P1176" i="20"/>
  <c r="P1172" i="20"/>
  <c r="P24" i="20"/>
  <c r="P61" i="20"/>
  <c r="P99" i="20"/>
  <c r="P283" i="20"/>
  <c r="P202" i="20"/>
  <c r="P346" i="20"/>
  <c r="P257" i="20"/>
  <c r="P90" i="20"/>
  <c r="P232" i="20"/>
  <c r="P416" i="20"/>
  <c r="P191" i="20"/>
  <c r="P335" i="20"/>
  <c r="P118" i="20"/>
  <c r="P302" i="20"/>
  <c r="P125" i="20"/>
  <c r="P309" i="20"/>
  <c r="P92" i="20"/>
  <c r="P220" i="20"/>
  <c r="P348" i="20"/>
  <c r="P419" i="20"/>
  <c r="P568" i="20"/>
  <c r="P696" i="20"/>
  <c r="P824" i="20"/>
  <c r="P519" i="20"/>
  <c r="P647" i="20"/>
  <c r="P427" i="20"/>
  <c r="P582" i="20"/>
  <c r="P710" i="20"/>
  <c r="P493" i="20"/>
  <c r="P621" i="20"/>
  <c r="P438" i="20"/>
  <c r="P564" i="20"/>
  <c r="P692" i="20"/>
  <c r="P820" i="20"/>
  <c r="P547" i="20"/>
  <c r="P675" i="20"/>
  <c r="P490" i="20"/>
  <c r="P618" i="20"/>
  <c r="P402" i="20"/>
  <c r="P545" i="20"/>
  <c r="P673" i="20"/>
  <c r="P818" i="20"/>
  <c r="P950" i="20"/>
  <c r="P1078" i="20"/>
  <c r="P683" i="20"/>
  <c r="P885" i="20"/>
  <c r="P1013" i="20"/>
  <c r="P852" i="20"/>
  <c r="P980" i="20"/>
  <c r="P1108" i="20"/>
  <c r="P851" i="20"/>
  <c r="P979" i="20"/>
  <c r="P1107" i="20"/>
  <c r="P866" i="20"/>
  <c r="P994" i="20"/>
  <c r="P1122" i="20"/>
  <c r="P817" i="20"/>
  <c r="P945" i="20"/>
  <c r="P770" i="20"/>
  <c r="P920" i="20"/>
  <c r="P1048" i="20"/>
  <c r="P839" i="20"/>
  <c r="P967" i="20"/>
  <c r="P1095" i="20"/>
  <c r="P1148" i="20"/>
  <c r="P1175" i="20"/>
  <c r="P1124" i="20"/>
  <c r="P1180" i="20"/>
  <c r="P1193" i="20"/>
  <c r="P25" i="20"/>
  <c r="P69" i="20"/>
  <c r="P147" i="20"/>
  <c r="P291" i="20"/>
  <c r="P210" i="20"/>
  <c r="P121" i="20"/>
  <c r="P265" i="20"/>
  <c r="P96" i="20"/>
  <c r="P280" i="20"/>
  <c r="P424" i="20"/>
  <c r="P199" i="20"/>
  <c r="P383" i="20"/>
  <c r="P126" i="20"/>
  <c r="P310" i="20"/>
  <c r="P173" i="20"/>
  <c r="P317" i="20"/>
  <c r="P100" i="20"/>
  <c r="P228" i="20"/>
  <c r="P356" i="20"/>
  <c r="P422" i="20"/>
  <c r="P576" i="20"/>
  <c r="P704" i="20"/>
  <c r="P832" i="20"/>
  <c r="P527" i="20"/>
  <c r="P655" i="20"/>
  <c r="P430" i="20"/>
  <c r="P590" i="20"/>
  <c r="P718" i="20"/>
  <c r="P501" i="20"/>
  <c r="P629" i="20"/>
  <c r="P442" i="20"/>
  <c r="P572" i="20"/>
  <c r="P700" i="20"/>
  <c r="P363" i="20"/>
  <c r="P555" i="20"/>
  <c r="P355" i="20"/>
  <c r="P498" i="20"/>
  <c r="P626" i="20"/>
  <c r="P403" i="20"/>
  <c r="P553" i="20"/>
  <c r="P681" i="20"/>
  <c r="P822" i="20"/>
  <c r="P958" i="20"/>
  <c r="P1086" i="20"/>
  <c r="P753" i="20"/>
  <c r="P893" i="20"/>
  <c r="P1021" i="20"/>
  <c r="P860" i="20"/>
  <c r="P988" i="20"/>
  <c r="P1116" i="20"/>
  <c r="P859" i="20"/>
  <c r="P987" i="20"/>
  <c r="P707" i="20"/>
  <c r="P874" i="20"/>
  <c r="P1002" i="20"/>
  <c r="P1130" i="20"/>
  <c r="P821" i="20"/>
  <c r="P953" i="20"/>
  <c r="P774" i="20"/>
  <c r="P928" i="20"/>
  <c r="P1056" i="20"/>
  <c r="P847" i="20"/>
  <c r="P975" i="20"/>
  <c r="P1127" i="20"/>
  <c r="P1169" i="20"/>
  <c r="P1179" i="20"/>
  <c r="P1145" i="20"/>
  <c r="P1203" i="20"/>
  <c r="P1202" i="20"/>
  <c r="P31" i="20"/>
  <c r="P77" i="20"/>
  <c r="P155" i="20"/>
  <c r="P339" i="20"/>
  <c r="P218" i="20"/>
  <c r="P129" i="20"/>
  <c r="P313" i="20"/>
  <c r="P104" i="20"/>
  <c r="P288" i="20"/>
  <c r="P472" i="20"/>
  <c r="P207" i="20"/>
  <c r="P391" i="20"/>
  <c r="P174" i="20"/>
  <c r="P318" i="20"/>
  <c r="P181" i="20"/>
  <c r="P349" i="20"/>
  <c r="P132" i="20"/>
  <c r="P260" i="20"/>
  <c r="P388" i="20"/>
  <c r="P480" i="20"/>
  <c r="P608" i="20"/>
  <c r="P736" i="20"/>
  <c r="P433" i="20"/>
  <c r="P559" i="20"/>
  <c r="P687" i="20"/>
  <c r="P494" i="20"/>
  <c r="P622" i="20"/>
  <c r="P750" i="20"/>
  <c r="P533" i="20"/>
  <c r="P661" i="20"/>
  <c r="P478" i="20"/>
  <c r="P604" i="20"/>
  <c r="P732" i="20"/>
  <c r="P445" i="20"/>
  <c r="P587" i="20"/>
  <c r="P410" i="20"/>
  <c r="P530" i="20"/>
  <c r="P658" i="20"/>
  <c r="P452" i="20"/>
  <c r="P585" i="20"/>
  <c r="P713" i="20"/>
  <c r="P862" i="20"/>
  <c r="P990" i="20"/>
  <c r="P1118" i="20"/>
  <c r="P789" i="20"/>
  <c r="P925" i="20"/>
  <c r="P1053" i="20"/>
  <c r="P892" i="20"/>
  <c r="P1020" i="20"/>
  <c r="P754" i="20"/>
  <c r="P891" i="20"/>
  <c r="P1019" i="20"/>
  <c r="P765" i="20"/>
  <c r="P906" i="20"/>
  <c r="P1034" i="20"/>
  <c r="P1162" i="20"/>
  <c r="P857" i="20"/>
  <c r="P985" i="20"/>
  <c r="P813" i="20"/>
  <c r="P960" i="20"/>
  <c r="P1088" i="20"/>
  <c r="P879" i="20"/>
  <c r="P1007" i="20"/>
  <c r="P1177" i="20"/>
  <c r="P1061" i="20"/>
  <c r="P1132" i="20"/>
  <c r="P1184" i="20"/>
  <c r="P1081" i="20"/>
  <c r="P1139" i="20"/>
  <c r="P32" i="20"/>
  <c r="P83" i="20"/>
  <c r="P163" i="20"/>
  <c r="P66" i="20"/>
  <c r="P266" i="20"/>
  <c r="P137" i="20"/>
  <c r="P321" i="20"/>
  <c r="P152" i="20"/>
  <c r="P296" i="20"/>
  <c r="P44" i="20"/>
  <c r="P255" i="20"/>
  <c r="P399" i="20"/>
  <c r="P182" i="20"/>
  <c r="P50" i="20"/>
  <c r="P189" i="20"/>
  <c r="P365" i="20"/>
  <c r="P148" i="20"/>
  <c r="P276" i="20"/>
  <c r="P404" i="20"/>
  <c r="P496" i="20"/>
  <c r="P624" i="20"/>
  <c r="P752" i="20"/>
  <c r="P461" i="20"/>
  <c r="P575" i="20"/>
  <c r="P703" i="20"/>
  <c r="P510" i="20"/>
  <c r="P638" i="20"/>
  <c r="P371" i="20"/>
  <c r="P549" i="20"/>
  <c r="P677" i="20"/>
  <c r="P492" i="20"/>
  <c r="P620" i="20"/>
  <c r="P748" i="20"/>
  <c r="P460" i="20"/>
  <c r="P603" i="20"/>
  <c r="P418" i="20"/>
  <c r="P546" i="20"/>
  <c r="P674" i="20"/>
  <c r="P477" i="20"/>
  <c r="P601" i="20"/>
  <c r="P737" i="20"/>
  <c r="P878" i="20"/>
  <c r="P1006" i="20"/>
  <c r="P1134" i="20"/>
  <c r="P814" i="20"/>
  <c r="P941" i="20"/>
  <c r="P739" i="20"/>
  <c r="P908" i="20"/>
  <c r="P1036" i="20"/>
  <c r="P769" i="20"/>
  <c r="P907" i="20"/>
  <c r="P1035" i="20"/>
  <c r="P790" i="20"/>
  <c r="P922" i="20"/>
  <c r="P1050" i="20"/>
  <c r="P1178" i="20"/>
  <c r="P873" i="20"/>
  <c r="P1001" i="20"/>
  <c r="P848" i="20"/>
  <c r="P976" i="20"/>
  <c r="P741" i="20"/>
  <c r="P895" i="20"/>
  <c r="P1023" i="20"/>
  <c r="P1191" i="20"/>
  <c r="P1077" i="20"/>
  <c r="P1157" i="20"/>
  <c r="P1204" i="20"/>
  <c r="P1109" i="20"/>
  <c r="P1164" i="20"/>
  <c r="P39" i="20"/>
  <c r="P282" i="20"/>
  <c r="P352" i="20"/>
  <c r="P238" i="20"/>
  <c r="P164" i="20"/>
  <c r="P640" i="20"/>
  <c r="P719" i="20"/>
  <c r="P565" i="20"/>
  <c r="P764" i="20"/>
  <c r="P562" i="20"/>
  <c r="P747" i="20"/>
  <c r="P831" i="20"/>
  <c r="P1052" i="20"/>
  <c r="P815" i="20"/>
  <c r="P889" i="20"/>
  <c r="P766" i="20"/>
  <c r="P1104" i="20"/>
  <c r="P1189" i="20"/>
  <c r="P91" i="20"/>
  <c r="P185" i="20"/>
  <c r="P78" i="20"/>
  <c r="P54" i="20"/>
  <c r="P284" i="20"/>
  <c r="P760" i="20"/>
  <c r="P518" i="20"/>
  <c r="P685" i="20"/>
  <c r="P483" i="20"/>
  <c r="P682" i="20"/>
  <c r="P886" i="20"/>
  <c r="P949" i="20"/>
  <c r="P773" i="20"/>
  <c r="P930" i="20"/>
  <c r="P1009" i="20"/>
  <c r="P903" i="20"/>
  <c r="P1167" i="20"/>
  <c r="P41" i="20"/>
  <c r="P193" i="20"/>
  <c r="P127" i="20"/>
  <c r="P60" i="20"/>
  <c r="P292" i="20"/>
  <c r="P768" i="20"/>
  <c r="P526" i="20"/>
  <c r="P693" i="20"/>
  <c r="P491" i="20"/>
  <c r="P690" i="20"/>
  <c r="P894" i="20"/>
  <c r="P957" i="20"/>
  <c r="P794" i="20"/>
  <c r="P938" i="20"/>
  <c r="P1017" i="20"/>
  <c r="P911" i="20"/>
  <c r="P1171" i="20"/>
  <c r="P211" i="20"/>
  <c r="P329" i="20"/>
  <c r="P263" i="20"/>
  <c r="P237" i="20"/>
  <c r="P412" i="20"/>
  <c r="P470" i="20"/>
  <c r="P646" i="20"/>
  <c r="P500" i="20"/>
  <c r="P611" i="20"/>
  <c r="P481" i="20"/>
  <c r="P1014" i="20"/>
  <c r="P763" i="20"/>
  <c r="P915" i="20"/>
  <c r="P1058" i="20"/>
  <c r="P856" i="20"/>
  <c r="P1031" i="20"/>
  <c r="P1049" i="20"/>
  <c r="P219" i="20"/>
  <c r="P377" i="20"/>
  <c r="P271" i="20"/>
  <c r="P245" i="20"/>
  <c r="P420" i="20"/>
  <c r="P473" i="20"/>
  <c r="P654" i="20"/>
  <c r="P508" i="20"/>
  <c r="P619" i="20"/>
  <c r="P489" i="20"/>
  <c r="P1022" i="20"/>
  <c r="P767" i="20"/>
  <c r="P923" i="20"/>
  <c r="P1066" i="20"/>
  <c r="P864" i="20"/>
  <c r="P1039" i="20"/>
  <c r="P1096" i="20"/>
  <c r="P88" i="20"/>
  <c r="P160" i="20"/>
  <c r="P447" i="20"/>
  <c r="P373" i="20"/>
  <c r="P504" i="20"/>
  <c r="P583" i="20"/>
  <c r="P390" i="20"/>
  <c r="P628" i="20"/>
  <c r="P443" i="20"/>
  <c r="P609" i="20"/>
  <c r="P1142" i="20"/>
  <c r="P916" i="20"/>
  <c r="P1043" i="20"/>
  <c r="P1186" i="20"/>
  <c r="P984" i="20"/>
  <c r="P1195" i="20"/>
  <c r="P1113" i="20"/>
  <c r="P168" i="20"/>
  <c r="P591" i="20"/>
  <c r="P617" i="20"/>
  <c r="P1194" i="20"/>
  <c r="P344" i="20"/>
  <c r="P711" i="20"/>
  <c r="P738" i="20"/>
  <c r="P881" i="20"/>
  <c r="P455" i="20"/>
  <c r="P406" i="20"/>
  <c r="P1150" i="20"/>
  <c r="P992" i="20"/>
  <c r="P190" i="20"/>
  <c r="P557" i="20"/>
  <c r="P828" i="20"/>
  <c r="P762" i="20"/>
  <c r="P381" i="20"/>
  <c r="P636" i="20"/>
  <c r="P924" i="20"/>
  <c r="P1197" i="20"/>
  <c r="P33" i="20"/>
  <c r="P156" i="20"/>
  <c r="P756" i="20"/>
  <c r="P1044" i="20"/>
  <c r="P1085" i="20"/>
  <c r="P811" i="20"/>
  <c r="P138" i="20"/>
  <c r="P1115" i="20"/>
  <c r="P274" i="20"/>
  <c r="P1185" i="20"/>
  <c r="P512" i="20"/>
  <c r="P632" i="20"/>
  <c r="P446" i="20"/>
  <c r="P554" i="20"/>
  <c r="P1051" i="20"/>
  <c r="O40" i="9"/>
  <c r="O104" i="9"/>
  <c r="O37" i="9"/>
  <c r="O101" i="9"/>
  <c r="O165" i="9"/>
  <c r="O25" i="9"/>
  <c r="O89" i="9"/>
  <c r="O147" i="9"/>
  <c r="O194" i="9"/>
  <c r="O258" i="9"/>
  <c r="O322" i="9"/>
  <c r="O386" i="9"/>
  <c r="O450" i="9"/>
  <c r="O106" i="9"/>
  <c r="O177" i="9"/>
  <c r="O241" i="9"/>
  <c r="O305" i="9"/>
  <c r="O369" i="9"/>
  <c r="O433" i="9"/>
  <c r="O102" i="9"/>
  <c r="O176" i="9"/>
  <c r="O240" i="9"/>
  <c r="O304" i="9"/>
  <c r="O368" i="9"/>
  <c r="O432" i="9"/>
  <c r="O46" i="9"/>
  <c r="O158" i="9"/>
  <c r="O207" i="9"/>
  <c r="O271" i="9"/>
  <c r="O335" i="9"/>
  <c r="O399" i="9"/>
  <c r="O59" i="9"/>
  <c r="O130" i="9"/>
  <c r="O214" i="9"/>
  <c r="O278" i="9"/>
  <c r="O342" i="9"/>
  <c r="O406" i="9"/>
  <c r="O67" i="9"/>
  <c r="O154" i="9"/>
  <c r="O213" i="9"/>
  <c r="O277" i="9"/>
  <c r="O341" i="9"/>
  <c r="O405" i="9"/>
  <c r="O75" i="9"/>
  <c r="O163" i="9"/>
  <c r="O220" i="9"/>
  <c r="O284" i="9"/>
  <c r="O348" i="9"/>
  <c r="O412" i="9"/>
  <c r="O132" i="9"/>
  <c r="O203" i="9"/>
  <c r="O267" i="9"/>
  <c r="O331" i="9"/>
  <c r="O395" i="9"/>
  <c r="O64" i="9"/>
  <c r="O23" i="9"/>
  <c r="O61" i="9"/>
  <c r="O125" i="9"/>
  <c r="O44" i="9"/>
  <c r="O49" i="9"/>
  <c r="O55" i="9"/>
  <c r="O159" i="9"/>
  <c r="O218" i="9"/>
  <c r="O282" i="9"/>
  <c r="O346" i="9"/>
  <c r="O410" i="9"/>
  <c r="O43" i="9"/>
  <c r="O119" i="9"/>
  <c r="O201" i="9"/>
  <c r="O265" i="9"/>
  <c r="O329" i="9"/>
  <c r="O393" i="9"/>
  <c r="O70" i="9"/>
  <c r="O140" i="9"/>
  <c r="O200" i="9"/>
  <c r="O264" i="9"/>
  <c r="O328" i="9"/>
  <c r="O392" i="9"/>
  <c r="O26" i="9"/>
  <c r="O78" i="9"/>
  <c r="O170" i="9"/>
  <c r="O231" i="9"/>
  <c r="O295" i="9"/>
  <c r="O359" i="9"/>
  <c r="O423" i="9"/>
  <c r="O105" i="9"/>
  <c r="O174" i="9"/>
  <c r="O238" i="9"/>
  <c r="O302" i="9"/>
  <c r="O366" i="9"/>
  <c r="O430" i="9"/>
  <c r="O107" i="9"/>
  <c r="O173" i="9"/>
  <c r="O237" i="9"/>
  <c r="O301" i="9"/>
  <c r="O365" i="9"/>
  <c r="O429" i="9"/>
  <c r="O99" i="9"/>
  <c r="O180" i="9"/>
  <c r="O244" i="9"/>
  <c r="O308" i="9"/>
  <c r="O372" i="9"/>
  <c r="O436" i="9"/>
  <c r="O144" i="9"/>
  <c r="O227" i="9"/>
  <c r="O291" i="9"/>
  <c r="O355" i="9"/>
  <c r="O419" i="9"/>
  <c r="O72" i="9"/>
  <c r="O31" i="9"/>
  <c r="O69" i="9"/>
  <c r="O133" i="9"/>
  <c r="O52" i="9"/>
  <c r="O57" i="9"/>
  <c r="O91" i="9"/>
  <c r="O162" i="9"/>
  <c r="O226" i="9"/>
  <c r="O290" i="9"/>
  <c r="O354" i="9"/>
  <c r="O418" i="9"/>
  <c r="O62" i="9"/>
  <c r="O122" i="9"/>
  <c r="O209" i="9"/>
  <c r="O273" i="9"/>
  <c r="O337" i="9"/>
  <c r="O401" i="9"/>
  <c r="O71" i="9"/>
  <c r="O143" i="9"/>
  <c r="O208" i="9"/>
  <c r="O272" i="9"/>
  <c r="O336" i="9"/>
  <c r="O400" i="9"/>
  <c r="O30" i="9"/>
  <c r="O79" i="9"/>
  <c r="O175" i="9"/>
  <c r="O239" i="9"/>
  <c r="O303" i="9"/>
  <c r="O367" i="9"/>
  <c r="O431" i="9"/>
  <c r="O115" i="9"/>
  <c r="O182" i="9"/>
  <c r="O246" i="9"/>
  <c r="O310" i="9"/>
  <c r="O374" i="9"/>
  <c r="O438" i="9"/>
  <c r="O139" i="9"/>
  <c r="O181" i="9"/>
  <c r="O245" i="9"/>
  <c r="O309" i="9"/>
  <c r="O373" i="9"/>
  <c r="O437" i="9"/>
  <c r="O111" i="9"/>
  <c r="O188" i="9"/>
  <c r="O252" i="9"/>
  <c r="O316" i="9"/>
  <c r="O380" i="9"/>
  <c r="O444" i="9"/>
  <c r="O153" i="9"/>
  <c r="O235" i="9"/>
  <c r="O299" i="9"/>
  <c r="O363" i="9"/>
  <c r="O427" i="9"/>
  <c r="O80" i="9"/>
  <c r="O39" i="9"/>
  <c r="O77" i="9"/>
  <c r="O141" i="9"/>
  <c r="O60" i="9"/>
  <c r="O65" i="9"/>
  <c r="O94" i="9"/>
  <c r="O168" i="9"/>
  <c r="O234" i="9"/>
  <c r="O298" i="9"/>
  <c r="O362" i="9"/>
  <c r="O426" i="9"/>
  <c r="O63" i="9"/>
  <c r="O128" i="9"/>
  <c r="O217" i="9"/>
  <c r="O281" i="9"/>
  <c r="O345" i="9"/>
  <c r="O409" i="9"/>
  <c r="O82" i="9"/>
  <c r="O146" i="9"/>
  <c r="O216" i="9"/>
  <c r="O280" i="9"/>
  <c r="O344" i="9"/>
  <c r="O408" i="9"/>
  <c r="O34" i="9"/>
  <c r="O112" i="9"/>
  <c r="O183" i="9"/>
  <c r="O247" i="9"/>
  <c r="O311" i="9"/>
  <c r="O375" i="9"/>
  <c r="O439" i="9"/>
  <c r="O118" i="9"/>
  <c r="O190" i="9"/>
  <c r="O254" i="9"/>
  <c r="O318" i="9"/>
  <c r="O382" i="9"/>
  <c r="O446" i="9"/>
  <c r="O142" i="9"/>
  <c r="O189" i="9"/>
  <c r="O253" i="9"/>
  <c r="O317" i="9"/>
  <c r="O381" i="9"/>
  <c r="O445" i="9"/>
  <c r="O114" i="9"/>
  <c r="O196" i="9"/>
  <c r="O260" i="9"/>
  <c r="O324" i="9"/>
  <c r="O388" i="9"/>
  <c r="O452" i="9"/>
  <c r="O179" i="9"/>
  <c r="O243" i="9"/>
  <c r="O307" i="9"/>
  <c r="O371" i="9"/>
  <c r="O435" i="9"/>
  <c r="O22" i="9"/>
  <c r="O117" i="9"/>
  <c r="O41" i="9"/>
  <c r="O156" i="9"/>
  <c r="O274" i="9"/>
  <c r="O402" i="9"/>
  <c r="O116" i="9"/>
  <c r="O257" i="9"/>
  <c r="O385" i="9"/>
  <c r="O134" i="9"/>
  <c r="O256" i="9"/>
  <c r="O384" i="9"/>
  <c r="O51" i="9"/>
  <c r="O223" i="9"/>
  <c r="O351" i="9"/>
  <c r="O86" i="9"/>
  <c r="O230" i="9"/>
  <c r="O358" i="9"/>
  <c r="O103" i="9"/>
  <c r="O229" i="9"/>
  <c r="O357" i="9"/>
  <c r="O90" i="9"/>
  <c r="O236" i="9"/>
  <c r="O364" i="9"/>
  <c r="O138" i="9"/>
  <c r="O283" i="9"/>
  <c r="O411" i="9"/>
  <c r="O24" i="9"/>
  <c r="O47" i="9"/>
  <c r="O149" i="9"/>
  <c r="O73" i="9"/>
  <c r="O178" i="9"/>
  <c r="O306" i="9"/>
  <c r="O434" i="9"/>
  <c r="O137" i="9"/>
  <c r="O289" i="9"/>
  <c r="O417" i="9"/>
  <c r="O152" i="9"/>
  <c r="O288" i="9"/>
  <c r="O416" i="9"/>
  <c r="O121" i="9"/>
  <c r="O255" i="9"/>
  <c r="O383" i="9"/>
  <c r="O124" i="9"/>
  <c r="O262" i="9"/>
  <c r="O390" i="9"/>
  <c r="O148" i="9"/>
  <c r="O261" i="9"/>
  <c r="O389" i="9"/>
  <c r="O120" i="9"/>
  <c r="O268" i="9"/>
  <c r="O396" i="9"/>
  <c r="O187" i="9"/>
  <c r="O315" i="9"/>
  <c r="O443" i="9"/>
  <c r="O32" i="9"/>
  <c r="O29" i="9"/>
  <c r="O157" i="9"/>
  <c r="O81" i="9"/>
  <c r="O186" i="9"/>
  <c r="O314" i="9"/>
  <c r="O442" i="9"/>
  <c r="O171" i="9"/>
  <c r="O297" i="9"/>
  <c r="O425" i="9"/>
  <c r="O161" i="9"/>
  <c r="O296" i="9"/>
  <c r="O424" i="9"/>
  <c r="O155" i="9"/>
  <c r="O263" i="9"/>
  <c r="O391" i="9"/>
  <c r="O127" i="9"/>
  <c r="O270" i="9"/>
  <c r="O398" i="9"/>
  <c r="O151" i="9"/>
  <c r="O269" i="9"/>
  <c r="O397" i="9"/>
  <c r="O129" i="9"/>
  <c r="O276" i="9"/>
  <c r="O404" i="9"/>
  <c r="O195" i="9"/>
  <c r="O323" i="9"/>
  <c r="O451" i="9"/>
  <c r="O48" i="9"/>
  <c r="O45" i="9"/>
  <c r="O28" i="9"/>
  <c r="O97" i="9"/>
  <c r="O202" i="9"/>
  <c r="O330" i="9"/>
  <c r="O27" i="9"/>
  <c r="O185" i="9"/>
  <c r="O313" i="9"/>
  <c r="O441" i="9"/>
  <c r="O184" i="9"/>
  <c r="O312" i="9"/>
  <c r="O440" i="9"/>
  <c r="O164" i="9"/>
  <c r="O279" i="9"/>
  <c r="O407" i="9"/>
  <c r="O136" i="9"/>
  <c r="O286" i="9"/>
  <c r="O414" i="9"/>
  <c r="O160" i="9"/>
  <c r="O285" i="9"/>
  <c r="O413" i="9"/>
  <c r="O166" i="9"/>
  <c r="O292" i="9"/>
  <c r="O420" i="9"/>
  <c r="O211" i="9"/>
  <c r="O339" i="9"/>
  <c r="O56" i="9"/>
  <c r="O53" i="9"/>
  <c r="O36" i="9"/>
  <c r="O54" i="9"/>
  <c r="O210" i="9"/>
  <c r="O338" i="9"/>
  <c r="O35" i="9"/>
  <c r="O193" i="9"/>
  <c r="O321" i="9"/>
  <c r="O449" i="9"/>
  <c r="O192" i="9"/>
  <c r="O320" i="9"/>
  <c r="O448" i="9"/>
  <c r="O167" i="9"/>
  <c r="O287" i="9"/>
  <c r="O415" i="9"/>
  <c r="O145" i="9"/>
  <c r="O294" i="9"/>
  <c r="O422" i="9"/>
  <c r="O169" i="9"/>
  <c r="O293" i="9"/>
  <c r="O421" i="9"/>
  <c r="O172" i="9"/>
  <c r="O300" i="9"/>
  <c r="O428" i="9"/>
  <c r="O219" i="9"/>
  <c r="O347" i="9"/>
  <c r="O88" i="9"/>
  <c r="O85" i="9"/>
  <c r="O68" i="9"/>
  <c r="O108" i="9"/>
  <c r="O242" i="9"/>
  <c r="O370" i="9"/>
  <c r="O92" i="9"/>
  <c r="O225" i="9"/>
  <c r="O353" i="9"/>
  <c r="O95" i="9"/>
  <c r="O224" i="9"/>
  <c r="O352" i="9"/>
  <c r="O38" i="9"/>
  <c r="O191" i="9"/>
  <c r="O319" i="9"/>
  <c r="O447" i="9"/>
  <c r="O198" i="9"/>
  <c r="O326" i="9"/>
  <c r="O454" i="9"/>
  <c r="O197" i="9"/>
  <c r="O325" i="9"/>
  <c r="O453" i="9"/>
  <c r="O204" i="9"/>
  <c r="O332" i="9"/>
  <c r="O123" i="9"/>
  <c r="O251" i="9"/>
  <c r="O379" i="9"/>
  <c r="O76" i="9"/>
  <c r="O100" i="9"/>
  <c r="O232" i="9"/>
  <c r="O327" i="9"/>
  <c r="O66" i="9"/>
  <c r="O212" i="9"/>
  <c r="O387" i="9"/>
  <c r="O33" i="9"/>
  <c r="O110" i="9"/>
  <c r="O248" i="9"/>
  <c r="O343" i="9"/>
  <c r="O84" i="9"/>
  <c r="O228" i="9"/>
  <c r="O403" i="9"/>
  <c r="O113" i="9"/>
  <c r="O233" i="9"/>
  <c r="O360" i="9"/>
  <c r="O58" i="9"/>
  <c r="O205" i="9"/>
  <c r="O340" i="9"/>
  <c r="O150" i="9"/>
  <c r="O249" i="9"/>
  <c r="O376" i="9"/>
  <c r="O83" i="9"/>
  <c r="O221" i="9"/>
  <c r="O356" i="9"/>
  <c r="O96" i="9"/>
  <c r="O250" i="9"/>
  <c r="O361" i="9"/>
  <c r="O42" i="9"/>
  <c r="O206" i="9"/>
  <c r="O333" i="9"/>
  <c r="O126" i="9"/>
  <c r="O21" i="9"/>
  <c r="O266" i="9"/>
  <c r="O377" i="9"/>
  <c r="O50" i="9"/>
  <c r="O222" i="9"/>
  <c r="O349" i="9"/>
  <c r="O135" i="9"/>
  <c r="O93" i="9"/>
  <c r="O378" i="9"/>
  <c r="O98" i="9"/>
  <c r="O199" i="9"/>
  <c r="O334" i="9"/>
  <c r="O74" i="9"/>
  <c r="O259" i="9"/>
  <c r="O87" i="9"/>
  <c r="O275" i="9"/>
  <c r="O109" i="9"/>
  <c r="O394" i="9"/>
  <c r="O131" i="9"/>
  <c r="O215" i="9"/>
  <c r="O350" i="9"/>
  <c r="P55" i="11"/>
  <c r="P119" i="11"/>
  <c r="P183" i="11"/>
  <c r="P247" i="11"/>
  <c r="P311" i="11"/>
  <c r="P375" i="11"/>
  <c r="P439" i="11"/>
  <c r="P78" i="11"/>
  <c r="P142" i="11"/>
  <c r="P206" i="11"/>
  <c r="P270" i="11"/>
  <c r="P334" i="11"/>
  <c r="P398" i="11"/>
  <c r="P317" i="11"/>
  <c r="P53" i="11"/>
  <c r="P117" i="11"/>
  <c r="P181" i="11"/>
  <c r="P245" i="11"/>
  <c r="P309" i="11"/>
  <c r="P60" i="11"/>
  <c r="P124" i="11"/>
  <c r="P188" i="11"/>
  <c r="P252" i="11"/>
  <c r="P316" i="11"/>
  <c r="P27" i="11"/>
  <c r="P91" i="11"/>
  <c r="P155" i="11"/>
  <c r="P219" i="11"/>
  <c r="P283" i="11"/>
  <c r="P347" i="11"/>
  <c r="P411" i="11"/>
  <c r="P42" i="11"/>
  <c r="P106" i="11"/>
  <c r="P170" i="11"/>
  <c r="P234" i="11"/>
  <c r="P298" i="11"/>
  <c r="P362" i="11"/>
  <c r="P426" i="11"/>
  <c r="P49" i="11"/>
  <c r="P113" i="11"/>
  <c r="P177" i="11"/>
  <c r="P241" i="11"/>
  <c r="P313" i="11"/>
  <c r="P80" i="11"/>
  <c r="P144" i="11"/>
  <c r="P208" i="11"/>
  <c r="P272" i="11"/>
  <c r="P336" i="11"/>
  <c r="P400" i="11"/>
  <c r="P405" i="11"/>
  <c r="P404" i="11"/>
  <c r="P420" i="11"/>
  <c r="P393" i="11"/>
  <c r="P424" i="11"/>
  <c r="P63" i="11"/>
  <c r="P127" i="11"/>
  <c r="P191" i="11"/>
  <c r="P255" i="11"/>
  <c r="P319" i="11"/>
  <c r="P383" i="11"/>
  <c r="P447" i="11"/>
  <c r="P86" i="11"/>
  <c r="P150" i="11"/>
  <c r="P214" i="11"/>
  <c r="P278" i="11"/>
  <c r="P342" i="11"/>
  <c r="P406" i="11"/>
  <c r="P341" i="11"/>
  <c r="P61" i="11"/>
  <c r="P125" i="11"/>
  <c r="P189" i="11"/>
  <c r="P253" i="11"/>
  <c r="P325" i="11"/>
  <c r="P68" i="11"/>
  <c r="P132" i="11"/>
  <c r="P196" i="11"/>
  <c r="P260" i="11"/>
  <c r="P324" i="11"/>
  <c r="P35" i="11"/>
  <c r="P22" i="11"/>
  <c r="P79" i="11"/>
  <c r="P143" i="11"/>
  <c r="P207" i="11"/>
  <c r="P271" i="11"/>
  <c r="P335" i="11"/>
  <c r="P399" i="11"/>
  <c r="P38" i="11"/>
  <c r="P102" i="11"/>
  <c r="P166" i="11"/>
  <c r="P230" i="11"/>
  <c r="P294" i="11"/>
  <c r="P358" i="11"/>
  <c r="P422" i="11"/>
  <c r="P357" i="11"/>
  <c r="P77" i="11"/>
  <c r="P141" i="11"/>
  <c r="P205" i="11"/>
  <c r="P269" i="11"/>
  <c r="P373" i="11"/>
  <c r="P84" i="11"/>
  <c r="P148" i="11"/>
  <c r="P212" i="11"/>
  <c r="P276" i="11"/>
  <c r="P340" i="11"/>
  <c r="P51" i="11"/>
  <c r="P115" i="11"/>
  <c r="P179" i="11"/>
  <c r="P243" i="11"/>
  <c r="P307" i="11"/>
  <c r="P371" i="11"/>
  <c r="P435" i="11"/>
  <c r="P66" i="11"/>
  <c r="P130" i="11"/>
  <c r="P194" i="11"/>
  <c r="P258" i="11"/>
  <c r="P322" i="11"/>
  <c r="P386" i="11"/>
  <c r="P450" i="11"/>
  <c r="P73" i="11"/>
  <c r="P137" i="11"/>
  <c r="P201" i="11"/>
  <c r="P265" i="11"/>
  <c r="P40" i="11"/>
  <c r="P104" i="11"/>
  <c r="P168" i="11"/>
  <c r="P232" i="11"/>
  <c r="P296" i="11"/>
  <c r="P360" i="11"/>
  <c r="P321" i="11"/>
  <c r="P329" i="11"/>
  <c r="P421" i="11"/>
  <c r="P444" i="11"/>
  <c r="P417" i="11"/>
  <c r="P448" i="11"/>
  <c r="P95" i="11"/>
  <c r="P199" i="11"/>
  <c r="P295" i="11"/>
  <c r="P407" i="11"/>
  <c r="P70" i="11"/>
  <c r="P182" i="11"/>
  <c r="P286" i="11"/>
  <c r="P382" i="11"/>
  <c r="P365" i="11"/>
  <c r="P109" i="11"/>
  <c r="P221" i="11"/>
  <c r="P333" i="11"/>
  <c r="P108" i="11"/>
  <c r="P220" i="11"/>
  <c r="P308" i="11"/>
  <c r="P67" i="11"/>
  <c r="P147" i="11"/>
  <c r="P235" i="11"/>
  <c r="P323" i="11"/>
  <c r="P403" i="11"/>
  <c r="P58" i="11"/>
  <c r="P146" i="11"/>
  <c r="P226" i="11"/>
  <c r="P314" i="11"/>
  <c r="P402" i="11"/>
  <c r="P41" i="11"/>
  <c r="P129" i="11"/>
  <c r="P217" i="11"/>
  <c r="P305" i="11"/>
  <c r="P96" i="11"/>
  <c r="P184" i="11"/>
  <c r="P264" i="11"/>
  <c r="P352" i="11"/>
  <c r="P381" i="11"/>
  <c r="P396" i="11"/>
  <c r="P436" i="11"/>
  <c r="P433" i="11"/>
  <c r="P21" i="11"/>
  <c r="P103" i="11"/>
  <c r="P215" i="11"/>
  <c r="P303" i="11"/>
  <c r="P415" i="11"/>
  <c r="P94" i="11"/>
  <c r="P190" i="11"/>
  <c r="P302" i="11"/>
  <c r="P23" i="11"/>
  <c r="P111" i="11"/>
  <c r="P223" i="11"/>
  <c r="P327" i="11"/>
  <c r="P423" i="11"/>
  <c r="P31" i="11"/>
  <c r="P135" i="11"/>
  <c r="P231" i="11"/>
  <c r="P343" i="11"/>
  <c r="P431" i="11"/>
  <c r="P118" i="11"/>
  <c r="P222" i="11"/>
  <c r="P318" i="11"/>
  <c r="P430" i="11"/>
  <c r="P45" i="11"/>
  <c r="P157" i="11"/>
  <c r="P261" i="11"/>
  <c r="P44" i="11"/>
  <c r="P156" i="11"/>
  <c r="P244" i="11"/>
  <c r="P356" i="11"/>
  <c r="P99" i="11"/>
  <c r="P187" i="11"/>
  <c r="P267" i="11"/>
  <c r="P355" i="11"/>
  <c r="P443" i="11"/>
  <c r="P90" i="11"/>
  <c r="P178" i="11"/>
  <c r="P266" i="11"/>
  <c r="P346" i="11"/>
  <c r="P434" i="11"/>
  <c r="P81" i="11"/>
  <c r="P161" i="11"/>
  <c r="P249" i="11"/>
  <c r="P48" i="11"/>
  <c r="P128" i="11"/>
  <c r="P216" i="11"/>
  <c r="P304" i="11"/>
  <c r="P384" i="11"/>
  <c r="P413" i="11"/>
  <c r="P429" i="11"/>
  <c r="P377" i="11"/>
  <c r="P432" i="11"/>
  <c r="P39" i="11"/>
  <c r="P151" i="11"/>
  <c r="P239" i="11"/>
  <c r="P351" i="11"/>
  <c r="P30" i="11"/>
  <c r="P126" i="11"/>
  <c r="P238" i="11"/>
  <c r="P326" i="11"/>
  <c r="P438" i="11"/>
  <c r="P69" i="11"/>
  <c r="P165" i="11"/>
  <c r="P277" i="11"/>
  <c r="P52" i="11"/>
  <c r="P164" i="11"/>
  <c r="P268" i="11"/>
  <c r="P364" i="11"/>
  <c r="P107" i="11"/>
  <c r="P195" i="11"/>
  <c r="P275" i="11"/>
  <c r="P363" i="11"/>
  <c r="P451" i="11"/>
  <c r="P98" i="11"/>
  <c r="P186" i="11"/>
  <c r="P274" i="11"/>
  <c r="P354" i="11"/>
  <c r="P442" i="11"/>
  <c r="P89" i="11"/>
  <c r="P169" i="11"/>
  <c r="P257" i="11"/>
  <c r="P56" i="11"/>
  <c r="P136" i="11"/>
  <c r="P224" i="11"/>
  <c r="P312" i="11"/>
  <c r="P392" i="11"/>
  <c r="P453" i="11"/>
  <c r="P437" i="11"/>
  <c r="P385" i="11"/>
  <c r="P440" i="11"/>
  <c r="P47" i="11"/>
  <c r="P159" i="11"/>
  <c r="P263" i="11"/>
  <c r="P359" i="11"/>
  <c r="P46" i="11"/>
  <c r="P134" i="11"/>
  <c r="P246" i="11"/>
  <c r="P350" i="11"/>
  <c r="P446" i="11"/>
  <c r="P85" i="11"/>
  <c r="P173" i="11"/>
  <c r="P285" i="11"/>
  <c r="P76" i="11"/>
  <c r="P172" i="11"/>
  <c r="P284" i="11"/>
  <c r="P372" i="11"/>
  <c r="P123" i="11"/>
  <c r="P203" i="11"/>
  <c r="P291" i="11"/>
  <c r="P379" i="11"/>
  <c r="P26" i="11"/>
  <c r="P114" i="11"/>
  <c r="P202" i="11"/>
  <c r="P282" i="11"/>
  <c r="P370" i="11"/>
  <c r="P289" i="11"/>
  <c r="P97" i="11"/>
  <c r="P185" i="11"/>
  <c r="P273" i="11"/>
  <c r="P64" i="11"/>
  <c r="P152" i="11"/>
  <c r="P240" i="11"/>
  <c r="P320" i="11"/>
  <c r="P408" i="11"/>
  <c r="P361" i="11"/>
  <c r="P445" i="11"/>
  <c r="P401" i="11"/>
  <c r="P175" i="11"/>
  <c r="P158" i="11"/>
  <c r="P390" i="11"/>
  <c r="P133" i="11"/>
  <c r="P28" i="11"/>
  <c r="P228" i="11"/>
  <c r="P75" i="11"/>
  <c r="P251" i="11"/>
  <c r="P419" i="11"/>
  <c r="P154" i="11"/>
  <c r="P330" i="11"/>
  <c r="P57" i="11"/>
  <c r="P225" i="11"/>
  <c r="P112" i="11"/>
  <c r="P280" i="11"/>
  <c r="P389" i="11"/>
  <c r="P452" i="11"/>
  <c r="P279" i="11"/>
  <c r="P174" i="11"/>
  <c r="P414" i="11"/>
  <c r="P149" i="11"/>
  <c r="P36" i="11"/>
  <c r="P236" i="11"/>
  <c r="P83" i="11"/>
  <c r="P259" i="11"/>
  <c r="P427" i="11"/>
  <c r="P162" i="11"/>
  <c r="P338" i="11"/>
  <c r="P65" i="11"/>
  <c r="P233" i="11"/>
  <c r="P120" i="11"/>
  <c r="P288" i="11"/>
  <c r="P397" i="11"/>
  <c r="P345" i="11"/>
  <c r="P287" i="11"/>
  <c r="P198" i="11"/>
  <c r="P454" i="11"/>
  <c r="P197" i="11"/>
  <c r="P92" i="11"/>
  <c r="P292" i="11"/>
  <c r="P131" i="11"/>
  <c r="P299" i="11"/>
  <c r="P34" i="11"/>
  <c r="P210" i="11"/>
  <c r="P378" i="11"/>
  <c r="P105" i="11"/>
  <c r="P281" i="11"/>
  <c r="P160" i="11"/>
  <c r="P328" i="11"/>
  <c r="P380" i="11"/>
  <c r="P409" i="11"/>
  <c r="P367" i="11"/>
  <c r="P254" i="11"/>
  <c r="P349" i="11"/>
  <c r="P213" i="11"/>
  <c r="P100" i="11"/>
  <c r="P300" i="11"/>
  <c r="P139" i="11"/>
  <c r="P315" i="11"/>
  <c r="P50" i="11"/>
  <c r="P218" i="11"/>
  <c r="P394" i="11"/>
  <c r="P121" i="11"/>
  <c r="P297" i="11"/>
  <c r="P176" i="11"/>
  <c r="P344" i="11"/>
  <c r="P388" i="11"/>
  <c r="P425" i="11"/>
  <c r="P391" i="11"/>
  <c r="P262" i="11"/>
  <c r="P29" i="11"/>
  <c r="P229" i="11"/>
  <c r="P116" i="11"/>
  <c r="P332" i="11"/>
  <c r="P163" i="11"/>
  <c r="P331" i="11"/>
  <c r="P74" i="11"/>
  <c r="P242" i="11"/>
  <c r="P410" i="11"/>
  <c r="P145" i="11"/>
  <c r="P24" i="11"/>
  <c r="P192" i="11"/>
  <c r="P368" i="11"/>
  <c r="P412" i="11"/>
  <c r="P441" i="11"/>
  <c r="P71" i="11"/>
  <c r="P54" i="11"/>
  <c r="P310" i="11"/>
  <c r="P37" i="11"/>
  <c r="P237" i="11"/>
  <c r="P140" i="11"/>
  <c r="P348" i="11"/>
  <c r="P171" i="11"/>
  <c r="P339" i="11"/>
  <c r="P82" i="11"/>
  <c r="P250" i="11"/>
  <c r="P418" i="11"/>
  <c r="P153" i="11"/>
  <c r="P32" i="11"/>
  <c r="P200" i="11"/>
  <c r="P376" i="11"/>
  <c r="P369" i="11"/>
  <c r="P449" i="11"/>
  <c r="P62" i="11"/>
  <c r="P180" i="11"/>
  <c r="P122" i="11"/>
  <c r="P72" i="11"/>
  <c r="P110" i="11"/>
  <c r="P204" i="11"/>
  <c r="P138" i="11"/>
  <c r="P88" i="11"/>
  <c r="P366" i="11"/>
  <c r="P43" i="11"/>
  <c r="P290" i="11"/>
  <c r="P248" i="11"/>
  <c r="P374" i="11"/>
  <c r="P59" i="11"/>
  <c r="P306" i="11"/>
  <c r="P256" i="11"/>
  <c r="P93" i="11"/>
  <c r="P211" i="11"/>
  <c r="P25" i="11"/>
  <c r="P416" i="11"/>
  <c r="P101" i="11"/>
  <c r="P227" i="11"/>
  <c r="P33" i="11"/>
  <c r="P353" i="11"/>
  <c r="P301" i="11"/>
  <c r="P387" i="11"/>
  <c r="P395" i="11"/>
  <c r="P193" i="11"/>
  <c r="P209" i="11"/>
  <c r="P87" i="11"/>
  <c r="P337" i="11"/>
  <c r="P167" i="11"/>
  <c r="P428" i="11"/>
  <c r="P293" i="11"/>
  <c r="O78" i="11"/>
  <c r="O142" i="11"/>
  <c r="O206" i="11"/>
  <c r="O270" i="11"/>
  <c r="O334" i="11"/>
  <c r="O398" i="11"/>
  <c r="O29" i="11"/>
  <c r="O93" i="11"/>
  <c r="O157" i="11"/>
  <c r="O221" i="11"/>
  <c r="O285" i="11"/>
  <c r="O349" i="11"/>
  <c r="O413" i="11"/>
  <c r="O332" i="11"/>
  <c r="O60" i="11"/>
  <c r="O124" i="11"/>
  <c r="O188" i="11"/>
  <c r="O252" i="11"/>
  <c r="O356" i="11"/>
  <c r="O75" i="11"/>
  <c r="O139" i="11"/>
  <c r="O203" i="11"/>
  <c r="O267" i="11"/>
  <c r="O331" i="11"/>
  <c r="O42" i="11"/>
  <c r="O106" i="11"/>
  <c r="O170" i="11"/>
  <c r="O234" i="11"/>
  <c r="O298" i="11"/>
  <c r="O362" i="11"/>
  <c r="O426" i="11"/>
  <c r="O57" i="11"/>
  <c r="O121" i="11"/>
  <c r="O185" i="11"/>
  <c r="O249" i="11"/>
  <c r="O313" i="11"/>
  <c r="O30" i="11"/>
  <c r="O94" i="11"/>
  <c r="O158" i="11"/>
  <c r="O222" i="11"/>
  <c r="O286" i="11"/>
  <c r="O350" i="11"/>
  <c r="O414" i="11"/>
  <c r="O45" i="11"/>
  <c r="O109" i="11"/>
  <c r="O173" i="11"/>
  <c r="O237" i="11"/>
  <c r="O301" i="11"/>
  <c r="O365" i="11"/>
  <c r="O429" i="11"/>
  <c r="O348" i="11"/>
  <c r="O76" i="11"/>
  <c r="O140" i="11"/>
  <c r="O204" i="11"/>
  <c r="O268" i="11"/>
  <c r="O27" i="11"/>
  <c r="O91" i="11"/>
  <c r="O155" i="11"/>
  <c r="O38" i="11"/>
  <c r="O102" i="11"/>
  <c r="O166" i="11"/>
  <c r="O230" i="11"/>
  <c r="O294" i="11"/>
  <c r="O358" i="11"/>
  <c r="O422" i="11"/>
  <c r="O53" i="11"/>
  <c r="O117" i="11"/>
  <c r="O181" i="11"/>
  <c r="O245" i="11"/>
  <c r="O309" i="11"/>
  <c r="O373" i="11"/>
  <c r="O437" i="11"/>
  <c r="O372" i="11"/>
  <c r="O84" i="11"/>
  <c r="O148" i="11"/>
  <c r="O212" i="11"/>
  <c r="O276" i="11"/>
  <c r="O35" i="11"/>
  <c r="O99" i="11"/>
  <c r="O163" i="11"/>
  <c r="O227" i="11"/>
  <c r="O291" i="11"/>
  <c r="O355" i="11"/>
  <c r="O66" i="11"/>
  <c r="O130" i="11"/>
  <c r="O194" i="11"/>
  <c r="O258" i="11"/>
  <c r="O322" i="11"/>
  <c r="O386" i="11"/>
  <c r="O450" i="11"/>
  <c r="O81" i="11"/>
  <c r="O145" i="11"/>
  <c r="O209" i="11"/>
  <c r="O273" i="11"/>
  <c r="O337" i="11"/>
  <c r="O46" i="11"/>
  <c r="O110" i="11"/>
  <c r="O174" i="11"/>
  <c r="O238" i="11"/>
  <c r="O302" i="11"/>
  <c r="O366" i="11"/>
  <c r="O430" i="11"/>
  <c r="O61" i="11"/>
  <c r="O125" i="11"/>
  <c r="O189" i="11"/>
  <c r="O253" i="11"/>
  <c r="O317" i="11"/>
  <c r="O381" i="11"/>
  <c r="O445" i="11"/>
  <c r="O28" i="11"/>
  <c r="O92" i="11"/>
  <c r="O156" i="11"/>
  <c r="O220" i="11"/>
  <c r="O284" i="11"/>
  <c r="O43" i="11"/>
  <c r="O107" i="11"/>
  <c r="O171" i="11"/>
  <c r="O235" i="11"/>
  <c r="O299" i="11"/>
  <c r="O363" i="11"/>
  <c r="O74" i="11"/>
  <c r="O138" i="11"/>
  <c r="O202" i="11"/>
  <c r="O266" i="11"/>
  <c r="O330" i="11"/>
  <c r="O394" i="11"/>
  <c r="O25" i="11"/>
  <c r="O89" i="11"/>
  <c r="O153" i="11"/>
  <c r="O217" i="11"/>
  <c r="O281" i="11"/>
  <c r="O62" i="11"/>
  <c r="O126" i="11"/>
  <c r="O190" i="11"/>
  <c r="O254" i="11"/>
  <c r="O318" i="11"/>
  <c r="O382" i="11"/>
  <c r="O446" i="11"/>
  <c r="O77" i="11"/>
  <c r="O141" i="11"/>
  <c r="O205" i="11"/>
  <c r="O269" i="11"/>
  <c r="O333" i="11"/>
  <c r="O397" i="11"/>
  <c r="O316" i="11"/>
  <c r="O44" i="11"/>
  <c r="O108" i="11"/>
  <c r="O172" i="11"/>
  <c r="O236" i="11"/>
  <c r="O300" i="11"/>
  <c r="O59" i="11"/>
  <c r="O123" i="11"/>
  <c r="O187" i="11"/>
  <c r="O251" i="11"/>
  <c r="O315" i="11"/>
  <c r="O26" i="11"/>
  <c r="O90" i="11"/>
  <c r="O154" i="11"/>
  <c r="O218" i="11"/>
  <c r="O282" i="11"/>
  <c r="O346" i="11"/>
  <c r="O410" i="11"/>
  <c r="O41" i="11"/>
  <c r="O105" i="11"/>
  <c r="O169" i="11"/>
  <c r="O233" i="11"/>
  <c r="O297" i="11"/>
  <c r="O182" i="11"/>
  <c r="O342" i="11"/>
  <c r="O85" i="11"/>
  <c r="O261" i="11"/>
  <c r="O421" i="11"/>
  <c r="O116" i="11"/>
  <c r="O292" i="11"/>
  <c r="O147" i="11"/>
  <c r="O283" i="11"/>
  <c r="O58" i="11"/>
  <c r="O186" i="11"/>
  <c r="O314" i="11"/>
  <c r="O442" i="11"/>
  <c r="O137" i="11"/>
  <c r="O265" i="11"/>
  <c r="O369" i="11"/>
  <c r="O433" i="11"/>
  <c r="O24" i="11"/>
  <c r="O88" i="11"/>
  <c r="O152" i="11"/>
  <c r="O216" i="11"/>
  <c r="O21" i="11"/>
  <c r="O71" i="11"/>
  <c r="O135" i="11"/>
  <c r="O199" i="11"/>
  <c r="O263" i="11"/>
  <c r="O327" i="11"/>
  <c r="O391" i="11"/>
  <c r="O408" i="11"/>
  <c r="O396" i="11"/>
  <c r="O420" i="11"/>
  <c r="O452" i="11"/>
  <c r="O440" i="11"/>
  <c r="O70" i="11"/>
  <c r="O246" i="11"/>
  <c r="O406" i="11"/>
  <c r="O149" i="11"/>
  <c r="O325" i="11"/>
  <c r="O340" i="11"/>
  <c r="O180" i="11"/>
  <c r="O51" i="11"/>
  <c r="O211" i="11"/>
  <c r="O339" i="11"/>
  <c r="O114" i="11"/>
  <c r="O242" i="11"/>
  <c r="O370" i="11"/>
  <c r="O65" i="11"/>
  <c r="O193" i="11"/>
  <c r="O321" i="11"/>
  <c r="O393" i="11"/>
  <c r="O264" i="11"/>
  <c r="O48" i="11"/>
  <c r="O112" i="11"/>
  <c r="O176" i="11"/>
  <c r="O240" i="11"/>
  <c r="O31" i="11"/>
  <c r="O95" i="11"/>
  <c r="O159" i="11"/>
  <c r="O223" i="11"/>
  <c r="O287" i="11"/>
  <c r="O351" i="11"/>
  <c r="O415" i="11"/>
  <c r="O379" i="11"/>
  <c r="O411" i="11"/>
  <c r="O435" i="11"/>
  <c r="O423" i="11"/>
  <c r="O336" i="11"/>
  <c r="O134" i="11"/>
  <c r="O310" i="11"/>
  <c r="O37" i="11"/>
  <c r="O213" i="11"/>
  <c r="O389" i="11"/>
  <c r="O68" i="11"/>
  <c r="O244" i="11"/>
  <c r="O115" i="11"/>
  <c r="O259" i="11"/>
  <c r="O34" i="11"/>
  <c r="O162" i="11"/>
  <c r="O290" i="11"/>
  <c r="O418" i="11"/>
  <c r="O113" i="11"/>
  <c r="O241" i="11"/>
  <c r="O353" i="11"/>
  <c r="O417" i="11"/>
  <c r="O304" i="11"/>
  <c r="O72" i="11"/>
  <c r="O136" i="11"/>
  <c r="O200" i="11"/>
  <c r="O272" i="11"/>
  <c r="O55" i="11"/>
  <c r="O119" i="11"/>
  <c r="O183" i="11"/>
  <c r="O247" i="11"/>
  <c r="O311" i="11"/>
  <c r="O375" i="11"/>
  <c r="O392" i="11"/>
  <c r="O388" i="11"/>
  <c r="O352" i="11"/>
  <c r="O444" i="11"/>
  <c r="O432" i="11"/>
  <c r="O150" i="11"/>
  <c r="O326" i="11"/>
  <c r="O69" i="11"/>
  <c r="O229" i="11"/>
  <c r="O405" i="11"/>
  <c r="O100" i="11"/>
  <c r="O260" i="11"/>
  <c r="O131" i="11"/>
  <c r="O275" i="11"/>
  <c r="O50" i="11"/>
  <c r="O178" i="11"/>
  <c r="O306" i="11"/>
  <c r="O434" i="11"/>
  <c r="O129" i="11"/>
  <c r="O257" i="11"/>
  <c r="O361" i="11"/>
  <c r="O425" i="11"/>
  <c r="O312" i="11"/>
  <c r="O80" i="11"/>
  <c r="O144" i="11"/>
  <c r="O208" i="11"/>
  <c r="O280" i="11"/>
  <c r="O63" i="11"/>
  <c r="O127" i="11"/>
  <c r="O191" i="11"/>
  <c r="O255" i="11"/>
  <c r="O319" i="11"/>
  <c r="O383" i="11"/>
  <c r="O400" i="11"/>
  <c r="O395" i="11"/>
  <c r="O419" i="11"/>
  <c r="O451" i="11"/>
  <c r="O439" i="11"/>
  <c r="O374" i="11"/>
  <c r="O277" i="11"/>
  <c r="O132" i="11"/>
  <c r="O179" i="11"/>
  <c r="O82" i="11"/>
  <c r="O338" i="11"/>
  <c r="O161" i="11"/>
  <c r="O377" i="11"/>
  <c r="O32" i="11"/>
  <c r="O160" i="11"/>
  <c r="O22" i="11"/>
  <c r="O143" i="11"/>
  <c r="O271" i="11"/>
  <c r="O399" i="11"/>
  <c r="O403" i="11"/>
  <c r="O328" i="11"/>
  <c r="O54" i="11"/>
  <c r="O390" i="11"/>
  <c r="O293" i="11"/>
  <c r="O164" i="11"/>
  <c r="O195" i="11"/>
  <c r="O98" i="11"/>
  <c r="O354" i="11"/>
  <c r="O177" i="11"/>
  <c r="O385" i="11"/>
  <c r="O40" i="11"/>
  <c r="O168" i="11"/>
  <c r="O23" i="11"/>
  <c r="O151" i="11"/>
  <c r="O279" i="11"/>
  <c r="O407" i="11"/>
  <c r="O404" i="11"/>
  <c r="O360" i="11"/>
  <c r="O198" i="11"/>
  <c r="O101" i="11"/>
  <c r="O453" i="11"/>
  <c r="O308" i="11"/>
  <c r="O307" i="11"/>
  <c r="O210" i="11"/>
  <c r="O33" i="11"/>
  <c r="O289" i="11"/>
  <c r="O441" i="11"/>
  <c r="O96" i="11"/>
  <c r="O224" i="11"/>
  <c r="O79" i="11"/>
  <c r="O207" i="11"/>
  <c r="O335" i="11"/>
  <c r="O416" i="11"/>
  <c r="O427" i="11"/>
  <c r="O447" i="11"/>
  <c r="O86" i="11"/>
  <c r="O165" i="11"/>
  <c r="O228" i="11"/>
  <c r="O371" i="11"/>
  <c r="O49" i="11"/>
  <c r="O401" i="11"/>
  <c r="O120" i="11"/>
  <c r="O47" i="11"/>
  <c r="O239" i="11"/>
  <c r="O344" i="11"/>
  <c r="O424" i="11"/>
  <c r="O118" i="11"/>
  <c r="O197" i="11"/>
  <c r="O364" i="11"/>
  <c r="O122" i="11"/>
  <c r="O73" i="11"/>
  <c r="O409" i="11"/>
  <c r="O128" i="11"/>
  <c r="O87" i="11"/>
  <c r="O295" i="11"/>
  <c r="O380" i="11"/>
  <c r="O431" i="11"/>
  <c r="O438" i="11"/>
  <c r="O36" i="11"/>
  <c r="O243" i="11"/>
  <c r="O274" i="11"/>
  <c r="O305" i="11"/>
  <c r="O56" i="11"/>
  <c r="O248" i="11"/>
  <c r="O175" i="11"/>
  <c r="O367" i="11"/>
  <c r="O428" i="11"/>
  <c r="O454" i="11"/>
  <c r="O52" i="11"/>
  <c r="O323" i="11"/>
  <c r="O378" i="11"/>
  <c r="O329" i="11"/>
  <c r="O64" i="11"/>
  <c r="O256" i="11"/>
  <c r="O215" i="11"/>
  <c r="O376" i="11"/>
  <c r="O436" i="11"/>
  <c r="O341" i="11"/>
  <c r="O146" i="11"/>
  <c r="O449" i="11"/>
  <c r="O103" i="11"/>
  <c r="O387" i="11"/>
  <c r="O324" i="11"/>
  <c r="O250" i="11"/>
  <c r="O296" i="11"/>
  <c r="O167" i="11"/>
  <c r="O320" i="11"/>
  <c r="O214" i="11"/>
  <c r="O67" i="11"/>
  <c r="O97" i="11"/>
  <c r="O184" i="11"/>
  <c r="O303" i="11"/>
  <c r="O448" i="11"/>
  <c r="O278" i="11"/>
  <c r="O219" i="11"/>
  <c r="O225" i="11"/>
  <c r="O232" i="11"/>
  <c r="O359" i="11"/>
  <c r="O347" i="11"/>
  <c r="O39" i="11"/>
  <c r="O226" i="11"/>
  <c r="O111" i="11"/>
  <c r="O402" i="11"/>
  <c r="O231" i="11"/>
  <c r="O133" i="11"/>
  <c r="O345" i="11"/>
  <c r="O384" i="11"/>
  <c r="O104" i="11"/>
  <c r="O192" i="11"/>
  <c r="O196" i="11"/>
  <c r="O443" i="11"/>
  <c r="O201" i="11"/>
  <c r="O288" i="11"/>
  <c r="O412" i="11"/>
  <c r="O368" i="11"/>
  <c r="O262" i="11"/>
  <c r="O357" i="11"/>
  <c r="O83" i="11"/>
  <c r="O343" i="11"/>
  <c r="Q57" i="20"/>
  <c r="Q23" i="20"/>
  <c r="Q31" i="20"/>
  <c r="Q40" i="20"/>
  <c r="Q24" i="20"/>
  <c r="Q32" i="20"/>
  <c r="Q48" i="20"/>
  <c r="Q25" i="20"/>
  <c r="Q33" i="20"/>
  <c r="Q56" i="20"/>
  <c r="Q26" i="20"/>
  <c r="Q34" i="20"/>
  <c r="Q64" i="20"/>
  <c r="Q27" i="20"/>
  <c r="Q72" i="20"/>
  <c r="Q28" i="20"/>
  <c r="Q41" i="20"/>
  <c r="Q21" i="20"/>
  <c r="Q49" i="20"/>
  <c r="Q22" i="20"/>
  <c r="Q30" i="20"/>
  <c r="Q46" i="20"/>
  <c r="Q68" i="20"/>
  <c r="Q82" i="20"/>
  <c r="Q132" i="20"/>
  <c r="Q196" i="20"/>
  <c r="Q260" i="20"/>
  <c r="Q324" i="20"/>
  <c r="Q99" i="20"/>
  <c r="Q163" i="20"/>
  <c r="Q227" i="20"/>
  <c r="Q291" i="20"/>
  <c r="Q67" i="20"/>
  <c r="Q130" i="20"/>
  <c r="Q194" i="20"/>
  <c r="Q258" i="20"/>
  <c r="Q322" i="20"/>
  <c r="Q386" i="20"/>
  <c r="Q137" i="20"/>
  <c r="Q201" i="20"/>
  <c r="Q265" i="20"/>
  <c r="Q329" i="20"/>
  <c r="Q393" i="20"/>
  <c r="Q457" i="20"/>
  <c r="Q112" i="20"/>
  <c r="Q176" i="20"/>
  <c r="Q240" i="20"/>
  <c r="Q304" i="20"/>
  <c r="Q368" i="20"/>
  <c r="Q432" i="20"/>
  <c r="Q73" i="20"/>
  <c r="Q143" i="20"/>
  <c r="Q207" i="20"/>
  <c r="Q271" i="20"/>
  <c r="Q335" i="20"/>
  <c r="Q94" i="20"/>
  <c r="Q158" i="20"/>
  <c r="Q222" i="20"/>
  <c r="Q286" i="20"/>
  <c r="Q350" i="20"/>
  <c r="Q53" i="20"/>
  <c r="Q133" i="20"/>
  <c r="Q197" i="20"/>
  <c r="Q261" i="20"/>
  <c r="Q325" i="20"/>
  <c r="Q389" i="20"/>
  <c r="Q356" i="20"/>
  <c r="Q477" i="20"/>
  <c r="Q537" i="20"/>
  <c r="Q601" i="20"/>
  <c r="Q665" i="20"/>
  <c r="Q729" i="20"/>
  <c r="Q793" i="20"/>
  <c r="Q419" i="20"/>
  <c r="Q496" i="20"/>
  <c r="Q560" i="20"/>
  <c r="Q624" i="20"/>
  <c r="Q688" i="20"/>
  <c r="Q387" i="20"/>
  <c r="Q495" i="20"/>
  <c r="Q559" i="20"/>
  <c r="Q623" i="20"/>
  <c r="Q687" i="20"/>
  <c r="Q751" i="20"/>
  <c r="Q430" i="20"/>
  <c r="Q518" i="20"/>
  <c r="Q582" i="20"/>
  <c r="Q646" i="20"/>
  <c r="Q710" i="20"/>
  <c r="Q466" i="20"/>
  <c r="Q525" i="20"/>
  <c r="Q589" i="20"/>
  <c r="Q653" i="20"/>
  <c r="Q717" i="20"/>
  <c r="Q781" i="20"/>
  <c r="Q435" i="20"/>
  <c r="Q492" i="20"/>
  <c r="Q556" i="20"/>
  <c r="Q620" i="20"/>
  <c r="Q363" i="20"/>
  <c r="Q515" i="20"/>
  <c r="Q579" i="20"/>
  <c r="Q643" i="20"/>
  <c r="Q707" i="20"/>
  <c r="Q418" i="20"/>
  <c r="Q474" i="20"/>
  <c r="Q29" i="20"/>
  <c r="Q54" i="20"/>
  <c r="Q76" i="20"/>
  <c r="Q55" i="20"/>
  <c r="Q140" i="20"/>
  <c r="Q204" i="20"/>
  <c r="Q268" i="20"/>
  <c r="Q332" i="20"/>
  <c r="Q107" i="20"/>
  <c r="Q171" i="20"/>
  <c r="Q235" i="20"/>
  <c r="Q299" i="20"/>
  <c r="Q71" i="20"/>
  <c r="Q138" i="20"/>
  <c r="Q202" i="20"/>
  <c r="Q266" i="20"/>
  <c r="Q330" i="20"/>
  <c r="Q394" i="20"/>
  <c r="Q145" i="20"/>
  <c r="Q209" i="20"/>
  <c r="Q273" i="20"/>
  <c r="Q337" i="20"/>
  <c r="Q401" i="20"/>
  <c r="Q465" i="20"/>
  <c r="Q120" i="20"/>
  <c r="Q184" i="20"/>
  <c r="Q248" i="20"/>
  <c r="Q312" i="20"/>
  <c r="Q376" i="20"/>
  <c r="Q440" i="20"/>
  <c r="Q80" i="20"/>
  <c r="Q151" i="20"/>
  <c r="Q215" i="20"/>
  <c r="Q279" i="20"/>
  <c r="Q343" i="20"/>
  <c r="Q102" i="20"/>
  <c r="Q166" i="20"/>
  <c r="Q230" i="20"/>
  <c r="Q294" i="20"/>
  <c r="Q358" i="20"/>
  <c r="Q83" i="20"/>
  <c r="Q141" i="20"/>
  <c r="Q205" i="20"/>
  <c r="Q269" i="20"/>
  <c r="Q333" i="20"/>
  <c r="Q397" i="20"/>
  <c r="Q399" i="20"/>
  <c r="Q481" i="20"/>
  <c r="Q545" i="20"/>
  <c r="Q609" i="20"/>
  <c r="Q673" i="20"/>
  <c r="Q737" i="20"/>
  <c r="Q801" i="20"/>
  <c r="Q422" i="20"/>
  <c r="Q504" i="20"/>
  <c r="Q568" i="20"/>
  <c r="Q632" i="20"/>
  <c r="Q696" i="20"/>
  <c r="Q423" i="20"/>
  <c r="Q503" i="20"/>
  <c r="Q567" i="20"/>
  <c r="Q631" i="20"/>
  <c r="Q695" i="20"/>
  <c r="Q375" i="20"/>
  <c r="Q434" i="20"/>
  <c r="Q526" i="20"/>
  <c r="Q590" i="20"/>
  <c r="Q654" i="20"/>
  <c r="Q718" i="20"/>
  <c r="Q472" i="20"/>
  <c r="Q533" i="20"/>
  <c r="Q597" i="20"/>
  <c r="Q661" i="20"/>
  <c r="Q725" i="20"/>
  <c r="Q789" i="20"/>
  <c r="Q438" i="20"/>
  <c r="Q500" i="20"/>
  <c r="Q564" i="20"/>
  <c r="Q628" i="20"/>
  <c r="Q372" i="20"/>
  <c r="Q523" i="20"/>
  <c r="Q587" i="20"/>
  <c r="Q36" i="20"/>
  <c r="Q70" i="20"/>
  <c r="Q42" i="20"/>
  <c r="Q92" i="20"/>
  <c r="Q156" i="20"/>
  <c r="Q220" i="20"/>
  <c r="Q284" i="20"/>
  <c r="Q61" i="20"/>
  <c r="Q123" i="20"/>
  <c r="Q187" i="20"/>
  <c r="Q251" i="20"/>
  <c r="Q315" i="20"/>
  <c r="Q88" i="20"/>
  <c r="Q154" i="20"/>
  <c r="Q218" i="20"/>
  <c r="Q282" i="20"/>
  <c r="Q346" i="20"/>
  <c r="Q97" i="20"/>
  <c r="Q161" i="20"/>
  <c r="Q225" i="20"/>
  <c r="Q289" i="20"/>
  <c r="Q353" i="20"/>
  <c r="Q417" i="20"/>
  <c r="Q45" i="20"/>
  <c r="Q136" i="20"/>
  <c r="Q200" i="20"/>
  <c r="Q264" i="20"/>
  <c r="Q328" i="20"/>
  <c r="Q392" i="20"/>
  <c r="Q456" i="20"/>
  <c r="Q103" i="20"/>
  <c r="Q167" i="20"/>
  <c r="Q231" i="20"/>
  <c r="Q295" i="20"/>
  <c r="Q359" i="20"/>
  <c r="Q118" i="20"/>
  <c r="Q182" i="20"/>
  <c r="Q246" i="20"/>
  <c r="Q310" i="20"/>
  <c r="Q374" i="20"/>
  <c r="Q93" i="20"/>
  <c r="Q157" i="20"/>
  <c r="Q221" i="20"/>
  <c r="Q285" i="20"/>
  <c r="Q349" i="20"/>
  <c r="Q413" i="20"/>
  <c r="Q411" i="20"/>
  <c r="Q497" i="20"/>
  <c r="Q561" i="20"/>
  <c r="Q625" i="20"/>
  <c r="Q689" i="20"/>
  <c r="Q753" i="20"/>
  <c r="Q817" i="20"/>
  <c r="Q436" i="20"/>
  <c r="Q520" i="20"/>
  <c r="Q584" i="20"/>
  <c r="Q648" i="20"/>
  <c r="Q712" i="20"/>
  <c r="Q461" i="20"/>
  <c r="Q519" i="20"/>
  <c r="Q583" i="20"/>
  <c r="Q647" i="20"/>
  <c r="Q711" i="20"/>
  <c r="Q396" i="20"/>
  <c r="Q451" i="20"/>
  <c r="Q542" i="20"/>
  <c r="Q606" i="20"/>
  <c r="Q670" i="20"/>
  <c r="Q367" i="20"/>
  <c r="Q485" i="20"/>
  <c r="Q549" i="20"/>
  <c r="Q613" i="20"/>
  <c r="Q677" i="20"/>
  <c r="Q741" i="20"/>
  <c r="Q805" i="20"/>
  <c r="Q458" i="20"/>
  <c r="Q516" i="20"/>
  <c r="Q580" i="20"/>
  <c r="Q644" i="20"/>
  <c r="Q460" i="20"/>
  <c r="Q539" i="20"/>
  <c r="Q603" i="20"/>
  <c r="Q37" i="20"/>
  <c r="Q78" i="20"/>
  <c r="Q50" i="20"/>
  <c r="Q100" i="20"/>
  <c r="Q164" i="20"/>
  <c r="Q228" i="20"/>
  <c r="Q292" i="20"/>
  <c r="Q65" i="20"/>
  <c r="Q131" i="20"/>
  <c r="Q195" i="20"/>
  <c r="Q259" i="20"/>
  <c r="Q323" i="20"/>
  <c r="Q98" i="20"/>
  <c r="Q162" i="20"/>
  <c r="Q226" i="20"/>
  <c r="Q290" i="20"/>
  <c r="Q354" i="20"/>
  <c r="Q105" i="20"/>
  <c r="Q169" i="20"/>
  <c r="Q233" i="20"/>
  <c r="Q297" i="20"/>
  <c r="Q361" i="20"/>
  <c r="Q425" i="20"/>
  <c r="Q87" i="20"/>
  <c r="Q144" i="20"/>
  <c r="Q208" i="20"/>
  <c r="Q272" i="20"/>
  <c r="Q336" i="20"/>
  <c r="Q400" i="20"/>
  <c r="Q464" i="20"/>
  <c r="Q111" i="20"/>
  <c r="Q175" i="20"/>
  <c r="Q239" i="20"/>
  <c r="Q303" i="20"/>
  <c r="Q59" i="20"/>
  <c r="Q126" i="20"/>
  <c r="Q190" i="20"/>
  <c r="Q254" i="20"/>
  <c r="Q318" i="20"/>
  <c r="Q382" i="20"/>
  <c r="Q101" i="20"/>
  <c r="Q165" i="20"/>
  <c r="Q229" i="20"/>
  <c r="Q293" i="20"/>
  <c r="Q357" i="20"/>
  <c r="Q421" i="20"/>
  <c r="Q415" i="20"/>
  <c r="Q505" i="20"/>
  <c r="Q569" i="20"/>
  <c r="Q633" i="20"/>
  <c r="Q697" i="20"/>
  <c r="Q761" i="20"/>
  <c r="Q825" i="20"/>
  <c r="Q459" i="20"/>
  <c r="Q528" i="20"/>
  <c r="Q592" i="20"/>
  <c r="Q656" i="20"/>
  <c r="Q720" i="20"/>
  <c r="Q470" i="20"/>
  <c r="Q527" i="20"/>
  <c r="Q591" i="20"/>
  <c r="Q655" i="20"/>
  <c r="Q719" i="20"/>
  <c r="Q404" i="20"/>
  <c r="Q486" i="20"/>
  <c r="Q550" i="20"/>
  <c r="Q614" i="20"/>
  <c r="Q678" i="20"/>
  <c r="Q371" i="20"/>
  <c r="Q493" i="20"/>
  <c r="Q557" i="20"/>
  <c r="Q621" i="20"/>
  <c r="Q685" i="20"/>
  <c r="Q749" i="20"/>
  <c r="Q813" i="20"/>
  <c r="Q462" i="20"/>
  <c r="Q524" i="20"/>
  <c r="Q588" i="20"/>
  <c r="Q652" i="20"/>
  <c r="Q483" i="20"/>
  <c r="Q547" i="20"/>
  <c r="Q611" i="20"/>
  <c r="Q675" i="20"/>
  <c r="Q355" i="20"/>
  <c r="Q450" i="20"/>
  <c r="Q39" i="20"/>
  <c r="Q52" i="20"/>
  <c r="Q66" i="20"/>
  <c r="Q116" i="20"/>
  <c r="Q180" i="20"/>
  <c r="Q244" i="20"/>
  <c r="Q308" i="20"/>
  <c r="Q85" i="20"/>
  <c r="Q147" i="20"/>
  <c r="Q211" i="20"/>
  <c r="Q275" i="20"/>
  <c r="Q339" i="20"/>
  <c r="Q114" i="20"/>
  <c r="Q178" i="20"/>
  <c r="Q242" i="20"/>
  <c r="Q306" i="20"/>
  <c r="Q370" i="20"/>
  <c r="Q121" i="20"/>
  <c r="Q185" i="20"/>
  <c r="Q249" i="20"/>
  <c r="Q313" i="20"/>
  <c r="Q377" i="20"/>
  <c r="Q441" i="20"/>
  <c r="Q96" i="20"/>
  <c r="Q160" i="20"/>
  <c r="Q224" i="20"/>
  <c r="Q288" i="20"/>
  <c r="Q352" i="20"/>
  <c r="Q416" i="20"/>
  <c r="Q51" i="20"/>
  <c r="Q127" i="20"/>
  <c r="Q191" i="20"/>
  <c r="Q255" i="20"/>
  <c r="Q319" i="20"/>
  <c r="Q75" i="20"/>
  <c r="Q142" i="20"/>
  <c r="Q206" i="20"/>
  <c r="Q270" i="20"/>
  <c r="Q334" i="20"/>
  <c r="Q398" i="20"/>
  <c r="Q117" i="20"/>
  <c r="Q181" i="20"/>
  <c r="Q245" i="20"/>
  <c r="Q309" i="20"/>
  <c r="Q373" i="20"/>
  <c r="Q437" i="20"/>
  <c r="Q452" i="20"/>
  <c r="Q521" i="20"/>
  <c r="Q585" i="20"/>
  <c r="Q649" i="20"/>
  <c r="Q713" i="20"/>
  <c r="Q777" i="20"/>
  <c r="Q391" i="20"/>
  <c r="Q480" i="20"/>
  <c r="Q544" i="20"/>
  <c r="Q608" i="20"/>
  <c r="Q672" i="20"/>
  <c r="Q736" i="20"/>
  <c r="Q479" i="20"/>
  <c r="Q543" i="20"/>
  <c r="Q607" i="20"/>
  <c r="Q671" i="20"/>
  <c r="Q735" i="20"/>
  <c r="Q412" i="20"/>
  <c r="Q502" i="20"/>
  <c r="Q566" i="20"/>
  <c r="Q630" i="20"/>
  <c r="Q694" i="20"/>
  <c r="Q431" i="20"/>
  <c r="Q509" i="20"/>
  <c r="Q573" i="20"/>
  <c r="Q637" i="20"/>
  <c r="Q701" i="20"/>
  <c r="Q765" i="20"/>
  <c r="Q380" i="20"/>
  <c r="Q478" i="20"/>
  <c r="Q540" i="20"/>
  <c r="Q604" i="20"/>
  <c r="Q668" i="20"/>
  <c r="Q499" i="20"/>
  <c r="Q563" i="20"/>
  <c r="Q47" i="20"/>
  <c r="Q60" i="20"/>
  <c r="Q74" i="20"/>
  <c r="Q124" i="20"/>
  <c r="Q188" i="20"/>
  <c r="Q252" i="20"/>
  <c r="Q316" i="20"/>
  <c r="Q91" i="20"/>
  <c r="Q155" i="20"/>
  <c r="Q219" i="20"/>
  <c r="Q283" i="20"/>
  <c r="Q347" i="20"/>
  <c r="Q122" i="20"/>
  <c r="Q186" i="20"/>
  <c r="Q250" i="20"/>
  <c r="Q314" i="20"/>
  <c r="Q378" i="20"/>
  <c r="Q129" i="20"/>
  <c r="Q193" i="20"/>
  <c r="Q257" i="20"/>
  <c r="Q321" i="20"/>
  <c r="Q385" i="20"/>
  <c r="Q449" i="20"/>
  <c r="Q104" i="20"/>
  <c r="Q168" i="20"/>
  <c r="Q232" i="20"/>
  <c r="Q296" i="20"/>
  <c r="Q360" i="20"/>
  <c r="Q424" i="20"/>
  <c r="Q69" i="20"/>
  <c r="Q135" i="20"/>
  <c r="Q199" i="20"/>
  <c r="Q263" i="20"/>
  <c r="Q327" i="20"/>
  <c r="Q86" i="20"/>
  <c r="Q150" i="20"/>
  <c r="Q214" i="20"/>
  <c r="Q278" i="20"/>
  <c r="Q342" i="20"/>
  <c r="Q406" i="20"/>
  <c r="Q125" i="20"/>
  <c r="Q189" i="20"/>
  <c r="Q253" i="20"/>
  <c r="Q317" i="20"/>
  <c r="Q381" i="20"/>
  <c r="Q445" i="20"/>
  <c r="Q463" i="20"/>
  <c r="Q529" i="20"/>
  <c r="Q593" i="20"/>
  <c r="Q657" i="20"/>
  <c r="Q721" i="20"/>
  <c r="Q785" i="20"/>
  <c r="Q395" i="20"/>
  <c r="Q488" i="20"/>
  <c r="Q552" i="20"/>
  <c r="Q616" i="20"/>
  <c r="Q680" i="20"/>
  <c r="Q383" i="20"/>
  <c r="Q487" i="20"/>
  <c r="Q551" i="20"/>
  <c r="Q615" i="20"/>
  <c r="Q679" i="20"/>
  <c r="Q743" i="20"/>
  <c r="Q427" i="20"/>
  <c r="Q510" i="20"/>
  <c r="Q574" i="20"/>
  <c r="Q638" i="20"/>
  <c r="Q702" i="20"/>
  <c r="Q453" i="20"/>
  <c r="Q517" i="20"/>
  <c r="Q581" i="20"/>
  <c r="Q645" i="20"/>
  <c r="Q709" i="20"/>
  <c r="Q773" i="20"/>
  <c r="Q420" i="20"/>
  <c r="Q484" i="20"/>
  <c r="Q548" i="20"/>
  <c r="Q612" i="20"/>
  <c r="Q676" i="20"/>
  <c r="Q507" i="20"/>
  <c r="Q571" i="20"/>
  <c r="Q108" i="20"/>
  <c r="Q79" i="20"/>
  <c r="Q331" i="20"/>
  <c r="Q298" i="20"/>
  <c r="Q241" i="20"/>
  <c r="Q90" i="20"/>
  <c r="Q344" i="20"/>
  <c r="Q183" i="20"/>
  <c r="Q134" i="20"/>
  <c r="Q390" i="20"/>
  <c r="Q301" i="20"/>
  <c r="Q513" i="20"/>
  <c r="Q769" i="20"/>
  <c r="Q600" i="20"/>
  <c r="Q535" i="20"/>
  <c r="Q407" i="20"/>
  <c r="Q686" i="20"/>
  <c r="Q629" i="20"/>
  <c r="Q469" i="20"/>
  <c r="Q491" i="20"/>
  <c r="Q659" i="20"/>
  <c r="Q364" i="20"/>
  <c r="Q471" i="20"/>
  <c r="Q538" i="20"/>
  <c r="Q602" i="20"/>
  <c r="Q666" i="20"/>
  <c r="Q762" i="20"/>
  <c r="Q839" i="20"/>
  <c r="Q903" i="20"/>
  <c r="Q967" i="20"/>
  <c r="Q1031" i="20"/>
  <c r="Q1095" i="20"/>
  <c r="Q1159" i="20"/>
  <c r="Q747" i="20"/>
  <c r="Q838" i="20"/>
  <c r="Q902" i="20"/>
  <c r="Q966" i="20"/>
  <c r="Q1030" i="20"/>
  <c r="Q771" i="20"/>
  <c r="Q837" i="20"/>
  <c r="Q901" i="20"/>
  <c r="Q965" i="20"/>
  <c r="Q1029" i="20"/>
  <c r="Q1093" i="20"/>
  <c r="Q767" i="20"/>
  <c r="Q860" i="20"/>
  <c r="Q924" i="20"/>
  <c r="Q988" i="20"/>
  <c r="Q1052" i="20"/>
  <c r="Q700" i="20"/>
  <c r="Q823" i="20"/>
  <c r="Q883" i="20"/>
  <c r="Q947" i="20"/>
  <c r="Q1011" i="20"/>
  <c r="Q1075" i="20"/>
  <c r="Q1139" i="20"/>
  <c r="Q708" i="20"/>
  <c r="Q815" i="20"/>
  <c r="Q882" i="20"/>
  <c r="Q946" i="20"/>
  <c r="Q1010" i="20"/>
  <c r="Q776" i="20"/>
  <c r="Q849" i="20"/>
  <c r="Q913" i="20"/>
  <c r="Q977" i="20"/>
  <c r="Q1041" i="20"/>
  <c r="Q732" i="20"/>
  <c r="Q795" i="20"/>
  <c r="Q880" i="20"/>
  <c r="Q944" i="20"/>
  <c r="Q1008" i="20"/>
  <c r="Q1072" i="20"/>
  <c r="Q1158" i="20"/>
  <c r="Q1070" i="20"/>
  <c r="Q1181" i="20"/>
  <c r="Q1173" i="20"/>
  <c r="Q1140" i="20"/>
  <c r="Q1130" i="20"/>
  <c r="Q1205" i="20"/>
  <c r="Q1149" i="20"/>
  <c r="Q1074" i="20"/>
  <c r="Q1180" i="20"/>
  <c r="Q1168" i="20"/>
  <c r="Q35" i="20"/>
  <c r="Q148" i="20"/>
  <c r="Q115" i="20"/>
  <c r="Q77" i="20"/>
  <c r="Q338" i="20"/>
  <c r="Q281" i="20"/>
  <c r="Q128" i="20"/>
  <c r="Q384" i="20"/>
  <c r="Q223" i="20"/>
  <c r="Q174" i="20"/>
  <c r="Q89" i="20"/>
  <c r="Q341" i="20"/>
  <c r="Q553" i="20"/>
  <c r="Q809" i="20"/>
  <c r="Q640" i="20"/>
  <c r="Q575" i="20"/>
  <c r="Q444" i="20"/>
  <c r="Q726" i="20"/>
  <c r="Q669" i="20"/>
  <c r="Q508" i="20"/>
  <c r="Q531" i="20"/>
  <c r="Q667" i="20"/>
  <c r="Q410" i="20"/>
  <c r="Q482" i="20"/>
  <c r="Q546" i="20"/>
  <c r="Q610" i="20"/>
  <c r="Q674" i="20"/>
  <c r="Q764" i="20"/>
  <c r="Q847" i="20"/>
  <c r="Q911" i="20"/>
  <c r="Q975" i="20"/>
  <c r="Q1039" i="20"/>
  <c r="Q1103" i="20"/>
  <c r="Q1167" i="20"/>
  <c r="Q758" i="20"/>
  <c r="Q846" i="20"/>
  <c r="Q910" i="20"/>
  <c r="Q974" i="20"/>
  <c r="Q1038" i="20"/>
  <c r="Q775" i="20"/>
  <c r="Q845" i="20"/>
  <c r="Q909" i="20"/>
  <c r="Q973" i="20"/>
  <c r="Q1037" i="20"/>
  <c r="Q1101" i="20"/>
  <c r="Q800" i="20"/>
  <c r="Q868" i="20"/>
  <c r="Q932" i="20"/>
  <c r="Q996" i="20"/>
  <c r="Q1060" i="20"/>
  <c r="Q754" i="20"/>
  <c r="Q827" i="20"/>
  <c r="Q891" i="20"/>
  <c r="Q955" i="20"/>
  <c r="Q1019" i="20"/>
  <c r="Q1083" i="20"/>
  <c r="Q1147" i="20"/>
  <c r="Q734" i="20"/>
  <c r="Q830" i="20"/>
  <c r="Q890" i="20"/>
  <c r="Q954" i="20"/>
  <c r="Q1018" i="20"/>
  <c r="Q778" i="20"/>
  <c r="Q857" i="20"/>
  <c r="Q921" i="20"/>
  <c r="Q985" i="20"/>
  <c r="Q1049" i="20"/>
  <c r="Q742" i="20"/>
  <c r="Q799" i="20"/>
  <c r="Q888" i="20"/>
  <c r="Q952" i="20"/>
  <c r="Q1016" i="20"/>
  <c r="Q1080" i="20"/>
  <c r="Q1160" i="20"/>
  <c r="Q1078" i="20"/>
  <c r="Q1197" i="20"/>
  <c r="Q1094" i="20"/>
  <c r="Q1161" i="20"/>
  <c r="Q1132" i="20"/>
  <c r="Q1106" i="20"/>
  <c r="Q1182" i="20"/>
  <c r="Q1082" i="20"/>
  <c r="Q1198" i="20"/>
  <c r="Q1170" i="20"/>
  <c r="Q38" i="20"/>
  <c r="Q172" i="20"/>
  <c r="Q139" i="20"/>
  <c r="Q106" i="20"/>
  <c r="Q362" i="20"/>
  <c r="Q305" i="20"/>
  <c r="Q152" i="20"/>
  <c r="Q408" i="20"/>
  <c r="Q247" i="20"/>
  <c r="Q198" i="20"/>
  <c r="Q109" i="20"/>
  <c r="Q365" i="20"/>
  <c r="Q577" i="20"/>
  <c r="Q348" i="20"/>
  <c r="Q664" i="20"/>
  <c r="Q599" i="20"/>
  <c r="Q494" i="20"/>
  <c r="Q388" i="20"/>
  <c r="Q693" i="20"/>
  <c r="Q532" i="20"/>
  <c r="Q555" i="20"/>
  <c r="Q683" i="20"/>
  <c r="Q414" i="20"/>
  <c r="Q490" i="20"/>
  <c r="Q554" i="20"/>
  <c r="Q618" i="20"/>
  <c r="Q682" i="20"/>
  <c r="Q766" i="20"/>
  <c r="Q855" i="20"/>
  <c r="Q919" i="20"/>
  <c r="Q983" i="20"/>
  <c r="Q1047" i="20"/>
  <c r="Q1111" i="20"/>
  <c r="Q1175" i="20"/>
  <c r="Q779" i="20"/>
  <c r="Q854" i="20"/>
  <c r="Q918" i="20"/>
  <c r="Q982" i="20"/>
  <c r="Q1046" i="20"/>
  <c r="Q808" i="20"/>
  <c r="Q853" i="20"/>
  <c r="Q917" i="20"/>
  <c r="Q981" i="20"/>
  <c r="Q1045" i="20"/>
  <c r="Q1109" i="20"/>
  <c r="Q802" i="20"/>
  <c r="Q876" i="20"/>
  <c r="Q940" i="20"/>
  <c r="Q1004" i="20"/>
  <c r="Q1068" i="20"/>
  <c r="Q759" i="20"/>
  <c r="Q835" i="20"/>
  <c r="Q899" i="20"/>
  <c r="Q963" i="20"/>
  <c r="Q1027" i="20"/>
  <c r="Q1091" i="20"/>
  <c r="Q1155" i="20"/>
  <c r="Q748" i="20"/>
  <c r="Q834" i="20"/>
  <c r="Q898" i="20"/>
  <c r="Q962" i="20"/>
  <c r="Q1026" i="20"/>
  <c r="Q780" i="20"/>
  <c r="Q865" i="20"/>
  <c r="Q929" i="20"/>
  <c r="Q993" i="20"/>
  <c r="Q1057" i="20"/>
  <c r="Q746" i="20"/>
  <c r="Q832" i="20"/>
  <c r="Q896" i="20"/>
  <c r="Q960" i="20"/>
  <c r="Q1024" i="20"/>
  <c r="Q1088" i="20"/>
  <c r="Q1162" i="20"/>
  <c r="Q1086" i="20"/>
  <c r="Q1200" i="20"/>
  <c r="Q1104" i="20"/>
  <c r="Q1165" i="20"/>
  <c r="Q1153" i="20"/>
  <c r="Q1112" i="20"/>
  <c r="Q1184" i="20"/>
  <c r="Q1090" i="20"/>
  <c r="Q1203" i="20"/>
  <c r="Q1172" i="20"/>
  <c r="Q62" i="20"/>
  <c r="Q212" i="20"/>
  <c r="Q179" i="20"/>
  <c r="Q146" i="20"/>
  <c r="Q402" i="20"/>
  <c r="Q345" i="20"/>
  <c r="Q192" i="20"/>
  <c r="Q448" i="20"/>
  <c r="Q287" i="20"/>
  <c r="Q238" i="20"/>
  <c r="Q149" i="20"/>
  <c r="Q405" i="20"/>
  <c r="Q617" i="20"/>
  <c r="Q426" i="20"/>
  <c r="Q704" i="20"/>
  <c r="Q639" i="20"/>
  <c r="Q534" i="20"/>
  <c r="Q475" i="20"/>
  <c r="Q733" i="20"/>
  <c r="Q572" i="20"/>
  <c r="Q595" i="20"/>
  <c r="Q691" i="20"/>
  <c r="Q428" i="20"/>
  <c r="Q498" i="20"/>
  <c r="Q562" i="20"/>
  <c r="Q626" i="20"/>
  <c r="Q690" i="20"/>
  <c r="Q787" i="20"/>
  <c r="Q863" i="20"/>
  <c r="Q927" i="20"/>
  <c r="Q991" i="20"/>
  <c r="Q1055" i="20"/>
  <c r="Q1119" i="20"/>
  <c r="Q1183" i="20"/>
  <c r="Q783" i="20"/>
  <c r="Q862" i="20"/>
  <c r="Q926" i="20"/>
  <c r="Q990" i="20"/>
  <c r="Q1054" i="20"/>
  <c r="Q810" i="20"/>
  <c r="Q861" i="20"/>
  <c r="Q925" i="20"/>
  <c r="Q989" i="20"/>
  <c r="Q1053" i="20"/>
  <c r="Q1117" i="20"/>
  <c r="Q804" i="20"/>
  <c r="Q884" i="20"/>
  <c r="Q948" i="20"/>
  <c r="Q1012" i="20"/>
  <c r="Q1076" i="20"/>
  <c r="Q792" i="20"/>
  <c r="Q843" i="20"/>
  <c r="Q907" i="20"/>
  <c r="Q971" i="20"/>
  <c r="Q1035" i="20"/>
  <c r="Q1099" i="20"/>
  <c r="Q1163" i="20"/>
  <c r="Q784" i="20"/>
  <c r="Q842" i="20"/>
  <c r="Q906" i="20"/>
  <c r="Q970" i="20"/>
  <c r="Q1034" i="20"/>
  <c r="Q782" i="20"/>
  <c r="Q873" i="20"/>
  <c r="Q937" i="20"/>
  <c r="Q1001" i="20"/>
  <c r="Q1065" i="20"/>
  <c r="Q752" i="20"/>
  <c r="Q840" i="20"/>
  <c r="Q904" i="20"/>
  <c r="Q968" i="20"/>
  <c r="Q1032" i="20"/>
  <c r="Q1096" i="20"/>
  <c r="Q1164" i="20"/>
  <c r="Q1150" i="20"/>
  <c r="Q1142" i="20"/>
  <c r="Q1105" i="20"/>
  <c r="Q1050" i="20"/>
  <c r="Q1157" i="20"/>
  <c r="Q1118" i="20"/>
  <c r="Q1186" i="20"/>
  <c r="Q1137" i="20"/>
  <c r="Q1102" i="20"/>
  <c r="Q1193" i="20"/>
  <c r="Q44" i="20"/>
  <c r="Q236" i="20"/>
  <c r="Q203" i="20"/>
  <c r="Q170" i="20"/>
  <c r="Q113" i="20"/>
  <c r="Q369" i="20"/>
  <c r="Q216" i="20"/>
  <c r="Q43" i="20"/>
  <c r="Q311" i="20"/>
  <c r="Q262" i="20"/>
  <c r="Q173" i="20"/>
  <c r="Q429" i="20"/>
  <c r="Q641" i="20"/>
  <c r="Q467" i="20"/>
  <c r="Q728" i="20"/>
  <c r="Q663" i="20"/>
  <c r="Q558" i="20"/>
  <c r="Q501" i="20"/>
  <c r="Q757" i="20"/>
  <c r="Q596" i="20"/>
  <c r="Q619" i="20"/>
  <c r="Q699" i="20"/>
  <c r="Q443" i="20"/>
  <c r="Q506" i="20"/>
  <c r="Q570" i="20"/>
  <c r="Q634" i="20"/>
  <c r="Q698" i="20"/>
  <c r="Q791" i="20"/>
  <c r="Q871" i="20"/>
  <c r="Q935" i="20"/>
  <c r="Q999" i="20"/>
  <c r="Q1063" i="20"/>
  <c r="Q1127" i="20"/>
  <c r="Q1191" i="20"/>
  <c r="Q816" i="20"/>
  <c r="Q870" i="20"/>
  <c r="Q934" i="20"/>
  <c r="Q998" i="20"/>
  <c r="Q684" i="20"/>
  <c r="Q812" i="20"/>
  <c r="Q869" i="20"/>
  <c r="Q933" i="20"/>
  <c r="Q997" i="20"/>
  <c r="Q1061" i="20"/>
  <c r="Q692" i="20"/>
  <c r="Q806" i="20"/>
  <c r="Q892" i="20"/>
  <c r="Q956" i="20"/>
  <c r="Q1020" i="20"/>
  <c r="Q1084" i="20"/>
  <c r="Q794" i="20"/>
  <c r="Q851" i="20"/>
  <c r="Q915" i="20"/>
  <c r="Q979" i="20"/>
  <c r="Q1043" i="20"/>
  <c r="Q1107" i="20"/>
  <c r="Q1171" i="20"/>
  <c r="Q786" i="20"/>
  <c r="Q850" i="20"/>
  <c r="Q914" i="20"/>
  <c r="Q978" i="20"/>
  <c r="Q1042" i="20"/>
  <c r="Q803" i="20"/>
  <c r="Q881" i="20"/>
  <c r="Q945" i="20"/>
  <c r="Q1009" i="20"/>
  <c r="Q1073" i="20"/>
  <c r="Q768" i="20"/>
  <c r="Q848" i="20"/>
  <c r="Q912" i="20"/>
  <c r="Q976" i="20"/>
  <c r="Q1040" i="20"/>
  <c r="Q1110" i="20"/>
  <c r="Q1185" i="20"/>
  <c r="Q1152" i="20"/>
  <c r="Q1144" i="20"/>
  <c r="Q1114" i="20"/>
  <c r="Q1097" i="20"/>
  <c r="Q1190" i="20"/>
  <c r="Q1120" i="20"/>
  <c r="Q1188" i="20"/>
  <c r="Q1141" i="20"/>
  <c r="Q1113" i="20"/>
  <c r="Q1202" i="20"/>
  <c r="Q81" i="20"/>
  <c r="Q340" i="20"/>
  <c r="Q307" i="20"/>
  <c r="Q274" i="20"/>
  <c r="Q217" i="20"/>
  <c r="Q473" i="20"/>
  <c r="Q320" i="20"/>
  <c r="Q159" i="20"/>
  <c r="Q110" i="20"/>
  <c r="Q366" i="20"/>
  <c r="Q277" i="20"/>
  <c r="Q489" i="20"/>
  <c r="Q745" i="20"/>
  <c r="Q576" i="20"/>
  <c r="Q511" i="20"/>
  <c r="Q379" i="20"/>
  <c r="Q662" i="20"/>
  <c r="Q605" i="20"/>
  <c r="Q442" i="20"/>
  <c r="Q439" i="20"/>
  <c r="Q651" i="20"/>
  <c r="Q731" i="20"/>
  <c r="Q468" i="20"/>
  <c r="Q530" i="20"/>
  <c r="Q594" i="20"/>
  <c r="Q658" i="20"/>
  <c r="Q760" i="20"/>
  <c r="Q829" i="20"/>
  <c r="Q895" i="20"/>
  <c r="Q959" i="20"/>
  <c r="Q1023" i="20"/>
  <c r="Q1087" i="20"/>
  <c r="Q1151" i="20"/>
  <c r="Q738" i="20"/>
  <c r="Q822" i="20"/>
  <c r="Q894" i="20"/>
  <c r="Q958" i="20"/>
  <c r="Q1022" i="20"/>
  <c r="Q756" i="20"/>
  <c r="Q831" i="20"/>
  <c r="Q893" i="20"/>
  <c r="Q957" i="20"/>
  <c r="Q1021" i="20"/>
  <c r="Q1085" i="20"/>
  <c r="Q763" i="20"/>
  <c r="Q852" i="20"/>
  <c r="Q916" i="20"/>
  <c r="Q980" i="20"/>
  <c r="Q1044" i="20"/>
  <c r="Q1108" i="20"/>
  <c r="Q819" i="20"/>
  <c r="Q875" i="20"/>
  <c r="Q939" i="20"/>
  <c r="Q1003" i="20"/>
  <c r="Q1067" i="20"/>
  <c r="Q1131" i="20"/>
  <c r="Q1195" i="20"/>
  <c r="Q811" i="20"/>
  <c r="Q874" i="20"/>
  <c r="Q938" i="20"/>
  <c r="Q1002" i="20"/>
  <c r="Q755" i="20"/>
  <c r="Q841" i="20"/>
  <c r="Q905" i="20"/>
  <c r="Q969" i="20"/>
  <c r="Q1033" i="20"/>
  <c r="Q722" i="20"/>
  <c r="Q774" i="20"/>
  <c r="Q872" i="20"/>
  <c r="Q936" i="20"/>
  <c r="Q1000" i="20"/>
  <c r="Q1064" i="20"/>
  <c r="Q1125" i="20"/>
  <c r="Q1062" i="20"/>
  <c r="Q1177" i="20"/>
  <c r="Q1169" i="20"/>
  <c r="Q1138" i="20"/>
  <c r="Q1128" i="20"/>
  <c r="Q1196" i="20"/>
  <c r="Q1145" i="20"/>
  <c r="Q1066" i="20"/>
  <c r="Q1178" i="20"/>
  <c r="Q1166" i="20"/>
  <c r="Q234" i="20"/>
  <c r="Q119" i="20"/>
  <c r="Q447" i="20"/>
  <c r="Q727" i="20"/>
  <c r="Q660" i="20"/>
  <c r="Q522" i="20"/>
  <c r="Q826" i="20"/>
  <c r="Q1079" i="20"/>
  <c r="Q886" i="20"/>
  <c r="Q828" i="20"/>
  <c r="Q1077" i="20"/>
  <c r="Q972" i="20"/>
  <c r="Q867" i="20"/>
  <c r="Q1123" i="20"/>
  <c r="Q930" i="20"/>
  <c r="Q897" i="20"/>
  <c r="Q772" i="20"/>
  <c r="Q1056" i="20"/>
  <c r="Q1148" i="20"/>
  <c r="Q1124" i="20"/>
  <c r="Q58" i="20"/>
  <c r="Q177" i="20"/>
  <c r="Q63" i="20"/>
  <c r="Q705" i="20"/>
  <c r="Q622" i="20"/>
  <c r="Q635" i="20"/>
  <c r="Q586" i="20"/>
  <c r="Q887" i="20"/>
  <c r="Q1143" i="20"/>
  <c r="Q950" i="20"/>
  <c r="Q885" i="20"/>
  <c r="Q739" i="20"/>
  <c r="Q1036" i="20"/>
  <c r="Q931" i="20"/>
  <c r="Q1187" i="20"/>
  <c r="Q994" i="20"/>
  <c r="Q961" i="20"/>
  <c r="Q864" i="20"/>
  <c r="Q1121" i="20"/>
  <c r="Q1136" i="20"/>
  <c r="Q1058" i="20"/>
  <c r="Q276" i="20"/>
  <c r="Q409" i="20"/>
  <c r="Q302" i="20"/>
  <c r="Q512" i="20"/>
  <c r="Q541" i="20"/>
  <c r="Q715" i="20"/>
  <c r="Q642" i="20"/>
  <c r="Q943" i="20"/>
  <c r="Q1199" i="20"/>
  <c r="Q1006" i="20"/>
  <c r="Q941" i="20"/>
  <c r="Q836" i="20"/>
  <c r="Q1092" i="20"/>
  <c r="Q987" i="20"/>
  <c r="Q788" i="20"/>
  <c r="Q714" i="20"/>
  <c r="Q1017" i="20"/>
  <c r="Q920" i="20"/>
  <c r="Q1189" i="20"/>
  <c r="Q1098" i="20"/>
  <c r="Q1174" i="20"/>
  <c r="Q300" i="20"/>
  <c r="Q433" i="20"/>
  <c r="Q326" i="20"/>
  <c r="Q536" i="20"/>
  <c r="Q565" i="20"/>
  <c r="Q723" i="20"/>
  <c r="Q650" i="20"/>
  <c r="Q951" i="20"/>
  <c r="Q724" i="20"/>
  <c r="Q1014" i="20"/>
  <c r="Q949" i="20"/>
  <c r="Q844" i="20"/>
  <c r="Q1100" i="20"/>
  <c r="Q995" i="20"/>
  <c r="Q790" i="20"/>
  <c r="Q740" i="20"/>
  <c r="Q1025" i="20"/>
  <c r="Q928" i="20"/>
  <c r="Q1201" i="20"/>
  <c r="Q1126" i="20"/>
  <c r="Q1176" i="20"/>
  <c r="Q243" i="20"/>
  <c r="Q256" i="20"/>
  <c r="Q213" i="20"/>
  <c r="Q455" i="20"/>
  <c r="Q797" i="20"/>
  <c r="Q446" i="20"/>
  <c r="Q706" i="20"/>
  <c r="Q1007" i="20"/>
  <c r="Q818" i="20"/>
  <c r="Q744" i="20"/>
  <c r="Q1005" i="20"/>
  <c r="Q900" i="20"/>
  <c r="Q796" i="20"/>
  <c r="Q1051" i="20"/>
  <c r="Q858" i="20"/>
  <c r="Q807" i="20"/>
  <c r="Q1081" i="20"/>
  <c r="Q984" i="20"/>
  <c r="Q1154" i="20"/>
  <c r="Q1192" i="20"/>
  <c r="Q1129" i="20"/>
  <c r="Q267" i="20"/>
  <c r="Q280" i="20"/>
  <c r="Q237" i="20"/>
  <c r="Q476" i="20"/>
  <c r="Q821" i="20"/>
  <c r="Q454" i="20"/>
  <c r="Q716" i="20"/>
  <c r="Q1015" i="20"/>
  <c r="Q820" i="20"/>
  <c r="Q750" i="20"/>
  <c r="Q1013" i="20"/>
  <c r="Q908" i="20"/>
  <c r="Q798" i="20"/>
  <c r="Q1059" i="20"/>
  <c r="Q866" i="20"/>
  <c r="Q833" i="20"/>
  <c r="Q1089" i="20"/>
  <c r="Q992" i="20"/>
  <c r="Q1156" i="20"/>
  <c r="Q1194" i="20"/>
  <c r="Q1133" i="20"/>
  <c r="Q703" i="20"/>
  <c r="Q1071" i="20"/>
  <c r="Q964" i="20"/>
  <c r="Q889" i="20"/>
  <c r="Q1122" i="20"/>
  <c r="Q153" i="20"/>
  <c r="Q627" i="20"/>
  <c r="Q942" i="20"/>
  <c r="Q923" i="20"/>
  <c r="Q856" i="20"/>
  <c r="Q95" i="20"/>
  <c r="Q514" i="20"/>
  <c r="Q814" i="20"/>
  <c r="Q1115" i="20"/>
  <c r="Q1048" i="20"/>
  <c r="Q403" i="20"/>
  <c r="Q824" i="20"/>
  <c r="Q1069" i="20"/>
  <c r="Q922" i="20"/>
  <c r="Q1146" i="20"/>
  <c r="Q681" i="20"/>
  <c r="Q879" i="20"/>
  <c r="Q730" i="20"/>
  <c r="Q986" i="20"/>
  <c r="Q1134" i="20"/>
  <c r="Q210" i="20"/>
  <c r="Q1028" i="20"/>
  <c r="Q351" i="20"/>
  <c r="Q859" i="20"/>
  <c r="Q578" i="20"/>
  <c r="Q770" i="20"/>
  <c r="Q84" i="20"/>
  <c r="Q1116" i="20"/>
  <c r="Q598" i="20"/>
  <c r="Q1204" i="20"/>
  <c r="Q636" i="20"/>
  <c r="Q1135" i="20"/>
  <c r="Q877" i="20"/>
  <c r="Q1179" i="20"/>
  <c r="Q953" i="20"/>
  <c r="Q878" i="20"/>
  <c r="O43" i="7"/>
  <c r="O31" i="7"/>
  <c r="O54" i="7"/>
  <c r="O108" i="7"/>
  <c r="O172" i="7"/>
  <c r="O236" i="7"/>
  <c r="O300" i="7"/>
  <c r="O364" i="7"/>
  <c r="O428" i="7"/>
  <c r="O83" i="7"/>
  <c r="O147" i="7"/>
  <c r="O211" i="7"/>
  <c r="O275" i="7"/>
  <c r="O339" i="7"/>
  <c r="O403" i="7"/>
  <c r="O74" i="7"/>
  <c r="O138" i="7"/>
  <c r="O202" i="7"/>
  <c r="O266" i="7"/>
  <c r="O330" i="7"/>
  <c r="O97" i="7"/>
  <c r="O161" i="7"/>
  <c r="O225" i="7"/>
  <c r="O289" i="7"/>
  <c r="O353" i="7"/>
  <c r="O417" i="7"/>
  <c r="O37" i="7"/>
  <c r="O96" i="7"/>
  <c r="O160" i="7"/>
  <c r="O224" i="7"/>
  <c r="O288" i="7"/>
  <c r="O352" i="7"/>
  <c r="O416" i="7"/>
  <c r="O79" i="7"/>
  <c r="O143" i="7"/>
  <c r="O207" i="7"/>
  <c r="O271" i="7"/>
  <c r="O335" i="7"/>
  <c r="O399" i="7"/>
  <c r="O56" i="7"/>
  <c r="O126" i="7"/>
  <c r="O190" i="7"/>
  <c r="O254" i="7"/>
  <c r="O318" i="7"/>
  <c r="O62" i="7"/>
  <c r="O117" i="7"/>
  <c r="O181" i="7"/>
  <c r="O245" i="7"/>
  <c r="O309" i="7"/>
  <c r="O373" i="7"/>
  <c r="O437" i="7"/>
  <c r="O390" i="7"/>
  <c r="O454" i="7"/>
  <c r="O394" i="7"/>
  <c r="O26" i="7"/>
  <c r="O55" i="7"/>
  <c r="O68" i="7"/>
  <c r="O132" i="7"/>
  <c r="O196" i="7"/>
  <c r="O260" i="7"/>
  <c r="O324" i="7"/>
  <c r="O388" i="7"/>
  <c r="O452" i="7"/>
  <c r="O107" i="7"/>
  <c r="O171" i="7"/>
  <c r="O235" i="7"/>
  <c r="O299" i="7"/>
  <c r="O363" i="7"/>
  <c r="O427" i="7"/>
  <c r="O98" i="7"/>
  <c r="O162" i="7"/>
  <c r="O226" i="7"/>
  <c r="O290" i="7"/>
  <c r="O41" i="7"/>
  <c r="O121" i="7"/>
  <c r="O185" i="7"/>
  <c r="O249" i="7"/>
  <c r="O313" i="7"/>
  <c r="O377" i="7"/>
  <c r="O441" i="7"/>
  <c r="O61" i="7"/>
  <c r="O120" i="7"/>
  <c r="O184" i="7"/>
  <c r="O248" i="7"/>
  <c r="O312" i="7"/>
  <c r="O376" i="7"/>
  <c r="O440" i="7"/>
  <c r="O103" i="7"/>
  <c r="O167" i="7"/>
  <c r="O231" i="7"/>
  <c r="O295" i="7"/>
  <c r="O359" i="7"/>
  <c r="O423" i="7"/>
  <c r="O86" i="7"/>
  <c r="O150" i="7"/>
  <c r="O214" i="7"/>
  <c r="O278" i="7"/>
  <c r="O25" i="7"/>
  <c r="O77" i="7"/>
  <c r="O141" i="7"/>
  <c r="O205" i="7"/>
  <c r="O269" i="7"/>
  <c r="O333" i="7"/>
  <c r="O397" i="7"/>
  <c r="O350" i="7"/>
  <c r="O414" i="7"/>
  <c r="O354" i="7"/>
  <c r="O418" i="7"/>
  <c r="O27" i="7"/>
  <c r="O39" i="7"/>
  <c r="O76" i="7"/>
  <c r="O156" i="7"/>
  <c r="O244" i="7"/>
  <c r="O332" i="7"/>
  <c r="O412" i="7"/>
  <c r="O91" i="7"/>
  <c r="O179" i="7"/>
  <c r="O259" i="7"/>
  <c r="O347" i="7"/>
  <c r="O435" i="7"/>
  <c r="O122" i="7"/>
  <c r="O210" i="7"/>
  <c r="O298" i="7"/>
  <c r="O81" i="7"/>
  <c r="O169" i="7"/>
  <c r="O257" i="7"/>
  <c r="O337" i="7"/>
  <c r="O425" i="7"/>
  <c r="O65" i="7"/>
  <c r="O144" i="7"/>
  <c r="O232" i="7"/>
  <c r="O320" i="7"/>
  <c r="O400" i="7"/>
  <c r="O87" i="7"/>
  <c r="O175" i="7"/>
  <c r="O255" i="7"/>
  <c r="O343" i="7"/>
  <c r="O431" i="7"/>
  <c r="O110" i="7"/>
  <c r="O198" i="7"/>
  <c r="O286" i="7"/>
  <c r="O50" i="7"/>
  <c r="O125" i="7"/>
  <c r="O213" i="7"/>
  <c r="O293" i="7"/>
  <c r="O381" i="7"/>
  <c r="O358" i="7"/>
  <c r="O438" i="7"/>
  <c r="O402" i="7"/>
  <c r="O35" i="7"/>
  <c r="O47" i="7"/>
  <c r="O84" i="7"/>
  <c r="O164" i="7"/>
  <c r="O252" i="7"/>
  <c r="O340" i="7"/>
  <c r="O420" i="7"/>
  <c r="O99" i="7"/>
  <c r="O187" i="7"/>
  <c r="O267" i="7"/>
  <c r="O355" i="7"/>
  <c r="O443" i="7"/>
  <c r="O130" i="7"/>
  <c r="O218" i="7"/>
  <c r="O306" i="7"/>
  <c r="O89" i="7"/>
  <c r="O177" i="7"/>
  <c r="O265" i="7"/>
  <c r="O345" i="7"/>
  <c r="O433" i="7"/>
  <c r="O72" i="7"/>
  <c r="O152" i="7"/>
  <c r="O240" i="7"/>
  <c r="O328" i="7"/>
  <c r="O408" i="7"/>
  <c r="O95" i="7"/>
  <c r="O183" i="7"/>
  <c r="O263" i="7"/>
  <c r="O351" i="7"/>
  <c r="O439" i="7"/>
  <c r="O118" i="7"/>
  <c r="O206" i="7"/>
  <c r="O294" i="7"/>
  <c r="O53" i="7"/>
  <c r="O133" i="7"/>
  <c r="O221" i="7"/>
  <c r="O301" i="7"/>
  <c r="O389" i="7"/>
  <c r="O366" i="7"/>
  <c r="O446" i="7"/>
  <c r="O410" i="7"/>
  <c r="O21" i="7"/>
  <c r="O46" i="7"/>
  <c r="O124" i="7"/>
  <c r="O212" i="7"/>
  <c r="O292" i="7"/>
  <c r="O380" i="7"/>
  <c r="O58" i="7"/>
  <c r="O139" i="7"/>
  <c r="O227" i="7"/>
  <c r="O315" i="7"/>
  <c r="O395" i="7"/>
  <c r="O90" i="7"/>
  <c r="O178" i="7"/>
  <c r="O258" i="7"/>
  <c r="O346" i="7"/>
  <c r="O137" i="7"/>
  <c r="O217" i="7"/>
  <c r="O305" i="7"/>
  <c r="O393" i="7"/>
  <c r="O36" i="7"/>
  <c r="O112" i="7"/>
  <c r="O200" i="7"/>
  <c r="O280" i="7"/>
  <c r="O368" i="7"/>
  <c r="O45" i="7"/>
  <c r="O135" i="7"/>
  <c r="O223" i="7"/>
  <c r="O311" i="7"/>
  <c r="O391" i="7"/>
  <c r="O78" i="7"/>
  <c r="O166" i="7"/>
  <c r="O246" i="7"/>
  <c r="O24" i="7"/>
  <c r="O93" i="7"/>
  <c r="O173" i="7"/>
  <c r="O261" i="7"/>
  <c r="O349" i="7"/>
  <c r="O429" i="7"/>
  <c r="O406" i="7"/>
  <c r="O370" i="7"/>
  <c r="O450" i="7"/>
  <c r="O22" i="7"/>
  <c r="O57" i="7"/>
  <c r="O140" i="7"/>
  <c r="O220" i="7"/>
  <c r="O308" i="7"/>
  <c r="O396" i="7"/>
  <c r="O67" i="7"/>
  <c r="O155" i="7"/>
  <c r="O243" i="7"/>
  <c r="O323" i="7"/>
  <c r="O411" i="7"/>
  <c r="O106" i="7"/>
  <c r="O186" i="7"/>
  <c r="O274" i="7"/>
  <c r="O44" i="7"/>
  <c r="O145" i="7"/>
  <c r="O233" i="7"/>
  <c r="O321" i="7"/>
  <c r="O401" i="7"/>
  <c r="O42" i="7"/>
  <c r="O128" i="7"/>
  <c r="O208" i="7"/>
  <c r="O296" i="7"/>
  <c r="O384" i="7"/>
  <c r="O52" i="7"/>
  <c r="O151" i="7"/>
  <c r="O239" i="7"/>
  <c r="O319" i="7"/>
  <c r="O407" i="7"/>
  <c r="O94" i="7"/>
  <c r="O174" i="7"/>
  <c r="O262" i="7"/>
  <c r="O32" i="7"/>
  <c r="O101" i="7"/>
  <c r="O189" i="7"/>
  <c r="O277" i="7"/>
  <c r="O357" i="7"/>
  <c r="O445" i="7"/>
  <c r="O422" i="7"/>
  <c r="O378" i="7"/>
  <c r="O60" i="7"/>
  <c r="O228" i="7"/>
  <c r="O404" i="7"/>
  <c r="O163" i="7"/>
  <c r="O331" i="7"/>
  <c r="O114" i="7"/>
  <c r="O282" i="7"/>
  <c r="O153" i="7"/>
  <c r="O329" i="7"/>
  <c r="O48" i="7"/>
  <c r="O216" i="7"/>
  <c r="O392" i="7"/>
  <c r="O159" i="7"/>
  <c r="O327" i="7"/>
  <c r="O102" i="7"/>
  <c r="O270" i="7"/>
  <c r="O109" i="7"/>
  <c r="O285" i="7"/>
  <c r="O453" i="7"/>
  <c r="O386" i="7"/>
  <c r="O59" i="7"/>
  <c r="O100" i="7"/>
  <c r="O276" i="7"/>
  <c r="O444" i="7"/>
  <c r="O203" i="7"/>
  <c r="O379" i="7"/>
  <c r="O154" i="7"/>
  <c r="O322" i="7"/>
  <c r="O201" i="7"/>
  <c r="O369" i="7"/>
  <c r="O88" i="7"/>
  <c r="O264" i="7"/>
  <c r="O432" i="7"/>
  <c r="O199" i="7"/>
  <c r="O375" i="7"/>
  <c r="O142" i="7"/>
  <c r="O310" i="7"/>
  <c r="O157" i="7"/>
  <c r="O325" i="7"/>
  <c r="O382" i="7"/>
  <c r="O434" i="7"/>
  <c r="O23" i="7"/>
  <c r="O148" i="7"/>
  <c r="O316" i="7"/>
  <c r="O75" i="7"/>
  <c r="O251" i="7"/>
  <c r="O419" i="7"/>
  <c r="O194" i="7"/>
  <c r="O73" i="7"/>
  <c r="O241" i="7"/>
  <c r="O409" i="7"/>
  <c r="O136" i="7"/>
  <c r="O304" i="7"/>
  <c r="O71" i="7"/>
  <c r="O247" i="7"/>
  <c r="O415" i="7"/>
  <c r="O182" i="7"/>
  <c r="O33" i="7"/>
  <c r="O197" i="7"/>
  <c r="O365" i="7"/>
  <c r="O430" i="7"/>
  <c r="O30" i="7"/>
  <c r="O188" i="7"/>
  <c r="O356" i="7"/>
  <c r="O123" i="7"/>
  <c r="O291" i="7"/>
  <c r="O66" i="7"/>
  <c r="O242" i="7"/>
  <c r="O113" i="7"/>
  <c r="O281" i="7"/>
  <c r="O28" i="7"/>
  <c r="O176" i="7"/>
  <c r="O344" i="7"/>
  <c r="O119" i="7"/>
  <c r="O287" i="7"/>
  <c r="O49" i="7"/>
  <c r="O230" i="7"/>
  <c r="O69" i="7"/>
  <c r="O237" i="7"/>
  <c r="O413" i="7"/>
  <c r="O342" i="7"/>
  <c r="O204" i="7"/>
  <c r="O131" i="7"/>
  <c r="O82" i="7"/>
  <c r="O129" i="7"/>
  <c r="O29" i="7"/>
  <c r="O360" i="7"/>
  <c r="O303" i="7"/>
  <c r="O238" i="7"/>
  <c r="O253" i="7"/>
  <c r="O362" i="7"/>
  <c r="O51" i="7"/>
  <c r="O268" i="7"/>
  <c r="O195" i="7"/>
  <c r="O146" i="7"/>
  <c r="O193" i="7"/>
  <c r="O80" i="7"/>
  <c r="O424" i="7"/>
  <c r="O367" i="7"/>
  <c r="O302" i="7"/>
  <c r="O317" i="7"/>
  <c r="O426" i="7"/>
  <c r="O34" i="7"/>
  <c r="O284" i="7"/>
  <c r="O219" i="7"/>
  <c r="O170" i="7"/>
  <c r="O209" i="7"/>
  <c r="O104" i="7"/>
  <c r="O448" i="7"/>
  <c r="O383" i="7"/>
  <c r="O326" i="7"/>
  <c r="O341" i="7"/>
  <c r="O442" i="7"/>
  <c r="O38" i="7"/>
  <c r="O372" i="7"/>
  <c r="O307" i="7"/>
  <c r="O250" i="7"/>
  <c r="O297" i="7"/>
  <c r="O192" i="7"/>
  <c r="O127" i="7"/>
  <c r="O70" i="7"/>
  <c r="O85" i="7"/>
  <c r="O421" i="7"/>
  <c r="O92" i="7"/>
  <c r="O371" i="7"/>
  <c r="O361" i="7"/>
  <c r="O191" i="7"/>
  <c r="O149" i="7"/>
  <c r="O116" i="7"/>
  <c r="O387" i="7"/>
  <c r="O385" i="7"/>
  <c r="O215" i="7"/>
  <c r="O165" i="7"/>
  <c r="O436" i="7"/>
  <c r="O314" i="7"/>
  <c r="O256" i="7"/>
  <c r="O134" i="7"/>
  <c r="O374" i="7"/>
  <c r="O115" i="7"/>
  <c r="O105" i="7"/>
  <c r="O336" i="7"/>
  <c r="O222" i="7"/>
  <c r="O334" i="7"/>
  <c r="O63" i="7"/>
  <c r="O283" i="7"/>
  <c r="O273" i="7"/>
  <c r="O111" i="7"/>
  <c r="O64" i="7"/>
  <c r="O451" i="7"/>
  <c r="O158" i="7"/>
  <c r="O234" i="7"/>
  <c r="O229" i="7"/>
  <c r="O338" i="7"/>
  <c r="O405" i="7"/>
  <c r="O449" i="7"/>
  <c r="O398" i="7"/>
  <c r="O168" i="7"/>
  <c r="O279" i="7"/>
  <c r="O447" i="7"/>
  <c r="O180" i="7"/>
  <c r="O348" i="7"/>
  <c r="O40" i="7"/>
  <c r="O272" i="7"/>
  <c r="O7" i="7"/>
  <c r="E4" i="7" s="1"/>
  <c r="Q88" i="7"/>
  <c r="Q424" i="7"/>
  <c r="Q152" i="7"/>
  <c r="Q171" i="7"/>
  <c r="Q320" i="7"/>
  <c r="Q111" i="7"/>
  <c r="Q277" i="7"/>
  <c r="Q399" i="7"/>
  <c r="Q220" i="7"/>
  <c r="Q439" i="7"/>
  <c r="Q281" i="7"/>
  <c r="Q404" i="7"/>
  <c r="Q346" i="7"/>
  <c r="Q345" i="7"/>
  <c r="Q444" i="7"/>
  <c r="Q303" i="7"/>
  <c r="Q313" i="7"/>
  <c r="Q52" i="7"/>
  <c r="Q247" i="7"/>
  <c r="Q413" i="7"/>
  <c r="Q258" i="7"/>
  <c r="Q431" i="7"/>
  <c r="Q396" i="7"/>
  <c r="Q391" i="7"/>
  <c r="Q207" i="7"/>
  <c r="Q183" i="7"/>
  <c r="Q175" i="7"/>
  <c r="Q143" i="7"/>
  <c r="Q193" i="7"/>
  <c r="Q307" i="7"/>
  <c r="Q144" i="7"/>
  <c r="Q199" i="7"/>
  <c r="Q268" i="7"/>
  <c r="Q383" i="7"/>
  <c r="Q136" i="7"/>
  <c r="Q298" i="7"/>
  <c r="Q448" i="7"/>
  <c r="Q167" i="7"/>
  <c r="Q337" i="7"/>
  <c r="Q132" i="7"/>
  <c r="Q351" i="7"/>
  <c r="Q104" i="7"/>
  <c r="Q218" i="7"/>
  <c r="Q348" i="7"/>
  <c r="Q224" i="7"/>
  <c r="Q31" i="7"/>
  <c r="Q138" i="7"/>
  <c r="Q373" i="7"/>
  <c r="Q130" i="7"/>
  <c r="Q365" i="7"/>
  <c r="Q202" i="7"/>
  <c r="Q54" i="7"/>
  <c r="Q430" i="7"/>
  <c r="Q442" i="7"/>
  <c r="Q58" i="7"/>
  <c r="Q294" i="7"/>
  <c r="Q267" i="7"/>
  <c r="Q62" i="7"/>
  <c r="Q306" i="7"/>
  <c r="Q115" i="7"/>
  <c r="Q141" i="7"/>
  <c r="Q30" i="7"/>
  <c r="Q331" i="7"/>
  <c r="Q349" i="7"/>
  <c r="Q451" i="7"/>
  <c r="Q244" i="7"/>
  <c r="Q133" i="7"/>
  <c r="Q36" i="7"/>
  <c r="Q340" i="7"/>
  <c r="Q229" i="7"/>
  <c r="Q102" i="7"/>
  <c r="Q318" i="7"/>
  <c r="Q37" i="7"/>
  <c r="Q436" i="7"/>
  <c r="Q280" i="7"/>
  <c r="Q441" i="7"/>
  <c r="Q417" i="7"/>
  <c r="Q409" i="7"/>
  <c r="Q353" i="7"/>
  <c r="Q156" i="7"/>
  <c r="Q63" i="7"/>
  <c r="Q305" i="7"/>
  <c r="Q208" i="7"/>
  <c r="Q157" i="7"/>
  <c r="Q255" i="7"/>
  <c r="Q425" i="7"/>
  <c r="Q251" i="7"/>
  <c r="Q428" i="7"/>
  <c r="Q304" i="7"/>
  <c r="Q185" i="7"/>
  <c r="Q223" i="7"/>
  <c r="Q393" i="7"/>
  <c r="Q83" i="7"/>
  <c r="Q343" i="7"/>
  <c r="Q96" i="7"/>
  <c r="Q194" i="7"/>
  <c r="Q209" i="7"/>
  <c r="Q347" i="7"/>
  <c r="Q149" i="7"/>
  <c r="Q339" i="7"/>
  <c r="Q125" i="7"/>
  <c r="Q435" i="7"/>
  <c r="Q237" i="7"/>
  <c r="Q166" i="7"/>
  <c r="Q266" i="7"/>
  <c r="Q140" i="7"/>
  <c r="Q29" i="7"/>
  <c r="Q51" i="7"/>
  <c r="Q246" i="7"/>
  <c r="Q178" i="7"/>
  <c r="Q252" i="7"/>
  <c r="Q406" i="7"/>
  <c r="Q338" i="7"/>
  <c r="Q155" i="7"/>
  <c r="Q181" i="7"/>
  <c r="Q323" i="7"/>
  <c r="Q116" i="7"/>
  <c r="Q446" i="7"/>
  <c r="Q419" i="7"/>
  <c r="Q212" i="7"/>
  <c r="Q101" i="7"/>
  <c r="Q286" i="7"/>
  <c r="Q190" i="7"/>
  <c r="Q271" i="7"/>
  <c r="Q233" i="7"/>
  <c r="Q201" i="7"/>
  <c r="Q153" i="7"/>
  <c r="Q113" i="7"/>
  <c r="Q89" i="7"/>
  <c r="Q119" i="7"/>
  <c r="Q301" i="7"/>
  <c r="Q129" i="7"/>
  <c r="Q80" i="7"/>
  <c r="Q191" i="7"/>
  <c r="Q361" i="7"/>
  <c r="Q236" i="7"/>
  <c r="Q364" i="7"/>
  <c r="Q240" i="7"/>
  <c r="Q81" i="7"/>
  <c r="Q440" i="7"/>
  <c r="Q159" i="7"/>
  <c r="Q329" i="7"/>
  <c r="Q100" i="7"/>
  <c r="Q279" i="7"/>
  <c r="Q449" i="7"/>
  <c r="Q363" i="7"/>
  <c r="Q145" i="7"/>
  <c r="Q235" i="7"/>
  <c r="Q35" i="7"/>
  <c r="Q219" i="7"/>
  <c r="Q27" i="7"/>
  <c r="Q315" i="7"/>
  <c r="Q117" i="7"/>
  <c r="Q45" i="7"/>
  <c r="Q186" i="7"/>
  <c r="Q429" i="7"/>
  <c r="Q330" i="7"/>
  <c r="Q228" i="7"/>
  <c r="Q110" i="7"/>
  <c r="Q114" i="7"/>
  <c r="Q164" i="7"/>
  <c r="Q326" i="7"/>
  <c r="Q274" i="7"/>
  <c r="Q75" i="7"/>
  <c r="Q93" i="7"/>
  <c r="Q259" i="7"/>
  <c r="Q453" i="7"/>
  <c r="Q382" i="7"/>
  <c r="Q355" i="7"/>
  <c r="Q148" i="7"/>
  <c r="Q47" i="7"/>
  <c r="Q222" i="7"/>
  <c r="Q126" i="7"/>
  <c r="Q40" i="7"/>
  <c r="Q79" i="7"/>
  <c r="Q109" i="7"/>
  <c r="Q170" i="7"/>
  <c r="Q90" i="7"/>
  <c r="Q187" i="7"/>
  <c r="Q278" i="7"/>
  <c r="Q216" i="7"/>
  <c r="Q324" i="7"/>
  <c r="Q381" i="7"/>
  <c r="Q322" i="7"/>
  <c r="Q369" i="7"/>
  <c r="Q408" i="7"/>
  <c r="Q127" i="7"/>
  <c r="Q297" i="7"/>
  <c r="Q333" i="7"/>
  <c r="Q423" i="7"/>
  <c r="Q176" i="7"/>
  <c r="Q386" i="7"/>
  <c r="Q376" i="7"/>
  <c r="Q95" i="7"/>
  <c r="Q257" i="7"/>
  <c r="Q189" i="7"/>
  <c r="Q215" i="7"/>
  <c r="Q385" i="7"/>
  <c r="Q55" i="7"/>
  <c r="Q78" i="7"/>
  <c r="Q38" i="7"/>
  <c r="Q123" i="7"/>
  <c r="Q358" i="7"/>
  <c r="Q107" i="7"/>
  <c r="Q342" i="7"/>
  <c r="Q211" i="7"/>
  <c r="Q438" i="7"/>
  <c r="Q33" i="7"/>
  <c r="Q98" i="7"/>
  <c r="Q317" i="7"/>
  <c r="Q250" i="7"/>
  <c r="Q108" i="7"/>
  <c r="Q50" i="7"/>
  <c r="Q137" i="7"/>
  <c r="Q21" i="7"/>
  <c r="Q76" i="7"/>
  <c r="Q206" i="7"/>
  <c r="Q210" i="7"/>
  <c r="Q292" i="7"/>
  <c r="Q454" i="7"/>
  <c r="Q195" i="7"/>
  <c r="Q389" i="7"/>
  <c r="Q310" i="7"/>
  <c r="Q291" i="7"/>
  <c r="Q84" i="7"/>
  <c r="Q414" i="7"/>
  <c r="Q158" i="7"/>
  <c r="Q64" i="7"/>
  <c r="Q61" i="7"/>
  <c r="Q120" i="7"/>
  <c r="Q400" i="7"/>
  <c r="Q392" i="7"/>
  <c r="Q360" i="7"/>
  <c r="Q352" i="7"/>
  <c r="Q312" i="7"/>
  <c r="Q42" i="7"/>
  <c r="Q263" i="7"/>
  <c r="Q275" i="7"/>
  <c r="Q225" i="7"/>
  <c r="Q452" i="7"/>
  <c r="Q328" i="7"/>
  <c r="Q217" i="7"/>
  <c r="Q398" i="7"/>
  <c r="Q359" i="7"/>
  <c r="Q112" i="7"/>
  <c r="Q234" i="7"/>
  <c r="Q420" i="7"/>
  <c r="Q296" i="7"/>
  <c r="Q169" i="7"/>
  <c r="Q432" i="7"/>
  <c r="Q151" i="7"/>
  <c r="Q321" i="7"/>
  <c r="Q445" i="7"/>
  <c r="Q394" i="7"/>
  <c r="Q316" i="7"/>
  <c r="Q214" i="7"/>
  <c r="Q300" i="7"/>
  <c r="Q198" i="7"/>
  <c r="Q91" i="7"/>
  <c r="Q334" i="7"/>
  <c r="Q241" i="7"/>
  <c r="Q403" i="7"/>
  <c r="Q205" i="7"/>
  <c r="Q162" i="7"/>
  <c r="Q405" i="7"/>
  <c r="Q374" i="7"/>
  <c r="Q70" i="7"/>
  <c r="Q73" i="7"/>
  <c r="Q371" i="7"/>
  <c r="Q397" i="7"/>
  <c r="Q86" i="7"/>
  <c r="Q146" i="7"/>
  <c r="Q204" i="7"/>
  <c r="Q366" i="7"/>
  <c r="Q131" i="7"/>
  <c r="Q325" i="7"/>
  <c r="Q230" i="7"/>
  <c r="Q227" i="7"/>
  <c r="Q421" i="7"/>
  <c r="Q350" i="7"/>
  <c r="Q94" i="7"/>
  <c r="Q28" i="7"/>
  <c r="Q34" i="7"/>
  <c r="Q410" i="7"/>
  <c r="Q380" i="7"/>
  <c r="Q372" i="7"/>
  <c r="Q344" i="7"/>
  <c r="Q336" i="7"/>
  <c r="Q128" i="7"/>
  <c r="Q289" i="7"/>
  <c r="Q77" i="7"/>
  <c r="Q135" i="7"/>
  <c r="Q450" i="7"/>
  <c r="Q388" i="7"/>
  <c r="Q264" i="7"/>
  <c r="Q121" i="7"/>
  <c r="Q295" i="7"/>
  <c r="Q39" i="7"/>
  <c r="Q427" i="7"/>
  <c r="Q356" i="7"/>
  <c r="Q232" i="7"/>
  <c r="Q59" i="7"/>
  <c r="Q368" i="7"/>
  <c r="Q87" i="7"/>
  <c r="Q249" i="7"/>
  <c r="Q314" i="7"/>
  <c r="Q196" i="7"/>
  <c r="Q43" i="7"/>
  <c r="Q188" i="7"/>
  <c r="Q48" i="7"/>
  <c r="Q284" i="7"/>
  <c r="Q174" i="7"/>
  <c r="Q177" i="7"/>
  <c r="Q299" i="7"/>
  <c r="Q85" i="7"/>
  <c r="Q74" i="7"/>
  <c r="Q285" i="7"/>
  <c r="Q238" i="7"/>
  <c r="Q434" i="7"/>
  <c r="Q283" i="7"/>
  <c r="Q309" i="7"/>
  <c r="Q25" i="7"/>
  <c r="Q82" i="7"/>
  <c r="Q124" i="7"/>
  <c r="Q262" i="7"/>
  <c r="Q67" i="7"/>
  <c r="Q261" i="7"/>
  <c r="Q142" i="7"/>
  <c r="Q163" i="7"/>
  <c r="Q357" i="7"/>
  <c r="Q270" i="7"/>
  <c r="Q56" i="7"/>
  <c r="Q49" i="7"/>
  <c r="Q375" i="7"/>
  <c r="Q377" i="7"/>
  <c r="Q319" i="7"/>
  <c r="Q103" i="7"/>
  <c r="Q23" i="7"/>
  <c r="Q362" i="7"/>
  <c r="Q65" i="7"/>
  <c r="Q379" i="7"/>
  <c r="Q221" i="7"/>
  <c r="Q150" i="7"/>
  <c r="Q99" i="7"/>
  <c r="Q248" i="7"/>
  <c r="Q118" i="7"/>
  <c r="Q327" i="7"/>
  <c r="Q426" i="7"/>
  <c r="Q139" i="7"/>
  <c r="Q412" i="7"/>
  <c r="Q273" i="7"/>
  <c r="Q245" i="7"/>
  <c r="Q354" i="7"/>
  <c r="Q390" i="7"/>
  <c r="Q57" i="7"/>
  <c r="Q402" i="7"/>
  <c r="Q180" i="7"/>
  <c r="Q165" i="7"/>
  <c r="Q335" i="7"/>
  <c r="Q71" i="7"/>
  <c r="Q106" i="7"/>
  <c r="Q213" i="7"/>
  <c r="Q407" i="7"/>
  <c r="Q226" i="7"/>
  <c r="Q290" i="7"/>
  <c r="Q179" i="7"/>
  <c r="Q416" i="7"/>
  <c r="Q311" i="7"/>
  <c r="Q384" i="7"/>
  <c r="Q287" i="7"/>
  <c r="Q160" i="7"/>
  <c r="Q92" i="7"/>
  <c r="Q172" i="7"/>
  <c r="Q422" i="7"/>
  <c r="Q203" i="7"/>
  <c r="Q437" i="7"/>
  <c r="Q46" i="7"/>
  <c r="Q53" i="7"/>
  <c r="Q24" i="7"/>
  <c r="Q239" i="7"/>
  <c r="Q184" i="7"/>
  <c r="Q447" i="7"/>
  <c r="Q231" i="7"/>
  <c r="Q168" i="7"/>
  <c r="Q161" i="7"/>
  <c r="Q253" i="7"/>
  <c r="Q341" i="7"/>
  <c r="Q134" i="7"/>
  <c r="Q332" i="7"/>
  <c r="Q269" i="7"/>
  <c r="Q66" i="7"/>
  <c r="Q254" i="7"/>
  <c r="Q72" i="7"/>
  <c r="Q260" i="7"/>
  <c r="Q387" i="7"/>
  <c r="Q418" i="7"/>
  <c r="Q147" i="7"/>
  <c r="Q308" i="7"/>
  <c r="Q192" i="7"/>
  <c r="Q272" i="7"/>
  <c r="Q415" i="7"/>
  <c r="Q68" i="7"/>
  <c r="Q60" i="7"/>
  <c r="Q276" i="7"/>
  <c r="Q401" i="7"/>
  <c r="Q443" i="7"/>
  <c r="Q26" i="7"/>
  <c r="Q411" i="7"/>
  <c r="Q265" i="7"/>
  <c r="Q122" i="7"/>
  <c r="Q243" i="7"/>
  <c r="Q367" i="7"/>
  <c r="Q433" i="7"/>
  <c r="Q370" i="7"/>
  <c r="Q182" i="7"/>
  <c r="Q282" i="7"/>
  <c r="Q154" i="7"/>
  <c r="Q242" i="7"/>
  <c r="Q32" i="7"/>
  <c r="Q197" i="7"/>
  <c r="Q41" i="7"/>
  <c r="Q44" i="7"/>
  <c r="Q293" i="7"/>
  <c r="Q200" i="7"/>
  <c r="Q97" i="7"/>
  <c r="Q22" i="7"/>
  <c r="Q395" i="7"/>
  <c r="Q105" i="7"/>
  <c r="Q378" i="7"/>
  <c r="Q69" i="7"/>
  <c r="Q256" i="7"/>
  <c r="Q288" i="7"/>
  <c r="Q173" i="7"/>
  <c r="Q302" i="7"/>
  <c r="P40" i="5"/>
  <c r="P70" i="5"/>
  <c r="P134" i="5"/>
  <c r="P198" i="5"/>
  <c r="P262" i="5"/>
  <c r="P326" i="5"/>
  <c r="P390" i="5"/>
  <c r="P49" i="5"/>
  <c r="P117" i="5"/>
  <c r="P181" i="5"/>
  <c r="P245" i="5"/>
  <c r="P309" i="5"/>
  <c r="P373" i="5"/>
  <c r="P27" i="5"/>
  <c r="P100" i="5"/>
  <c r="P164" i="5"/>
  <c r="P228" i="5"/>
  <c r="P292" i="5"/>
  <c r="P356" i="5"/>
  <c r="P83" i="5"/>
  <c r="P147" i="5"/>
  <c r="P211" i="5"/>
  <c r="P275" i="5"/>
  <c r="P339" i="5"/>
  <c r="P25" i="5"/>
  <c r="P98" i="5"/>
  <c r="P162" i="5"/>
  <c r="P226" i="5"/>
  <c r="P290" i="5"/>
  <c r="P354" i="5"/>
  <c r="P418" i="5"/>
  <c r="P89" i="5"/>
  <c r="P153" i="5"/>
  <c r="P217" i="5"/>
  <c r="P281" i="5"/>
  <c r="P345" i="5"/>
  <c r="P409" i="5"/>
  <c r="P72" i="5"/>
  <c r="P136" i="5"/>
  <c r="P200" i="5"/>
  <c r="P264" i="5"/>
  <c r="P328" i="5"/>
  <c r="P71" i="5"/>
  <c r="P135" i="5"/>
  <c r="P199" i="5"/>
  <c r="P263" i="5"/>
  <c r="P327" i="5"/>
  <c r="P28" i="5"/>
  <c r="P48" i="5"/>
  <c r="P78" i="5"/>
  <c r="P142" i="5"/>
  <c r="P206" i="5"/>
  <c r="P270" i="5"/>
  <c r="P334" i="5"/>
  <c r="P398" i="5"/>
  <c r="P61" i="5"/>
  <c r="P125" i="5"/>
  <c r="P189" i="5"/>
  <c r="P253" i="5"/>
  <c r="P317" i="5"/>
  <c r="P381" i="5"/>
  <c r="P31" i="5"/>
  <c r="P108" i="5"/>
  <c r="P172" i="5"/>
  <c r="P236" i="5"/>
  <c r="P300" i="5"/>
  <c r="P21" i="5"/>
  <c r="P91" i="5"/>
  <c r="P155" i="5"/>
  <c r="P219" i="5"/>
  <c r="P283" i="5"/>
  <c r="P347" i="5"/>
  <c r="P29" i="5"/>
  <c r="P106" i="5"/>
  <c r="P170" i="5"/>
  <c r="P234" i="5"/>
  <c r="P298" i="5"/>
  <c r="P362" i="5"/>
  <c r="P426" i="5"/>
  <c r="P97" i="5"/>
  <c r="P161" i="5"/>
  <c r="P225" i="5"/>
  <c r="P289" i="5"/>
  <c r="P353" i="5"/>
  <c r="P417" i="5"/>
  <c r="P80" i="5"/>
  <c r="P144" i="5"/>
  <c r="P208" i="5"/>
  <c r="P272" i="5"/>
  <c r="P336" i="5"/>
  <c r="P79" i="5"/>
  <c r="P143" i="5"/>
  <c r="P207" i="5"/>
  <c r="P271" i="5"/>
  <c r="P52" i="5"/>
  <c r="P43" i="5"/>
  <c r="P102" i="5"/>
  <c r="P166" i="5"/>
  <c r="P230" i="5"/>
  <c r="P294" i="5"/>
  <c r="P358" i="5"/>
  <c r="P422" i="5"/>
  <c r="P85" i="5"/>
  <c r="P149" i="5"/>
  <c r="P213" i="5"/>
  <c r="P277" i="5"/>
  <c r="P341" i="5"/>
  <c r="P405" i="5"/>
  <c r="P68" i="5"/>
  <c r="P132" i="5"/>
  <c r="P196" i="5"/>
  <c r="P260" i="5"/>
  <c r="P324" i="5"/>
  <c r="P54" i="5"/>
  <c r="P115" i="5"/>
  <c r="P179" i="5"/>
  <c r="P243" i="5"/>
  <c r="P307" i="5"/>
  <c r="P371" i="5"/>
  <c r="P66" i="5"/>
  <c r="P130" i="5"/>
  <c r="P194" i="5"/>
  <c r="P258" i="5"/>
  <c r="P322" i="5"/>
  <c r="P386" i="5"/>
  <c r="P42" i="5"/>
  <c r="P121" i="5"/>
  <c r="P185" i="5"/>
  <c r="P249" i="5"/>
  <c r="P313" i="5"/>
  <c r="P377" i="5"/>
  <c r="P34" i="5"/>
  <c r="P104" i="5"/>
  <c r="P168" i="5"/>
  <c r="P232" i="5"/>
  <c r="P296" i="5"/>
  <c r="P30" i="5"/>
  <c r="P103" i="5"/>
  <c r="P167" i="5"/>
  <c r="P231" i="5"/>
  <c r="P295" i="5"/>
  <c r="P24" i="5"/>
  <c r="P57" i="5"/>
  <c r="P118" i="5"/>
  <c r="P182" i="5"/>
  <c r="P246" i="5"/>
  <c r="P310" i="5"/>
  <c r="P374" i="5"/>
  <c r="P35" i="5"/>
  <c r="P101" i="5"/>
  <c r="P165" i="5"/>
  <c r="P229" i="5"/>
  <c r="P293" i="5"/>
  <c r="P357" i="5"/>
  <c r="P421" i="5"/>
  <c r="P84" i="5"/>
  <c r="P148" i="5"/>
  <c r="P212" i="5"/>
  <c r="P276" i="5"/>
  <c r="P340" i="5"/>
  <c r="P67" i="5"/>
  <c r="P131" i="5"/>
  <c r="P195" i="5"/>
  <c r="P32" i="5"/>
  <c r="P62" i="5"/>
  <c r="P126" i="5"/>
  <c r="P190" i="5"/>
  <c r="P254" i="5"/>
  <c r="P318" i="5"/>
  <c r="P382" i="5"/>
  <c r="P45" i="5"/>
  <c r="P109" i="5"/>
  <c r="P173" i="5"/>
  <c r="P237" i="5"/>
  <c r="P301" i="5"/>
  <c r="P365" i="5"/>
  <c r="P429" i="5"/>
  <c r="P92" i="5"/>
  <c r="P156" i="5"/>
  <c r="P220" i="5"/>
  <c r="P284" i="5"/>
  <c r="P348" i="5"/>
  <c r="P75" i="5"/>
  <c r="P139" i="5"/>
  <c r="P203" i="5"/>
  <c r="P267" i="5"/>
  <c r="P331" i="5"/>
  <c r="P395" i="5"/>
  <c r="P90" i="5"/>
  <c r="P154" i="5"/>
  <c r="P218" i="5"/>
  <c r="P282" i="5"/>
  <c r="P346" i="5"/>
  <c r="P410" i="5"/>
  <c r="P81" i="5"/>
  <c r="P145" i="5"/>
  <c r="P209" i="5"/>
  <c r="P273" i="5"/>
  <c r="P337" i="5"/>
  <c r="P401" i="5"/>
  <c r="P64" i="5"/>
  <c r="P128" i="5"/>
  <c r="P192" i="5"/>
  <c r="P256" i="5"/>
  <c r="P320" i="5"/>
  <c r="P63" i="5"/>
  <c r="P127" i="5"/>
  <c r="P191" i="5"/>
  <c r="P255" i="5"/>
  <c r="P319" i="5"/>
  <c r="P86" i="5"/>
  <c r="P238" i="5"/>
  <c r="P414" i="5"/>
  <c r="P197" i="5"/>
  <c r="P349" i="5"/>
  <c r="P124" i="5"/>
  <c r="P308" i="5"/>
  <c r="P123" i="5"/>
  <c r="P291" i="5"/>
  <c r="P46" i="5"/>
  <c r="P178" i="5"/>
  <c r="P306" i="5"/>
  <c r="P434" i="5"/>
  <c r="P169" i="5"/>
  <c r="P297" i="5"/>
  <c r="P425" i="5"/>
  <c r="P152" i="5"/>
  <c r="P280" i="5"/>
  <c r="P87" i="5"/>
  <c r="P215" i="5"/>
  <c r="P335" i="5"/>
  <c r="P388" i="5"/>
  <c r="P420" i="5"/>
  <c r="P435" i="5"/>
  <c r="P360" i="5"/>
  <c r="P94" i="5"/>
  <c r="P278" i="5"/>
  <c r="P430" i="5"/>
  <c r="P205" i="5"/>
  <c r="P389" i="5"/>
  <c r="P140" i="5"/>
  <c r="P316" i="5"/>
  <c r="P163" i="5"/>
  <c r="P299" i="5"/>
  <c r="P50" i="5"/>
  <c r="P186" i="5"/>
  <c r="P314" i="5"/>
  <c r="P38" i="5"/>
  <c r="P177" i="5"/>
  <c r="P305" i="5"/>
  <c r="P433" i="5"/>
  <c r="P160" i="5"/>
  <c r="P288" i="5"/>
  <c r="P95" i="5"/>
  <c r="P223" i="5"/>
  <c r="P343" i="5"/>
  <c r="P399" i="5"/>
  <c r="P428" i="5"/>
  <c r="P368" i="5"/>
  <c r="P380" i="5"/>
  <c r="P36" i="5"/>
  <c r="P110" i="5"/>
  <c r="P286" i="5"/>
  <c r="P69" i="5"/>
  <c r="P221" i="5"/>
  <c r="P397" i="5"/>
  <c r="P180" i="5"/>
  <c r="P332" i="5"/>
  <c r="P171" i="5"/>
  <c r="P315" i="5"/>
  <c r="P74" i="5"/>
  <c r="P202" i="5"/>
  <c r="P330" i="5"/>
  <c r="P65" i="5"/>
  <c r="P193" i="5"/>
  <c r="P321" i="5"/>
  <c r="P55" i="5"/>
  <c r="P176" i="5"/>
  <c r="P304" i="5"/>
  <c r="P111" i="5"/>
  <c r="P239" i="5"/>
  <c r="P351" i="5"/>
  <c r="P407" i="5"/>
  <c r="P436" i="5"/>
  <c r="P344" i="5"/>
  <c r="P392" i="5"/>
  <c r="P44" i="5"/>
  <c r="P150" i="5"/>
  <c r="P302" i="5"/>
  <c r="P77" i="5"/>
  <c r="P261" i="5"/>
  <c r="P413" i="5"/>
  <c r="P188" i="5"/>
  <c r="P23" i="5"/>
  <c r="P187" i="5"/>
  <c r="P323" i="5"/>
  <c r="P82" i="5"/>
  <c r="P210" i="5"/>
  <c r="P338" i="5"/>
  <c r="P73" i="5"/>
  <c r="P201" i="5"/>
  <c r="P329" i="5"/>
  <c r="P59" i="5"/>
  <c r="P184" i="5"/>
  <c r="P312" i="5"/>
  <c r="P119" i="5"/>
  <c r="P247" i="5"/>
  <c r="P359" i="5"/>
  <c r="P415" i="5"/>
  <c r="P396" i="5"/>
  <c r="P376" i="5"/>
  <c r="P400" i="5"/>
  <c r="P60" i="5"/>
  <c r="P158" i="5"/>
  <c r="P342" i="5"/>
  <c r="P93" i="5"/>
  <c r="P269" i="5"/>
  <c r="P37" i="5"/>
  <c r="P204" i="5"/>
  <c r="P33" i="5"/>
  <c r="P227" i="5"/>
  <c r="P355" i="5"/>
  <c r="P114" i="5"/>
  <c r="P242" i="5"/>
  <c r="P370" i="5"/>
  <c r="P105" i="5"/>
  <c r="P233" i="5"/>
  <c r="P361" i="5"/>
  <c r="P88" i="5"/>
  <c r="P216" i="5"/>
  <c r="P22" i="5"/>
  <c r="P151" i="5"/>
  <c r="P279" i="5"/>
  <c r="P367" i="5"/>
  <c r="P423" i="5"/>
  <c r="P403" i="5"/>
  <c r="P352" i="5"/>
  <c r="P408" i="5"/>
  <c r="P222" i="5"/>
  <c r="P325" i="5"/>
  <c r="P58" i="5"/>
  <c r="P387" i="5"/>
  <c r="P394" i="5"/>
  <c r="P369" i="5"/>
  <c r="P248" i="5"/>
  <c r="P303" i="5"/>
  <c r="P411" i="5"/>
  <c r="P432" i="5"/>
  <c r="P350" i="5"/>
  <c r="P333" i="5"/>
  <c r="P99" i="5"/>
  <c r="P122" i="5"/>
  <c r="P402" i="5"/>
  <c r="P385" i="5"/>
  <c r="P26" i="5"/>
  <c r="P311" i="5"/>
  <c r="P419" i="5"/>
  <c r="P366" i="5"/>
  <c r="P41" i="5"/>
  <c r="P107" i="5"/>
  <c r="P138" i="5"/>
  <c r="P113" i="5"/>
  <c r="P393" i="5"/>
  <c r="P47" i="5"/>
  <c r="P375" i="5"/>
  <c r="P427" i="5"/>
  <c r="P56" i="5"/>
  <c r="P406" i="5"/>
  <c r="P76" i="5"/>
  <c r="P235" i="5"/>
  <c r="P146" i="5"/>
  <c r="P129" i="5"/>
  <c r="P96" i="5"/>
  <c r="P51" i="5"/>
  <c r="P383" i="5"/>
  <c r="P364" i="5"/>
  <c r="P39" i="5"/>
  <c r="P133" i="5"/>
  <c r="P116" i="5"/>
  <c r="P251" i="5"/>
  <c r="P250" i="5"/>
  <c r="P137" i="5"/>
  <c r="P112" i="5"/>
  <c r="P159" i="5"/>
  <c r="P391" i="5"/>
  <c r="P372" i="5"/>
  <c r="P53" i="5"/>
  <c r="P141" i="5"/>
  <c r="P244" i="5"/>
  <c r="P259" i="5"/>
  <c r="P266" i="5"/>
  <c r="P241" i="5"/>
  <c r="P120" i="5"/>
  <c r="P175" i="5"/>
  <c r="P431" i="5"/>
  <c r="P384" i="5"/>
  <c r="P268" i="5"/>
  <c r="P240" i="5"/>
  <c r="P363" i="5"/>
  <c r="P183" i="5"/>
  <c r="P379" i="5"/>
  <c r="P287" i="5"/>
  <c r="P174" i="5"/>
  <c r="P274" i="5"/>
  <c r="P404" i="5"/>
  <c r="P214" i="5"/>
  <c r="P378" i="5"/>
  <c r="P412" i="5"/>
  <c r="P157" i="5"/>
  <c r="P257" i="5"/>
  <c r="P416" i="5"/>
  <c r="P285" i="5"/>
  <c r="P252" i="5"/>
  <c r="P265" i="5"/>
  <c r="P224" i="5"/>
  <c r="P424" i="5"/>
  <c r="E5" i="5"/>
  <c r="O21" i="13"/>
  <c r="O71" i="13"/>
  <c r="O135" i="13"/>
  <c r="O199" i="13"/>
  <c r="O263" i="13"/>
  <c r="O327" i="13"/>
  <c r="O391" i="13"/>
  <c r="O30" i="13"/>
  <c r="O94" i="13"/>
  <c r="O158" i="13"/>
  <c r="O222" i="13"/>
  <c r="O286" i="13"/>
  <c r="O350" i="13"/>
  <c r="O77" i="13"/>
  <c r="O141" i="13"/>
  <c r="O205" i="13"/>
  <c r="O269" i="13"/>
  <c r="O333" i="13"/>
  <c r="O397" i="13"/>
  <c r="O44" i="13"/>
  <c r="O108" i="13"/>
  <c r="O172" i="13"/>
  <c r="O236" i="13"/>
  <c r="O300" i="13"/>
  <c r="O364" i="13"/>
  <c r="O428" i="13"/>
  <c r="O75" i="13"/>
  <c r="O139" i="13"/>
  <c r="O203" i="13"/>
  <c r="O267" i="13"/>
  <c r="O331" i="13"/>
  <c r="O395" i="13"/>
  <c r="O26" i="13"/>
  <c r="O90" i="13"/>
  <c r="O154" i="13"/>
  <c r="O218" i="13"/>
  <c r="O282" i="13"/>
  <c r="O73" i="13"/>
  <c r="O137" i="13"/>
  <c r="O201" i="13"/>
  <c r="O265" i="13"/>
  <c r="O329" i="13"/>
  <c r="O40" i="13"/>
  <c r="O104" i="13"/>
  <c r="O168" i="13"/>
  <c r="O232" i="13"/>
  <c r="O296" i="13"/>
  <c r="O376" i="13"/>
  <c r="O390" i="13"/>
  <c r="O392" i="13"/>
  <c r="O406" i="13"/>
  <c r="O442" i="13"/>
  <c r="O422" i="13"/>
  <c r="O424" i="13"/>
  <c r="O432" i="13"/>
  <c r="O22" i="13"/>
  <c r="O79" i="13"/>
  <c r="O143" i="13"/>
  <c r="O207" i="13"/>
  <c r="O271" i="13"/>
  <c r="O335" i="13"/>
  <c r="O399" i="13"/>
  <c r="O38" i="13"/>
  <c r="O102" i="13"/>
  <c r="O166" i="13"/>
  <c r="O230" i="13"/>
  <c r="O294" i="13"/>
  <c r="O358" i="13"/>
  <c r="O85" i="13"/>
  <c r="O149" i="13"/>
  <c r="O213" i="13"/>
  <c r="O277" i="13"/>
  <c r="O341" i="13"/>
  <c r="O405" i="13"/>
  <c r="O52" i="13"/>
  <c r="O116" i="13"/>
  <c r="O180" i="13"/>
  <c r="O244" i="13"/>
  <c r="O308" i="13"/>
  <c r="O372" i="13"/>
  <c r="O436" i="13"/>
  <c r="O83" i="13"/>
  <c r="O147" i="13"/>
  <c r="O211" i="13"/>
  <c r="O275" i="13"/>
  <c r="O339" i="13"/>
  <c r="O403" i="13"/>
  <c r="O34" i="13"/>
  <c r="O98" i="13"/>
  <c r="O162" i="13"/>
  <c r="O226" i="13"/>
  <c r="O290" i="13"/>
  <c r="O81" i="13"/>
  <c r="O145" i="13"/>
  <c r="O209" i="13"/>
  <c r="O273" i="13"/>
  <c r="O337" i="13"/>
  <c r="O48" i="13"/>
  <c r="O112" i="13"/>
  <c r="O176" i="13"/>
  <c r="O240" i="13"/>
  <c r="O304" i="13"/>
  <c r="O382" i="13"/>
  <c r="O426" i="13"/>
  <c r="O398" i="13"/>
  <c r="O450" i="13"/>
  <c r="O446" i="13"/>
  <c r="O440" i="13"/>
  <c r="O430" i="13"/>
  <c r="O438" i="13"/>
  <c r="O23" i="13"/>
  <c r="O87" i="13"/>
  <c r="O151" i="13"/>
  <c r="O215" i="13"/>
  <c r="O279" i="13"/>
  <c r="O343" i="13"/>
  <c r="O407" i="13"/>
  <c r="O46" i="13"/>
  <c r="O110" i="13"/>
  <c r="O174" i="13"/>
  <c r="O238" i="13"/>
  <c r="O302" i="13"/>
  <c r="O29" i="13"/>
  <c r="O93" i="13"/>
  <c r="O157" i="13"/>
  <c r="O221" i="13"/>
  <c r="O285" i="13"/>
  <c r="O349" i="13"/>
  <c r="O413" i="13"/>
  <c r="O60" i="13"/>
  <c r="O124" i="13"/>
  <c r="O188" i="13"/>
  <c r="O252" i="13"/>
  <c r="O316" i="13"/>
  <c r="O380" i="13"/>
  <c r="O27" i="13"/>
  <c r="O91" i="13"/>
  <c r="O155" i="13"/>
  <c r="O219" i="13"/>
  <c r="O283" i="13"/>
  <c r="O347" i="13"/>
  <c r="O411" i="13"/>
  <c r="O42" i="13"/>
  <c r="O106" i="13"/>
  <c r="O170" i="13"/>
  <c r="O234" i="13"/>
  <c r="O25" i="13"/>
  <c r="O89" i="13"/>
  <c r="O153" i="13"/>
  <c r="O217" i="13"/>
  <c r="O281" i="13"/>
  <c r="O345" i="13"/>
  <c r="O56" i="13"/>
  <c r="O120" i="13"/>
  <c r="O184" i="13"/>
  <c r="O248" i="13"/>
  <c r="O312" i="13"/>
  <c r="O418" i="13"/>
  <c r="O433" i="13"/>
  <c r="O434" i="13"/>
  <c r="O454" i="13"/>
  <c r="O448" i="13"/>
  <c r="O444" i="13"/>
  <c r="O330" i="13"/>
  <c r="O31" i="13"/>
  <c r="O95" i="13"/>
  <c r="O159" i="13"/>
  <c r="O223" i="13"/>
  <c r="O287" i="13"/>
  <c r="O351" i="13"/>
  <c r="O415" i="13"/>
  <c r="O54" i="13"/>
  <c r="O118" i="13"/>
  <c r="O182" i="13"/>
  <c r="O246" i="13"/>
  <c r="O310" i="13"/>
  <c r="O37" i="13"/>
  <c r="O101" i="13"/>
  <c r="O165" i="13"/>
  <c r="O229" i="13"/>
  <c r="O293" i="13"/>
  <c r="O357" i="13"/>
  <c r="O421" i="13"/>
  <c r="O68" i="13"/>
  <c r="O132" i="13"/>
  <c r="O196" i="13"/>
  <c r="O260" i="13"/>
  <c r="O324" i="13"/>
  <c r="O388" i="13"/>
  <c r="O35" i="13"/>
  <c r="O99" i="13"/>
  <c r="O163" i="13"/>
  <c r="O227" i="13"/>
  <c r="O291" i="13"/>
  <c r="O355" i="13"/>
  <c r="O419" i="13"/>
  <c r="O50" i="13"/>
  <c r="O114" i="13"/>
  <c r="O178" i="13"/>
  <c r="O242" i="13"/>
  <c r="O33" i="13"/>
  <c r="O97" i="13"/>
  <c r="O161" i="13"/>
  <c r="O225" i="13"/>
  <c r="O289" i="13"/>
  <c r="O353" i="13"/>
  <c r="O64" i="13"/>
  <c r="O128" i="13"/>
  <c r="O192" i="13"/>
  <c r="O256" i="13"/>
  <c r="O320" i="13"/>
  <c r="O425" i="13"/>
  <c r="O441" i="13"/>
  <c r="O298" i="13"/>
  <c r="O370" i="13"/>
  <c r="O452" i="13"/>
  <c r="O338" i="13"/>
  <c r="O352" i="13"/>
  <c r="O39" i="13"/>
  <c r="O103" i="13"/>
  <c r="O167" i="13"/>
  <c r="O231" i="13"/>
  <c r="O295" i="13"/>
  <c r="O359" i="13"/>
  <c r="O423" i="13"/>
  <c r="O62" i="13"/>
  <c r="O126" i="13"/>
  <c r="O190" i="13"/>
  <c r="O254" i="13"/>
  <c r="O318" i="13"/>
  <c r="O45" i="13"/>
  <c r="O109" i="13"/>
  <c r="O173" i="13"/>
  <c r="O237" i="13"/>
  <c r="O301" i="13"/>
  <c r="O365" i="13"/>
  <c r="O429" i="13"/>
  <c r="O76" i="13"/>
  <c r="O140" i="13"/>
  <c r="O204" i="13"/>
  <c r="O268" i="13"/>
  <c r="O332" i="13"/>
  <c r="O396" i="13"/>
  <c r="O43" i="13"/>
  <c r="O107" i="13"/>
  <c r="O171" i="13"/>
  <c r="O235" i="13"/>
  <c r="O299" i="13"/>
  <c r="O363" i="13"/>
  <c r="O427" i="13"/>
  <c r="O58" i="13"/>
  <c r="O122" i="13"/>
  <c r="O186" i="13"/>
  <c r="O250" i="13"/>
  <c r="O41" i="13"/>
  <c r="O105" i="13"/>
  <c r="O169" i="13"/>
  <c r="O233" i="13"/>
  <c r="O297" i="13"/>
  <c r="O361" i="13"/>
  <c r="O72" i="13"/>
  <c r="O136" i="13"/>
  <c r="O200" i="13"/>
  <c r="O264" i="13"/>
  <c r="O328" i="13"/>
  <c r="O449" i="13"/>
  <c r="O445" i="13"/>
  <c r="O366" i="13"/>
  <c r="O386" i="13"/>
  <c r="O346" i="13"/>
  <c r="O360" i="13"/>
  <c r="O354" i="13"/>
  <c r="O47" i="13"/>
  <c r="O111" i="13"/>
  <c r="O175" i="13"/>
  <c r="O239" i="13"/>
  <c r="O303" i="13"/>
  <c r="O367" i="13"/>
  <c r="O431" i="13"/>
  <c r="O70" i="13"/>
  <c r="O134" i="13"/>
  <c r="O198" i="13"/>
  <c r="O262" i="13"/>
  <c r="O326" i="13"/>
  <c r="O53" i="13"/>
  <c r="O117" i="13"/>
  <c r="O181" i="13"/>
  <c r="O245" i="13"/>
  <c r="O309" i="13"/>
  <c r="O373" i="13"/>
  <c r="O437" i="13"/>
  <c r="O84" i="13"/>
  <c r="O148" i="13"/>
  <c r="O212" i="13"/>
  <c r="O276" i="13"/>
  <c r="O340" i="13"/>
  <c r="O404" i="13"/>
  <c r="O51" i="13"/>
  <c r="O115" i="13"/>
  <c r="O179" i="13"/>
  <c r="O243" i="13"/>
  <c r="O307" i="13"/>
  <c r="O371" i="13"/>
  <c r="O435" i="13"/>
  <c r="O66" i="13"/>
  <c r="O130" i="13"/>
  <c r="O194" i="13"/>
  <c r="O258" i="13"/>
  <c r="O49" i="13"/>
  <c r="O113" i="13"/>
  <c r="O177" i="13"/>
  <c r="O241" i="13"/>
  <c r="O305" i="13"/>
  <c r="O369" i="13"/>
  <c r="O80" i="13"/>
  <c r="O144" i="13"/>
  <c r="O208" i="13"/>
  <c r="O272" i="13"/>
  <c r="O336" i="13"/>
  <c r="O453" i="13"/>
  <c r="O306" i="13"/>
  <c r="O378" i="13"/>
  <c r="O393" i="13"/>
  <c r="O394" i="13"/>
  <c r="O362" i="13"/>
  <c r="O374" i="13"/>
  <c r="O183" i="13"/>
  <c r="O439" i="13"/>
  <c r="O270" i="13"/>
  <c r="O189" i="13"/>
  <c r="O28" i="13"/>
  <c r="O284" i="13"/>
  <c r="O123" i="13"/>
  <c r="O379" i="13"/>
  <c r="O202" i="13"/>
  <c r="O185" i="13"/>
  <c r="O88" i="13"/>
  <c r="O344" i="13"/>
  <c r="O408" i="13"/>
  <c r="O191" i="13"/>
  <c r="O447" i="13"/>
  <c r="O278" i="13"/>
  <c r="O197" i="13"/>
  <c r="O36" i="13"/>
  <c r="O292" i="13"/>
  <c r="O131" i="13"/>
  <c r="O387" i="13"/>
  <c r="O210" i="13"/>
  <c r="O193" i="13"/>
  <c r="O96" i="13"/>
  <c r="O322" i="13"/>
  <c r="O414" i="13"/>
  <c r="O247" i="13"/>
  <c r="O78" i="13"/>
  <c r="O334" i="13"/>
  <c r="O253" i="13"/>
  <c r="O92" i="13"/>
  <c r="O348" i="13"/>
  <c r="O187" i="13"/>
  <c r="O443" i="13"/>
  <c r="O266" i="13"/>
  <c r="O249" i="13"/>
  <c r="O152" i="13"/>
  <c r="O314" i="13"/>
  <c r="O401" i="13"/>
  <c r="O255" i="13"/>
  <c r="O86" i="13"/>
  <c r="O342" i="13"/>
  <c r="O261" i="13"/>
  <c r="O100" i="13"/>
  <c r="O356" i="13"/>
  <c r="O195" i="13"/>
  <c r="O451" i="13"/>
  <c r="O274" i="13"/>
  <c r="O257" i="13"/>
  <c r="O160" i="13"/>
  <c r="O384" i="13"/>
  <c r="O416" i="13"/>
  <c r="O55" i="13"/>
  <c r="O311" i="13"/>
  <c r="O142" i="13"/>
  <c r="O61" i="13"/>
  <c r="O317" i="13"/>
  <c r="O156" i="13"/>
  <c r="O412" i="13"/>
  <c r="O251" i="13"/>
  <c r="O74" i="13"/>
  <c r="O57" i="13"/>
  <c r="O313" i="13"/>
  <c r="O216" i="13"/>
  <c r="O368" i="13"/>
  <c r="O402" i="13"/>
  <c r="O63" i="13"/>
  <c r="O319" i="13"/>
  <c r="O150" i="13"/>
  <c r="O69" i="13"/>
  <c r="O325" i="13"/>
  <c r="O164" i="13"/>
  <c r="O420" i="13"/>
  <c r="O259" i="13"/>
  <c r="O82" i="13"/>
  <c r="O65" i="13"/>
  <c r="O321" i="13"/>
  <c r="O224" i="13"/>
  <c r="O377" i="13"/>
  <c r="O409" i="13"/>
  <c r="O119" i="13"/>
  <c r="O375" i="13"/>
  <c r="O206" i="13"/>
  <c r="O125" i="13"/>
  <c r="O381" i="13"/>
  <c r="O220" i="13"/>
  <c r="O59" i="13"/>
  <c r="O315" i="13"/>
  <c r="O138" i="13"/>
  <c r="O121" i="13"/>
  <c r="O24" i="13"/>
  <c r="O280" i="13"/>
  <c r="O385" i="13"/>
  <c r="O410" i="13"/>
  <c r="O383" i="13"/>
  <c r="O129" i="13"/>
  <c r="O214" i="13"/>
  <c r="O32" i="13"/>
  <c r="O133" i="13"/>
  <c r="O288" i="13"/>
  <c r="O389" i="13"/>
  <c r="O400" i="13"/>
  <c r="O228" i="13"/>
  <c r="O417" i="13"/>
  <c r="O67" i="13"/>
  <c r="O323" i="13"/>
  <c r="O127" i="13"/>
  <c r="O146" i="13"/>
  <c r="O7" i="13"/>
  <c r="E6" i="13" s="1"/>
  <c r="E9" i="13" s="1"/>
  <c r="E10" i="13" s="1"/>
  <c r="P28" i="7"/>
  <c r="P32" i="7"/>
  <c r="P31" i="7"/>
  <c r="P62" i="7"/>
  <c r="P125" i="7"/>
  <c r="P189" i="7"/>
  <c r="P253" i="7"/>
  <c r="P317" i="7"/>
  <c r="P381" i="7"/>
  <c r="P445" i="7"/>
  <c r="P100" i="7"/>
  <c r="P164" i="7"/>
  <c r="P228" i="7"/>
  <c r="P292" i="7"/>
  <c r="P356" i="7"/>
  <c r="P420" i="7"/>
  <c r="P75" i="7"/>
  <c r="P139" i="7"/>
  <c r="P203" i="7"/>
  <c r="P267" i="7"/>
  <c r="P331" i="7"/>
  <c r="P98" i="7"/>
  <c r="P162" i="7"/>
  <c r="P226" i="7"/>
  <c r="P290" i="7"/>
  <c r="P354" i="7"/>
  <c r="P418" i="7"/>
  <c r="P59" i="7"/>
  <c r="P129" i="7"/>
  <c r="P193" i="7"/>
  <c r="P257" i="7"/>
  <c r="P321" i="7"/>
  <c r="P385" i="7"/>
  <c r="P449" i="7"/>
  <c r="P88" i="7"/>
  <c r="P152" i="7"/>
  <c r="P216" i="7"/>
  <c r="P280" i="7"/>
  <c r="P344" i="7"/>
  <c r="P408" i="7"/>
  <c r="P79" i="7"/>
  <c r="P143" i="7"/>
  <c r="P207" i="7"/>
  <c r="P271" i="7"/>
  <c r="P26" i="7"/>
  <c r="P94" i="7"/>
  <c r="P158" i="7"/>
  <c r="P222" i="7"/>
  <c r="P286" i="7"/>
  <c r="P350" i="7"/>
  <c r="P414" i="7"/>
  <c r="P355" i="7"/>
  <c r="P419" i="7"/>
  <c r="P375" i="7"/>
  <c r="P439" i="7"/>
  <c r="P52" i="7"/>
  <c r="P56" i="7"/>
  <c r="P55" i="7"/>
  <c r="P85" i="7"/>
  <c r="P149" i="7"/>
  <c r="P213" i="7"/>
  <c r="P277" i="7"/>
  <c r="P341" i="7"/>
  <c r="P405" i="7"/>
  <c r="P57" i="7"/>
  <c r="P124" i="7"/>
  <c r="P188" i="7"/>
  <c r="P252" i="7"/>
  <c r="P316" i="7"/>
  <c r="P380" i="7"/>
  <c r="P444" i="7"/>
  <c r="P99" i="7"/>
  <c r="P163" i="7"/>
  <c r="P227" i="7"/>
  <c r="P291" i="7"/>
  <c r="P63" i="7"/>
  <c r="P122" i="7"/>
  <c r="P186" i="7"/>
  <c r="P250" i="7"/>
  <c r="P314" i="7"/>
  <c r="P378" i="7"/>
  <c r="P442" i="7"/>
  <c r="P89" i="7"/>
  <c r="P153" i="7"/>
  <c r="P217" i="7"/>
  <c r="P281" i="7"/>
  <c r="P345" i="7"/>
  <c r="P409" i="7"/>
  <c r="P42" i="7"/>
  <c r="P112" i="7"/>
  <c r="P176" i="7"/>
  <c r="P240" i="7"/>
  <c r="P304" i="7"/>
  <c r="P368" i="7"/>
  <c r="P432" i="7"/>
  <c r="P103" i="7"/>
  <c r="P167" i="7"/>
  <c r="P231" i="7"/>
  <c r="P295" i="7"/>
  <c r="P46" i="7"/>
  <c r="P118" i="7"/>
  <c r="P182" i="7"/>
  <c r="P246" i="7"/>
  <c r="P310" i="7"/>
  <c r="P374" i="7"/>
  <c r="P438" i="7"/>
  <c r="P379" i="7"/>
  <c r="P443" i="7"/>
  <c r="P399" i="7"/>
  <c r="P35" i="7"/>
  <c r="P22" i="7"/>
  <c r="P50" i="7"/>
  <c r="P109" i="7"/>
  <c r="P173" i="7"/>
  <c r="P237" i="7"/>
  <c r="P301" i="7"/>
  <c r="P365" i="7"/>
  <c r="P429" i="7"/>
  <c r="P84" i="7"/>
  <c r="P148" i="7"/>
  <c r="P212" i="7"/>
  <c r="P276" i="7"/>
  <c r="P340" i="7"/>
  <c r="P404" i="7"/>
  <c r="P58" i="7"/>
  <c r="P123" i="7"/>
  <c r="P187" i="7"/>
  <c r="P251" i="7"/>
  <c r="P315" i="7"/>
  <c r="P82" i="7"/>
  <c r="P146" i="7"/>
  <c r="P210" i="7"/>
  <c r="P274" i="7"/>
  <c r="P338" i="7"/>
  <c r="P402" i="7"/>
  <c r="P38" i="7"/>
  <c r="P113" i="7"/>
  <c r="P177" i="7"/>
  <c r="P241" i="7"/>
  <c r="P305" i="7"/>
  <c r="P369" i="7"/>
  <c r="P433" i="7"/>
  <c r="P72" i="7"/>
  <c r="P136" i="7"/>
  <c r="P200" i="7"/>
  <c r="P264" i="7"/>
  <c r="P328" i="7"/>
  <c r="P392" i="7"/>
  <c r="P45" i="7"/>
  <c r="P127" i="7"/>
  <c r="P191" i="7"/>
  <c r="P255" i="7"/>
  <c r="P319" i="7"/>
  <c r="P78" i="7"/>
  <c r="P142" i="7"/>
  <c r="P206" i="7"/>
  <c r="P270" i="7"/>
  <c r="P334" i="7"/>
  <c r="P398" i="7"/>
  <c r="P335" i="7"/>
  <c r="P403" i="7"/>
  <c r="P359" i="7"/>
  <c r="P423" i="7"/>
  <c r="P24" i="7"/>
  <c r="P23" i="7"/>
  <c r="P53" i="7"/>
  <c r="P117" i="7"/>
  <c r="P181" i="7"/>
  <c r="P245" i="7"/>
  <c r="P309" i="7"/>
  <c r="P373" i="7"/>
  <c r="P437" i="7"/>
  <c r="P92" i="7"/>
  <c r="P156" i="7"/>
  <c r="P220" i="7"/>
  <c r="P284" i="7"/>
  <c r="P348" i="7"/>
  <c r="P412" i="7"/>
  <c r="P67" i="7"/>
  <c r="P131" i="7"/>
  <c r="P195" i="7"/>
  <c r="P259" i="7"/>
  <c r="P323" i="7"/>
  <c r="P90" i="7"/>
  <c r="P154" i="7"/>
  <c r="P218" i="7"/>
  <c r="P282" i="7"/>
  <c r="P346" i="7"/>
  <c r="P410" i="7"/>
  <c r="P41" i="7"/>
  <c r="P121" i="7"/>
  <c r="P185" i="7"/>
  <c r="P249" i="7"/>
  <c r="P313" i="7"/>
  <c r="P377" i="7"/>
  <c r="P441" i="7"/>
  <c r="P80" i="7"/>
  <c r="P144" i="7"/>
  <c r="P208" i="7"/>
  <c r="P272" i="7"/>
  <c r="P336" i="7"/>
  <c r="P400" i="7"/>
  <c r="P71" i="7"/>
  <c r="P135" i="7"/>
  <c r="P199" i="7"/>
  <c r="P263" i="7"/>
  <c r="P327" i="7"/>
  <c r="P86" i="7"/>
  <c r="P150" i="7"/>
  <c r="P214" i="7"/>
  <c r="P278" i="7"/>
  <c r="P342" i="7"/>
  <c r="P406" i="7"/>
  <c r="P343" i="7"/>
  <c r="P411" i="7"/>
  <c r="P367" i="7"/>
  <c r="P431" i="7"/>
  <c r="P36" i="7"/>
  <c r="P39" i="7"/>
  <c r="P133" i="7"/>
  <c r="P261" i="7"/>
  <c r="P389" i="7"/>
  <c r="P108" i="7"/>
  <c r="P236" i="7"/>
  <c r="P364" i="7"/>
  <c r="P83" i="7"/>
  <c r="P211" i="7"/>
  <c r="P339" i="7"/>
  <c r="P170" i="7"/>
  <c r="P298" i="7"/>
  <c r="P426" i="7"/>
  <c r="P137" i="7"/>
  <c r="P265" i="7"/>
  <c r="P393" i="7"/>
  <c r="P96" i="7"/>
  <c r="P224" i="7"/>
  <c r="P352" i="7"/>
  <c r="P87" i="7"/>
  <c r="P215" i="7"/>
  <c r="P34" i="7"/>
  <c r="P166" i="7"/>
  <c r="P294" i="7"/>
  <c r="P422" i="7"/>
  <c r="P427" i="7"/>
  <c r="P44" i="7"/>
  <c r="P47" i="7"/>
  <c r="P141" i="7"/>
  <c r="P269" i="7"/>
  <c r="P397" i="7"/>
  <c r="P116" i="7"/>
  <c r="P244" i="7"/>
  <c r="P372" i="7"/>
  <c r="P91" i="7"/>
  <c r="P219" i="7"/>
  <c r="P347" i="7"/>
  <c r="P178" i="7"/>
  <c r="P306" i="7"/>
  <c r="P434" i="7"/>
  <c r="P145" i="7"/>
  <c r="P273" i="7"/>
  <c r="P401" i="7"/>
  <c r="P104" i="7"/>
  <c r="P232" i="7"/>
  <c r="P360" i="7"/>
  <c r="P95" i="7"/>
  <c r="P223" i="7"/>
  <c r="P43" i="7"/>
  <c r="P174" i="7"/>
  <c r="P302" i="7"/>
  <c r="P430" i="7"/>
  <c r="P435" i="7"/>
  <c r="P40" i="7"/>
  <c r="P69" i="7"/>
  <c r="P197" i="7"/>
  <c r="P325" i="7"/>
  <c r="P453" i="7"/>
  <c r="P172" i="7"/>
  <c r="P300" i="7"/>
  <c r="P428" i="7"/>
  <c r="P147" i="7"/>
  <c r="P275" i="7"/>
  <c r="P106" i="7"/>
  <c r="P234" i="7"/>
  <c r="P362" i="7"/>
  <c r="P73" i="7"/>
  <c r="P201" i="7"/>
  <c r="P329" i="7"/>
  <c r="P29" i="7"/>
  <c r="P160" i="7"/>
  <c r="P288" i="7"/>
  <c r="P416" i="7"/>
  <c r="P151" i="7"/>
  <c r="P279" i="7"/>
  <c r="P102" i="7"/>
  <c r="P230" i="7"/>
  <c r="P358" i="7"/>
  <c r="P363" i="7"/>
  <c r="P383" i="7"/>
  <c r="P64" i="7"/>
  <c r="P165" i="7"/>
  <c r="P357" i="7"/>
  <c r="P180" i="7"/>
  <c r="P388" i="7"/>
  <c r="P171" i="7"/>
  <c r="P74" i="7"/>
  <c r="P266" i="7"/>
  <c r="P81" i="7"/>
  <c r="P289" i="7"/>
  <c r="P61" i="7"/>
  <c r="P256" i="7"/>
  <c r="P448" i="7"/>
  <c r="P287" i="7"/>
  <c r="P190" i="7"/>
  <c r="P382" i="7"/>
  <c r="P351" i="7"/>
  <c r="P21" i="7"/>
  <c r="P205" i="7"/>
  <c r="P413" i="7"/>
  <c r="P196" i="7"/>
  <c r="P396" i="7"/>
  <c r="P179" i="7"/>
  <c r="P114" i="7"/>
  <c r="P322" i="7"/>
  <c r="P97" i="7"/>
  <c r="P297" i="7"/>
  <c r="P65" i="7"/>
  <c r="P296" i="7"/>
  <c r="P111" i="7"/>
  <c r="P303" i="7"/>
  <c r="P198" i="7"/>
  <c r="P390" i="7"/>
  <c r="P391" i="7"/>
  <c r="P60" i="7"/>
  <c r="P93" i="7"/>
  <c r="P293" i="7"/>
  <c r="P76" i="7"/>
  <c r="P308" i="7"/>
  <c r="P107" i="7"/>
  <c r="P299" i="7"/>
  <c r="P202" i="7"/>
  <c r="P394" i="7"/>
  <c r="P209" i="7"/>
  <c r="P417" i="7"/>
  <c r="P184" i="7"/>
  <c r="P384" i="7"/>
  <c r="P183" i="7"/>
  <c r="P110" i="7"/>
  <c r="P318" i="7"/>
  <c r="P387" i="7"/>
  <c r="P27" i="7"/>
  <c r="P101" i="7"/>
  <c r="P333" i="7"/>
  <c r="P132" i="7"/>
  <c r="P324" i="7"/>
  <c r="P115" i="7"/>
  <c r="P307" i="7"/>
  <c r="P242" i="7"/>
  <c r="P450" i="7"/>
  <c r="P225" i="7"/>
  <c r="P425" i="7"/>
  <c r="P192" i="7"/>
  <c r="P424" i="7"/>
  <c r="P239" i="7"/>
  <c r="P126" i="7"/>
  <c r="P326" i="7"/>
  <c r="P395" i="7"/>
  <c r="P25" i="7"/>
  <c r="P421" i="7"/>
  <c r="P436" i="7"/>
  <c r="P130" i="7"/>
  <c r="P105" i="7"/>
  <c r="P120" i="7"/>
  <c r="P119" i="7"/>
  <c r="P238" i="7"/>
  <c r="P407" i="7"/>
  <c r="P77" i="7"/>
  <c r="P68" i="7"/>
  <c r="P51" i="7"/>
  <c r="P194" i="7"/>
  <c r="P169" i="7"/>
  <c r="P168" i="7"/>
  <c r="P175" i="7"/>
  <c r="P262" i="7"/>
  <c r="P447" i="7"/>
  <c r="P221" i="7"/>
  <c r="P204" i="7"/>
  <c r="P235" i="7"/>
  <c r="P330" i="7"/>
  <c r="P337" i="7"/>
  <c r="P312" i="7"/>
  <c r="P311" i="7"/>
  <c r="P446" i="7"/>
  <c r="P285" i="7"/>
  <c r="P268" i="7"/>
  <c r="P283" i="7"/>
  <c r="P386" i="7"/>
  <c r="P361" i="7"/>
  <c r="P376" i="7"/>
  <c r="P70" i="7"/>
  <c r="P371" i="7"/>
  <c r="P48" i="7"/>
  <c r="P332" i="7"/>
  <c r="P30" i="7"/>
  <c r="P440" i="7"/>
  <c r="P451" i="7"/>
  <c r="P33" i="7"/>
  <c r="P452" i="7"/>
  <c r="P161" i="7"/>
  <c r="P159" i="7"/>
  <c r="P415" i="7"/>
  <c r="P157" i="7"/>
  <c r="P155" i="7"/>
  <c r="P233" i="7"/>
  <c r="P247" i="7"/>
  <c r="P349" i="7"/>
  <c r="P66" i="7"/>
  <c r="P37" i="7"/>
  <c r="P134" i="7"/>
  <c r="P140" i="7"/>
  <c r="P248" i="7"/>
  <c r="P260" i="7"/>
  <c r="P320" i="7"/>
  <c r="P258" i="7"/>
  <c r="P366" i="7"/>
  <c r="P229" i="7"/>
  <c r="P353" i="7"/>
  <c r="P54" i="7"/>
  <c r="P128" i="7"/>
  <c r="P243" i="7"/>
  <c r="P138" i="7"/>
  <c r="P370" i="7"/>
  <c r="P49" i="7"/>
  <c r="P254" i="7"/>
  <c r="P454" i="7"/>
  <c r="O7" i="11"/>
  <c r="E5" i="11" s="1"/>
  <c r="O18" i="7"/>
  <c r="Q18" i="9"/>
  <c r="Q18" i="11"/>
  <c r="K18" i="3"/>
  <c r="P18" i="9"/>
  <c r="I18" i="3"/>
  <c r="P18" i="13"/>
  <c r="O18" i="20"/>
  <c r="Q18" i="20"/>
  <c r="P18" i="7"/>
  <c r="O18" i="13"/>
  <c r="O18" i="9"/>
  <c r="Q18" i="5"/>
  <c r="Q18" i="7"/>
  <c r="P18" i="5"/>
  <c r="J18" i="3"/>
  <c r="O18" i="5"/>
  <c r="O18" i="11"/>
  <c r="P18" i="11"/>
  <c r="P18" i="20"/>
  <c r="Q18" i="13"/>
  <c r="AB131" i="1" l="1"/>
  <c r="Y131" i="1" s="1"/>
  <c r="AA131" i="1"/>
  <c r="AA133" i="1"/>
  <c r="AB133" i="1"/>
  <c r="Y133" i="1" s="1"/>
  <c r="AB130" i="1"/>
  <c r="Y130" i="1" s="1"/>
  <c r="AA130" i="1"/>
  <c r="AB143" i="15"/>
  <c r="Y143" i="15" s="1"/>
  <c r="AA143" i="15"/>
  <c r="AE143" i="15" s="1"/>
  <c r="AB145" i="15"/>
  <c r="Y145" i="15" s="1"/>
  <c r="AA145" i="15"/>
  <c r="AE145" i="15" s="1"/>
  <c r="AH144" i="15"/>
  <c r="AH142" i="15"/>
  <c r="AB127" i="4"/>
  <c r="Y127" i="4" s="1"/>
  <c r="AA127" i="4"/>
  <c r="AE127" i="4" s="1"/>
  <c r="AA129" i="4"/>
  <c r="AE129" i="4" s="1"/>
  <c r="AB129" i="4"/>
  <c r="Y129" i="4" s="1"/>
  <c r="AA128" i="4"/>
  <c r="AE128" i="4" s="1"/>
  <c r="AB128" i="4"/>
  <c r="Y128" i="4" s="1"/>
  <c r="AA126" i="4"/>
  <c r="AE126" i="4" s="1"/>
  <c r="AB126" i="4"/>
  <c r="Y126" i="4" s="1"/>
  <c r="J10" i="3"/>
  <c r="K10" i="3"/>
  <c r="I10" i="3"/>
  <c r="AH11" i="3"/>
  <c r="AA125" i="4"/>
  <c r="AE125" i="4" s="1"/>
  <c r="AB125" i="4"/>
  <c r="Y125" i="4" s="1"/>
  <c r="AA124" i="4"/>
  <c r="AE124" i="4" s="1"/>
  <c r="AB124" i="4"/>
  <c r="Y124" i="4" s="1"/>
  <c r="AZ29" i="4"/>
  <c r="AX29" i="4" s="1"/>
  <c r="AH123" i="4"/>
  <c r="AH111" i="4"/>
  <c r="AH103" i="4"/>
  <c r="AZ46" i="4"/>
  <c r="AX46" i="4" s="1"/>
  <c r="AH105" i="4"/>
  <c r="AZ71" i="4"/>
  <c r="AX71" i="4" s="1"/>
  <c r="AZ37" i="4"/>
  <c r="AX37" i="4" s="1"/>
  <c r="AH43" i="4"/>
  <c r="AZ30" i="4"/>
  <c r="AX30" i="4" s="1"/>
  <c r="AZ74" i="4"/>
  <c r="AX74" i="4" s="1"/>
  <c r="AA39" i="4"/>
  <c r="AE39" i="4" s="1"/>
  <c r="AB39" i="4"/>
  <c r="W39" i="4" s="1"/>
  <c r="AA55" i="4"/>
  <c r="AE55" i="4" s="1"/>
  <c r="AB55" i="4"/>
  <c r="Y55" i="4" s="1"/>
  <c r="AH87" i="4"/>
  <c r="AA113" i="4"/>
  <c r="AE113" i="4" s="1"/>
  <c r="AB113" i="4"/>
  <c r="Y113" i="4" s="1"/>
  <c r="AH64" i="4"/>
  <c r="AH110" i="4"/>
  <c r="AZ59" i="4"/>
  <c r="AX59" i="4" s="1"/>
  <c r="AH90" i="4"/>
  <c r="AZ70" i="4"/>
  <c r="AX70" i="4" s="1"/>
  <c r="AH122" i="4"/>
  <c r="AZ12" i="4"/>
  <c r="AX12" i="4" s="1"/>
  <c r="AA121" i="4"/>
  <c r="AE121" i="4" s="1"/>
  <c r="AB121" i="4"/>
  <c r="Y121" i="4" s="1"/>
  <c r="AZ32" i="4"/>
  <c r="AX32" i="4" s="1"/>
  <c r="AZ33" i="4"/>
  <c r="AX33" i="4" s="1"/>
  <c r="AH59" i="4"/>
  <c r="AH109" i="4"/>
  <c r="AZ61" i="4"/>
  <c r="AX61" i="4" s="1"/>
  <c r="AH100" i="4"/>
  <c r="AZ60" i="4"/>
  <c r="AX60" i="4" s="1"/>
  <c r="AH86" i="4"/>
  <c r="AH72" i="4"/>
  <c r="AA115" i="4"/>
  <c r="AE115" i="4" s="1"/>
  <c r="AB115" i="4"/>
  <c r="Y115" i="4" s="1"/>
  <c r="AH106" i="4"/>
  <c r="AZ41" i="4"/>
  <c r="AX41" i="4" s="1"/>
  <c r="AZ76" i="4"/>
  <c r="AX76" i="4" s="1"/>
  <c r="AZ57" i="4"/>
  <c r="AX57" i="4" s="1"/>
  <c r="AH75" i="4"/>
  <c r="AZ24" i="4"/>
  <c r="AX24" i="4" s="1"/>
  <c r="AH63" i="4"/>
  <c r="AZ43" i="4"/>
  <c r="AX43" i="4" s="1"/>
  <c r="AZ81" i="4"/>
  <c r="AX81" i="4" s="1"/>
  <c r="AH82" i="4"/>
  <c r="AA104" i="4"/>
  <c r="AE104" i="4" s="1"/>
  <c r="AB104" i="4"/>
  <c r="Y104" i="4" s="1"/>
  <c r="AA117" i="4"/>
  <c r="AE117" i="4" s="1"/>
  <c r="AB117" i="4"/>
  <c r="Y117" i="4" s="1"/>
  <c r="AA51" i="4"/>
  <c r="AE51" i="4" s="1"/>
  <c r="AB51" i="4"/>
  <c r="Y51" i="4" s="1"/>
  <c r="AB56" i="4"/>
  <c r="Y56" i="4" s="1"/>
  <c r="AA56" i="4"/>
  <c r="AE56" i="4" s="1"/>
  <c r="AA42" i="4"/>
  <c r="AE42" i="4" s="1"/>
  <c r="AB42" i="4"/>
  <c r="W42" i="4" s="1"/>
  <c r="AZ66" i="4"/>
  <c r="AX66" i="4" s="1"/>
  <c r="AA116" i="4"/>
  <c r="AE116" i="4" s="1"/>
  <c r="AB116" i="4"/>
  <c r="Y116" i="4" s="1"/>
  <c r="AA71" i="4"/>
  <c r="AE71" i="4" s="1"/>
  <c r="AB71" i="4"/>
  <c r="X71" i="4" s="1"/>
  <c r="AB112" i="4"/>
  <c r="Y112" i="4" s="1"/>
  <c r="AA112" i="4"/>
  <c r="AE112" i="4" s="1"/>
  <c r="AZ17" i="4"/>
  <c r="AX17" i="4" s="1"/>
  <c r="AB108" i="4"/>
  <c r="Y108" i="4" s="1"/>
  <c r="AA108" i="4"/>
  <c r="AE108" i="4" s="1"/>
  <c r="AB49" i="4"/>
  <c r="Y49" i="4" s="1"/>
  <c r="AA49" i="4"/>
  <c r="AE49" i="4" s="1"/>
  <c r="AZ69" i="4"/>
  <c r="AX69" i="4" s="1"/>
  <c r="AH120" i="4"/>
  <c r="AA25" i="4"/>
  <c r="AE25" i="4" s="1"/>
  <c r="AB25" i="4"/>
  <c r="X25" i="4" s="1"/>
  <c r="AZ39" i="4"/>
  <c r="AX39" i="4" s="1"/>
  <c r="AA107" i="4"/>
  <c r="AE107" i="4" s="1"/>
  <c r="AB107" i="4"/>
  <c r="Y107" i="4" s="1"/>
  <c r="AA114" i="4"/>
  <c r="AE114" i="4" s="1"/>
  <c r="AB114" i="4"/>
  <c r="Y114" i="4" s="1"/>
  <c r="AB94" i="4"/>
  <c r="Y94" i="4" s="1"/>
  <c r="AA94" i="4"/>
  <c r="AE94" i="4" s="1"/>
  <c r="AZ47" i="4"/>
  <c r="AX47" i="4" s="1"/>
  <c r="AZ52" i="4"/>
  <c r="AX52" i="4" s="1"/>
  <c r="AH118" i="4"/>
  <c r="AZ31" i="4"/>
  <c r="AX31" i="4" s="1"/>
  <c r="AZ42" i="4"/>
  <c r="AX42" i="4" s="1"/>
  <c r="AZ79" i="4"/>
  <c r="AX79" i="4" s="1"/>
  <c r="AZ36" i="4"/>
  <c r="AX36" i="4" s="1"/>
  <c r="AZ53" i="4"/>
  <c r="AX53" i="4" s="1"/>
  <c r="AH29" i="4"/>
  <c r="AH119" i="4"/>
  <c r="AH96" i="4"/>
  <c r="AH76" i="4"/>
  <c r="AH69" i="4"/>
  <c r="AA84" i="16"/>
  <c r="AE84" i="16" s="1"/>
  <c r="AB84" i="16"/>
  <c r="AH23" i="16"/>
  <c r="AB35" i="16"/>
  <c r="W35" i="16" s="1"/>
  <c r="AA35" i="16"/>
  <c r="AE35" i="16" s="1"/>
  <c r="AZ48" i="16"/>
  <c r="AX48" i="16" s="1"/>
  <c r="AH48" i="16"/>
  <c r="AB36" i="16"/>
  <c r="W36" i="16" s="1"/>
  <c r="AA36" i="16"/>
  <c r="AE36" i="16" s="1"/>
  <c r="AA32" i="16"/>
  <c r="AE32" i="16" s="1"/>
  <c r="AB32" i="16"/>
  <c r="AH82" i="16"/>
  <c r="AH49" i="16"/>
  <c r="AB37" i="16"/>
  <c r="W37" i="16" s="1"/>
  <c r="AA37" i="16"/>
  <c r="AE37" i="16" s="1"/>
  <c r="AA42" i="16"/>
  <c r="AE42" i="16" s="1"/>
  <c r="AB42" i="16"/>
  <c r="W42" i="16" s="1"/>
  <c r="AB21" i="16"/>
  <c r="X21" i="16" s="1"/>
  <c r="AA21" i="16"/>
  <c r="AE21" i="16" s="1"/>
  <c r="AZ47" i="16"/>
  <c r="AX47" i="16" s="1"/>
  <c r="AZ61" i="16"/>
  <c r="AX61" i="16" s="1"/>
  <c r="AH59" i="16"/>
  <c r="AZ52" i="16"/>
  <c r="AX52" i="16" s="1"/>
  <c r="AZ3" i="16"/>
  <c r="AX3" i="16" s="1"/>
  <c r="AZ58" i="16"/>
  <c r="AX58" i="16" s="1"/>
  <c r="AH52" i="16"/>
  <c r="AH72" i="16"/>
  <c r="AZ55" i="16"/>
  <c r="AX55" i="16" s="1"/>
  <c r="AH44" i="16"/>
  <c r="AH27" i="16"/>
  <c r="AB45" i="16"/>
  <c r="W45" i="16" s="1"/>
  <c r="AA45" i="16"/>
  <c r="AE45" i="16" s="1"/>
  <c r="AA33" i="16"/>
  <c r="AE33" i="16" s="1"/>
  <c r="AB33" i="16"/>
  <c r="W33" i="16" s="1"/>
  <c r="AB86" i="16"/>
  <c r="AA86" i="16"/>
  <c r="AE86" i="16" s="1"/>
  <c r="AH28" i="16"/>
  <c r="AA60" i="16"/>
  <c r="AE60" i="16" s="1"/>
  <c r="AB60" i="16"/>
  <c r="Y60" i="16" s="1"/>
  <c r="AA65" i="16"/>
  <c r="AE65" i="16" s="1"/>
  <c r="AB65" i="16"/>
  <c r="Y65" i="16" s="1"/>
  <c r="AB53" i="16"/>
  <c r="Y53" i="16" s="1"/>
  <c r="AA53" i="16"/>
  <c r="AE53" i="16" s="1"/>
  <c r="AZ36" i="16"/>
  <c r="AX36" i="16" s="1"/>
  <c r="AA57" i="16"/>
  <c r="AE57" i="16" s="1"/>
  <c r="AB57" i="16"/>
  <c r="Y57" i="16" s="1"/>
  <c r="AZ5" i="16"/>
  <c r="AX5" i="16" s="1"/>
  <c r="AB39" i="16"/>
  <c r="W39" i="16" s="1"/>
  <c r="AA39" i="16"/>
  <c r="AE39" i="16" s="1"/>
  <c r="AH38" i="16"/>
  <c r="AZ60" i="16"/>
  <c r="AX60" i="16" s="1"/>
  <c r="AZ64" i="16"/>
  <c r="AX64" i="16" s="1"/>
  <c r="AH34" i="16"/>
  <c r="AZ27" i="16"/>
  <c r="AX27" i="16" s="1"/>
  <c r="AB58" i="16"/>
  <c r="Y58" i="16" s="1"/>
  <c r="AA58" i="16"/>
  <c r="AE58" i="16" s="1"/>
  <c r="AA90" i="16"/>
  <c r="AE90" i="16" s="1"/>
  <c r="AB90" i="16"/>
  <c r="Y90" i="16" s="1"/>
  <c r="AB76" i="16"/>
  <c r="AA76" i="16"/>
  <c r="AE76" i="16" s="1"/>
  <c r="AB31" i="16"/>
  <c r="X31" i="16" s="1"/>
  <c r="AA31" i="16"/>
  <c r="AE31" i="16" s="1"/>
  <c r="AA51" i="16"/>
  <c r="AE51" i="16" s="1"/>
  <c r="AB51" i="16"/>
  <c r="Y51" i="16" s="1"/>
  <c r="AZ15" i="16"/>
  <c r="AX15" i="16" s="1"/>
  <c r="AB78" i="16"/>
  <c r="AA78" i="16"/>
  <c r="AE78" i="16" s="1"/>
  <c r="AA68" i="16"/>
  <c r="AE68" i="16" s="1"/>
  <c r="AB68" i="16"/>
  <c r="Y68" i="16" s="1"/>
  <c r="AA64" i="16"/>
  <c r="AE64" i="16" s="1"/>
  <c r="AB64" i="16"/>
  <c r="Y64" i="16" s="1"/>
  <c r="AB25" i="16"/>
  <c r="X25" i="16" s="1"/>
  <c r="AA25" i="16"/>
  <c r="AE25" i="16" s="1"/>
  <c r="AB46" i="16"/>
  <c r="Y46" i="16" s="1"/>
  <c r="AA46" i="16"/>
  <c r="AE46" i="16" s="1"/>
  <c r="AB67" i="16"/>
  <c r="Y67" i="16" s="1"/>
  <c r="AA67" i="16"/>
  <c r="AE67" i="16" s="1"/>
  <c r="AB50" i="16"/>
  <c r="Y50" i="16" s="1"/>
  <c r="AA50" i="16"/>
  <c r="AE50" i="16" s="1"/>
  <c r="AA22" i="16"/>
  <c r="AE22" i="16" s="1"/>
  <c r="AB22" i="16"/>
  <c r="AA92" i="16"/>
  <c r="AE92" i="16" s="1"/>
  <c r="AB92" i="16"/>
  <c r="Y92" i="16" s="1"/>
  <c r="AZ14" i="16"/>
  <c r="AX14" i="16" s="1"/>
  <c r="AZ31" i="16"/>
  <c r="AX31" i="16" s="1"/>
  <c r="AH80" i="16"/>
  <c r="AZ20" i="16"/>
  <c r="AX20" i="16" s="1"/>
  <c r="AZ38" i="16"/>
  <c r="AX38" i="16" s="1"/>
  <c r="AZ63" i="16"/>
  <c r="AX63" i="16" s="1"/>
  <c r="AH62" i="16"/>
  <c r="AH63" i="16"/>
  <c r="AZ8" i="16"/>
  <c r="AX8" i="16" s="1"/>
  <c r="AH40" i="16"/>
  <c r="AH43" i="16"/>
  <c r="AZ12" i="16"/>
  <c r="AX12" i="16" s="1"/>
  <c r="AH66" i="16"/>
  <c r="AH26" i="16"/>
  <c r="AZ6" i="16"/>
  <c r="AX6" i="16" s="1"/>
  <c r="AH55" i="16"/>
  <c r="AZ11" i="16"/>
  <c r="AX11" i="16" s="1"/>
  <c r="AZ65" i="16"/>
  <c r="AX65" i="16" s="1"/>
  <c r="AH56" i="16"/>
  <c r="AZ17" i="16"/>
  <c r="AX17" i="16" s="1"/>
  <c r="AZ51" i="16"/>
  <c r="AX51" i="16" s="1"/>
  <c r="AZ10" i="16"/>
  <c r="AX10" i="16" s="1"/>
  <c r="AZ19" i="16"/>
  <c r="AX19" i="16" s="1"/>
  <c r="AZ29" i="16"/>
  <c r="AX29" i="16" s="1"/>
  <c r="AZ40" i="16"/>
  <c r="AX40" i="16" s="1"/>
  <c r="AZ22" i="16"/>
  <c r="AX22" i="16" s="1"/>
  <c r="AH30" i="16"/>
  <c r="AB70" i="16"/>
  <c r="Y70" i="16" s="1"/>
  <c r="AA70" i="16"/>
  <c r="AE70" i="16" s="1"/>
  <c r="AA24" i="16"/>
  <c r="AE24" i="16" s="1"/>
  <c r="AB24" i="16"/>
  <c r="X24" i="16" s="1"/>
  <c r="AZ9" i="16"/>
  <c r="AX9" i="16" s="1"/>
  <c r="AA141" i="15"/>
  <c r="AE141" i="15" s="1"/>
  <c r="AB141" i="15"/>
  <c r="Y141" i="15" s="1"/>
  <c r="AA140" i="15"/>
  <c r="AE140" i="15" s="1"/>
  <c r="AB140" i="15"/>
  <c r="Y140" i="15" s="1"/>
  <c r="AA67" i="15"/>
  <c r="AE67" i="15" s="1"/>
  <c r="AB67" i="15"/>
  <c r="W67" i="15" s="1"/>
  <c r="AA51" i="15"/>
  <c r="AE51" i="15" s="1"/>
  <c r="AB51" i="15"/>
  <c r="Y51" i="15" s="1"/>
  <c r="AA110" i="15"/>
  <c r="AE110" i="15" s="1"/>
  <c r="AB110" i="15"/>
  <c r="Y110" i="15" s="1"/>
  <c r="AB137" i="15"/>
  <c r="Y137" i="15" s="1"/>
  <c r="AA137" i="15"/>
  <c r="AE137" i="15" s="1"/>
  <c r="AA135" i="15"/>
  <c r="AE135" i="15" s="1"/>
  <c r="AB135" i="15"/>
  <c r="Y135" i="15" s="1"/>
  <c r="AA44" i="15"/>
  <c r="AE44" i="15" s="1"/>
  <c r="AB44" i="15"/>
  <c r="Y44" i="15" s="1"/>
  <c r="AB66" i="15"/>
  <c r="W66" i="15" s="1"/>
  <c r="AA66" i="15"/>
  <c r="AE66" i="15" s="1"/>
  <c r="AB120" i="15"/>
  <c r="Y120" i="15" s="1"/>
  <c r="AA120" i="15"/>
  <c r="AE120" i="15" s="1"/>
  <c r="AB138" i="15"/>
  <c r="Y138" i="15" s="1"/>
  <c r="AA138" i="15"/>
  <c r="AE138" i="15" s="1"/>
  <c r="AA116" i="15"/>
  <c r="AE116" i="15" s="1"/>
  <c r="AB116" i="15"/>
  <c r="Y116" i="15" s="1"/>
  <c r="AH106" i="15"/>
  <c r="AH133" i="15"/>
  <c r="AH127" i="15"/>
  <c r="AH128" i="15"/>
  <c r="AA63" i="15"/>
  <c r="AE63" i="15" s="1"/>
  <c r="AB63" i="15"/>
  <c r="Y63" i="15" s="1"/>
  <c r="AH100" i="15"/>
  <c r="AZ41" i="15"/>
  <c r="AX41" i="15" s="1"/>
  <c r="AH61" i="15"/>
  <c r="AZ36" i="15"/>
  <c r="AX36" i="15" s="1"/>
  <c r="AA139" i="15"/>
  <c r="AE139" i="15" s="1"/>
  <c r="AB139" i="15"/>
  <c r="Y139" i="15" s="1"/>
  <c r="AH69" i="15"/>
  <c r="AZ76" i="15"/>
  <c r="AX76" i="15" s="1"/>
  <c r="AZ52" i="15"/>
  <c r="AX52" i="15" s="1"/>
  <c r="AH36" i="15"/>
  <c r="AH59" i="15"/>
  <c r="AH81" i="15"/>
  <c r="AZ37" i="15"/>
  <c r="AX37" i="15" s="1"/>
  <c r="AZ72" i="15"/>
  <c r="AX72" i="15" s="1"/>
  <c r="AZ40" i="15"/>
  <c r="AX40" i="15" s="1"/>
  <c r="AZ14" i="15"/>
  <c r="AX14" i="15" s="1"/>
  <c r="AH117" i="15"/>
  <c r="AZ27" i="15"/>
  <c r="AX27" i="15" s="1"/>
  <c r="AH45" i="15"/>
  <c r="AZ43" i="15"/>
  <c r="AX43" i="15" s="1"/>
  <c r="AH126" i="15"/>
  <c r="AH96" i="15"/>
  <c r="AZ80" i="15"/>
  <c r="AX80" i="15" s="1"/>
  <c r="AZ55" i="15"/>
  <c r="AX55" i="15" s="1"/>
  <c r="AH125" i="15"/>
  <c r="AH123" i="15"/>
  <c r="AH37" i="15"/>
  <c r="AA30" i="15"/>
  <c r="AE30" i="15" s="1"/>
  <c r="AB30" i="15"/>
  <c r="X30" i="15" s="1"/>
  <c r="AB65" i="15"/>
  <c r="X65" i="15" s="1"/>
  <c r="AA65" i="15"/>
  <c r="AE65" i="15" s="1"/>
  <c r="AB54" i="15"/>
  <c r="Y54" i="15" s="1"/>
  <c r="AA54" i="15"/>
  <c r="AE54" i="15" s="1"/>
  <c r="AB53" i="15"/>
  <c r="Y53" i="15" s="1"/>
  <c r="AA53" i="15"/>
  <c r="AE53" i="15" s="1"/>
  <c r="AH109" i="15"/>
  <c r="AA114" i="15"/>
  <c r="AE114" i="15" s="1"/>
  <c r="AB114" i="15"/>
  <c r="Y114" i="15" s="1"/>
  <c r="AH119" i="15"/>
  <c r="AZ92" i="15"/>
  <c r="AX92" i="15" s="1"/>
  <c r="AZ29" i="15"/>
  <c r="AX29" i="15" s="1"/>
  <c r="AZ35" i="15"/>
  <c r="AX35" i="15" s="1"/>
  <c r="AZ42" i="15"/>
  <c r="AX42" i="15" s="1"/>
  <c r="AZ23" i="15"/>
  <c r="AX23" i="15" s="1"/>
  <c r="AZ88" i="15"/>
  <c r="AX88" i="15" s="1"/>
  <c r="AA115" i="15"/>
  <c r="AE115" i="15" s="1"/>
  <c r="AB115" i="15"/>
  <c r="Y115" i="15" s="1"/>
  <c r="AA132" i="15"/>
  <c r="AE132" i="15" s="1"/>
  <c r="AB132" i="15"/>
  <c r="Y132" i="15" s="1"/>
  <c r="AH111" i="15"/>
  <c r="AH124" i="15"/>
  <c r="AZ50" i="15"/>
  <c r="AX50" i="15" s="1"/>
  <c r="AZ67" i="15"/>
  <c r="AX67" i="15" s="1"/>
  <c r="AZ51" i="15"/>
  <c r="AX51" i="15" s="1"/>
  <c r="AH64" i="15"/>
  <c r="AB131" i="15"/>
  <c r="Y131" i="15" s="1"/>
  <c r="AA131" i="15"/>
  <c r="AE131" i="15" s="1"/>
  <c r="AH73" i="15"/>
  <c r="AZ71" i="15"/>
  <c r="AX71" i="15" s="1"/>
  <c r="AZ28" i="15"/>
  <c r="AX28" i="15" s="1"/>
  <c r="AZ82" i="15"/>
  <c r="AX82" i="15" s="1"/>
  <c r="AZ64" i="15"/>
  <c r="AX64" i="15" s="1"/>
  <c r="AB94" i="15"/>
  <c r="Y94" i="15" s="1"/>
  <c r="AA94" i="15"/>
  <c r="AE94" i="15" s="1"/>
  <c r="AB104" i="15"/>
  <c r="Y104" i="15" s="1"/>
  <c r="AA104" i="15"/>
  <c r="AE104" i="15" s="1"/>
  <c r="AH52" i="15"/>
  <c r="AZ89" i="15"/>
  <c r="AX89" i="15" s="1"/>
  <c r="AZ75" i="15"/>
  <c r="AX75" i="15" s="1"/>
  <c r="AZ38" i="15"/>
  <c r="AX38" i="15" s="1"/>
  <c r="AZ54" i="15"/>
  <c r="AX54" i="15" s="1"/>
  <c r="AH130" i="15"/>
  <c r="AZ68" i="15"/>
  <c r="AX68" i="15" s="1"/>
  <c r="AH122" i="15"/>
  <c r="AZ39" i="15"/>
  <c r="AX39" i="15" s="1"/>
  <c r="AH134" i="15"/>
  <c r="AZ93" i="15"/>
  <c r="AX93" i="15" s="1"/>
  <c r="AZ74" i="15"/>
  <c r="AX74" i="15" s="1"/>
  <c r="AH93" i="15"/>
  <c r="AH113" i="15"/>
  <c r="AH98" i="15"/>
  <c r="AH87" i="15"/>
  <c r="AZ95" i="15"/>
  <c r="AX95" i="15" s="1"/>
  <c r="AZ34" i="15"/>
  <c r="AX34" i="15" s="1"/>
  <c r="AB107" i="15"/>
  <c r="Y107" i="15" s="1"/>
  <c r="AA107" i="15"/>
  <c r="AE107" i="15" s="1"/>
  <c r="AB121" i="15"/>
  <c r="Y121" i="15" s="1"/>
  <c r="AA121" i="15"/>
  <c r="AE121" i="15" s="1"/>
  <c r="AZ57" i="15"/>
  <c r="AX57" i="15" s="1"/>
  <c r="AZ46" i="15"/>
  <c r="AX46" i="15" s="1"/>
  <c r="AB70" i="15"/>
  <c r="W70" i="15" s="1"/>
  <c r="AA70" i="15"/>
  <c r="AE70" i="15" s="1"/>
  <c r="AZ22" i="15"/>
  <c r="AX22" i="15" s="1"/>
  <c r="AZ45" i="15"/>
  <c r="AX45" i="15" s="1"/>
  <c r="AB129" i="15"/>
  <c r="Y129" i="15" s="1"/>
  <c r="AA129" i="15"/>
  <c r="AE129" i="15" s="1"/>
  <c r="AH136" i="15"/>
  <c r="AA118" i="15"/>
  <c r="AE118" i="15" s="1"/>
  <c r="AB118" i="15"/>
  <c r="Y118" i="15" s="1"/>
  <c r="AB46" i="15"/>
  <c r="Y46" i="15" s="1"/>
  <c r="AA46" i="15"/>
  <c r="AE46" i="15" s="1"/>
  <c r="BB54" i="1"/>
  <c r="BA54" i="1"/>
  <c r="AZ54" i="1" s="1"/>
  <c r="AX54" i="1" s="1"/>
  <c r="BB52" i="1"/>
  <c r="BA52" i="1"/>
  <c r="BA27" i="1"/>
  <c r="BB27" i="1"/>
  <c r="AI46" i="1"/>
  <c r="AJ46" i="1"/>
  <c r="AK46" i="1"/>
  <c r="BA90" i="1"/>
  <c r="BB90" i="1"/>
  <c r="BB11" i="1"/>
  <c r="BA11" i="1"/>
  <c r="BA35" i="1"/>
  <c r="BB35" i="1"/>
  <c r="BB10" i="1"/>
  <c r="BA10" i="1"/>
  <c r="BA42" i="1"/>
  <c r="BB42" i="1"/>
  <c r="BB57" i="1"/>
  <c r="BA57" i="1"/>
  <c r="BB8" i="1"/>
  <c r="BA8" i="1"/>
  <c r="AZ8" i="1" s="1"/>
  <c r="AX8" i="1" s="1"/>
  <c r="BB85" i="1"/>
  <c r="BA85" i="1"/>
  <c r="BB68" i="1"/>
  <c r="BA68" i="1"/>
  <c r="AZ68" i="1" s="1"/>
  <c r="AX68" i="1" s="1"/>
  <c r="AJ61" i="1"/>
  <c r="AK61" i="1"/>
  <c r="AI61" i="1"/>
  <c r="AH61" i="1" s="1"/>
  <c r="BA80" i="1"/>
  <c r="BB80" i="1"/>
  <c r="BB32" i="1"/>
  <c r="BA32" i="1"/>
  <c r="AZ32" i="1" s="1"/>
  <c r="AX32" i="1" s="1"/>
  <c r="BA33" i="1"/>
  <c r="AZ33" i="1" s="1"/>
  <c r="AX33" i="1" s="1"/>
  <c r="BB33" i="1"/>
  <c r="AJ28" i="1"/>
  <c r="AK28" i="1"/>
  <c r="AI28" i="1"/>
  <c r="AH28" i="1" s="1"/>
  <c r="BA88" i="1"/>
  <c r="AZ88" i="1" s="1"/>
  <c r="AX88" i="1" s="1"/>
  <c r="BB88" i="1"/>
  <c r="BB56" i="1"/>
  <c r="BA56" i="1"/>
  <c r="AZ56" i="1" s="1"/>
  <c r="AX56" i="1" s="1"/>
  <c r="BB41" i="1"/>
  <c r="BA41" i="1"/>
  <c r="BB84" i="1"/>
  <c r="BA84" i="1"/>
  <c r="AZ84" i="1" s="1"/>
  <c r="AX84" i="1" s="1"/>
  <c r="BB17" i="1"/>
  <c r="BA17" i="1"/>
  <c r="BA47" i="1"/>
  <c r="BB47" i="1"/>
  <c r="AJ23" i="1"/>
  <c r="AK23" i="1"/>
  <c r="AI23" i="1"/>
  <c r="AH23" i="1" s="1"/>
  <c r="AI35" i="1"/>
  <c r="AH35" i="1" s="1"/>
  <c r="AK35" i="1"/>
  <c r="AJ35" i="1"/>
  <c r="AI44" i="1"/>
  <c r="AK44" i="1"/>
  <c r="AJ44" i="1"/>
  <c r="BA34" i="1"/>
  <c r="BB34" i="1"/>
  <c r="BB64" i="1"/>
  <c r="BA64" i="1"/>
  <c r="AZ64" i="1" s="1"/>
  <c r="AX64" i="1" s="1"/>
  <c r="AK87" i="1"/>
  <c r="AI87" i="1"/>
  <c r="AJ87" i="1"/>
  <c r="BA59" i="1"/>
  <c r="AZ59" i="1" s="1"/>
  <c r="AX59" i="1" s="1"/>
  <c r="BB59" i="1"/>
  <c r="BB74" i="1"/>
  <c r="BA74" i="1"/>
  <c r="AZ74" i="1" s="1"/>
  <c r="AX74" i="1" s="1"/>
  <c r="BB15" i="1"/>
  <c r="BA15" i="1"/>
  <c r="BB19" i="1"/>
  <c r="BA19" i="1"/>
  <c r="AZ19" i="1" s="1"/>
  <c r="AX19" i="1" s="1"/>
  <c r="BB22" i="1"/>
  <c r="BA22" i="1"/>
  <c r="BB20" i="1"/>
  <c r="BA20" i="1"/>
  <c r="AZ20" i="1" s="1"/>
  <c r="AX20" i="1" s="1"/>
  <c r="BB67" i="1"/>
  <c r="BA67" i="1"/>
  <c r="BA83" i="1"/>
  <c r="BB83" i="1"/>
  <c r="BA86" i="1"/>
  <c r="AZ86" i="1" s="1"/>
  <c r="AX86" i="1" s="1"/>
  <c r="BB86" i="1"/>
  <c r="BB36" i="1"/>
  <c r="BA36" i="1"/>
  <c r="AZ36" i="1" s="1"/>
  <c r="AX36" i="1" s="1"/>
  <c r="BB9" i="1"/>
  <c r="BA9" i="1"/>
  <c r="BB4" i="1"/>
  <c r="BA4" i="1"/>
  <c r="AZ4" i="1" s="1"/>
  <c r="AX4" i="1" s="1"/>
  <c r="BA69" i="1"/>
  <c r="AZ69" i="1" s="1"/>
  <c r="AX69" i="1" s="1"/>
  <c r="BB69" i="1"/>
  <c r="BB62" i="1"/>
  <c r="BA62" i="1"/>
  <c r="AZ62" i="1" s="1"/>
  <c r="AX62" i="1" s="1"/>
  <c r="BA40" i="1"/>
  <c r="AZ40" i="1" s="1"/>
  <c r="AX40" i="1" s="1"/>
  <c r="BB40" i="1"/>
  <c r="BA82" i="1"/>
  <c r="BB82" i="1"/>
  <c r="BB31" i="1"/>
  <c r="BA31" i="1"/>
  <c r="AJ114" i="1"/>
  <c r="AI114" i="1"/>
  <c r="AH114" i="1" s="1"/>
  <c r="AK114" i="1"/>
  <c r="BB38" i="1"/>
  <c r="BA38" i="1"/>
  <c r="AZ38" i="1" s="1"/>
  <c r="AX38" i="1" s="1"/>
  <c r="AK22" i="1"/>
  <c r="AI22" i="1"/>
  <c r="AH22" i="1" s="1"/>
  <c r="AJ22" i="1"/>
  <c r="BB76" i="1"/>
  <c r="BA76" i="1"/>
  <c r="AZ76" i="1" s="1"/>
  <c r="AX76" i="1" s="1"/>
  <c r="AJ27" i="1"/>
  <c r="AK27" i="1"/>
  <c r="AI27" i="1"/>
  <c r="BB71" i="1"/>
  <c r="BA71" i="1"/>
  <c r="BB53" i="1"/>
  <c r="BA53" i="1"/>
  <c r="AZ53" i="1" s="1"/>
  <c r="AX53" i="1" s="1"/>
  <c r="BB75" i="1"/>
  <c r="BA75" i="1"/>
  <c r="AZ75" i="1" s="1"/>
  <c r="AX75" i="1" s="1"/>
  <c r="BB89" i="1"/>
  <c r="BA89" i="1"/>
  <c r="AZ89" i="1" s="1"/>
  <c r="AX89" i="1" s="1"/>
  <c r="BA87" i="1"/>
  <c r="AZ87" i="1" s="1"/>
  <c r="AX87" i="1" s="1"/>
  <c r="BB87" i="1"/>
  <c r="BA30" i="1"/>
  <c r="BB30" i="1"/>
  <c r="BA77" i="1"/>
  <c r="BB77" i="1"/>
  <c r="BB24" i="1"/>
  <c r="BA24" i="1"/>
  <c r="AZ24" i="1" s="1"/>
  <c r="AX24" i="1" s="1"/>
  <c r="BB28" i="1"/>
  <c r="BA28" i="1"/>
  <c r="BB14" i="1"/>
  <c r="BA14" i="1"/>
  <c r="AZ14" i="1" s="1"/>
  <c r="AX14" i="1" s="1"/>
  <c r="BB60" i="1"/>
  <c r="BA60" i="1"/>
  <c r="AZ60" i="1" s="1"/>
  <c r="AX60" i="1" s="1"/>
  <c r="BB66" i="1"/>
  <c r="BA66" i="1"/>
  <c r="AZ66" i="1" s="1"/>
  <c r="AX66" i="1" s="1"/>
  <c r="BB3" i="1"/>
  <c r="BA3" i="1"/>
  <c r="BA21" i="1"/>
  <c r="BB21" i="1"/>
  <c r="BA43" i="1"/>
  <c r="BB43" i="1"/>
  <c r="BB44" i="1"/>
  <c r="BA44" i="1"/>
  <c r="AZ44" i="1" s="1"/>
  <c r="AX44" i="1" s="1"/>
  <c r="BA23" i="1"/>
  <c r="AZ23" i="1" s="1"/>
  <c r="AX23" i="1" s="1"/>
  <c r="BB23" i="1"/>
  <c r="BB58" i="1"/>
  <c r="BA58" i="1"/>
  <c r="AZ58" i="1" s="1"/>
  <c r="AX58" i="1" s="1"/>
  <c r="BB26" i="1"/>
  <c r="BA26" i="1"/>
  <c r="AZ26" i="1" s="1"/>
  <c r="AX26" i="1" s="1"/>
  <c r="BA46" i="1"/>
  <c r="BB46" i="1"/>
  <c r="BB55" i="1"/>
  <c r="BA55" i="1"/>
  <c r="AI103" i="1"/>
  <c r="AJ103" i="1"/>
  <c r="AH103" i="1" s="1"/>
  <c r="AK103" i="1"/>
  <c r="AI115" i="1"/>
  <c r="AH115" i="1" s="1"/>
  <c r="AJ115" i="1"/>
  <c r="AK115" i="1"/>
  <c r="BA78" i="1"/>
  <c r="AZ78" i="1" s="1"/>
  <c r="AX78" i="1" s="1"/>
  <c r="BB78" i="1"/>
  <c r="AI111" i="1"/>
  <c r="AJ111" i="1"/>
  <c r="AH111" i="1" s="1"/>
  <c r="AK111" i="1"/>
  <c r="BB6" i="1"/>
  <c r="BA6" i="1"/>
  <c r="AA91" i="1"/>
  <c r="AB91" i="1"/>
  <c r="Y91" i="1" s="1"/>
  <c r="AB80" i="1"/>
  <c r="Y80" i="1" s="1"/>
  <c r="AA80" i="1"/>
  <c r="AE37" i="1"/>
  <c r="AD37" i="1"/>
  <c r="AB36" i="1"/>
  <c r="W36" i="1" s="1"/>
  <c r="AA36" i="1"/>
  <c r="AB77" i="1"/>
  <c r="Y77" i="1" s="1"/>
  <c r="AA77" i="1"/>
  <c r="AA75" i="1"/>
  <c r="AB75" i="1"/>
  <c r="X75" i="1" s="1"/>
  <c r="AZ51" i="1"/>
  <c r="AX51" i="1" s="1"/>
  <c r="AZ72" i="1"/>
  <c r="AX72" i="1" s="1"/>
  <c r="AH104" i="1"/>
  <c r="AB104" i="1" s="1"/>
  <c r="Y104" i="1" s="1"/>
  <c r="AH41" i="1"/>
  <c r="AH76" i="1"/>
  <c r="AJ53" i="1"/>
  <c r="AI53" i="1"/>
  <c r="AK53" i="1"/>
  <c r="AH94" i="1"/>
  <c r="AI42" i="1"/>
  <c r="AJ42" i="1"/>
  <c r="AK42" i="1"/>
  <c r="AB40" i="1"/>
  <c r="W40" i="1" s="1"/>
  <c r="AA40" i="1"/>
  <c r="AH68" i="1"/>
  <c r="AH26" i="1"/>
  <c r="AZ65" i="1"/>
  <c r="AX65" i="1" s="1"/>
  <c r="AZ7" i="1"/>
  <c r="AX7" i="1" s="1"/>
  <c r="AZ70" i="1"/>
  <c r="AX70" i="1" s="1"/>
  <c r="AH64" i="1"/>
  <c r="AH122" i="1"/>
  <c r="AJ31" i="1"/>
  <c r="AI31" i="1"/>
  <c r="AK31" i="1"/>
  <c r="AH57" i="1"/>
  <c r="AH98" i="1"/>
  <c r="AH125" i="1"/>
  <c r="AA125" i="1" s="1"/>
  <c r="AH109" i="1"/>
  <c r="AH95" i="1"/>
  <c r="AH83" i="1"/>
  <c r="AH56" i="1"/>
  <c r="AH65" i="1"/>
  <c r="AH34" i="1"/>
  <c r="AZ18" i="1"/>
  <c r="AX18" i="1" s="1"/>
  <c r="AZ25" i="1"/>
  <c r="AX25" i="1" s="1"/>
  <c r="M280" i="2"/>
  <c r="N280" i="2" s="1"/>
  <c r="AH50" i="1"/>
  <c r="AH70" i="1"/>
  <c r="AB38" i="1"/>
  <c r="W38" i="1" s="1"/>
  <c r="AA38" i="1"/>
  <c r="AA73" i="1"/>
  <c r="AB73" i="1"/>
  <c r="X73" i="1" s="1"/>
  <c r="AB21" i="1"/>
  <c r="X21" i="1" s="1"/>
  <c r="AA21" i="1"/>
  <c r="AH92" i="1"/>
  <c r="AB45" i="1"/>
  <c r="Y45" i="1" s="1"/>
  <c r="AA45" i="1"/>
  <c r="AK72" i="1"/>
  <c r="AI72" i="1"/>
  <c r="AJ72" i="1"/>
  <c r="AB39" i="1"/>
  <c r="W39" i="1" s="1"/>
  <c r="AA39" i="1"/>
  <c r="AA47" i="1"/>
  <c r="AB47" i="1"/>
  <c r="Y47" i="1" s="1"/>
  <c r="AK110" i="1"/>
  <c r="AJ110" i="1"/>
  <c r="AI110" i="1"/>
  <c r="AH110" i="1" s="1"/>
  <c r="AZ73" i="1"/>
  <c r="AX73" i="1" s="1"/>
  <c r="AH55" i="1"/>
  <c r="AB55" i="1" s="1"/>
  <c r="Y55" i="1" s="1"/>
  <c r="AH117" i="1"/>
  <c r="AH118" i="1"/>
  <c r="AJ66" i="1"/>
  <c r="AI66" i="1"/>
  <c r="AK66" i="1"/>
  <c r="AI25" i="1"/>
  <c r="AK25" i="1"/>
  <c r="AJ25" i="1"/>
  <c r="AH79" i="1"/>
  <c r="AH24" i="1"/>
  <c r="AZ37" i="1"/>
  <c r="AX37" i="1" s="1"/>
  <c r="AZ16" i="1"/>
  <c r="AX16" i="1" s="1"/>
  <c r="AH113" i="1"/>
  <c r="AH84" i="1"/>
  <c r="AH29" i="1"/>
  <c r="AZ12" i="1"/>
  <c r="AX12" i="1" s="1"/>
  <c r="AZ39" i="1"/>
  <c r="AX39" i="1" s="1"/>
  <c r="AZ63" i="1"/>
  <c r="AX63" i="1" s="1"/>
  <c r="E6" i="7"/>
  <c r="E9" i="7" s="1"/>
  <c r="E10" i="7" s="1"/>
  <c r="E5" i="7"/>
  <c r="M405" i="2"/>
  <c r="N405" i="2" s="1"/>
  <c r="M382" i="2"/>
  <c r="N382" i="2" s="1"/>
  <c r="M60" i="2"/>
  <c r="R60" i="2" s="1"/>
  <c r="M246" i="2"/>
  <c r="R246" i="2" s="1"/>
  <c r="M195" i="2"/>
  <c r="N195" i="2" s="1"/>
  <c r="M330" i="2"/>
  <c r="M305" i="2"/>
  <c r="N305" i="2" s="1"/>
  <c r="M120" i="2"/>
  <c r="M116" i="2"/>
  <c r="N116" i="2" s="1"/>
  <c r="M133" i="2"/>
  <c r="R133" i="2" s="1"/>
  <c r="M45" i="2"/>
  <c r="M445" i="2"/>
  <c r="M210" i="2"/>
  <c r="M170" i="2"/>
  <c r="M185" i="2"/>
  <c r="N185" i="2" s="1"/>
  <c r="M320" i="2"/>
  <c r="N320" i="2" s="1"/>
  <c r="M262" i="2"/>
  <c r="R262" i="2" s="1"/>
  <c r="M301" i="2"/>
  <c r="N301" i="2" s="1"/>
  <c r="M83" i="2"/>
  <c r="N83" i="2" s="1"/>
  <c r="M267" i="2"/>
  <c r="N267" i="2" s="1"/>
  <c r="M135" i="2"/>
  <c r="N135" i="2" s="1"/>
  <c r="M446" i="2"/>
  <c r="M149" i="2"/>
  <c r="R149" i="2" s="1"/>
  <c r="M408" i="2"/>
  <c r="M225" i="2"/>
  <c r="N225" i="2" s="1"/>
  <c r="M333" i="2"/>
  <c r="N333" i="2" s="1"/>
  <c r="M347" i="2"/>
  <c r="N347" i="2" s="1"/>
  <c r="M436" i="2"/>
  <c r="N436" i="2" s="1"/>
  <c r="M391" i="2"/>
  <c r="M222" i="2"/>
  <c r="R222" i="2" s="1"/>
  <c r="M311" i="2"/>
  <c r="M242" i="2"/>
  <c r="M334" i="2"/>
  <c r="R334" i="2" s="1"/>
  <c r="M155" i="2"/>
  <c r="M362" i="2"/>
  <c r="M368" i="2"/>
  <c r="N368" i="2" s="1"/>
  <c r="M90" i="2"/>
  <c r="M88" i="2"/>
  <c r="M377" i="2"/>
  <c r="M265" i="2"/>
  <c r="M174" i="2"/>
  <c r="M328" i="2"/>
  <c r="N328" i="2" s="1"/>
  <c r="M402" i="2"/>
  <c r="M46" i="2"/>
  <c r="M378" i="2"/>
  <c r="M184" i="2"/>
  <c r="N184" i="2" s="1"/>
  <c r="AE121" i="1"/>
  <c r="AD121" i="1"/>
  <c r="AB105" i="1"/>
  <c r="Y105" i="1" s="1"/>
  <c r="AA105" i="1"/>
  <c r="AE71" i="1"/>
  <c r="AD71" i="1"/>
  <c r="AH90" i="1"/>
  <c r="AA93" i="1"/>
  <c r="AB93" i="1"/>
  <c r="Y93" i="1" s="1"/>
  <c r="AH82" i="1"/>
  <c r="AA64" i="1"/>
  <c r="AB64" i="1"/>
  <c r="X64" i="1" s="1"/>
  <c r="M232" i="2"/>
  <c r="V15" i="2"/>
  <c r="M152" i="2"/>
  <c r="M374" i="2"/>
  <c r="M187" i="2"/>
  <c r="N187" i="2" s="1"/>
  <c r="M102" i="2"/>
  <c r="M394" i="2"/>
  <c r="M177" i="2"/>
  <c r="M293" i="2"/>
  <c r="M409" i="2"/>
  <c r="M297" i="2"/>
  <c r="M44" i="2"/>
  <c r="V20" i="2"/>
  <c r="M125" i="2"/>
  <c r="M194" i="2"/>
  <c r="M294" i="2"/>
  <c r="M344" i="2"/>
  <c r="M314" i="2"/>
  <c r="M414" i="2"/>
  <c r="M367" i="2"/>
  <c r="M260" i="2"/>
  <c r="M139" i="2"/>
  <c r="R139" i="2" s="1"/>
  <c r="M424" i="2"/>
  <c r="N424" i="2" s="1"/>
  <c r="M292" i="2"/>
  <c r="M94" i="2"/>
  <c r="AH129" i="1"/>
  <c r="AA129" i="1" s="1"/>
  <c r="AB127" i="1"/>
  <c r="Y127" i="1" s="1"/>
  <c r="AA127" i="1"/>
  <c r="AA98" i="1"/>
  <c r="AB98" i="1"/>
  <c r="Y98" i="1" s="1"/>
  <c r="AH116" i="1"/>
  <c r="AB109" i="1"/>
  <c r="Y109" i="1" s="1"/>
  <c r="AA109" i="1"/>
  <c r="AB95" i="1"/>
  <c r="Y95" i="1" s="1"/>
  <c r="AA95" i="1"/>
  <c r="AA112" i="1"/>
  <c r="AB112" i="1"/>
  <c r="Y112" i="1" s="1"/>
  <c r="M190" i="2"/>
  <c r="M400" i="2"/>
  <c r="R400" i="2" s="1"/>
  <c r="M417" i="2"/>
  <c r="M389" i="2"/>
  <c r="N389" i="2" s="1"/>
  <c r="M206" i="2"/>
  <c r="R206" i="2" s="1"/>
  <c r="M27" i="2"/>
  <c r="M234" i="2"/>
  <c r="M326" i="2"/>
  <c r="M147" i="2"/>
  <c r="M223" i="2"/>
  <c r="M336" i="2"/>
  <c r="N336" i="2" s="1"/>
  <c r="M82" i="2"/>
  <c r="M216" i="2"/>
  <c r="M375" i="2"/>
  <c r="N375" i="2" s="1"/>
  <c r="M249" i="2"/>
  <c r="M365" i="2"/>
  <c r="M193" i="2"/>
  <c r="R193" i="2" s="1"/>
  <c r="M48" i="2"/>
  <c r="M420" i="2"/>
  <c r="M203" i="2"/>
  <c r="R203" i="2" s="1"/>
  <c r="M65" i="2"/>
  <c r="N65" i="2" s="1"/>
  <c r="M324" i="2"/>
  <c r="V7" i="2"/>
  <c r="M56" i="2"/>
  <c r="M437" i="2"/>
  <c r="AA119" i="1"/>
  <c r="AB119" i="1"/>
  <c r="Y119" i="1" s="1"/>
  <c r="AD100" i="1"/>
  <c r="AE100" i="1"/>
  <c r="AH99" i="1"/>
  <c r="AA50" i="1"/>
  <c r="AB50" i="1"/>
  <c r="Y50" i="1" s="1"/>
  <c r="AH88" i="1"/>
  <c r="AH126" i="1"/>
  <c r="AH74" i="1"/>
  <c r="AH51" i="1"/>
  <c r="AH86" i="1"/>
  <c r="AB48" i="1"/>
  <c r="Y48" i="1" s="1"/>
  <c r="AA48" i="1"/>
  <c r="E5" i="9"/>
  <c r="M261" i="2"/>
  <c r="M30" i="2"/>
  <c r="M180" i="2"/>
  <c r="R180" i="2" s="1"/>
  <c r="M169" i="2"/>
  <c r="N169" i="2" s="1"/>
  <c r="M277" i="2"/>
  <c r="R277" i="2" s="1"/>
  <c r="M439" i="2"/>
  <c r="N439" i="2" s="1"/>
  <c r="M289" i="2"/>
  <c r="M36" i="2"/>
  <c r="M208" i="2"/>
  <c r="M354" i="2"/>
  <c r="M186" i="2"/>
  <c r="M286" i="2"/>
  <c r="M352" i="2"/>
  <c r="M306" i="2"/>
  <c r="M398" i="2"/>
  <c r="M219" i="2"/>
  <c r="M118" i="2"/>
  <c r="M308" i="2"/>
  <c r="N308" i="2" s="1"/>
  <c r="M209" i="2"/>
  <c r="M31" i="2"/>
  <c r="M52" i="2"/>
  <c r="M355" i="2"/>
  <c r="M269" i="2"/>
  <c r="M422" i="2"/>
  <c r="V2" i="2"/>
  <c r="AH124" i="1"/>
  <c r="AH102" i="1"/>
  <c r="AH101" i="1"/>
  <c r="AH97" i="1"/>
  <c r="AH107" i="1"/>
  <c r="AH78" i="1"/>
  <c r="M176" i="2"/>
  <c r="M252" i="2"/>
  <c r="M89" i="2"/>
  <c r="M318" i="2"/>
  <c r="M131" i="2"/>
  <c r="N131" i="2" s="1"/>
  <c r="M110" i="2"/>
  <c r="N110" i="2" s="1"/>
  <c r="M327" i="2"/>
  <c r="N327" i="2" s="1"/>
  <c r="M66" i="2"/>
  <c r="M237" i="2"/>
  <c r="V16" i="2"/>
  <c r="M241" i="2"/>
  <c r="M357" i="2"/>
  <c r="M385" i="2"/>
  <c r="N385" i="2" s="1"/>
  <c r="M40" i="2"/>
  <c r="M395" i="2"/>
  <c r="M331" i="2"/>
  <c r="N331" i="2" s="1"/>
  <c r="M43" i="2"/>
  <c r="M258" i="2"/>
  <c r="M358" i="2"/>
  <c r="N358" i="2" s="1"/>
  <c r="M403" i="2"/>
  <c r="M42" i="2"/>
  <c r="M322" i="2"/>
  <c r="M136" i="2"/>
  <c r="M430" i="2"/>
  <c r="M253" i="2"/>
  <c r="AD60" i="1"/>
  <c r="AE60" i="1"/>
  <c r="AD32" i="1"/>
  <c r="AE32" i="1"/>
  <c r="AA63" i="1"/>
  <c r="AB63" i="1"/>
  <c r="Y63" i="1" s="1"/>
  <c r="AA67" i="1"/>
  <c r="AB67" i="1"/>
  <c r="Y67" i="1" s="1"/>
  <c r="AB69" i="1"/>
  <c r="Y69" i="1" s="1"/>
  <c r="AA69" i="1"/>
  <c r="AB43" i="1"/>
  <c r="W43" i="1" s="1"/>
  <c r="AA43" i="1"/>
  <c r="AB106" i="1"/>
  <c r="Y106" i="1" s="1"/>
  <c r="AA106" i="1"/>
  <c r="AA117" i="1"/>
  <c r="AB117" i="1"/>
  <c r="Y117" i="1" s="1"/>
  <c r="AA118" i="1"/>
  <c r="AB118" i="1"/>
  <c r="Y118" i="1" s="1"/>
  <c r="M49" i="2"/>
  <c r="M134" i="2"/>
  <c r="M332" i="2"/>
  <c r="M163" i="2"/>
  <c r="M28" i="2"/>
  <c r="R28" i="2" s="1"/>
  <c r="M200" i="2"/>
  <c r="M25" i="2"/>
  <c r="M178" i="2"/>
  <c r="M270" i="2"/>
  <c r="M91" i="2"/>
  <c r="M298" i="2"/>
  <c r="M390" i="2"/>
  <c r="M211" i="2"/>
  <c r="M349" i="2"/>
  <c r="M454" i="2"/>
  <c r="M201" i="2"/>
  <c r="M159" i="2"/>
  <c r="M443" i="2"/>
  <c r="M313" i="2"/>
  <c r="M68" i="2"/>
  <c r="M105" i="2"/>
  <c r="M296" i="2"/>
  <c r="V3" i="2"/>
  <c r="M353" i="2"/>
  <c r="M204" i="2"/>
  <c r="M434" i="2"/>
  <c r="R434" i="2" s="1"/>
  <c r="AA113" i="1"/>
  <c r="AB113" i="1"/>
  <c r="Y113" i="1" s="1"/>
  <c r="AH49" i="1"/>
  <c r="AH62" i="1"/>
  <c r="AA84" i="1"/>
  <c r="AB84" i="1"/>
  <c r="Y84" i="1" s="1"/>
  <c r="M213" i="2"/>
  <c r="M448" i="2"/>
  <c r="M24" i="2"/>
  <c r="AA58" i="1"/>
  <c r="AB58" i="1"/>
  <c r="Y58" i="1" s="1"/>
  <c r="AA41" i="1"/>
  <c r="AB41" i="1"/>
  <c r="W41" i="1" s="1"/>
  <c r="M288" i="2"/>
  <c r="N288" i="2" s="1"/>
  <c r="M205" i="2"/>
  <c r="M282" i="2"/>
  <c r="M128" i="2"/>
  <c r="R128" i="2" s="1"/>
  <c r="M58" i="2"/>
  <c r="M229" i="2"/>
  <c r="N229" i="2" s="1"/>
  <c r="M384" i="2"/>
  <c r="R384" i="2" s="1"/>
  <c r="M233" i="2"/>
  <c r="M341" i="2"/>
  <c r="M364" i="2"/>
  <c r="R364" i="2" s="1"/>
  <c r="M32" i="2"/>
  <c r="M393" i="2"/>
  <c r="M230" i="2"/>
  <c r="M227" i="2"/>
  <c r="M250" i="2"/>
  <c r="M350" i="2"/>
  <c r="N350" i="2" s="1"/>
  <c r="M295" i="2"/>
  <c r="M370" i="2"/>
  <c r="R370" i="2" s="1"/>
  <c r="M371" i="2"/>
  <c r="R371" i="2" s="1"/>
  <c r="M418" i="2"/>
  <c r="N418" i="2" s="1"/>
  <c r="M240" i="2"/>
  <c r="M429" i="2"/>
  <c r="N429" i="2" s="1"/>
  <c r="M388" i="2"/>
  <c r="M226" i="2"/>
  <c r="N226" i="2" s="1"/>
  <c r="M310" i="2"/>
  <c r="R310" i="2" s="1"/>
  <c r="M37" i="2"/>
  <c r="AH123" i="1"/>
  <c r="AA123" i="1" s="1"/>
  <c r="AD85" i="1"/>
  <c r="AE85" i="1"/>
  <c r="AB30" i="1"/>
  <c r="W30" i="1" s="1"/>
  <c r="AA30" i="1"/>
  <c r="AA89" i="1"/>
  <c r="AB89" i="1"/>
  <c r="Y89" i="1" s="1"/>
  <c r="AD52" i="1"/>
  <c r="AE52" i="1"/>
  <c r="AH81" i="1"/>
  <c r="AH96" i="1"/>
  <c r="AH120" i="1"/>
  <c r="AH33" i="1"/>
  <c r="AH108" i="1"/>
  <c r="M316" i="2"/>
  <c r="AB123" i="1"/>
  <c r="Y123" i="1" s="1"/>
  <c r="R131" i="2"/>
  <c r="AB129" i="1"/>
  <c r="Y129" i="1" s="1"/>
  <c r="M218" i="2"/>
  <c r="M140" i="2"/>
  <c r="M97" i="2"/>
  <c r="N97" i="2" s="1"/>
  <c r="M396" i="2"/>
  <c r="N396" i="2" s="1"/>
  <c r="M376" i="2"/>
  <c r="M421" i="2"/>
  <c r="N421" i="2" s="1"/>
  <c r="M21" i="2"/>
  <c r="N21" i="2" s="1"/>
  <c r="M47" i="2"/>
  <c r="R47" i="2" s="1"/>
  <c r="M57" i="2"/>
  <c r="N57" i="2" s="1"/>
  <c r="M337" i="2"/>
  <c r="N337" i="2" s="1"/>
  <c r="M321" i="2"/>
  <c r="N321" i="2" s="1"/>
  <c r="M167" i="2"/>
  <c r="M55" i="2"/>
  <c r="M73" i="2"/>
  <c r="M343" i="2"/>
  <c r="M319" i="2"/>
  <c r="M175" i="2"/>
  <c r="N175" i="2" s="1"/>
  <c r="M63" i="2"/>
  <c r="N63" i="2" s="1"/>
  <c r="M81" i="2"/>
  <c r="N81" i="2" s="1"/>
  <c r="M199" i="2"/>
  <c r="M348" i="2"/>
  <c r="N348" i="2" s="1"/>
  <c r="M183" i="2"/>
  <c r="N183" i="2" s="1"/>
  <c r="M79" i="2"/>
  <c r="N79" i="2" s="1"/>
  <c r="M76" i="2"/>
  <c r="N76" i="2" s="1"/>
  <c r="M404" i="2"/>
  <c r="R404" i="2" s="1"/>
  <c r="M351" i="2"/>
  <c r="N351" i="2" s="1"/>
  <c r="M191" i="2"/>
  <c r="N191" i="2" s="1"/>
  <c r="M87" i="2"/>
  <c r="M309" i="2"/>
  <c r="M142" i="2"/>
  <c r="M198" i="2"/>
  <c r="R198" i="2" s="1"/>
  <c r="M126" i="2"/>
  <c r="M254" i="2"/>
  <c r="M392" i="2"/>
  <c r="M373" i="2"/>
  <c r="M380" i="2"/>
  <c r="M132" i="2"/>
  <c r="M64" i="2"/>
  <c r="M33" i="2"/>
  <c r="M188" i="2"/>
  <c r="M41" i="2"/>
  <c r="M59" i="2"/>
  <c r="M329" i="2"/>
  <c r="M245" i="2"/>
  <c r="M103" i="2"/>
  <c r="M304" i="2"/>
  <c r="N304" i="2" s="1"/>
  <c r="M407" i="2"/>
  <c r="M415" i="2"/>
  <c r="V5" i="2"/>
  <c r="M111" i="2"/>
  <c r="M312" i="2"/>
  <c r="M411" i="2"/>
  <c r="M256" i="2"/>
  <c r="M212" i="2"/>
  <c r="M119" i="2"/>
  <c r="M22" i="2"/>
  <c r="M432" i="2"/>
  <c r="M86" i="2"/>
  <c r="M220" i="2"/>
  <c r="M127" i="2"/>
  <c r="M23" i="2"/>
  <c r="M214" i="2"/>
  <c r="M419" i="2"/>
  <c r="M228" i="2"/>
  <c r="M143" i="2"/>
  <c r="M192" i="2"/>
  <c r="M342" i="2"/>
  <c r="V10" i="2"/>
  <c r="M335" i="2"/>
  <c r="M151" i="2"/>
  <c r="M38" i="2"/>
  <c r="R38" i="2" s="1"/>
  <c r="M263" i="2"/>
  <c r="M271" i="2"/>
  <c r="M361" i="2"/>
  <c r="M386" i="2"/>
  <c r="M168" i="2"/>
  <c r="M85" i="2"/>
  <c r="E5" i="20"/>
  <c r="M285" i="2"/>
  <c r="M317" i="2"/>
  <c r="M115" i="2"/>
  <c r="M444" i="2"/>
  <c r="M338" i="2"/>
  <c r="V8" i="2"/>
  <c r="M150" i="2"/>
  <c r="M397" i="2"/>
  <c r="M84" i="2"/>
  <c r="R84" i="2" s="1"/>
  <c r="M243" i="2"/>
  <c r="N243" i="2" s="1"/>
  <c r="M279" i="2"/>
  <c r="N279" i="2" s="1"/>
  <c r="M431" i="2"/>
  <c r="R431" i="2" s="1"/>
  <c r="M410" i="2"/>
  <c r="M441" i="2"/>
  <c r="N441" i="2" s="1"/>
  <c r="M278" i="2"/>
  <c r="M438" i="2"/>
  <c r="M92" i="2"/>
  <c r="M251" i="2"/>
  <c r="M345" i="2"/>
  <c r="M435" i="2"/>
  <c r="M366" i="2"/>
  <c r="M412" i="2"/>
  <c r="M231" i="2"/>
  <c r="V11" i="2"/>
  <c r="M100" i="2"/>
  <c r="M259" i="2"/>
  <c r="M399" i="2"/>
  <c r="M447" i="2"/>
  <c r="M238" i="2"/>
  <c r="M96" i="2"/>
  <c r="M239" i="2"/>
  <c r="V12" i="2"/>
  <c r="M108" i="2"/>
  <c r="M275" i="2"/>
  <c r="M401" i="2"/>
  <c r="M433" i="2"/>
  <c r="M426" i="2"/>
  <c r="M104" i="2"/>
  <c r="M247" i="2"/>
  <c r="V13" i="2"/>
  <c r="M124" i="2"/>
  <c r="M283" i="2"/>
  <c r="M29" i="2"/>
  <c r="M106" i="2"/>
  <c r="M165" i="2"/>
  <c r="M161" i="2"/>
  <c r="V18" i="2"/>
  <c r="M451" i="2"/>
  <c r="M416" i="2"/>
  <c r="M450" i="2"/>
  <c r="M117" i="2"/>
  <c r="M207" i="2"/>
  <c r="M50" i="2"/>
  <c r="M109" i="2"/>
  <c r="M51" i="2"/>
  <c r="M291" i="2"/>
  <c r="M255" i="2"/>
  <c r="M171" i="2"/>
  <c r="M372" i="2"/>
  <c r="M300" i="2"/>
  <c r="M72" i="2"/>
  <c r="M215" i="2"/>
  <c r="M340" i="2"/>
  <c r="M302" i="2"/>
  <c r="M299" i="2"/>
  <c r="M428" i="2"/>
  <c r="V9" i="2"/>
  <c r="V21" i="2"/>
  <c r="M144" i="2"/>
  <c r="M221" i="2"/>
  <c r="M98" i="2"/>
  <c r="R98" i="2" s="1"/>
  <c r="M148" i="2"/>
  <c r="M307" i="2"/>
  <c r="M452" i="2"/>
  <c r="V19" i="2"/>
  <c r="V22" i="2"/>
  <c r="M202" i="2"/>
  <c r="M93" i="2"/>
  <c r="M61" i="2"/>
  <c r="M156" i="2"/>
  <c r="M315" i="2"/>
  <c r="M287" i="2"/>
  <c r="M26" i="2"/>
  <c r="M181" i="2"/>
  <c r="M74" i="2"/>
  <c r="M54" i="2"/>
  <c r="M69" i="2"/>
  <c r="M164" i="2"/>
  <c r="M323" i="2"/>
  <c r="M356" i="2"/>
  <c r="M162" i="2"/>
  <c r="M53" i="2"/>
  <c r="M160" i="2"/>
  <c r="M62" i="2"/>
  <c r="M77" i="2"/>
  <c r="M172" i="2"/>
  <c r="M339" i="2"/>
  <c r="M359" i="2"/>
  <c r="M34" i="2"/>
  <c r="V14" i="2"/>
  <c r="M346" i="2"/>
  <c r="M235" i="2"/>
  <c r="M80" i="2"/>
  <c r="M141" i="2"/>
  <c r="M290" i="2"/>
  <c r="M67" i="2"/>
  <c r="M182" i="2"/>
  <c r="M387" i="2"/>
  <c r="M325" i="2"/>
  <c r="M95" i="2"/>
  <c r="M112" i="2"/>
  <c r="V17" i="2"/>
  <c r="M224" i="2"/>
  <c r="M440" i="2"/>
  <c r="V4" i="2"/>
  <c r="M442" i="2"/>
  <c r="M78" i="2"/>
  <c r="M101" i="2"/>
  <c r="M196" i="2"/>
  <c r="M266" i="2"/>
  <c r="M138" i="2"/>
  <c r="M114" i="2"/>
  <c r="M113" i="2"/>
  <c r="M248" i="2"/>
  <c r="M158" i="2"/>
  <c r="M173" i="2"/>
  <c r="M99" i="2"/>
  <c r="M71" i="2"/>
  <c r="M360" i="2"/>
  <c r="M122" i="2"/>
  <c r="M121" i="2"/>
  <c r="M264" i="2"/>
  <c r="M166" i="2"/>
  <c r="M281" i="2"/>
  <c r="M268" i="2"/>
  <c r="M425" i="2"/>
  <c r="M363" i="2"/>
  <c r="M130" i="2"/>
  <c r="M137" i="2"/>
  <c r="M272" i="2"/>
  <c r="M75" i="2"/>
  <c r="M153" i="2"/>
  <c r="M276" i="2"/>
  <c r="M427" i="2"/>
  <c r="M381" i="2"/>
  <c r="M146" i="2"/>
  <c r="M145" i="2"/>
  <c r="M257" i="2"/>
  <c r="M244" i="2"/>
  <c r="M189" i="2"/>
  <c r="M284" i="2"/>
  <c r="M453" i="2"/>
  <c r="M383" i="2"/>
  <c r="M154" i="2"/>
  <c r="M35" i="2"/>
  <c r="M129" i="2"/>
  <c r="M179" i="2"/>
  <c r="M369" i="2"/>
  <c r="M449" i="2"/>
  <c r="M406" i="2"/>
  <c r="M236" i="2"/>
  <c r="M39" i="2"/>
  <c r="M413" i="2"/>
  <c r="M197" i="2"/>
  <c r="M217" i="2"/>
  <c r="M123" i="2"/>
  <c r="M423" i="2"/>
  <c r="V6" i="2"/>
  <c r="M157" i="2"/>
  <c r="M70" i="2"/>
  <c r="M107" i="2"/>
  <c r="M379" i="2"/>
  <c r="M274" i="2"/>
  <c r="M273" i="2"/>
  <c r="M303" i="2"/>
  <c r="E4" i="5"/>
  <c r="M365" i="5" s="1"/>
  <c r="E6" i="20"/>
  <c r="E9" i="20" s="1"/>
  <c r="E10" i="20" s="1"/>
  <c r="E4" i="11"/>
  <c r="E4" i="13"/>
  <c r="E4" i="9"/>
  <c r="E6" i="11"/>
  <c r="E9" i="11" s="1"/>
  <c r="E10" i="11" s="1"/>
  <c r="E5" i="13"/>
  <c r="AD130" i="1" l="1"/>
  <c r="AE130" i="1"/>
  <c r="AD133" i="1"/>
  <c r="AE133" i="1"/>
  <c r="AE131" i="1"/>
  <c r="AD131" i="1"/>
  <c r="AB142" i="15"/>
  <c r="Y142" i="15" s="1"/>
  <c r="AA142" i="15"/>
  <c r="AE142" i="15" s="1"/>
  <c r="AB144" i="15"/>
  <c r="Y144" i="15" s="1"/>
  <c r="AA144" i="15"/>
  <c r="AE144" i="15" s="1"/>
  <c r="R187" i="2"/>
  <c r="M407" i="7"/>
  <c r="M125" i="7"/>
  <c r="M137" i="7"/>
  <c r="M391" i="7"/>
  <c r="R391" i="7" s="1"/>
  <c r="V6" i="7"/>
  <c r="M168" i="7"/>
  <c r="M365" i="7"/>
  <c r="M339" i="7"/>
  <c r="M111" i="7"/>
  <c r="R111" i="7" s="1"/>
  <c r="M263" i="7"/>
  <c r="M132" i="7"/>
  <c r="N132" i="7" s="1"/>
  <c r="M33" i="7"/>
  <c r="N33" i="7" s="1"/>
  <c r="M43" i="7"/>
  <c r="R43" i="7" s="1"/>
  <c r="M428" i="7"/>
  <c r="M383" i="7"/>
  <c r="M268" i="7"/>
  <c r="M224" i="7"/>
  <c r="N224" i="7" s="1"/>
  <c r="M374" i="7"/>
  <c r="M189" i="7"/>
  <c r="R189" i="7" s="1"/>
  <c r="M68" i="7"/>
  <c r="N68" i="7" s="1"/>
  <c r="M398" i="7"/>
  <c r="R398" i="7" s="1"/>
  <c r="M160" i="7"/>
  <c r="M109" i="7"/>
  <c r="R109" i="7" s="1"/>
  <c r="M426" i="7"/>
  <c r="R426" i="7" s="1"/>
  <c r="M155" i="7"/>
  <c r="N155" i="7" s="1"/>
  <c r="M91" i="7"/>
  <c r="M253" i="7"/>
  <c r="N253" i="7" s="1"/>
  <c r="M86" i="7"/>
  <c r="R86" i="7" s="1"/>
  <c r="M296" i="7"/>
  <c r="R296" i="7" s="1"/>
  <c r="M145" i="7"/>
  <c r="V5" i="7"/>
  <c r="M211" i="7"/>
  <c r="N211" i="7" s="1"/>
  <c r="M437" i="7"/>
  <c r="N437" i="7" s="1"/>
  <c r="M334" i="7"/>
  <c r="M255" i="7"/>
  <c r="N255" i="7" s="1"/>
  <c r="M96" i="7"/>
  <c r="N96" i="7" s="1"/>
  <c r="M418" i="7"/>
  <c r="N418" i="7" s="1"/>
  <c r="M32" i="7"/>
  <c r="M262" i="7"/>
  <c r="N262" i="7" s="1"/>
  <c r="M430" i="7"/>
  <c r="R430" i="7" s="1"/>
  <c r="V2" i="7"/>
  <c r="M319" i="7"/>
  <c r="M381" i="7"/>
  <c r="M150" i="7"/>
  <c r="R150" i="7" s="1"/>
  <c r="M209" i="7"/>
  <c r="R209" i="7" s="1"/>
  <c r="M51" i="7"/>
  <c r="M440" i="7"/>
  <c r="N440" i="7" s="1"/>
  <c r="M147" i="7"/>
  <c r="N147" i="7" s="1"/>
  <c r="M373" i="7"/>
  <c r="R373" i="7" s="1"/>
  <c r="M270" i="7"/>
  <c r="M191" i="7"/>
  <c r="V10" i="7"/>
  <c r="M354" i="7"/>
  <c r="N354" i="7" s="1"/>
  <c r="M25" i="7"/>
  <c r="M439" i="7"/>
  <c r="R439" i="7" s="1"/>
  <c r="M442" i="7"/>
  <c r="N442" i="7" s="1"/>
  <c r="M232" i="7"/>
  <c r="R232" i="7" s="1"/>
  <c r="M61" i="7"/>
  <c r="M104" i="7"/>
  <c r="M317" i="7"/>
  <c r="R317" i="7" s="1"/>
  <c r="V15" i="7"/>
  <c r="V11" i="7"/>
  <c r="M278" i="7"/>
  <c r="N278" i="7" s="1"/>
  <c r="M214" i="7"/>
  <c r="N214" i="7" s="1"/>
  <c r="M71" i="7"/>
  <c r="N71" i="7" s="1"/>
  <c r="M273" i="7"/>
  <c r="M106" i="7"/>
  <c r="M283" i="7"/>
  <c r="N283" i="7" s="1"/>
  <c r="M376" i="7"/>
  <c r="N376" i="7" s="1"/>
  <c r="M83" i="7"/>
  <c r="M309" i="7"/>
  <c r="R309" i="7" s="1"/>
  <c r="M206" i="7"/>
  <c r="N206" i="7" s="1"/>
  <c r="M127" i="7"/>
  <c r="R127" i="7" s="1"/>
  <c r="M393" i="7"/>
  <c r="M290" i="7"/>
  <c r="M432" i="7"/>
  <c r="N432" i="7" s="1"/>
  <c r="M183" i="7"/>
  <c r="R183" i="7" s="1"/>
  <c r="V9" i="7"/>
  <c r="M199" i="7"/>
  <c r="R199" i="7" s="1"/>
  <c r="M135" i="7"/>
  <c r="R135" i="7" s="1"/>
  <c r="M337" i="7"/>
  <c r="N337" i="7" s="1"/>
  <c r="M170" i="7"/>
  <c r="M347" i="7"/>
  <c r="M76" i="7"/>
  <c r="R76" i="7" s="1"/>
  <c r="M420" i="7"/>
  <c r="R420" i="7" s="1"/>
  <c r="M324" i="7"/>
  <c r="M245" i="7"/>
  <c r="R245" i="7" s="1"/>
  <c r="M142" i="7"/>
  <c r="R142" i="7" s="1"/>
  <c r="M42" i="7"/>
  <c r="N42" i="7" s="1"/>
  <c r="M329" i="7"/>
  <c r="M226" i="7"/>
  <c r="M395" i="7"/>
  <c r="N395" i="7" s="1"/>
  <c r="M385" i="7"/>
  <c r="R385" i="7" s="1"/>
  <c r="M448" i="7"/>
  <c r="M275" i="7"/>
  <c r="N275" i="7" s="1"/>
  <c r="M445" i="7"/>
  <c r="R445" i="7" s="1"/>
  <c r="M21" i="7"/>
  <c r="R21" i="7" s="1"/>
  <c r="M401" i="7"/>
  <c r="M234" i="7"/>
  <c r="N234" i="7" s="1"/>
  <c r="M411" i="7"/>
  <c r="N411" i="7" s="1"/>
  <c r="M140" i="7"/>
  <c r="N140" i="7" s="1"/>
  <c r="M406" i="7"/>
  <c r="M356" i="7"/>
  <c r="R356" i="7" s="1"/>
  <c r="M260" i="7"/>
  <c r="N260" i="7" s="1"/>
  <c r="M181" i="7"/>
  <c r="R181" i="7" s="1"/>
  <c r="M78" i="7"/>
  <c r="V7" i="7"/>
  <c r="M265" i="7"/>
  <c r="N265" i="7" s="1"/>
  <c r="M162" i="7"/>
  <c r="N162" i="7" s="1"/>
  <c r="M139" i="7"/>
  <c r="M24" i="7"/>
  <c r="R24" i="7" s="1"/>
  <c r="M384" i="7"/>
  <c r="N384" i="7" s="1"/>
  <c r="M81" i="7"/>
  <c r="N81" i="7" s="1"/>
  <c r="M73" i="7"/>
  <c r="M219" i="7"/>
  <c r="M342" i="7"/>
  <c r="R342" i="7" s="1"/>
  <c r="M362" i="7"/>
  <c r="R362" i="7" s="1"/>
  <c r="M298" i="7"/>
  <c r="M364" i="7"/>
  <c r="R364" i="7" s="1"/>
  <c r="M204" i="7"/>
  <c r="N204" i="7" s="1"/>
  <c r="M64" i="7"/>
  <c r="N64" i="7" s="1"/>
  <c r="M327" i="7"/>
  <c r="M403" i="7"/>
  <c r="N403" i="7" s="1"/>
  <c r="M196" i="7"/>
  <c r="N196" i="7" s="1"/>
  <c r="M117" i="7"/>
  <c r="R117" i="7" s="1"/>
  <c r="M447" i="7"/>
  <c r="M288" i="7"/>
  <c r="R288" i="7" s="1"/>
  <c r="M201" i="7"/>
  <c r="N201" i="7" s="1"/>
  <c r="M98" i="7"/>
  <c r="N98" i="7" s="1"/>
  <c r="M188" i="7"/>
  <c r="M50" i="7"/>
  <c r="M368" i="7"/>
  <c r="N368" i="7" s="1"/>
  <c r="M75" i="7"/>
  <c r="R75" i="7" s="1"/>
  <c r="M301" i="7"/>
  <c r="M198" i="7"/>
  <c r="N198" i="7" s="1"/>
  <c r="M119" i="7"/>
  <c r="R119" i="7" s="1"/>
  <c r="M321" i="7"/>
  <c r="N321" i="7" s="1"/>
  <c r="M424" i="7"/>
  <c r="M357" i="7"/>
  <c r="M208" i="7"/>
  <c r="N208" i="7" s="1"/>
  <c r="M246" i="7"/>
  <c r="N246" i="7" s="1"/>
  <c r="M23" i="7"/>
  <c r="M58" i="7"/>
  <c r="R58" i="7" s="1"/>
  <c r="M412" i="7"/>
  <c r="N412" i="7" s="1"/>
  <c r="M316" i="7"/>
  <c r="N316" i="7" s="1"/>
  <c r="M237" i="7"/>
  <c r="M134" i="7"/>
  <c r="M38" i="7"/>
  <c r="R38" i="7" s="1"/>
  <c r="M257" i="7"/>
  <c r="N257" i="7" s="1"/>
  <c r="M404" i="7"/>
  <c r="M229" i="7"/>
  <c r="N229" i="7" s="1"/>
  <c r="M377" i="7"/>
  <c r="N377" i="7" s="1"/>
  <c r="M423" i="7"/>
  <c r="R423" i="7" s="1"/>
  <c r="M233" i="7"/>
  <c r="M419" i="7"/>
  <c r="M348" i="7"/>
  <c r="N348" i="7" s="1"/>
  <c r="M252" i="7"/>
  <c r="N252" i="7" s="1"/>
  <c r="M173" i="7"/>
  <c r="M70" i="7"/>
  <c r="N70" i="7" s="1"/>
  <c r="M344" i="7"/>
  <c r="N344" i="7" s="1"/>
  <c r="M63" i="7"/>
  <c r="N63" i="7" s="1"/>
  <c r="M323" i="7"/>
  <c r="M446" i="7"/>
  <c r="R446" i="7" s="1"/>
  <c r="M402" i="7"/>
  <c r="N402" i="7" s="1"/>
  <c r="M136" i="7"/>
  <c r="N136" i="7" s="1"/>
  <c r="M386" i="7"/>
  <c r="M304" i="7"/>
  <c r="N304" i="7" s="1"/>
  <c r="M280" i="7"/>
  <c r="N280" i="7" s="1"/>
  <c r="M410" i="7"/>
  <c r="N410" i="7" s="1"/>
  <c r="M259" i="7"/>
  <c r="M382" i="7"/>
  <c r="M274" i="7"/>
  <c r="N274" i="7" s="1"/>
  <c r="M177" i="7"/>
  <c r="N177" i="7" s="1"/>
  <c r="M363" i="7"/>
  <c r="M331" i="7"/>
  <c r="R331" i="7" s="1"/>
  <c r="M124" i="7"/>
  <c r="R124" i="7" s="1"/>
  <c r="M454" i="7"/>
  <c r="R454" i="7" s="1"/>
  <c r="M375" i="7"/>
  <c r="M216" i="7"/>
  <c r="M282" i="7"/>
  <c r="N282" i="7" s="1"/>
  <c r="M131" i="7"/>
  <c r="N131" i="7" s="1"/>
  <c r="M254" i="7"/>
  <c r="M251" i="7"/>
  <c r="R251" i="7" s="1"/>
  <c r="M37" i="7"/>
  <c r="R37" i="7" s="1"/>
  <c r="M156" i="7"/>
  <c r="N156" i="7" s="1"/>
  <c r="M267" i="7"/>
  <c r="M62" i="7"/>
  <c r="M390" i="7"/>
  <c r="R390" i="7" s="1"/>
  <c r="M311" i="7"/>
  <c r="R311" i="7" s="1"/>
  <c r="M152" i="7"/>
  <c r="M154" i="7"/>
  <c r="N154" i="7" s="1"/>
  <c r="M308" i="7"/>
  <c r="N308" i="7" s="1"/>
  <c r="M126" i="7"/>
  <c r="N126" i="7" s="1"/>
  <c r="M123" i="7"/>
  <c r="V20" i="7"/>
  <c r="M102" i="7"/>
  <c r="R102" i="7" s="1"/>
  <c r="M203" i="7"/>
  <c r="N203" i="7" s="1"/>
  <c r="M429" i="7"/>
  <c r="M326" i="7"/>
  <c r="N326" i="7" s="1"/>
  <c r="M247" i="7"/>
  <c r="R247" i="7" s="1"/>
  <c r="M88" i="7"/>
  <c r="N88" i="7" s="1"/>
  <c r="M53" i="7"/>
  <c r="M116" i="7"/>
  <c r="M239" i="7"/>
  <c r="R239" i="7" s="1"/>
  <c r="M172" i="7"/>
  <c r="R172" i="7" s="1"/>
  <c r="M149" i="7"/>
  <c r="M865" i="20"/>
  <c r="N865" i="20" s="1"/>
  <c r="R333" i="2"/>
  <c r="M161" i="5"/>
  <c r="R161" i="5" s="1"/>
  <c r="M31" i="5"/>
  <c r="R336" i="2"/>
  <c r="M99" i="5"/>
  <c r="N99" i="5" s="1"/>
  <c r="V10" i="5"/>
  <c r="M218" i="5"/>
  <c r="N218" i="5" s="1"/>
  <c r="M193" i="5"/>
  <c r="R193" i="5" s="1"/>
  <c r="M52" i="7"/>
  <c r="R52" i="7" s="1"/>
  <c r="M433" i="7"/>
  <c r="N433" i="7" s="1"/>
  <c r="M65" i="7"/>
  <c r="V18" i="7"/>
  <c r="M307" i="7"/>
  <c r="N307" i="7" s="1"/>
  <c r="M235" i="7"/>
  <c r="R235" i="7" s="1"/>
  <c r="V17" i="7"/>
  <c r="M208" i="5"/>
  <c r="N208" i="5" s="1"/>
  <c r="R328" i="2"/>
  <c r="M653" i="20"/>
  <c r="N653" i="20" s="1"/>
  <c r="M1058" i="20"/>
  <c r="AA120" i="4"/>
  <c r="AE120" i="4" s="1"/>
  <c r="AB120" i="4"/>
  <c r="Y120" i="4" s="1"/>
  <c r="AA82" i="4"/>
  <c r="AE82" i="4" s="1"/>
  <c r="AB82" i="4"/>
  <c r="Y82" i="4" s="1"/>
  <c r="AB122" i="4"/>
  <c r="Y122" i="4" s="1"/>
  <c r="AA122" i="4"/>
  <c r="AE122" i="4" s="1"/>
  <c r="AB87" i="4"/>
  <c r="Y87" i="4" s="1"/>
  <c r="AA87" i="4"/>
  <c r="AE87" i="4" s="1"/>
  <c r="AB106" i="4"/>
  <c r="Y106" i="4" s="1"/>
  <c r="AA106" i="4"/>
  <c r="AE106" i="4" s="1"/>
  <c r="AA109" i="4"/>
  <c r="AE109" i="4" s="1"/>
  <c r="AB109" i="4"/>
  <c r="Y109" i="4" s="1"/>
  <c r="AA69" i="4"/>
  <c r="AE69" i="4" s="1"/>
  <c r="AB69" i="4"/>
  <c r="Y69" i="4" s="1"/>
  <c r="AA59" i="4"/>
  <c r="AE59" i="4" s="1"/>
  <c r="AB59" i="4"/>
  <c r="Y59" i="4" s="1"/>
  <c r="AA90" i="4"/>
  <c r="AE90" i="4" s="1"/>
  <c r="AB90" i="4"/>
  <c r="Y90" i="4" s="1"/>
  <c r="AA105" i="4"/>
  <c r="AE105" i="4" s="1"/>
  <c r="AB105" i="4"/>
  <c r="Y105" i="4" s="1"/>
  <c r="AA76" i="4"/>
  <c r="AE76" i="4" s="1"/>
  <c r="AB76" i="4"/>
  <c r="Y76" i="4" s="1"/>
  <c r="AA63" i="4"/>
  <c r="AE63" i="4" s="1"/>
  <c r="AB63" i="4"/>
  <c r="Y63" i="4" s="1"/>
  <c r="M785" i="20"/>
  <c r="N785" i="20" s="1"/>
  <c r="AA96" i="4"/>
  <c r="AE96" i="4" s="1"/>
  <c r="AB96" i="4"/>
  <c r="Y96" i="4" s="1"/>
  <c r="AA118" i="4"/>
  <c r="AE118" i="4" s="1"/>
  <c r="AB118" i="4"/>
  <c r="Y118" i="4" s="1"/>
  <c r="AB72" i="4"/>
  <c r="X72" i="4" s="1"/>
  <c r="AA72" i="4"/>
  <c r="AE72" i="4" s="1"/>
  <c r="AA110" i="4"/>
  <c r="AE110" i="4" s="1"/>
  <c r="AB110" i="4"/>
  <c r="Y110" i="4" s="1"/>
  <c r="AA103" i="4"/>
  <c r="AE103" i="4" s="1"/>
  <c r="AB103" i="4"/>
  <c r="Y103" i="4" s="1"/>
  <c r="AA119" i="4"/>
  <c r="AE119" i="4" s="1"/>
  <c r="AB119" i="4"/>
  <c r="Y119" i="4" s="1"/>
  <c r="AB75" i="4"/>
  <c r="X75" i="4" s="1"/>
  <c r="AA75" i="4"/>
  <c r="AE75" i="4" s="1"/>
  <c r="AA86" i="4"/>
  <c r="AE86" i="4" s="1"/>
  <c r="AB86" i="4"/>
  <c r="Y86" i="4" s="1"/>
  <c r="AB64" i="4"/>
  <c r="X64" i="4" s="1"/>
  <c r="AA64" i="4"/>
  <c r="AE64" i="4" s="1"/>
  <c r="AC11" i="4" s="1"/>
  <c r="AA111" i="4"/>
  <c r="AE111" i="4" s="1"/>
  <c r="AB111" i="4"/>
  <c r="Y111" i="4" s="1"/>
  <c r="M1090" i="20"/>
  <c r="R1090" i="20" s="1"/>
  <c r="M1161" i="20"/>
  <c r="R1161" i="20" s="1"/>
  <c r="AA29" i="4"/>
  <c r="AE29" i="4" s="1"/>
  <c r="AB29" i="4"/>
  <c r="W29" i="4" s="1"/>
  <c r="AA123" i="4"/>
  <c r="AE123" i="4" s="1"/>
  <c r="AB123" i="4"/>
  <c r="Y123" i="4" s="1"/>
  <c r="M430" i="20"/>
  <c r="N430" i="20" s="1"/>
  <c r="AA100" i="4"/>
  <c r="AE100" i="4" s="1"/>
  <c r="AB100" i="4"/>
  <c r="Y100" i="4" s="1"/>
  <c r="AA43" i="4"/>
  <c r="AE43" i="4" s="1"/>
  <c r="AB43" i="4"/>
  <c r="W43" i="4" s="1"/>
  <c r="M1156" i="20"/>
  <c r="R1156" i="20" s="1"/>
  <c r="M1150" i="20"/>
  <c r="R1150" i="20" s="1"/>
  <c r="M1111" i="20"/>
  <c r="N1111" i="20" s="1"/>
  <c r="M1001" i="20"/>
  <c r="R1001" i="20" s="1"/>
  <c r="R385" i="2"/>
  <c r="M730" i="20"/>
  <c r="N730" i="20" s="1"/>
  <c r="M602" i="20"/>
  <c r="N602" i="20" s="1"/>
  <c r="V29" i="20"/>
  <c r="R110" i="2"/>
  <c r="AA30" i="16"/>
  <c r="AE30" i="16" s="1"/>
  <c r="AB30" i="16"/>
  <c r="W30" i="16" s="1"/>
  <c r="AA56" i="16"/>
  <c r="AE56" i="16" s="1"/>
  <c r="AB56" i="16"/>
  <c r="Y56" i="16" s="1"/>
  <c r="AB43" i="16"/>
  <c r="W43" i="16" s="1"/>
  <c r="AA43" i="16"/>
  <c r="AE43" i="16" s="1"/>
  <c r="AA80" i="16"/>
  <c r="AE80" i="16" s="1"/>
  <c r="AB80" i="16"/>
  <c r="AA27" i="16"/>
  <c r="AE27" i="16" s="1"/>
  <c r="AB27" i="16"/>
  <c r="W27" i="16" s="1"/>
  <c r="AA59" i="16"/>
  <c r="AE59" i="16" s="1"/>
  <c r="AB59" i="16"/>
  <c r="AA66" i="16"/>
  <c r="AE66" i="16" s="1"/>
  <c r="AB66" i="16"/>
  <c r="X66" i="16" s="1"/>
  <c r="AB48" i="16"/>
  <c r="Y48" i="16" s="1"/>
  <c r="AA48" i="16"/>
  <c r="AE48" i="16" s="1"/>
  <c r="R327" i="2"/>
  <c r="AA40" i="16"/>
  <c r="AE40" i="16" s="1"/>
  <c r="AB40" i="16"/>
  <c r="W40" i="16" s="1"/>
  <c r="AB34" i="16"/>
  <c r="W34" i="16" s="1"/>
  <c r="AA34" i="16"/>
  <c r="AE34" i="16" s="1"/>
  <c r="AB28" i="16"/>
  <c r="W28" i="16" s="1"/>
  <c r="AA28" i="16"/>
  <c r="AE28" i="16" s="1"/>
  <c r="AB44" i="16"/>
  <c r="W44" i="16" s="1"/>
  <c r="AA44" i="16"/>
  <c r="AE44" i="16" s="1"/>
  <c r="AA49" i="16"/>
  <c r="AE49" i="16" s="1"/>
  <c r="AB49" i="16"/>
  <c r="Y49" i="16" s="1"/>
  <c r="AA82" i="16"/>
  <c r="AE82" i="16" s="1"/>
  <c r="AB82" i="16"/>
  <c r="AA55" i="16"/>
  <c r="AE55" i="16" s="1"/>
  <c r="AB55" i="16"/>
  <c r="Y55" i="16" s="1"/>
  <c r="AB63" i="16"/>
  <c r="Y63" i="16" s="1"/>
  <c r="AA63" i="16"/>
  <c r="AE63" i="16" s="1"/>
  <c r="X76" i="16"/>
  <c r="Y76" i="16"/>
  <c r="AB72" i="16"/>
  <c r="Y72" i="16" s="1"/>
  <c r="AA72" i="16"/>
  <c r="AE72" i="16" s="1"/>
  <c r="AB23" i="16"/>
  <c r="Y23" i="16" s="1"/>
  <c r="AA23" i="16"/>
  <c r="AA62" i="16"/>
  <c r="AE62" i="16" s="1"/>
  <c r="AB62" i="16"/>
  <c r="Y62" i="16" s="1"/>
  <c r="AA38" i="16"/>
  <c r="AE38" i="16" s="1"/>
  <c r="AB38" i="16"/>
  <c r="W38" i="16" s="1"/>
  <c r="AB52" i="16"/>
  <c r="Y52" i="16" s="1"/>
  <c r="AA52" i="16"/>
  <c r="AE52" i="16" s="1"/>
  <c r="AA26" i="16"/>
  <c r="AE26" i="16" s="1"/>
  <c r="AC11" i="16" s="1"/>
  <c r="AB26" i="16"/>
  <c r="X26" i="16" s="1"/>
  <c r="M377" i="5"/>
  <c r="R377" i="5" s="1"/>
  <c r="M288" i="5"/>
  <c r="N288" i="5" s="1"/>
  <c r="M357" i="5"/>
  <c r="N357" i="5" s="1"/>
  <c r="V13" i="5"/>
  <c r="M63" i="5"/>
  <c r="R63" i="5" s="1"/>
  <c r="M128" i="5"/>
  <c r="R128" i="5" s="1"/>
  <c r="M112" i="5"/>
  <c r="R112" i="5" s="1"/>
  <c r="M285" i="5"/>
  <c r="R285" i="5" s="1"/>
  <c r="M74" i="5"/>
  <c r="N74" i="5" s="1"/>
  <c r="M217" i="5"/>
  <c r="N217" i="5" s="1"/>
  <c r="M89" i="5"/>
  <c r="N89" i="5" s="1"/>
  <c r="M183" i="5"/>
  <c r="N183" i="5" s="1"/>
  <c r="M431" i="5"/>
  <c r="R431" i="5" s="1"/>
  <c r="M186" i="5"/>
  <c r="R186" i="5" s="1"/>
  <c r="N310" i="2"/>
  <c r="V15" i="5"/>
  <c r="M149" i="5"/>
  <c r="N149" i="5" s="1"/>
  <c r="M144" i="5"/>
  <c r="N144" i="5" s="1"/>
  <c r="M202" i="5"/>
  <c r="R202" i="5" s="1"/>
  <c r="M83" i="5"/>
  <c r="N83" i="5" s="1"/>
  <c r="V17" i="5"/>
  <c r="M390" i="5"/>
  <c r="N390" i="5" s="1"/>
  <c r="M363" i="5"/>
  <c r="N363" i="5" s="1"/>
  <c r="M150" i="5"/>
  <c r="R150" i="5" s="1"/>
  <c r="M140" i="5"/>
  <c r="N140" i="5" s="1"/>
  <c r="M433" i="5"/>
  <c r="N433" i="5" s="1"/>
  <c r="M272" i="5"/>
  <c r="N272" i="5" s="1"/>
  <c r="M53" i="5"/>
  <c r="N53" i="5" s="1"/>
  <c r="M216" i="5"/>
  <c r="N216" i="5" s="1"/>
  <c r="V6" i="5"/>
  <c r="M308" i="5"/>
  <c r="N308" i="5" s="1"/>
  <c r="M247" i="5"/>
  <c r="R247" i="5" s="1"/>
  <c r="M348" i="5"/>
  <c r="N348" i="5" s="1"/>
  <c r="M196" i="5"/>
  <c r="N196" i="5" s="1"/>
  <c r="M159" i="5"/>
  <c r="R159" i="5" s="1"/>
  <c r="M223" i="5"/>
  <c r="N223" i="5" s="1"/>
  <c r="R243" i="2"/>
  <c r="M794" i="20"/>
  <c r="N794" i="20" s="1"/>
  <c r="M421" i="5"/>
  <c r="R421" i="5" s="1"/>
  <c r="M426" i="5"/>
  <c r="N426" i="5" s="1"/>
  <c r="M100" i="5"/>
  <c r="N100" i="5" s="1"/>
  <c r="M86" i="5"/>
  <c r="R86" i="5" s="1"/>
  <c r="M276" i="5"/>
  <c r="R276" i="5" s="1"/>
  <c r="M81" i="5"/>
  <c r="N81" i="5" s="1"/>
  <c r="M131" i="5"/>
  <c r="R131" i="5" s="1"/>
  <c r="M124" i="5"/>
  <c r="N124" i="5" s="1"/>
  <c r="M333" i="5"/>
  <c r="N333" i="5" s="1"/>
  <c r="M197" i="5"/>
  <c r="N197" i="5" s="1"/>
  <c r="M46" i="5"/>
  <c r="N46" i="5" s="1"/>
  <c r="M236" i="5"/>
  <c r="N236" i="5" s="1"/>
  <c r="V21" i="5"/>
  <c r="M993" i="20"/>
  <c r="R993" i="20" s="1"/>
  <c r="M778" i="20"/>
  <c r="R778" i="20" s="1"/>
  <c r="M1160" i="20"/>
  <c r="R1160" i="20" s="1"/>
  <c r="M83" i="20"/>
  <c r="N83" i="20" s="1"/>
  <c r="M742" i="20"/>
  <c r="N742" i="20" s="1"/>
  <c r="M674" i="20"/>
  <c r="R674" i="20" s="1"/>
  <c r="M449" i="7"/>
  <c r="N449" i="7" s="1"/>
  <c r="M346" i="7"/>
  <c r="R346" i="7" s="1"/>
  <c r="V22" i="7"/>
  <c r="M195" i="7"/>
  <c r="N195" i="7" s="1"/>
  <c r="M421" i="7"/>
  <c r="R421" i="7" s="1"/>
  <c r="M318" i="7"/>
  <c r="N318" i="7" s="1"/>
  <c r="M336" i="7"/>
  <c r="N336" i="7" s="1"/>
  <c r="M146" i="7"/>
  <c r="R146" i="7" s="1"/>
  <c r="M300" i="7"/>
  <c r="R300" i="7" s="1"/>
  <c r="M118" i="7"/>
  <c r="R118" i="7" s="1"/>
  <c r="M305" i="7"/>
  <c r="N305" i="7" s="1"/>
  <c r="M435" i="7"/>
  <c r="R435" i="7" s="1"/>
  <c r="M302" i="7"/>
  <c r="R302" i="7" s="1"/>
  <c r="M105" i="7"/>
  <c r="R105" i="7" s="1"/>
  <c r="M284" i="7"/>
  <c r="N284" i="7" s="1"/>
  <c r="M279" i="7"/>
  <c r="R279" i="7" s="1"/>
  <c r="V13" i="7"/>
  <c r="M335" i="7"/>
  <c r="N335" i="7" s="1"/>
  <c r="M846" i="20"/>
  <c r="N846" i="20" s="1"/>
  <c r="M376" i="20"/>
  <c r="R376" i="20" s="1"/>
  <c r="M703" i="20"/>
  <c r="R703" i="20" s="1"/>
  <c r="M869" i="20"/>
  <c r="R869" i="20" s="1"/>
  <c r="M941" i="20"/>
  <c r="R941" i="20" s="1"/>
  <c r="M568" i="20"/>
  <c r="M912" i="20"/>
  <c r="N912" i="20" s="1"/>
  <c r="M218" i="7"/>
  <c r="R218" i="7" s="1"/>
  <c r="M360" i="7"/>
  <c r="N360" i="7" s="1"/>
  <c r="M67" i="7"/>
  <c r="N67" i="7" s="1"/>
  <c r="M293" i="7"/>
  <c r="R293" i="7" s="1"/>
  <c r="M190" i="7"/>
  <c r="N190" i="7" s="1"/>
  <c r="M80" i="7"/>
  <c r="N80" i="7" s="1"/>
  <c r="V8" i="7"/>
  <c r="M46" i="7"/>
  <c r="N46" i="7" s="1"/>
  <c r="M295" i="7"/>
  <c r="R295" i="7" s="1"/>
  <c r="V4" i="7"/>
  <c r="M179" i="7"/>
  <c r="N179" i="7" s="1"/>
  <c r="M351" i="7"/>
  <c r="R351" i="7" s="1"/>
  <c r="M130" i="7"/>
  <c r="R130" i="7" s="1"/>
  <c r="M26" i="7"/>
  <c r="R26" i="7" s="1"/>
  <c r="M248" i="7"/>
  <c r="M291" i="7"/>
  <c r="R291" i="7" s="1"/>
  <c r="M176" i="7"/>
  <c r="N176" i="7" s="1"/>
  <c r="R184" i="2"/>
  <c r="R229" i="2"/>
  <c r="N222" i="2"/>
  <c r="N28" i="2"/>
  <c r="R405" i="2"/>
  <c r="M319" i="20"/>
  <c r="N319" i="20" s="1"/>
  <c r="M830" i="20"/>
  <c r="R830" i="20" s="1"/>
  <c r="M690" i="20"/>
  <c r="N690" i="20" s="1"/>
  <c r="M935" i="20"/>
  <c r="N935" i="20" s="1"/>
  <c r="M1041" i="20"/>
  <c r="N1041" i="20" s="1"/>
  <c r="M401" i="20"/>
  <c r="N401" i="20" s="1"/>
  <c r="M891" i="20"/>
  <c r="N891" i="20" s="1"/>
  <c r="M416" i="7"/>
  <c r="R416" i="7" s="1"/>
  <c r="M349" i="7"/>
  <c r="R349" i="7" s="1"/>
  <c r="M167" i="7"/>
  <c r="R167" i="7" s="1"/>
  <c r="M330" i="7"/>
  <c r="R330" i="7" s="1"/>
  <c r="M228" i="7"/>
  <c r="R228" i="7" s="1"/>
  <c r="M223" i="7"/>
  <c r="R223" i="7" s="1"/>
  <c r="M36" i="7"/>
  <c r="N36" i="7" s="1"/>
  <c r="M205" i="7"/>
  <c r="R205" i="7" s="1"/>
  <c r="M120" i="7"/>
  <c r="N120" i="7" s="1"/>
  <c r="M212" i="7"/>
  <c r="M217" i="7"/>
  <c r="N217" i="7" s="1"/>
  <c r="M472" i="20"/>
  <c r="N472" i="20" s="1"/>
  <c r="M1146" i="20"/>
  <c r="N1146" i="20" s="1"/>
  <c r="M765" i="20"/>
  <c r="N765" i="20" s="1"/>
  <c r="M969" i="20"/>
  <c r="N969" i="20" s="1"/>
  <c r="M535" i="20"/>
  <c r="R535" i="20" s="1"/>
  <c r="M127" i="20"/>
  <c r="R127" i="20" s="1"/>
  <c r="M193" i="7"/>
  <c r="R193" i="7" s="1"/>
  <c r="M90" i="7"/>
  <c r="R90" i="7" s="1"/>
  <c r="M451" i="7"/>
  <c r="N451" i="7" s="1"/>
  <c r="M244" i="7"/>
  <c r="N244" i="7" s="1"/>
  <c r="M165" i="7"/>
  <c r="N165" i="7" s="1"/>
  <c r="M56" i="7"/>
  <c r="N56" i="7" s="1"/>
  <c r="M249" i="7"/>
  <c r="N249" i="7" s="1"/>
  <c r="M396" i="7"/>
  <c r="N396" i="7" s="1"/>
  <c r="M221" i="7"/>
  <c r="R221" i="7" s="1"/>
  <c r="M30" i="7"/>
  <c r="N30" i="7" s="1"/>
  <c r="M202" i="7"/>
  <c r="N202" i="7" s="1"/>
  <c r="M100" i="7"/>
  <c r="N100" i="7" s="1"/>
  <c r="M320" i="7"/>
  <c r="N320" i="7" s="1"/>
  <c r="M57" i="7"/>
  <c r="R57" i="7" s="1"/>
  <c r="M77" i="7"/>
  <c r="N77" i="7" s="1"/>
  <c r="M289" i="7"/>
  <c r="R289" i="7" s="1"/>
  <c r="M84" i="7"/>
  <c r="N84" i="7" s="1"/>
  <c r="M89" i="7"/>
  <c r="R89" i="7" s="1"/>
  <c r="M780" i="20"/>
  <c r="N780" i="20" s="1"/>
  <c r="M1204" i="20"/>
  <c r="N1204" i="20" s="1"/>
  <c r="M218" i="20"/>
  <c r="N218" i="20" s="1"/>
  <c r="M1027" i="20"/>
  <c r="N1027" i="20" s="1"/>
  <c r="M597" i="20"/>
  <c r="R597" i="20" s="1"/>
  <c r="M590" i="20"/>
  <c r="N590" i="20" s="1"/>
  <c r="M129" i="7"/>
  <c r="N129" i="7" s="1"/>
  <c r="M60" i="7"/>
  <c r="R60" i="7" s="1"/>
  <c r="M387" i="7"/>
  <c r="N387" i="7" s="1"/>
  <c r="M180" i="7"/>
  <c r="R180" i="7" s="1"/>
  <c r="M101" i="7"/>
  <c r="N101" i="7" s="1"/>
  <c r="M367" i="7"/>
  <c r="R367" i="7" s="1"/>
  <c r="M121" i="7"/>
  <c r="N121" i="7" s="1"/>
  <c r="M379" i="7"/>
  <c r="N379" i="7" s="1"/>
  <c r="M93" i="7"/>
  <c r="R93" i="7" s="1"/>
  <c r="M264" i="7"/>
  <c r="R264" i="7" s="1"/>
  <c r="M74" i="7"/>
  <c r="R74" i="7" s="1"/>
  <c r="M405" i="7"/>
  <c r="R405" i="7" s="1"/>
  <c r="M192" i="7"/>
  <c r="N192" i="7" s="1"/>
  <c r="M380" i="7"/>
  <c r="N380" i="7" s="1"/>
  <c r="M358" i="7"/>
  <c r="N358" i="7" s="1"/>
  <c r="M161" i="7"/>
  <c r="R161" i="7" s="1"/>
  <c r="M133" i="7"/>
  <c r="R133" i="7" s="1"/>
  <c r="M114" i="7"/>
  <c r="N114" i="7" s="1"/>
  <c r="M1045" i="20"/>
  <c r="N1045" i="20" s="1"/>
  <c r="M413" i="20"/>
  <c r="R413" i="20" s="1"/>
  <c r="M440" i="20"/>
  <c r="R440" i="20" s="1"/>
  <c r="M245" i="20"/>
  <c r="N245" i="20" s="1"/>
  <c r="M414" i="7"/>
  <c r="R414" i="7" s="1"/>
  <c r="V14" i="7"/>
  <c r="M207" i="5"/>
  <c r="R207" i="5" s="1"/>
  <c r="M62" i="5"/>
  <c r="R62" i="5" s="1"/>
  <c r="M419" i="5"/>
  <c r="N419" i="5" s="1"/>
  <c r="M293" i="5"/>
  <c r="R293" i="5" s="1"/>
  <c r="M79" i="5"/>
  <c r="R79" i="5" s="1"/>
  <c r="M319" i="5"/>
  <c r="N319" i="5" s="1"/>
  <c r="M94" i="5"/>
  <c r="R94" i="5" s="1"/>
  <c r="V12" i="5"/>
  <c r="M22" i="5"/>
  <c r="N22" i="5" s="1"/>
  <c r="M114" i="5"/>
  <c r="R114" i="5" s="1"/>
  <c r="M127" i="5"/>
  <c r="N127" i="5" s="1"/>
  <c r="V22" i="5"/>
  <c r="M316" i="5"/>
  <c r="N316" i="5" s="1"/>
  <c r="M338" i="5"/>
  <c r="N338" i="5" s="1"/>
  <c r="M373" i="5"/>
  <c r="N373" i="5" s="1"/>
  <c r="M76" i="5"/>
  <c r="N76" i="5" s="1"/>
  <c r="M187" i="5"/>
  <c r="N187" i="5" s="1"/>
  <c r="M337" i="5"/>
  <c r="R337" i="5" s="1"/>
  <c r="M266" i="5"/>
  <c r="N266" i="5" s="1"/>
  <c r="M323" i="5"/>
  <c r="N323" i="5" s="1"/>
  <c r="M199" i="5"/>
  <c r="N199" i="5" s="1"/>
  <c r="M164" i="5"/>
  <c r="N164" i="5" s="1"/>
  <c r="M155" i="5"/>
  <c r="N155" i="5" s="1"/>
  <c r="M91" i="5"/>
  <c r="N91" i="5" s="1"/>
  <c r="M372" i="5"/>
  <c r="R372" i="5" s="1"/>
  <c r="M222" i="5"/>
  <c r="R222" i="5" s="1"/>
  <c r="M180" i="5"/>
  <c r="N180" i="5" s="1"/>
  <c r="M143" i="5"/>
  <c r="R143" i="5" s="1"/>
  <c r="M358" i="5"/>
  <c r="N358" i="5" s="1"/>
  <c r="M404" i="5"/>
  <c r="N404" i="5" s="1"/>
  <c r="M82" i="5"/>
  <c r="N82" i="5" s="1"/>
  <c r="M60" i="5"/>
  <c r="N60" i="5" s="1"/>
  <c r="M92" i="5"/>
  <c r="R92" i="5" s="1"/>
  <c r="M184" i="5"/>
  <c r="N184" i="5" s="1"/>
  <c r="M304" i="5"/>
  <c r="R304" i="5" s="1"/>
  <c r="M109" i="5"/>
  <c r="N109" i="5" s="1"/>
  <c r="M39" i="5"/>
  <c r="R39" i="5" s="1"/>
  <c r="M395" i="5"/>
  <c r="N395" i="5" s="1"/>
  <c r="M335" i="5"/>
  <c r="R335" i="5" s="1"/>
  <c r="M47" i="5"/>
  <c r="R47" i="5" s="1"/>
  <c r="M88" i="5"/>
  <c r="N88" i="5" s="1"/>
  <c r="M378" i="5"/>
  <c r="N378" i="5" s="1"/>
  <c r="M148" i="5"/>
  <c r="N148" i="5" s="1"/>
  <c r="M369" i="5"/>
  <c r="R369" i="5" s="1"/>
  <c r="M383" i="5"/>
  <c r="N383" i="5" s="1"/>
  <c r="M110" i="5"/>
  <c r="N110" i="5" s="1"/>
  <c r="M356" i="5"/>
  <c r="N356" i="5" s="1"/>
  <c r="M283" i="5"/>
  <c r="N283" i="5" s="1"/>
  <c r="M253" i="5"/>
  <c r="N253" i="5" s="1"/>
  <c r="M78" i="5"/>
  <c r="R78" i="5" s="1"/>
  <c r="M111" i="5"/>
  <c r="N111" i="5" s="1"/>
  <c r="M188" i="5"/>
  <c r="R188" i="5" s="1"/>
  <c r="M263" i="5"/>
  <c r="R263" i="5" s="1"/>
  <c r="M212" i="5"/>
  <c r="N212" i="5" s="1"/>
  <c r="M71" i="5"/>
  <c r="R71" i="5" s="1"/>
  <c r="R436" i="2"/>
  <c r="R350" i="2"/>
  <c r="AB126" i="15"/>
  <c r="Y126" i="15" s="1"/>
  <c r="AA126" i="15"/>
  <c r="AE126" i="15" s="1"/>
  <c r="AB127" i="15"/>
  <c r="Y127" i="15" s="1"/>
  <c r="AA127" i="15"/>
  <c r="AE127" i="15" s="1"/>
  <c r="M84" i="5"/>
  <c r="R84" i="5" s="1"/>
  <c r="M430" i="5"/>
  <c r="R430" i="5" s="1"/>
  <c r="M301" i="5"/>
  <c r="N301" i="5" s="1"/>
  <c r="M381" i="5"/>
  <c r="N381" i="5" s="1"/>
  <c r="M246" i="5"/>
  <c r="N246" i="5" s="1"/>
  <c r="M355" i="5"/>
  <c r="R355" i="5" s="1"/>
  <c r="M147" i="5"/>
  <c r="R147" i="5" s="1"/>
  <c r="M406" i="5"/>
  <c r="R406" i="5" s="1"/>
  <c r="M279" i="5"/>
  <c r="N279" i="5" s="1"/>
  <c r="M254" i="5"/>
  <c r="R254" i="5" s="1"/>
  <c r="M415" i="5"/>
  <c r="R415" i="5" s="1"/>
  <c r="M315" i="5"/>
  <c r="R315" i="5" s="1"/>
  <c r="M129" i="5"/>
  <c r="R129" i="5" s="1"/>
  <c r="M368" i="5"/>
  <c r="N368" i="5" s="1"/>
  <c r="M142" i="5"/>
  <c r="R142" i="5" s="1"/>
  <c r="M239" i="5"/>
  <c r="R239" i="5" s="1"/>
  <c r="M175" i="5"/>
  <c r="N175" i="5" s="1"/>
  <c r="M166" i="5"/>
  <c r="R166" i="5" s="1"/>
  <c r="M248" i="5"/>
  <c r="N248" i="5" s="1"/>
  <c r="M145" i="5"/>
  <c r="R145" i="5" s="1"/>
  <c r="M35" i="5"/>
  <c r="N35" i="5" s="1"/>
  <c r="M32" i="5"/>
  <c r="R32" i="5" s="1"/>
  <c r="M241" i="5"/>
  <c r="N241" i="5" s="1"/>
  <c r="M97" i="5"/>
  <c r="N97" i="5" s="1"/>
  <c r="M436" i="5"/>
  <c r="R436" i="5" s="1"/>
  <c r="M258" i="5"/>
  <c r="N258" i="5" s="1"/>
  <c r="M226" i="5"/>
  <c r="N226" i="5" s="1"/>
  <c r="V3" i="5"/>
  <c r="M257" i="5"/>
  <c r="N257" i="5" s="1"/>
  <c r="M336" i="5"/>
  <c r="R336" i="5" s="1"/>
  <c r="M160" i="5"/>
  <c r="R160" i="5" s="1"/>
  <c r="M221" i="5"/>
  <c r="N221" i="5" s="1"/>
  <c r="M224" i="5"/>
  <c r="N224" i="5" s="1"/>
  <c r="M420" i="5"/>
  <c r="R420" i="5" s="1"/>
  <c r="M198" i="5"/>
  <c r="R198" i="5" s="1"/>
  <c r="M37" i="5"/>
  <c r="R37" i="5" s="1"/>
  <c r="M33" i="5"/>
  <c r="N33" i="5" s="1"/>
  <c r="M200" i="5"/>
  <c r="N200" i="5" s="1"/>
  <c r="M331" i="5"/>
  <c r="R331" i="5" s="1"/>
  <c r="M201" i="5"/>
  <c r="N201" i="5" s="1"/>
  <c r="M95" i="5"/>
  <c r="R95" i="5" s="1"/>
  <c r="M295" i="5"/>
  <c r="R295" i="5" s="1"/>
  <c r="M307" i="5"/>
  <c r="N307" i="5" s="1"/>
  <c r="M345" i="5"/>
  <c r="R345" i="5" s="1"/>
  <c r="M349" i="5"/>
  <c r="N349" i="5" s="1"/>
  <c r="M287" i="5"/>
  <c r="R287" i="5" s="1"/>
  <c r="M286" i="5"/>
  <c r="N286" i="5" s="1"/>
  <c r="M237" i="5"/>
  <c r="N237" i="5" s="1"/>
  <c r="M67" i="5"/>
  <c r="N67" i="5" s="1"/>
  <c r="M324" i="5"/>
  <c r="N324" i="5" s="1"/>
  <c r="M277" i="5"/>
  <c r="N277" i="5" s="1"/>
  <c r="M384" i="5"/>
  <c r="R384" i="5" s="1"/>
  <c r="M389" i="5"/>
  <c r="N389" i="5" s="1"/>
  <c r="M411" i="5"/>
  <c r="N411" i="5" s="1"/>
  <c r="R368" i="2"/>
  <c r="AB134" i="15"/>
  <c r="Y134" i="15" s="1"/>
  <c r="AA134" i="15"/>
  <c r="AE134" i="15" s="1"/>
  <c r="AA109" i="15"/>
  <c r="AE109" i="15" s="1"/>
  <c r="AB109" i="15"/>
  <c r="Y109" i="15" s="1"/>
  <c r="AA81" i="15"/>
  <c r="AE81" i="15" s="1"/>
  <c r="AB81" i="15"/>
  <c r="W81" i="15" s="1"/>
  <c r="AB133" i="15"/>
  <c r="Y133" i="15" s="1"/>
  <c r="AA133" i="15"/>
  <c r="AE133" i="15" s="1"/>
  <c r="M158" i="5"/>
  <c r="R158" i="5" s="1"/>
  <c r="M151" i="5"/>
  <c r="R151" i="5" s="1"/>
  <c r="N206" i="2"/>
  <c r="N277" i="2"/>
  <c r="AA52" i="15"/>
  <c r="AE52" i="15" s="1"/>
  <c r="AB52" i="15"/>
  <c r="Y52" i="15" s="1"/>
  <c r="AA124" i="15"/>
  <c r="AE124" i="15" s="1"/>
  <c r="AB124" i="15"/>
  <c r="Y124" i="15" s="1"/>
  <c r="AB37" i="15"/>
  <c r="X37" i="15" s="1"/>
  <c r="AA37" i="15"/>
  <c r="AE37" i="15" s="1"/>
  <c r="AB45" i="15"/>
  <c r="Y45" i="15" s="1"/>
  <c r="AA45" i="15"/>
  <c r="AE45" i="15" s="1"/>
  <c r="AB59" i="15"/>
  <c r="Y59" i="15" s="1"/>
  <c r="AA59" i="15"/>
  <c r="AE59" i="15" s="1"/>
  <c r="AA61" i="15"/>
  <c r="AE61" i="15" s="1"/>
  <c r="AB61" i="15"/>
  <c r="Y61" i="15" s="1"/>
  <c r="AA106" i="15"/>
  <c r="AE106" i="15" s="1"/>
  <c r="AB106" i="15"/>
  <c r="Y106" i="15" s="1"/>
  <c r="AA128" i="15"/>
  <c r="AE128" i="15" s="1"/>
  <c r="AB128" i="15"/>
  <c r="Y128" i="15" s="1"/>
  <c r="M402" i="5"/>
  <c r="N402" i="5" s="1"/>
  <c r="M154" i="5"/>
  <c r="R154" i="5" s="1"/>
  <c r="M408" i="5"/>
  <c r="N408" i="5" s="1"/>
  <c r="M260" i="5"/>
  <c r="N260" i="5" s="1"/>
  <c r="M388" i="5"/>
  <c r="N388" i="5" s="1"/>
  <c r="M296" i="5"/>
  <c r="R296" i="5" s="1"/>
  <c r="M322" i="5"/>
  <c r="N322" i="5" s="1"/>
  <c r="M182" i="5"/>
  <c r="R182" i="5" s="1"/>
  <c r="M163" i="5"/>
  <c r="N163" i="5" s="1"/>
  <c r="M305" i="5"/>
  <c r="N305" i="5" s="1"/>
  <c r="M179" i="5"/>
  <c r="R179" i="5" s="1"/>
  <c r="M108" i="5"/>
  <c r="N108" i="5" s="1"/>
  <c r="M281" i="5"/>
  <c r="N281" i="5" s="1"/>
  <c r="M417" i="5"/>
  <c r="N417" i="5" s="1"/>
  <c r="M135" i="5"/>
  <c r="R135" i="5" s="1"/>
  <c r="V5" i="5"/>
  <c r="M250" i="5"/>
  <c r="N250" i="5" s="1"/>
  <c r="M262" i="5"/>
  <c r="N262" i="5" s="1"/>
  <c r="M219" i="5"/>
  <c r="R219" i="5" s="1"/>
  <c r="M292" i="5"/>
  <c r="N292" i="5" s="1"/>
  <c r="M172" i="5"/>
  <c r="R172" i="5" s="1"/>
  <c r="M393" i="5"/>
  <c r="N393" i="5" s="1"/>
  <c r="M138" i="5"/>
  <c r="N138" i="5" s="1"/>
  <c r="M344" i="5"/>
  <c r="R344" i="5" s="1"/>
  <c r="M26" i="5"/>
  <c r="R26" i="5" s="1"/>
  <c r="M209" i="5"/>
  <c r="R209" i="5" s="1"/>
  <c r="M422" i="5"/>
  <c r="R422" i="5" s="1"/>
  <c r="M392" i="5"/>
  <c r="N392" i="5" s="1"/>
  <c r="M311" i="5"/>
  <c r="N311" i="5" s="1"/>
  <c r="M242" i="5"/>
  <c r="N242" i="5" s="1"/>
  <c r="M418" i="5"/>
  <c r="N418" i="5" s="1"/>
  <c r="M424" i="5"/>
  <c r="R424" i="5" s="1"/>
  <c r="M269" i="5"/>
  <c r="R269" i="5" s="1"/>
  <c r="M396" i="5"/>
  <c r="N396" i="5" s="1"/>
  <c r="M225" i="5"/>
  <c r="R225" i="5" s="1"/>
  <c r="M270" i="5"/>
  <c r="N270" i="5" s="1"/>
  <c r="M414" i="5"/>
  <c r="N414" i="5" s="1"/>
  <c r="M121" i="5"/>
  <c r="N121" i="5" s="1"/>
  <c r="M244" i="5"/>
  <c r="R244" i="5" s="1"/>
  <c r="M214" i="5"/>
  <c r="N214" i="5" s="1"/>
  <c r="M370" i="5"/>
  <c r="M167" i="5"/>
  <c r="R167" i="5" s="1"/>
  <c r="M174" i="5"/>
  <c r="R174" i="5" s="1"/>
  <c r="M195" i="5"/>
  <c r="R195" i="5" s="1"/>
  <c r="M101" i="5"/>
  <c r="N101" i="5" s="1"/>
  <c r="M50" i="5"/>
  <c r="R50" i="5" s="1"/>
  <c r="M321" i="5"/>
  <c r="N321" i="5" s="1"/>
  <c r="M210" i="5"/>
  <c r="N210" i="5" s="1"/>
  <c r="V18" i="5"/>
  <c r="M243" i="5"/>
  <c r="R243" i="5" s="1"/>
  <c r="M429" i="5"/>
  <c r="R429" i="5" s="1"/>
  <c r="M326" i="5"/>
  <c r="N326" i="5" s="1"/>
  <c r="M267" i="5"/>
  <c r="N267" i="5" s="1"/>
  <c r="M116" i="5"/>
  <c r="N116" i="5" s="1"/>
  <c r="M54" i="5"/>
  <c r="N54" i="5" s="1"/>
  <c r="M238" i="5"/>
  <c r="N238" i="5" s="1"/>
  <c r="M232" i="5"/>
  <c r="R232" i="5" s="1"/>
  <c r="M55" i="5"/>
  <c r="R55" i="5" s="1"/>
  <c r="M93" i="5"/>
  <c r="N93" i="5" s="1"/>
  <c r="M72" i="5"/>
  <c r="N72" i="5" s="1"/>
  <c r="R280" i="2"/>
  <c r="AB87" i="15"/>
  <c r="Y87" i="15" s="1"/>
  <c r="AA87" i="15"/>
  <c r="AE87" i="15" s="1"/>
  <c r="AB122" i="15"/>
  <c r="Y122" i="15" s="1"/>
  <c r="AA122" i="15"/>
  <c r="AE122" i="15" s="1"/>
  <c r="AB73" i="15"/>
  <c r="W73" i="15" s="1"/>
  <c r="AA73" i="15"/>
  <c r="AE73" i="15" s="1"/>
  <c r="AB111" i="15"/>
  <c r="Y111" i="15" s="1"/>
  <c r="AA111" i="15"/>
  <c r="AE111" i="15" s="1"/>
  <c r="AB123" i="15"/>
  <c r="Y123" i="15" s="1"/>
  <c r="AA123" i="15"/>
  <c r="AE123" i="15" s="1"/>
  <c r="AA36" i="15"/>
  <c r="AE36" i="15" s="1"/>
  <c r="AC11" i="15" s="1"/>
  <c r="AB36" i="15"/>
  <c r="Y36" i="15" s="1"/>
  <c r="M394" i="5"/>
  <c r="N394" i="5" s="1"/>
  <c r="M391" i="5"/>
  <c r="R391" i="5" s="1"/>
  <c r="M273" i="5"/>
  <c r="N273" i="5" s="1"/>
  <c r="M102" i="5"/>
  <c r="R102" i="5" s="1"/>
  <c r="M34" i="5"/>
  <c r="N34" i="5" s="1"/>
  <c r="M51" i="5"/>
  <c r="N51" i="5" s="1"/>
  <c r="M361" i="5"/>
  <c r="N361" i="5" s="1"/>
  <c r="M386" i="5"/>
  <c r="N386" i="5" s="1"/>
  <c r="M412" i="5"/>
  <c r="R412" i="5" s="1"/>
  <c r="M58" i="5"/>
  <c r="N58" i="5" s="1"/>
  <c r="M264" i="5"/>
  <c r="N264" i="5" s="1"/>
  <c r="M299" i="5"/>
  <c r="N299" i="5" s="1"/>
  <c r="M28" i="5"/>
  <c r="R28" i="5" s="1"/>
  <c r="M435" i="5"/>
  <c r="N435" i="5" s="1"/>
  <c r="M59" i="5"/>
  <c r="R59" i="5" s="1"/>
  <c r="M171" i="5"/>
  <c r="R171" i="5" s="1"/>
  <c r="M325" i="5"/>
  <c r="N325" i="5" s="1"/>
  <c r="M256" i="5"/>
  <c r="N256" i="5" s="1"/>
  <c r="M360" i="5"/>
  <c r="N360" i="5" s="1"/>
  <c r="M107" i="5"/>
  <c r="R107" i="5" s="1"/>
  <c r="M425" i="5"/>
  <c r="N425" i="5" s="1"/>
  <c r="M320" i="5"/>
  <c r="R320" i="5" s="1"/>
  <c r="M294" i="5"/>
  <c r="R294" i="5" s="1"/>
  <c r="V9" i="5"/>
  <c r="M168" i="5"/>
  <c r="N168" i="5" s="1"/>
  <c r="M146" i="5"/>
  <c r="R146" i="5" s="1"/>
  <c r="M157" i="5"/>
  <c r="R157" i="5" s="1"/>
  <c r="M298" i="5"/>
  <c r="N298" i="5" s="1"/>
  <c r="M134" i="5"/>
  <c r="R134" i="5" s="1"/>
  <c r="M103" i="5"/>
  <c r="R103" i="5" s="1"/>
  <c r="M233" i="5"/>
  <c r="R233" i="5" s="1"/>
  <c r="M213" i="5"/>
  <c r="R213" i="5" s="1"/>
  <c r="M75" i="5"/>
  <c r="R75" i="5" s="1"/>
  <c r="M49" i="5"/>
  <c r="R49" i="5" s="1"/>
  <c r="M310" i="5"/>
  <c r="R310" i="5" s="1"/>
  <c r="M401" i="5"/>
  <c r="R401" i="5" s="1"/>
  <c r="M261" i="5"/>
  <c r="N261" i="5" s="1"/>
  <c r="M43" i="5"/>
  <c r="R43" i="5" s="1"/>
  <c r="M268" i="5"/>
  <c r="N268" i="5" s="1"/>
  <c r="M407" i="5"/>
  <c r="N407" i="5" s="1"/>
  <c r="M30" i="5"/>
  <c r="N30" i="5" s="1"/>
  <c r="M427" i="5"/>
  <c r="R427" i="5" s="1"/>
  <c r="V14" i="5"/>
  <c r="M42" i="5"/>
  <c r="N42" i="5" s="1"/>
  <c r="M220" i="5"/>
  <c r="R220" i="5" s="1"/>
  <c r="M403" i="5"/>
  <c r="R403" i="5" s="1"/>
  <c r="M343" i="5"/>
  <c r="R343" i="5" s="1"/>
  <c r="M317" i="5"/>
  <c r="N317" i="5" s="1"/>
  <c r="M206" i="5"/>
  <c r="N206" i="5" s="1"/>
  <c r="M300" i="5"/>
  <c r="N300" i="5" s="1"/>
  <c r="M400" i="5"/>
  <c r="N400" i="5" s="1"/>
  <c r="V20" i="5"/>
  <c r="M132" i="5"/>
  <c r="N132" i="5" s="1"/>
  <c r="M228" i="5"/>
  <c r="R228" i="5" s="1"/>
  <c r="M405" i="5"/>
  <c r="N405" i="5" s="1"/>
  <c r="M231" i="5"/>
  <c r="N231" i="5" s="1"/>
  <c r="M52" i="5"/>
  <c r="N52" i="5" s="1"/>
  <c r="M329" i="5"/>
  <c r="N329" i="5" s="1"/>
  <c r="M115" i="5"/>
  <c r="R115" i="5" s="1"/>
  <c r="M29" i="5"/>
  <c r="N29" i="5" s="1"/>
  <c r="M271" i="5"/>
  <c r="R271" i="5" s="1"/>
  <c r="M96" i="5"/>
  <c r="N96" i="5" s="1"/>
  <c r="V7" i="5"/>
  <c r="M313" i="5"/>
  <c r="R313" i="5" s="1"/>
  <c r="M77" i="5"/>
  <c r="N77" i="5" s="1"/>
  <c r="M90" i="5"/>
  <c r="N90" i="5" s="1"/>
  <c r="V8" i="5"/>
  <c r="M375" i="5"/>
  <c r="R375" i="5" s="1"/>
  <c r="M434" i="5"/>
  <c r="N434" i="5" s="1"/>
  <c r="M410" i="5"/>
  <c r="N410" i="5" s="1"/>
  <c r="M40" i="5"/>
  <c r="N40" i="5" s="1"/>
  <c r="M133" i="5"/>
  <c r="N133" i="5" s="1"/>
  <c r="M428" i="5"/>
  <c r="N428" i="5" s="1"/>
  <c r="M137" i="5"/>
  <c r="N137" i="5" s="1"/>
  <c r="M73" i="5"/>
  <c r="N73" i="5" s="1"/>
  <c r="R65" i="2"/>
  <c r="R135" i="2"/>
  <c r="R185" i="2"/>
  <c r="AB136" i="15"/>
  <c r="Y136" i="15" s="1"/>
  <c r="AA136" i="15"/>
  <c r="AE136" i="15" s="1"/>
  <c r="AB98" i="15"/>
  <c r="Y98" i="15" s="1"/>
  <c r="AA98" i="15"/>
  <c r="AE98" i="15" s="1"/>
  <c r="AB125" i="15"/>
  <c r="Y125" i="15" s="1"/>
  <c r="AA125" i="15"/>
  <c r="AE125" i="15" s="1"/>
  <c r="AA117" i="15"/>
  <c r="AE117" i="15" s="1"/>
  <c r="AB117" i="15"/>
  <c r="Y117" i="15" s="1"/>
  <c r="AB100" i="15"/>
  <c r="Y100" i="15" s="1"/>
  <c r="AA100" i="15"/>
  <c r="AE100" i="15" s="1"/>
  <c r="M328" i="5"/>
  <c r="N328" i="5" s="1"/>
  <c r="M374" i="5"/>
  <c r="N374" i="5" s="1"/>
  <c r="M334" i="5"/>
  <c r="R334" i="5" s="1"/>
  <c r="M416" i="5"/>
  <c r="N416" i="5" s="1"/>
  <c r="M364" i="5"/>
  <c r="N364" i="5" s="1"/>
  <c r="M330" i="5"/>
  <c r="N330" i="5" s="1"/>
  <c r="M136" i="5"/>
  <c r="N136" i="5" s="1"/>
  <c r="M23" i="5"/>
  <c r="N23" i="5" s="1"/>
  <c r="M234" i="5"/>
  <c r="N234" i="5" s="1"/>
  <c r="M327" i="5"/>
  <c r="N327" i="5" s="1"/>
  <c r="M36" i="5"/>
  <c r="R36" i="5" s="1"/>
  <c r="M66" i="5"/>
  <c r="N66" i="5" s="1"/>
  <c r="M409" i="5"/>
  <c r="R409" i="5" s="1"/>
  <c r="M359" i="5"/>
  <c r="N359" i="5" s="1"/>
  <c r="M230" i="5"/>
  <c r="R230" i="5" s="1"/>
  <c r="M354" i="5"/>
  <c r="R354" i="5" s="1"/>
  <c r="M229" i="5"/>
  <c r="R229" i="5" s="1"/>
  <c r="M181" i="5"/>
  <c r="N181" i="5" s="1"/>
  <c r="M165" i="5"/>
  <c r="N165" i="5" s="1"/>
  <c r="M312" i="5"/>
  <c r="R312" i="5" s="1"/>
  <c r="M57" i="5"/>
  <c r="R57" i="5" s="1"/>
  <c r="M85" i="5"/>
  <c r="N85" i="5" s="1"/>
  <c r="M122" i="5"/>
  <c r="N122" i="5" s="1"/>
  <c r="M366" i="5"/>
  <c r="M314" i="5"/>
  <c r="N314" i="5" s="1"/>
  <c r="M117" i="5"/>
  <c r="N117" i="5" s="1"/>
  <c r="M41" i="5"/>
  <c r="N41" i="5" s="1"/>
  <c r="M21" i="5"/>
  <c r="N21" i="5" s="1"/>
  <c r="M204" i="5"/>
  <c r="N204" i="5" s="1"/>
  <c r="M27" i="5"/>
  <c r="N27" i="5" s="1"/>
  <c r="M397" i="5"/>
  <c r="N397" i="5" s="1"/>
  <c r="M38" i="5"/>
  <c r="R38" i="5" s="1"/>
  <c r="M341" i="5"/>
  <c r="R341" i="5" s="1"/>
  <c r="M352" i="5"/>
  <c r="N352" i="5" s="1"/>
  <c r="M318" i="5"/>
  <c r="R318" i="5" s="1"/>
  <c r="M339" i="5"/>
  <c r="N339" i="5" s="1"/>
  <c r="M289" i="5"/>
  <c r="R289" i="5" s="1"/>
  <c r="M139" i="5"/>
  <c r="N139" i="5" s="1"/>
  <c r="M227" i="5"/>
  <c r="R227" i="5" s="1"/>
  <c r="M306" i="5"/>
  <c r="N306" i="5" s="1"/>
  <c r="M185" i="5"/>
  <c r="N185" i="5" s="1"/>
  <c r="M255" i="5"/>
  <c r="R255" i="5" s="1"/>
  <c r="M245" i="5"/>
  <c r="N245" i="5" s="1"/>
  <c r="M70" i="5"/>
  <c r="R70" i="5" s="1"/>
  <c r="M98" i="5"/>
  <c r="N98" i="5" s="1"/>
  <c r="V16" i="5"/>
  <c r="M351" i="5"/>
  <c r="R351" i="5" s="1"/>
  <c r="M265" i="5"/>
  <c r="N265" i="5" s="1"/>
  <c r="M423" i="5"/>
  <c r="R423" i="5" s="1"/>
  <c r="M68" i="5"/>
  <c r="N68" i="5" s="1"/>
  <c r="M215" i="5"/>
  <c r="R215" i="5" s="1"/>
  <c r="M173" i="5"/>
  <c r="N173" i="5" s="1"/>
  <c r="M189" i="5"/>
  <c r="N189" i="5" s="1"/>
  <c r="V11" i="5"/>
  <c r="M280" i="5"/>
  <c r="N280" i="5" s="1"/>
  <c r="M342" i="5"/>
  <c r="M385" i="5"/>
  <c r="N385" i="5" s="1"/>
  <c r="M176" i="5"/>
  <c r="N176" i="5" s="1"/>
  <c r="M190" i="5"/>
  <c r="R190" i="5" s="1"/>
  <c r="M24" i="5"/>
  <c r="N24" i="5" s="1"/>
  <c r="V2" i="5"/>
  <c r="M170" i="5"/>
  <c r="N170" i="5" s="1"/>
  <c r="M376" i="5"/>
  <c r="R376" i="5" s="1"/>
  <c r="M211" i="5"/>
  <c r="AA113" i="15"/>
  <c r="AE113" i="15" s="1"/>
  <c r="AB113" i="15"/>
  <c r="Y113" i="15" s="1"/>
  <c r="AB130" i="15"/>
  <c r="Y130" i="15" s="1"/>
  <c r="AA130" i="15"/>
  <c r="AE130" i="15" s="1"/>
  <c r="AB96" i="15"/>
  <c r="Y96" i="15" s="1"/>
  <c r="AA96" i="15"/>
  <c r="AE96" i="15" s="1"/>
  <c r="M156" i="5"/>
  <c r="R156" i="5" s="1"/>
  <c r="M275" i="5"/>
  <c r="N275" i="5" s="1"/>
  <c r="M177" i="5"/>
  <c r="N177" i="5" s="1"/>
  <c r="M303" i="5"/>
  <c r="R303" i="5" s="1"/>
  <c r="M362" i="5"/>
  <c r="R362" i="5" s="1"/>
  <c r="M65" i="5"/>
  <c r="N65" i="5" s="1"/>
  <c r="M282" i="5"/>
  <c r="R282" i="5" s="1"/>
  <c r="M118" i="5"/>
  <c r="R118" i="5" s="1"/>
  <c r="M379" i="5"/>
  <c r="N379" i="5" s="1"/>
  <c r="M119" i="5"/>
  <c r="N119" i="5" s="1"/>
  <c r="M162" i="5"/>
  <c r="N162" i="5" s="1"/>
  <c r="V4" i="5"/>
  <c r="M291" i="5"/>
  <c r="N291" i="5" s="1"/>
  <c r="M141" i="5"/>
  <c r="N141" i="5" s="1"/>
  <c r="M152" i="5"/>
  <c r="N152" i="5" s="1"/>
  <c r="M64" i="5"/>
  <c r="N64" i="5" s="1"/>
  <c r="M192" i="5"/>
  <c r="N192" i="5" s="1"/>
  <c r="M353" i="5"/>
  <c r="R353" i="5" s="1"/>
  <c r="V19" i="5"/>
  <c r="M252" i="5"/>
  <c r="R252" i="5" s="1"/>
  <c r="M240" i="5"/>
  <c r="N240" i="5" s="1"/>
  <c r="M297" i="5"/>
  <c r="N297" i="5" s="1"/>
  <c r="M332" i="5"/>
  <c r="N332" i="5" s="1"/>
  <c r="M80" i="5"/>
  <c r="N80" i="5" s="1"/>
  <c r="M387" i="5"/>
  <c r="R387" i="5" s="1"/>
  <c r="M251" i="5"/>
  <c r="N251" i="5" s="1"/>
  <c r="M178" i="5"/>
  <c r="N178" i="5" s="1"/>
  <c r="M413" i="5"/>
  <c r="N413" i="5" s="1"/>
  <c r="M347" i="5"/>
  <c r="N347" i="5" s="1"/>
  <c r="M120" i="5"/>
  <c r="N120" i="5" s="1"/>
  <c r="M398" i="5"/>
  <c r="R398" i="5" s="1"/>
  <c r="M371" i="5"/>
  <c r="R371" i="5" s="1"/>
  <c r="M56" i="5"/>
  <c r="N56" i="5" s="1"/>
  <c r="M45" i="5"/>
  <c r="R45" i="5" s="1"/>
  <c r="M123" i="5"/>
  <c r="R123" i="5" s="1"/>
  <c r="M382" i="5"/>
  <c r="N382" i="5" s="1"/>
  <c r="M48" i="5"/>
  <c r="N48" i="5" s="1"/>
  <c r="M104" i="5"/>
  <c r="N104" i="5" s="1"/>
  <c r="M278" i="5"/>
  <c r="R278" i="5" s="1"/>
  <c r="M367" i="5"/>
  <c r="N367" i="5" s="1"/>
  <c r="M235" i="5"/>
  <c r="N235" i="5" s="1"/>
  <c r="M61" i="5"/>
  <c r="N61" i="5" s="1"/>
  <c r="M153" i="5"/>
  <c r="R153" i="5" s="1"/>
  <c r="M259" i="5"/>
  <c r="R259" i="5" s="1"/>
  <c r="M346" i="5"/>
  <c r="N346" i="5" s="1"/>
  <c r="M194" i="5"/>
  <c r="N194" i="5" s="1"/>
  <c r="M432" i="5"/>
  <c r="N432" i="5" s="1"/>
  <c r="M284" i="5"/>
  <c r="R284" i="5" s="1"/>
  <c r="M399" i="5"/>
  <c r="R399" i="5" s="1"/>
  <c r="M290" i="5"/>
  <c r="N290" i="5" s="1"/>
  <c r="M126" i="5"/>
  <c r="R126" i="5" s="1"/>
  <c r="M380" i="5"/>
  <c r="N380" i="5" s="1"/>
  <c r="M87" i="5"/>
  <c r="R87" i="5" s="1"/>
  <c r="M125" i="5"/>
  <c r="N125" i="5" s="1"/>
  <c r="M340" i="5"/>
  <c r="R340" i="5" s="1"/>
  <c r="M350" i="5"/>
  <c r="N350" i="5" s="1"/>
  <c r="M309" i="5"/>
  <c r="N309" i="5" s="1"/>
  <c r="M191" i="5"/>
  <c r="R191" i="5" s="1"/>
  <c r="M274" i="5"/>
  <c r="N274" i="5" s="1"/>
  <c r="M130" i="5"/>
  <c r="N130" i="5" s="1"/>
  <c r="M169" i="5"/>
  <c r="N169" i="5" s="1"/>
  <c r="M249" i="5"/>
  <c r="R249" i="5" s="1"/>
  <c r="M44" i="5"/>
  <c r="N44" i="5" s="1"/>
  <c r="M203" i="5"/>
  <c r="R203" i="5" s="1"/>
  <c r="M25" i="5"/>
  <c r="R25" i="5" s="1"/>
  <c r="M205" i="5"/>
  <c r="N205" i="5" s="1"/>
  <c r="M302" i="5"/>
  <c r="R302" i="5" s="1"/>
  <c r="M105" i="5"/>
  <c r="N105" i="5" s="1"/>
  <c r="M113" i="5"/>
  <c r="N113" i="5" s="1"/>
  <c r="M69" i="5"/>
  <c r="N69" i="5" s="1"/>
  <c r="M106" i="5"/>
  <c r="N106" i="5" s="1"/>
  <c r="R441" i="2"/>
  <c r="AA93" i="15"/>
  <c r="AE93" i="15" s="1"/>
  <c r="AB93" i="15"/>
  <c r="Y93" i="15" s="1"/>
  <c r="AB64" i="15"/>
  <c r="Y64" i="15" s="1"/>
  <c r="AA64" i="15"/>
  <c r="AE64" i="15" s="1"/>
  <c r="AB119" i="15"/>
  <c r="Y119" i="15" s="1"/>
  <c r="AA119" i="15"/>
  <c r="AE119" i="15" s="1"/>
  <c r="AB69" i="15"/>
  <c r="W69" i="15" s="1"/>
  <c r="AA69" i="15"/>
  <c r="AE69" i="15" s="1"/>
  <c r="R375" i="2"/>
  <c r="R439" i="2"/>
  <c r="M475" i="20"/>
  <c r="N475" i="20" s="1"/>
  <c r="N434" i="2"/>
  <c r="M1026" i="20"/>
  <c r="R1026" i="20" s="1"/>
  <c r="M1137" i="20"/>
  <c r="R1137" i="20" s="1"/>
  <c r="M65" i="20"/>
  <c r="N65" i="20" s="1"/>
  <c r="M542" i="20"/>
  <c r="N542" i="20" s="1"/>
  <c r="M1061" i="20"/>
  <c r="R1061" i="20" s="1"/>
  <c r="M429" i="20"/>
  <c r="N429" i="20" s="1"/>
  <c r="M591" i="20"/>
  <c r="R591" i="20" s="1"/>
  <c r="M893" i="20"/>
  <c r="N893" i="20" s="1"/>
  <c r="M173" i="20"/>
  <c r="R173" i="20" s="1"/>
  <c r="M632" i="20"/>
  <c r="N632" i="20" s="1"/>
  <c r="M1014" i="20"/>
  <c r="R1014" i="20" s="1"/>
  <c r="M270" i="20"/>
  <c r="N270" i="20" s="1"/>
  <c r="M1101" i="20"/>
  <c r="N1101" i="20" s="1"/>
  <c r="M884" i="20"/>
  <c r="R884" i="20" s="1"/>
  <c r="M826" i="20"/>
  <c r="N826" i="20" s="1"/>
  <c r="M968" i="20"/>
  <c r="N968" i="20" s="1"/>
  <c r="M930" i="20"/>
  <c r="N930" i="20" s="1"/>
  <c r="M654" i="20"/>
  <c r="R654" i="20" s="1"/>
  <c r="M641" i="20"/>
  <c r="R641" i="20" s="1"/>
  <c r="M588" i="20"/>
  <c r="N588" i="20" s="1"/>
  <c r="M57" i="20"/>
  <c r="N57" i="20" s="1"/>
  <c r="M212" i="20"/>
  <c r="R212" i="20" s="1"/>
  <c r="M303" i="20"/>
  <c r="N303" i="20" s="1"/>
  <c r="M1144" i="20"/>
  <c r="R1144" i="20" s="1"/>
  <c r="M1196" i="20"/>
  <c r="R1196" i="20" s="1"/>
  <c r="M1037" i="20"/>
  <c r="N1037" i="20" s="1"/>
  <c r="M1103" i="20"/>
  <c r="N1103" i="20" s="1"/>
  <c r="M776" i="20"/>
  <c r="N776" i="20" s="1"/>
  <c r="M1195" i="20"/>
  <c r="R1195" i="20" s="1"/>
  <c r="M695" i="20"/>
  <c r="R695" i="20" s="1"/>
  <c r="M635" i="20"/>
  <c r="N635" i="20" s="1"/>
  <c r="M171" i="20"/>
  <c r="N171" i="20" s="1"/>
  <c r="M80" i="20"/>
  <c r="N80" i="20" s="1"/>
  <c r="M948" i="20"/>
  <c r="N948" i="20" s="1"/>
  <c r="M1032" i="20"/>
  <c r="N1032" i="20" s="1"/>
  <c r="M712" i="20"/>
  <c r="N712" i="20" s="1"/>
  <c r="M676" i="20"/>
  <c r="N676" i="20" s="1"/>
  <c r="M300" i="20"/>
  <c r="R300" i="20" s="1"/>
  <c r="M45" i="20"/>
  <c r="R45" i="20" s="1"/>
  <c r="M720" i="20"/>
  <c r="N720" i="20" s="1"/>
  <c r="M856" i="20"/>
  <c r="N856" i="20" s="1"/>
  <c r="M479" i="20"/>
  <c r="N479" i="20" s="1"/>
  <c r="M368" i="20"/>
  <c r="N368" i="20" s="1"/>
  <c r="M237" i="20"/>
  <c r="N237" i="20" s="1"/>
  <c r="M928" i="20"/>
  <c r="R928" i="20" s="1"/>
  <c r="M1085" i="20"/>
  <c r="R1085" i="20" s="1"/>
  <c r="M1205" i="20"/>
  <c r="R1205" i="20" s="1"/>
  <c r="M687" i="20"/>
  <c r="N687" i="20" s="1"/>
  <c r="M200" i="20"/>
  <c r="N200" i="20" s="1"/>
  <c r="M996" i="20"/>
  <c r="N996" i="20" s="1"/>
  <c r="M271" i="20"/>
  <c r="N271" i="20" s="1"/>
  <c r="N334" i="2"/>
  <c r="M800" i="20"/>
  <c r="N800" i="20" s="1"/>
  <c r="M892" i="20"/>
  <c r="R892" i="20" s="1"/>
  <c r="M228" i="20"/>
  <c r="R228" i="20" s="1"/>
  <c r="M529" i="20"/>
  <c r="R529" i="20" s="1"/>
  <c r="M1127" i="20"/>
  <c r="N1127" i="20" s="1"/>
  <c r="V37" i="20"/>
  <c r="M578" i="20"/>
  <c r="N578" i="20" s="1"/>
  <c r="M951" i="20"/>
  <c r="R951" i="20" s="1"/>
  <c r="M104" i="20"/>
  <c r="N104" i="20" s="1"/>
  <c r="M659" i="20"/>
  <c r="N659" i="20" s="1"/>
  <c r="M768" i="20"/>
  <c r="N768" i="20" s="1"/>
  <c r="M74" i="20"/>
  <c r="N74" i="20" s="1"/>
  <c r="M1145" i="20"/>
  <c r="R1145" i="20" s="1"/>
  <c r="M808" i="20"/>
  <c r="N808" i="20" s="1"/>
  <c r="M688" i="20"/>
  <c r="N688" i="20" s="1"/>
  <c r="M880" i="20"/>
  <c r="N880" i="20" s="1"/>
  <c r="M842" i="20"/>
  <c r="R842" i="20" s="1"/>
  <c r="M526" i="20"/>
  <c r="R526" i="20" s="1"/>
  <c r="M513" i="20"/>
  <c r="N513" i="20" s="1"/>
  <c r="M458" i="20"/>
  <c r="R458" i="20" s="1"/>
  <c r="M346" i="20"/>
  <c r="R346" i="20" s="1"/>
  <c r="M89" i="20"/>
  <c r="R89" i="20" s="1"/>
  <c r="M175" i="20"/>
  <c r="N175" i="20" s="1"/>
  <c r="M1152" i="20"/>
  <c r="N1152" i="20" s="1"/>
  <c r="M1128" i="20"/>
  <c r="R1128" i="20" s="1"/>
  <c r="M957" i="20"/>
  <c r="R957" i="20" s="1"/>
  <c r="M1015" i="20"/>
  <c r="R1015" i="20" s="1"/>
  <c r="M1057" i="20"/>
  <c r="N1057" i="20" s="1"/>
  <c r="M1115" i="20"/>
  <c r="N1115" i="20" s="1"/>
  <c r="M567" i="20"/>
  <c r="R567" i="20" s="1"/>
  <c r="M708" i="20"/>
  <c r="N708" i="20" s="1"/>
  <c r="M332" i="20"/>
  <c r="N332" i="20" s="1"/>
  <c r="M44" i="20"/>
  <c r="N44" i="20" s="1"/>
  <c r="M744" i="20"/>
  <c r="R744" i="20" s="1"/>
  <c r="M864" i="20"/>
  <c r="N864" i="20" s="1"/>
  <c r="M486" i="20"/>
  <c r="N486" i="20" s="1"/>
  <c r="M379" i="20"/>
  <c r="N379" i="20" s="1"/>
  <c r="M33" i="20"/>
  <c r="N33" i="20" s="1"/>
  <c r="M1116" i="20"/>
  <c r="N1116" i="20" s="1"/>
  <c r="M933" i="20"/>
  <c r="R933" i="20" s="1"/>
  <c r="M1033" i="20"/>
  <c r="R1033" i="20" s="1"/>
  <c r="M527" i="20"/>
  <c r="N527" i="20" s="1"/>
  <c r="M589" i="20"/>
  <c r="N589" i="20" s="1"/>
  <c r="M334" i="20"/>
  <c r="R334" i="20" s="1"/>
  <c r="M882" i="20"/>
  <c r="R882" i="20" s="1"/>
  <c r="M807" i="20"/>
  <c r="N807" i="20" s="1"/>
  <c r="M901" i="20"/>
  <c r="R901" i="20" s="1"/>
  <c r="M467" i="20"/>
  <c r="R467" i="20" s="1"/>
  <c r="M809" i="20"/>
  <c r="N809" i="20" s="1"/>
  <c r="M822" i="20"/>
  <c r="N822" i="20" s="1"/>
  <c r="V21" i="20"/>
  <c r="M732" i="20"/>
  <c r="N732" i="20" s="1"/>
  <c r="M984" i="20"/>
  <c r="N984" i="20" s="1"/>
  <c r="M1149" i="20"/>
  <c r="R1149" i="20" s="1"/>
  <c r="M362" i="20"/>
  <c r="R362" i="20" s="1"/>
  <c r="M754" i="20"/>
  <c r="N754" i="20" s="1"/>
  <c r="M1132" i="20"/>
  <c r="N1132" i="20" s="1"/>
  <c r="M106" i="20"/>
  <c r="R106" i="20" s="1"/>
  <c r="M1051" i="20"/>
  <c r="N1051" i="20" s="1"/>
  <c r="M1078" i="20"/>
  <c r="N1078" i="20" s="1"/>
  <c r="M195" i="20"/>
  <c r="R195" i="20" s="1"/>
  <c r="M875" i="20"/>
  <c r="R875" i="20" s="1"/>
  <c r="M1154" i="20"/>
  <c r="R1154" i="20" s="1"/>
  <c r="M1130" i="20"/>
  <c r="N1130" i="20" s="1"/>
  <c r="M965" i="20"/>
  <c r="R965" i="20" s="1"/>
  <c r="M1023" i="20"/>
  <c r="R1023" i="20" s="1"/>
  <c r="M1065" i="20"/>
  <c r="N1065" i="20" s="1"/>
  <c r="M1123" i="20"/>
  <c r="R1123" i="20" s="1"/>
  <c r="M575" i="20"/>
  <c r="N575" i="20" s="1"/>
  <c r="M562" i="20"/>
  <c r="R562" i="20" s="1"/>
  <c r="M637" i="20"/>
  <c r="R637" i="20" s="1"/>
  <c r="M91" i="20"/>
  <c r="R91" i="20" s="1"/>
  <c r="M285" i="20"/>
  <c r="N285" i="20" s="1"/>
  <c r="M216" i="20"/>
  <c r="N216" i="20" s="1"/>
  <c r="M1074" i="20"/>
  <c r="R1074" i="20" s="1"/>
  <c r="M1062" i="20"/>
  <c r="R1062" i="20" s="1"/>
  <c r="M779" i="20"/>
  <c r="R779" i="20" s="1"/>
  <c r="M847" i="20"/>
  <c r="N847" i="20" s="1"/>
  <c r="M889" i="20"/>
  <c r="N889" i="20" s="1"/>
  <c r="M939" i="20"/>
  <c r="N939" i="20" s="1"/>
  <c r="M608" i="20"/>
  <c r="N608" i="20" s="1"/>
  <c r="M629" i="20"/>
  <c r="R629" i="20" s="1"/>
  <c r="M277" i="20"/>
  <c r="R277" i="20" s="1"/>
  <c r="M1066" i="20"/>
  <c r="R1066" i="20" s="1"/>
  <c r="M758" i="20"/>
  <c r="N758" i="20" s="1"/>
  <c r="M873" i="20"/>
  <c r="R873" i="20" s="1"/>
  <c r="M576" i="20"/>
  <c r="N576" i="20" s="1"/>
  <c r="M409" i="20"/>
  <c r="N409" i="20" s="1"/>
  <c r="M342" i="20"/>
  <c r="R342" i="20" s="1"/>
  <c r="M1178" i="20"/>
  <c r="R1178" i="20" s="1"/>
  <c r="M886" i="20"/>
  <c r="N886" i="20" s="1"/>
  <c r="M986" i="20"/>
  <c r="N986" i="20" s="1"/>
  <c r="M721" i="20"/>
  <c r="R721" i="20" s="1"/>
  <c r="M145" i="20"/>
  <c r="N145" i="20" s="1"/>
  <c r="M168" i="20"/>
  <c r="N168" i="20" s="1"/>
  <c r="M524" i="20"/>
  <c r="N524" i="20" s="1"/>
  <c r="M422" i="20"/>
  <c r="N422" i="20" s="1"/>
  <c r="M1059" i="20"/>
  <c r="N1059" i="20" s="1"/>
  <c r="M749" i="20"/>
  <c r="R749" i="20" s="1"/>
  <c r="M628" i="20"/>
  <c r="N628" i="20" s="1"/>
  <c r="M1107" i="20"/>
  <c r="R1107" i="20" s="1"/>
  <c r="M496" i="20"/>
  <c r="R496" i="20" s="1"/>
  <c r="N133" i="2"/>
  <c r="M142" i="20"/>
  <c r="N142" i="20" s="1"/>
  <c r="M1100" i="20"/>
  <c r="N1100" i="20" s="1"/>
  <c r="M938" i="20"/>
  <c r="N938" i="20" s="1"/>
  <c r="M812" i="20"/>
  <c r="N812" i="20" s="1"/>
  <c r="M100" i="20"/>
  <c r="N100" i="20" s="1"/>
  <c r="M719" i="20"/>
  <c r="R719" i="20" s="1"/>
  <c r="M973" i="20"/>
  <c r="R973" i="20" s="1"/>
  <c r="M301" i="20"/>
  <c r="R301" i="20" s="1"/>
  <c r="M463" i="20"/>
  <c r="N463" i="20" s="1"/>
  <c r="M818" i="20"/>
  <c r="N818" i="20" s="1"/>
  <c r="M398" i="20"/>
  <c r="N398" i="20" s="1"/>
  <c r="M504" i="20"/>
  <c r="N504" i="20" s="1"/>
  <c r="M1162" i="20"/>
  <c r="N1162" i="20" s="1"/>
  <c r="M1165" i="20"/>
  <c r="R1165" i="20" s="1"/>
  <c r="M877" i="20"/>
  <c r="R877" i="20" s="1"/>
  <c r="M943" i="20"/>
  <c r="N943" i="20" s="1"/>
  <c r="M977" i="20"/>
  <c r="N977" i="20" s="1"/>
  <c r="M1035" i="20"/>
  <c r="N1035" i="20" s="1"/>
  <c r="M447" i="20"/>
  <c r="R447" i="20" s="1"/>
  <c r="M367" i="20"/>
  <c r="R367" i="20" s="1"/>
  <c r="M509" i="20"/>
  <c r="N509" i="20" s="1"/>
  <c r="M307" i="20"/>
  <c r="N307" i="20" s="1"/>
  <c r="M157" i="20"/>
  <c r="R157" i="20" s="1"/>
  <c r="M87" i="20"/>
  <c r="N87" i="20" s="1"/>
  <c r="M1166" i="20"/>
  <c r="R1166" i="20" s="1"/>
  <c r="M1036" i="20"/>
  <c r="N1036" i="20" s="1"/>
  <c r="M998" i="20"/>
  <c r="N998" i="20" s="1"/>
  <c r="M734" i="20"/>
  <c r="N734" i="20" s="1"/>
  <c r="M790" i="20"/>
  <c r="R790" i="20" s="1"/>
  <c r="M859" i="20"/>
  <c r="N859" i="20" s="1"/>
  <c r="M480" i="20"/>
  <c r="N480" i="20" s="1"/>
  <c r="M441" i="20"/>
  <c r="N441" i="20" s="1"/>
  <c r="M374" i="20"/>
  <c r="N374" i="20" s="1"/>
  <c r="M1180" i="20"/>
  <c r="N1180" i="20" s="1"/>
  <c r="M894" i="20"/>
  <c r="N894" i="20" s="1"/>
  <c r="M994" i="20"/>
  <c r="N994" i="20" s="1"/>
  <c r="M729" i="20"/>
  <c r="R729" i="20" s="1"/>
  <c r="M153" i="20"/>
  <c r="N153" i="20" s="1"/>
  <c r="M86" i="20"/>
  <c r="R86" i="20" s="1"/>
  <c r="M1120" i="20"/>
  <c r="R1120" i="20" s="1"/>
  <c r="M1167" i="20"/>
  <c r="N1167" i="20" s="1"/>
  <c r="M798" i="20"/>
  <c r="N798" i="20" s="1"/>
  <c r="M465" i="20"/>
  <c r="N465" i="20" s="1"/>
  <c r="M298" i="20"/>
  <c r="N298" i="20" s="1"/>
  <c r="M40" i="20"/>
  <c r="R40" i="20" s="1"/>
  <c r="M410" i="20"/>
  <c r="R410" i="20" s="1"/>
  <c r="M821" i="20"/>
  <c r="N821" i="20" s="1"/>
  <c r="M473" i="20"/>
  <c r="N473" i="20" s="1"/>
  <c r="M305" i="20"/>
  <c r="N305" i="20" s="1"/>
  <c r="M105" i="20"/>
  <c r="N105" i="20" s="1"/>
  <c r="M558" i="20"/>
  <c r="R558" i="20" s="1"/>
  <c r="M156" i="20"/>
  <c r="R156" i="20" s="1"/>
  <c r="M934" i="20"/>
  <c r="N934" i="20" s="1"/>
  <c r="M209" i="20"/>
  <c r="N209" i="20" s="1"/>
  <c r="M670" i="20"/>
  <c r="N670" i="20" s="1"/>
  <c r="M736" i="20"/>
  <c r="N736" i="20" s="1"/>
  <c r="M191" i="20"/>
  <c r="N191" i="20" s="1"/>
  <c r="M706" i="20"/>
  <c r="N706" i="20" s="1"/>
  <c r="M1039" i="20"/>
  <c r="N1039" i="20" s="1"/>
  <c r="M232" i="20"/>
  <c r="N232" i="20" s="1"/>
  <c r="M456" i="20"/>
  <c r="N456" i="20" s="1"/>
  <c r="M871" i="20"/>
  <c r="R871" i="20" s="1"/>
  <c r="V10" i="20"/>
  <c r="M531" i="20"/>
  <c r="N531" i="20" s="1"/>
  <c r="M1082" i="20"/>
  <c r="R1082" i="20" s="1"/>
  <c r="M1070" i="20"/>
  <c r="R1070" i="20" s="1"/>
  <c r="M783" i="20"/>
  <c r="R783" i="20" s="1"/>
  <c r="M855" i="20"/>
  <c r="N855" i="20" s="1"/>
  <c r="M897" i="20"/>
  <c r="R897" i="20" s="1"/>
  <c r="M947" i="20"/>
  <c r="R947" i="20" s="1"/>
  <c r="M616" i="20"/>
  <c r="N616" i="20" s="1"/>
  <c r="M643" i="20"/>
  <c r="R643" i="20" s="1"/>
  <c r="M449" i="20"/>
  <c r="N449" i="20" s="1"/>
  <c r="M179" i="20"/>
  <c r="R179" i="20" s="1"/>
  <c r="M382" i="20"/>
  <c r="R382" i="20" s="1"/>
  <c r="M88" i="20"/>
  <c r="N88" i="20" s="1"/>
  <c r="M1198" i="20"/>
  <c r="N1198" i="20" s="1"/>
  <c r="M956" i="20"/>
  <c r="R956" i="20" s="1"/>
  <c r="M910" i="20"/>
  <c r="N910" i="20" s="1"/>
  <c r="M1048" i="20"/>
  <c r="N1048" i="20" s="1"/>
  <c r="M1002" i="20"/>
  <c r="N1002" i="20" s="1"/>
  <c r="M756" i="20"/>
  <c r="N756" i="20" s="1"/>
  <c r="M761" i="20"/>
  <c r="N761" i="20" s="1"/>
  <c r="M185" i="20"/>
  <c r="N185" i="20" s="1"/>
  <c r="M118" i="20"/>
  <c r="N118" i="20" s="1"/>
  <c r="M1122" i="20"/>
  <c r="R1122" i="20" s="1"/>
  <c r="M1175" i="20"/>
  <c r="N1175" i="20" s="1"/>
  <c r="M819" i="20"/>
  <c r="R819" i="20" s="1"/>
  <c r="M471" i="20"/>
  <c r="N471" i="20" s="1"/>
  <c r="M306" i="20"/>
  <c r="N306" i="20" s="1"/>
  <c r="M135" i="20"/>
  <c r="R135" i="20" s="1"/>
  <c r="M1114" i="20"/>
  <c r="R1114" i="20" s="1"/>
  <c r="M999" i="20"/>
  <c r="R999" i="20" s="1"/>
  <c r="M1091" i="20"/>
  <c r="N1091" i="20" s="1"/>
  <c r="M514" i="20"/>
  <c r="N514" i="20" s="1"/>
  <c r="M27" i="20"/>
  <c r="R27" i="20" s="1"/>
  <c r="M1200" i="20"/>
  <c r="N1200" i="20" s="1"/>
  <c r="M148" i="20"/>
  <c r="R148" i="20" s="1"/>
  <c r="M274" i="20"/>
  <c r="R274" i="20" s="1"/>
  <c r="M533" i="20"/>
  <c r="R533" i="20" s="1"/>
  <c r="M202" i="20"/>
  <c r="R202" i="20" s="1"/>
  <c r="M347" i="20"/>
  <c r="R347" i="20" s="1"/>
  <c r="M722" i="20"/>
  <c r="N722" i="20" s="1"/>
  <c r="M183" i="20"/>
  <c r="N183" i="20" s="1"/>
  <c r="R225" i="2"/>
  <c r="M1064" i="20"/>
  <c r="N1064" i="20" s="1"/>
  <c r="M980" i="20"/>
  <c r="N980" i="20" s="1"/>
  <c r="M657" i="20"/>
  <c r="N657" i="20" s="1"/>
  <c r="M896" i="20"/>
  <c r="N896" i="20" s="1"/>
  <c r="M1148" i="20"/>
  <c r="N1148" i="20" s="1"/>
  <c r="M781" i="20"/>
  <c r="N781" i="20" s="1"/>
  <c r="M1081" i="20"/>
  <c r="N1081" i="20" s="1"/>
  <c r="M1164" i="20"/>
  <c r="N1164" i="20" s="1"/>
  <c r="M525" i="20"/>
  <c r="N525" i="20" s="1"/>
  <c r="M905" i="20"/>
  <c r="N905" i="20" s="1"/>
  <c r="M1170" i="20"/>
  <c r="N1170" i="20" s="1"/>
  <c r="M337" i="20"/>
  <c r="N337" i="20" s="1"/>
  <c r="M1168" i="20"/>
  <c r="N1168" i="20" s="1"/>
  <c r="M1044" i="20"/>
  <c r="R1044" i="20" s="1"/>
  <c r="M1006" i="20"/>
  <c r="R1006" i="20" s="1"/>
  <c r="M746" i="20"/>
  <c r="N746" i="20" s="1"/>
  <c r="M811" i="20"/>
  <c r="R811" i="20" s="1"/>
  <c r="M867" i="20"/>
  <c r="R867" i="20" s="1"/>
  <c r="M488" i="20"/>
  <c r="N488" i="20" s="1"/>
  <c r="M515" i="20"/>
  <c r="N515" i="20" s="1"/>
  <c r="M321" i="20"/>
  <c r="N321" i="20" s="1"/>
  <c r="M24" i="20"/>
  <c r="N24" i="20" s="1"/>
  <c r="M254" i="20"/>
  <c r="N254" i="20" s="1"/>
  <c r="M58" i="20"/>
  <c r="N58" i="20" s="1"/>
  <c r="M1098" i="20"/>
  <c r="N1098" i="20" s="1"/>
  <c r="M876" i="20"/>
  <c r="N876" i="20" s="1"/>
  <c r="M824" i="20"/>
  <c r="R824" i="20" s="1"/>
  <c r="M960" i="20"/>
  <c r="R960" i="20" s="1"/>
  <c r="M922" i="20"/>
  <c r="R922" i="20" s="1"/>
  <c r="M646" i="20"/>
  <c r="N646" i="20" s="1"/>
  <c r="M505" i="20"/>
  <c r="R505" i="20" s="1"/>
  <c r="M338" i="20"/>
  <c r="R338" i="20" s="1"/>
  <c r="M167" i="20"/>
  <c r="R167" i="20" s="1"/>
  <c r="M1126" i="20"/>
  <c r="N1126" i="20" s="1"/>
  <c r="M1007" i="20"/>
  <c r="R1007" i="20" s="1"/>
  <c r="M1099" i="20"/>
  <c r="N1099" i="20" s="1"/>
  <c r="M522" i="20"/>
  <c r="N522" i="20" s="1"/>
  <c r="V34" i="20"/>
  <c r="M176" i="20"/>
  <c r="R176" i="20" s="1"/>
  <c r="M1084" i="20"/>
  <c r="N1084" i="20" s="1"/>
  <c r="M799" i="20"/>
  <c r="R799" i="20" s="1"/>
  <c r="M923" i="20"/>
  <c r="N923" i="20" s="1"/>
  <c r="M595" i="20"/>
  <c r="N595" i="20" s="1"/>
  <c r="M131" i="20"/>
  <c r="N131" i="20" s="1"/>
  <c r="M1186" i="20"/>
  <c r="N1186" i="20" s="1"/>
  <c r="M1173" i="20"/>
  <c r="N1173" i="20" s="1"/>
  <c r="M469" i="20"/>
  <c r="R469" i="20" s="1"/>
  <c r="M331" i="20"/>
  <c r="N331" i="20" s="1"/>
  <c r="M269" i="20"/>
  <c r="R269" i="20" s="1"/>
  <c r="M325" i="20"/>
  <c r="R325" i="20" s="1"/>
  <c r="M371" i="20"/>
  <c r="R371" i="20" s="1"/>
  <c r="M68" i="20"/>
  <c r="R68" i="20" s="1"/>
  <c r="M356" i="20"/>
  <c r="R356" i="20" s="1"/>
  <c r="M604" i="20"/>
  <c r="N604" i="20" s="1"/>
  <c r="M858" i="20"/>
  <c r="N858" i="20" s="1"/>
  <c r="M1054" i="20"/>
  <c r="R1054" i="20" s="1"/>
  <c r="M234" i="20"/>
  <c r="N234" i="20" s="1"/>
  <c r="M1131" i="20"/>
  <c r="R1131" i="20" s="1"/>
  <c r="M1199" i="20"/>
  <c r="N1199" i="20" s="1"/>
  <c r="M323" i="20"/>
  <c r="N323" i="20" s="1"/>
  <c r="M963" i="20"/>
  <c r="R963" i="20" s="1"/>
  <c r="M1052" i="20"/>
  <c r="N1052" i="20" s="1"/>
  <c r="M26" i="20"/>
  <c r="R26" i="20" s="1"/>
  <c r="M1202" i="20"/>
  <c r="N1202" i="20" s="1"/>
  <c r="M964" i="20"/>
  <c r="N964" i="20" s="1"/>
  <c r="M918" i="20"/>
  <c r="N918" i="20" s="1"/>
  <c r="M1056" i="20"/>
  <c r="R1056" i="20" s="1"/>
  <c r="M1010" i="20"/>
  <c r="R1010" i="20" s="1"/>
  <c r="M763" i="20"/>
  <c r="N763" i="20" s="1"/>
  <c r="M769" i="20"/>
  <c r="R769" i="20" s="1"/>
  <c r="M716" i="20"/>
  <c r="N716" i="20" s="1"/>
  <c r="M193" i="20"/>
  <c r="R193" i="20" s="1"/>
  <c r="M340" i="20"/>
  <c r="N340" i="20" s="1"/>
  <c r="M126" i="20"/>
  <c r="R126" i="20" s="1"/>
  <c r="M52" i="20"/>
  <c r="R52" i="20" s="1"/>
  <c r="M1124" i="20"/>
  <c r="N1124" i="20" s="1"/>
  <c r="M775" i="20"/>
  <c r="N775" i="20" s="1"/>
  <c r="M1191" i="20"/>
  <c r="R1191" i="20" s="1"/>
  <c r="M872" i="20"/>
  <c r="N872" i="20" s="1"/>
  <c r="M834" i="20"/>
  <c r="R834" i="20" s="1"/>
  <c r="M518" i="20"/>
  <c r="R518" i="20" s="1"/>
  <c r="M554" i="20"/>
  <c r="N554" i="20" s="1"/>
  <c r="M81" i="20"/>
  <c r="N81" i="20" s="1"/>
  <c r="M208" i="20"/>
  <c r="N208" i="20" s="1"/>
  <c r="M1092" i="20"/>
  <c r="R1092" i="20" s="1"/>
  <c r="M832" i="20"/>
  <c r="N832" i="20" s="1"/>
  <c r="M931" i="20"/>
  <c r="N931" i="20" s="1"/>
  <c r="M603" i="20"/>
  <c r="N603" i="20" s="1"/>
  <c r="M139" i="20"/>
  <c r="R139" i="20" s="1"/>
  <c r="M48" i="20"/>
  <c r="R48" i="20" s="1"/>
  <c r="M940" i="20"/>
  <c r="N940" i="20" s="1"/>
  <c r="M1024" i="20"/>
  <c r="R1024" i="20" s="1"/>
  <c r="M710" i="20"/>
  <c r="R710" i="20" s="1"/>
  <c r="M668" i="20"/>
  <c r="N668" i="20" s="1"/>
  <c r="V32" i="20"/>
  <c r="M836" i="20"/>
  <c r="R836" i="20" s="1"/>
  <c r="M1112" i="20"/>
  <c r="N1112" i="20" s="1"/>
  <c r="M1185" i="20"/>
  <c r="R1185" i="20" s="1"/>
  <c r="M181" i="20"/>
  <c r="R181" i="20" s="1"/>
  <c r="M110" i="20"/>
  <c r="N110" i="20" s="1"/>
  <c r="M256" i="20"/>
  <c r="N256" i="20" s="1"/>
  <c r="R424" i="2"/>
  <c r="R288" i="2"/>
  <c r="R358" i="2"/>
  <c r="R389" i="2"/>
  <c r="R169" i="2"/>
  <c r="N203" i="2"/>
  <c r="AA104" i="1"/>
  <c r="AA29" i="1"/>
  <c r="AB29" i="1"/>
  <c r="W29" i="1" s="1"/>
  <c r="AH42" i="1"/>
  <c r="AZ43" i="1"/>
  <c r="AX43" i="1" s="1"/>
  <c r="AZ77" i="1"/>
  <c r="AX77" i="1" s="1"/>
  <c r="AB114" i="1"/>
  <c r="Y114" i="1" s="1"/>
  <c r="AA114" i="1"/>
  <c r="AB35" i="1"/>
  <c r="W35" i="1" s="1"/>
  <c r="AA35" i="1"/>
  <c r="AB28" i="1"/>
  <c r="W28" i="1" s="1"/>
  <c r="AA28" i="1"/>
  <c r="AZ80" i="1"/>
  <c r="AX80" i="1" s="1"/>
  <c r="AH46" i="1"/>
  <c r="R267" i="2"/>
  <c r="AH25" i="1"/>
  <c r="AB110" i="1"/>
  <c r="Y110" i="1" s="1"/>
  <c r="AA110" i="1"/>
  <c r="AH72" i="1"/>
  <c r="AD73" i="1"/>
  <c r="AE73" i="1"/>
  <c r="AB34" i="1"/>
  <c r="W34" i="1" s="1"/>
  <c r="AA34" i="1"/>
  <c r="AA57" i="1"/>
  <c r="AB57" i="1"/>
  <c r="Y57" i="1" s="1"/>
  <c r="AA94" i="1"/>
  <c r="AB94" i="1"/>
  <c r="Y94" i="1" s="1"/>
  <c r="AB111" i="1"/>
  <c r="Y111" i="1" s="1"/>
  <c r="AA111" i="1"/>
  <c r="AA103" i="1"/>
  <c r="AB103" i="1"/>
  <c r="Y103" i="1" s="1"/>
  <c r="AB61" i="1"/>
  <c r="Y61" i="1" s="1"/>
  <c r="AA61" i="1"/>
  <c r="AZ35" i="1"/>
  <c r="AX35" i="1" s="1"/>
  <c r="R305" i="2"/>
  <c r="AE38" i="1"/>
  <c r="AD38" i="1"/>
  <c r="AB65" i="1"/>
  <c r="Y65" i="1" s="1"/>
  <c r="AA65" i="1"/>
  <c r="AB26" i="1"/>
  <c r="X26" i="1" s="1"/>
  <c r="AA26" i="1"/>
  <c r="AD80" i="1"/>
  <c r="AE80" i="1"/>
  <c r="AZ21" i="1"/>
  <c r="AX21" i="1" s="1"/>
  <c r="AZ30" i="1"/>
  <c r="AX30" i="1" s="1"/>
  <c r="AZ31" i="1"/>
  <c r="AX31" i="1" s="1"/>
  <c r="AZ22" i="1"/>
  <c r="AX22" i="1" s="1"/>
  <c r="AZ34" i="1"/>
  <c r="AX34" i="1" s="1"/>
  <c r="AZ41" i="1"/>
  <c r="AX41" i="1" s="1"/>
  <c r="AZ57" i="1"/>
  <c r="AX57" i="1" s="1"/>
  <c r="AZ11" i="1"/>
  <c r="AX11" i="1" s="1"/>
  <c r="AZ27" i="1"/>
  <c r="AX27" i="1" s="1"/>
  <c r="N180" i="2"/>
  <c r="R301" i="2"/>
  <c r="M54" i="7"/>
  <c r="N54" i="7" s="1"/>
  <c r="AH66" i="1"/>
  <c r="AD45" i="1"/>
  <c r="AE45" i="1"/>
  <c r="AB56" i="1"/>
  <c r="Y56" i="1" s="1"/>
  <c r="AA56" i="1"/>
  <c r="AH31" i="1"/>
  <c r="AB68" i="1"/>
  <c r="Y68" i="1" s="1"/>
  <c r="AA68" i="1"/>
  <c r="AH53" i="1"/>
  <c r="AE75" i="1"/>
  <c r="AD75" i="1"/>
  <c r="AZ55" i="1"/>
  <c r="AX55" i="1" s="1"/>
  <c r="AZ3" i="1"/>
  <c r="AX3" i="1" s="1"/>
  <c r="AZ28" i="1"/>
  <c r="AX28" i="1" s="1"/>
  <c r="AZ71" i="1"/>
  <c r="AX71" i="1" s="1"/>
  <c r="AA22" i="1"/>
  <c r="AB22" i="1"/>
  <c r="X22" i="1" s="1"/>
  <c r="AH44" i="1"/>
  <c r="AZ52" i="1"/>
  <c r="AX52" i="1" s="1"/>
  <c r="R347" i="2"/>
  <c r="AA70" i="1"/>
  <c r="AB70" i="1"/>
  <c r="Y70" i="1" s="1"/>
  <c r="AA83" i="1"/>
  <c r="AB83" i="1"/>
  <c r="Y83" i="1" s="1"/>
  <c r="AD40" i="1"/>
  <c r="AE40" i="1"/>
  <c r="AD77" i="1"/>
  <c r="AE77" i="1"/>
  <c r="AA115" i="1"/>
  <c r="AB115" i="1"/>
  <c r="Y115" i="1" s="1"/>
  <c r="AA55" i="1"/>
  <c r="AE55" i="1" s="1"/>
  <c r="AB125" i="1"/>
  <c r="Y125" i="1" s="1"/>
  <c r="AB24" i="1"/>
  <c r="X24" i="1" s="1"/>
  <c r="AA24" i="1"/>
  <c r="AD47" i="1"/>
  <c r="AE47" i="1"/>
  <c r="AA92" i="1"/>
  <c r="AB92" i="1"/>
  <c r="Y92" i="1" s="1"/>
  <c r="AB122" i="1"/>
  <c r="Y122" i="1" s="1"/>
  <c r="AA122" i="1"/>
  <c r="AB76" i="1"/>
  <c r="Y76" i="1" s="1"/>
  <c r="AA76" i="1"/>
  <c r="AE91" i="1"/>
  <c r="AD91" i="1"/>
  <c r="AH27" i="1"/>
  <c r="AZ82" i="1"/>
  <c r="AX82" i="1" s="1"/>
  <c r="AZ83" i="1"/>
  <c r="AX83" i="1" s="1"/>
  <c r="AH87" i="1"/>
  <c r="AZ47" i="1"/>
  <c r="AX47" i="1" s="1"/>
  <c r="AZ42" i="1"/>
  <c r="AX42" i="1" s="1"/>
  <c r="AZ90" i="1"/>
  <c r="AX90" i="1" s="1"/>
  <c r="N246" i="2"/>
  <c r="AA79" i="1"/>
  <c r="AB79" i="1"/>
  <c r="Y79" i="1" s="1"/>
  <c r="AE39" i="1"/>
  <c r="AD39" i="1"/>
  <c r="AD21" i="1"/>
  <c r="AE21" i="1"/>
  <c r="AD36" i="1"/>
  <c r="AE36" i="1"/>
  <c r="AZ6" i="1"/>
  <c r="AX6" i="1" s="1"/>
  <c r="AZ46" i="1"/>
  <c r="AX46" i="1" s="1"/>
  <c r="AZ9" i="1"/>
  <c r="AX9" i="1" s="1"/>
  <c r="AZ67" i="1"/>
  <c r="AX67" i="1" s="1"/>
  <c r="AZ15" i="1"/>
  <c r="AX15" i="1" s="1"/>
  <c r="AZ17" i="1"/>
  <c r="AX17" i="1" s="1"/>
  <c r="AZ85" i="1"/>
  <c r="AX85" i="1" s="1"/>
  <c r="AZ10" i="1"/>
  <c r="AX10" i="1" s="1"/>
  <c r="N170" i="2"/>
  <c r="R170" i="2"/>
  <c r="R326" i="2"/>
  <c r="N326" i="2"/>
  <c r="N330" i="2"/>
  <c r="R330" i="2"/>
  <c r="N380" i="2"/>
  <c r="R380" i="2"/>
  <c r="N240" i="2"/>
  <c r="R240" i="2"/>
  <c r="R230" i="2"/>
  <c r="N230" i="2"/>
  <c r="N58" i="2"/>
  <c r="R58" i="2"/>
  <c r="N200" i="2"/>
  <c r="R200" i="2"/>
  <c r="N43" i="2"/>
  <c r="R43" i="2"/>
  <c r="N176" i="2"/>
  <c r="R176" i="2"/>
  <c r="R378" i="2"/>
  <c r="N378" i="2"/>
  <c r="M421" i="20"/>
  <c r="N421" i="20" s="1"/>
  <c r="M457" i="20"/>
  <c r="N457" i="20" s="1"/>
  <c r="M82" i="20"/>
  <c r="N82" i="20" s="1"/>
  <c r="M669" i="20"/>
  <c r="R669" i="20" s="1"/>
  <c r="M979" i="20"/>
  <c r="N979" i="20" s="1"/>
  <c r="M949" i="20"/>
  <c r="N949" i="20" s="1"/>
  <c r="M252" i="20"/>
  <c r="N252" i="20" s="1"/>
  <c r="M474" i="20"/>
  <c r="N474" i="20" s="1"/>
  <c r="M328" i="20"/>
  <c r="N328" i="20" s="1"/>
  <c r="M177" i="20"/>
  <c r="N177" i="20" s="1"/>
  <c r="M753" i="20"/>
  <c r="R753" i="20" s="1"/>
  <c r="V33" i="20"/>
  <c r="M883" i="20"/>
  <c r="R883" i="20" s="1"/>
  <c r="M1060" i="20"/>
  <c r="N1060" i="20" s="1"/>
  <c r="M363" i="20"/>
  <c r="R363" i="20" s="1"/>
  <c r="M1067" i="20"/>
  <c r="N1067" i="20" s="1"/>
  <c r="M1046" i="20"/>
  <c r="N1046" i="20" s="1"/>
  <c r="M154" i="20"/>
  <c r="N154" i="20" s="1"/>
  <c r="M1163" i="20"/>
  <c r="N1163" i="20" s="1"/>
  <c r="M1190" i="20"/>
  <c r="R1190" i="20" s="1"/>
  <c r="M29" i="20"/>
  <c r="R29" i="20" s="1"/>
  <c r="M109" i="20"/>
  <c r="R109" i="20" s="1"/>
  <c r="M259" i="20"/>
  <c r="R259" i="20" s="1"/>
  <c r="M455" i="20"/>
  <c r="R455" i="20" s="1"/>
  <c r="M723" i="20"/>
  <c r="R723" i="20" s="1"/>
  <c r="M403" i="20"/>
  <c r="R403" i="20" s="1"/>
  <c r="M1003" i="20"/>
  <c r="R1003" i="20" s="1"/>
  <c r="M953" i="20"/>
  <c r="N953" i="20" s="1"/>
  <c r="M911" i="20"/>
  <c r="R911" i="20" s="1"/>
  <c r="M845" i="20"/>
  <c r="N845" i="20" s="1"/>
  <c r="M1138" i="20"/>
  <c r="R1138" i="20" s="1"/>
  <c r="M1125" i="20"/>
  <c r="R1125" i="20" s="1"/>
  <c r="M304" i="20"/>
  <c r="R304" i="20" s="1"/>
  <c r="M373" i="20"/>
  <c r="N373" i="20" s="1"/>
  <c r="M178" i="20"/>
  <c r="N178" i="20" s="1"/>
  <c r="M725" i="20"/>
  <c r="N725" i="20" s="1"/>
  <c r="M650" i="20"/>
  <c r="N650" i="20" s="1"/>
  <c r="M663" i="20"/>
  <c r="R663" i="20" s="1"/>
  <c r="M1187" i="20"/>
  <c r="N1187" i="20" s="1"/>
  <c r="M735" i="20"/>
  <c r="N735" i="20" s="1"/>
  <c r="M1087" i="20"/>
  <c r="N1087" i="20" s="1"/>
  <c r="M1029" i="20"/>
  <c r="N1029" i="20" s="1"/>
  <c r="M1194" i="20"/>
  <c r="N1194" i="20" s="1"/>
  <c r="M1142" i="20"/>
  <c r="N1142" i="20" s="1"/>
  <c r="M295" i="20"/>
  <c r="N295" i="20" s="1"/>
  <c r="M204" i="20"/>
  <c r="N204" i="20" s="1"/>
  <c r="M55" i="20"/>
  <c r="N55" i="20" s="1"/>
  <c r="M580" i="20"/>
  <c r="N580" i="20" s="1"/>
  <c r="M633" i="20"/>
  <c r="R633" i="20" s="1"/>
  <c r="M98" i="20"/>
  <c r="R98" i="20" s="1"/>
  <c r="M1147" i="20"/>
  <c r="N1147" i="20" s="1"/>
  <c r="M125" i="20"/>
  <c r="R125" i="20" s="1"/>
  <c r="M547" i="20"/>
  <c r="N547" i="20" s="1"/>
  <c r="M1042" i="20"/>
  <c r="N1042" i="20" s="1"/>
  <c r="M128" i="20"/>
  <c r="N128" i="20" s="1"/>
  <c r="M130" i="20"/>
  <c r="R130" i="20" s="1"/>
  <c r="M681" i="20"/>
  <c r="N681" i="20" s="1"/>
  <c r="M238" i="20"/>
  <c r="N238" i="20" s="1"/>
  <c r="M621" i="20"/>
  <c r="N621" i="20" s="1"/>
  <c r="M559" i="20"/>
  <c r="R559" i="20" s="1"/>
  <c r="M345" i="20"/>
  <c r="R345" i="20" s="1"/>
  <c r="M833" i="20"/>
  <c r="R833" i="20" s="1"/>
  <c r="M1172" i="20"/>
  <c r="N1172" i="20" s="1"/>
  <c r="M565" i="20"/>
  <c r="R565" i="20" s="1"/>
  <c r="M1017" i="20"/>
  <c r="N1017" i="20" s="1"/>
  <c r="M1189" i="20"/>
  <c r="R1189" i="20" s="1"/>
  <c r="M701" i="20"/>
  <c r="N701" i="20" s="1"/>
  <c r="M1105" i="20"/>
  <c r="R1105" i="20" s="1"/>
  <c r="M1121" i="20"/>
  <c r="R1121" i="20" s="1"/>
  <c r="M296" i="20"/>
  <c r="R296" i="20" s="1"/>
  <c r="M365" i="20"/>
  <c r="N365" i="20" s="1"/>
  <c r="M170" i="20"/>
  <c r="N170" i="20" s="1"/>
  <c r="M717" i="20"/>
  <c r="R717" i="20" s="1"/>
  <c r="M642" i="20"/>
  <c r="R642" i="20" s="1"/>
  <c r="M655" i="20"/>
  <c r="N655" i="20" s="1"/>
  <c r="M1179" i="20"/>
  <c r="N1179" i="20" s="1"/>
  <c r="M718" i="20"/>
  <c r="R718" i="20" s="1"/>
  <c r="M1079" i="20"/>
  <c r="R1079" i="20" s="1"/>
  <c r="M1021" i="20"/>
  <c r="N1021" i="20" s="1"/>
  <c r="M1192" i="20"/>
  <c r="N1192" i="20" s="1"/>
  <c r="M1117" i="20"/>
  <c r="R1117" i="20" s="1"/>
  <c r="M263" i="20"/>
  <c r="N263" i="20" s="1"/>
  <c r="M172" i="20"/>
  <c r="R172" i="20" s="1"/>
  <c r="M28" i="20"/>
  <c r="N28" i="20" s="1"/>
  <c r="M548" i="20"/>
  <c r="R548" i="20" s="1"/>
  <c r="M601" i="20"/>
  <c r="R601" i="20" s="1"/>
  <c r="M614" i="20"/>
  <c r="N614" i="20" s="1"/>
  <c r="M906" i="20"/>
  <c r="N906" i="20" s="1"/>
  <c r="M944" i="20"/>
  <c r="N944" i="20" s="1"/>
  <c r="M791" i="20"/>
  <c r="R791" i="20" s="1"/>
  <c r="M860" i="20"/>
  <c r="N860" i="20" s="1"/>
  <c r="M1203" i="20"/>
  <c r="R1203" i="20" s="1"/>
  <c r="M50" i="20"/>
  <c r="N50" i="20" s="1"/>
  <c r="M246" i="20"/>
  <c r="N246" i="20" s="1"/>
  <c r="M460" i="20"/>
  <c r="R460" i="20" s="1"/>
  <c r="M313" i="20"/>
  <c r="N313" i="20" s="1"/>
  <c r="M507" i="20"/>
  <c r="N507" i="20" s="1"/>
  <c r="M354" i="20"/>
  <c r="N354" i="20" s="1"/>
  <c r="M1113" i="20"/>
  <c r="N1113" i="20" s="1"/>
  <c r="M317" i="20"/>
  <c r="R317" i="20" s="1"/>
  <c r="M517" i="20"/>
  <c r="N517" i="20" s="1"/>
  <c r="M888" i="20"/>
  <c r="R888" i="20" s="1"/>
  <c r="M372" i="20"/>
  <c r="N372" i="20" s="1"/>
  <c r="M520" i="20"/>
  <c r="N520" i="20" s="1"/>
  <c r="M1040" i="20"/>
  <c r="R1040" i="20" s="1"/>
  <c r="M343" i="20"/>
  <c r="N343" i="20" s="1"/>
  <c r="M233" i="20"/>
  <c r="N233" i="20" s="1"/>
  <c r="M487" i="20"/>
  <c r="R487" i="20" s="1"/>
  <c r="M397" i="20"/>
  <c r="N397" i="20" s="1"/>
  <c r="M700" i="20"/>
  <c r="N700" i="20" s="1"/>
  <c r="V20" i="20"/>
  <c r="M539" i="20"/>
  <c r="R539" i="20" s="1"/>
  <c r="M770" i="20"/>
  <c r="R770" i="20" s="1"/>
  <c r="M144" i="20"/>
  <c r="R144" i="20" s="1"/>
  <c r="M490" i="20"/>
  <c r="R490" i="20" s="1"/>
  <c r="M975" i="20"/>
  <c r="N975" i="20" s="1"/>
  <c r="M280" i="20"/>
  <c r="R280" i="20" s="1"/>
  <c r="M626" i="20"/>
  <c r="N626" i="20" s="1"/>
  <c r="M1071" i="20"/>
  <c r="R1071" i="20" s="1"/>
  <c r="M1197" i="20"/>
  <c r="R1197" i="20" s="1"/>
  <c r="M255" i="20"/>
  <c r="N255" i="20" s="1"/>
  <c r="M164" i="20"/>
  <c r="R164" i="20" s="1"/>
  <c r="V27" i="20"/>
  <c r="M540" i="20"/>
  <c r="R540" i="20" s="1"/>
  <c r="M593" i="20"/>
  <c r="N593" i="20" s="1"/>
  <c r="M606" i="20"/>
  <c r="R606" i="20" s="1"/>
  <c r="M898" i="20"/>
  <c r="R898" i="20" s="1"/>
  <c r="M936" i="20"/>
  <c r="N936" i="20" s="1"/>
  <c r="M787" i="20"/>
  <c r="R787" i="20" s="1"/>
  <c r="M852" i="20"/>
  <c r="R852" i="20" s="1"/>
  <c r="M1188" i="20"/>
  <c r="R1188" i="20" s="1"/>
  <c r="V9" i="20"/>
  <c r="M214" i="20"/>
  <c r="N214" i="20" s="1"/>
  <c r="M428" i="20"/>
  <c r="R428" i="20" s="1"/>
  <c r="M281" i="20"/>
  <c r="R281" i="20" s="1"/>
  <c r="M478" i="20"/>
  <c r="N478" i="20" s="1"/>
  <c r="M446" i="20"/>
  <c r="N446" i="20" s="1"/>
  <c r="M843" i="20"/>
  <c r="N843" i="20" s="1"/>
  <c r="M786" i="20"/>
  <c r="R786" i="20" s="1"/>
  <c r="M726" i="20"/>
  <c r="R726" i="20" s="1"/>
  <c r="M982" i="20"/>
  <c r="R982" i="20" s="1"/>
  <c r="M1028" i="20"/>
  <c r="N1028" i="20" s="1"/>
  <c r="M1133" i="20"/>
  <c r="N1133" i="20" s="1"/>
  <c r="M84" i="20"/>
  <c r="R84" i="20" s="1"/>
  <c r="M149" i="20"/>
  <c r="R149" i="20" s="1"/>
  <c r="M299" i="20"/>
  <c r="N299" i="20" s="1"/>
  <c r="M501" i="20"/>
  <c r="R501" i="20" s="1"/>
  <c r="M344" i="20"/>
  <c r="N344" i="20" s="1"/>
  <c r="M773" i="20"/>
  <c r="R773" i="20" s="1"/>
  <c r="M760" i="20"/>
  <c r="R760" i="20" s="1"/>
  <c r="M250" i="20"/>
  <c r="N250" i="20" s="1"/>
  <c r="M648" i="20"/>
  <c r="R648" i="20" s="1"/>
  <c r="M1055" i="20"/>
  <c r="R1055" i="20" s="1"/>
  <c r="M166" i="20"/>
  <c r="N166" i="20" s="1"/>
  <c r="M549" i="20"/>
  <c r="R549" i="20" s="1"/>
  <c r="M615" i="20"/>
  <c r="N615" i="20" s="1"/>
  <c r="M324" i="20"/>
  <c r="R324" i="20" s="1"/>
  <c r="M499" i="20"/>
  <c r="R499" i="20" s="1"/>
  <c r="M112" i="20"/>
  <c r="R112" i="20" s="1"/>
  <c r="M462" i="20"/>
  <c r="R462" i="20" s="1"/>
  <c r="M959" i="20"/>
  <c r="R959" i="20" s="1"/>
  <c r="M103" i="20"/>
  <c r="R103" i="20" s="1"/>
  <c r="M439" i="20"/>
  <c r="R439" i="20" s="1"/>
  <c r="M1143" i="20"/>
  <c r="N1143" i="20" s="1"/>
  <c r="M239" i="20"/>
  <c r="R239" i="20" s="1"/>
  <c r="M577" i="20"/>
  <c r="N577" i="20" s="1"/>
  <c r="M764" i="20"/>
  <c r="R764" i="20" s="1"/>
  <c r="V13" i="20"/>
  <c r="M47" i="20"/>
  <c r="R47" i="20" s="1"/>
  <c r="M292" i="20"/>
  <c r="N292" i="20" s="1"/>
  <c r="V4" i="20"/>
  <c r="M715" i="20"/>
  <c r="N715" i="20" s="1"/>
  <c r="V15" i="20"/>
  <c r="V35" i="20"/>
  <c r="M384" i="20"/>
  <c r="N384" i="20" s="1"/>
  <c r="M1183" i="20"/>
  <c r="N1183" i="20" s="1"/>
  <c r="M197" i="20"/>
  <c r="R197" i="20" s="1"/>
  <c r="M677" i="20"/>
  <c r="N677" i="20" s="1"/>
  <c r="V14" i="20"/>
  <c r="M79" i="20"/>
  <c r="N79" i="20" s="1"/>
  <c r="M546" i="20"/>
  <c r="N546" i="20" s="1"/>
  <c r="M278" i="20"/>
  <c r="N278" i="20" s="1"/>
  <c r="M512" i="20"/>
  <c r="R512" i="20" s="1"/>
  <c r="M1022" i="20"/>
  <c r="N1022" i="20" s="1"/>
  <c r="M213" i="20"/>
  <c r="N213" i="20" s="1"/>
  <c r="M503" i="20"/>
  <c r="N503" i="20" s="1"/>
  <c r="M909" i="20"/>
  <c r="R909" i="20" s="1"/>
  <c r="M349" i="20"/>
  <c r="N349" i="20" s="1"/>
  <c r="M639" i="20"/>
  <c r="R639" i="20" s="1"/>
  <c r="M1005" i="20"/>
  <c r="R1005" i="20" s="1"/>
  <c r="V7" i="20"/>
  <c r="M206" i="20"/>
  <c r="N206" i="20" s="1"/>
  <c r="M420" i="20"/>
  <c r="N420" i="20" s="1"/>
  <c r="M273" i="20"/>
  <c r="R273" i="20" s="1"/>
  <c r="M442" i="20"/>
  <c r="R442" i="20" s="1"/>
  <c r="M414" i="20"/>
  <c r="R414" i="20" s="1"/>
  <c r="M835" i="20"/>
  <c r="N835" i="20" s="1"/>
  <c r="M784" i="20"/>
  <c r="R784" i="20" s="1"/>
  <c r="M680" i="20"/>
  <c r="N680" i="20" s="1"/>
  <c r="M974" i="20"/>
  <c r="N974" i="20" s="1"/>
  <c r="M1020" i="20"/>
  <c r="N1020" i="20" s="1"/>
  <c r="M1129" i="20"/>
  <c r="N1129" i="20" s="1"/>
  <c r="V36" i="20"/>
  <c r="M117" i="20"/>
  <c r="R117" i="20" s="1"/>
  <c r="M267" i="20"/>
  <c r="R267" i="20" s="1"/>
  <c r="M466" i="20"/>
  <c r="N466" i="20" s="1"/>
  <c r="M731" i="20"/>
  <c r="N731" i="20" s="1"/>
  <c r="M411" i="20"/>
  <c r="N411" i="20" s="1"/>
  <c r="M1011" i="20"/>
  <c r="N1011" i="20" s="1"/>
  <c r="M961" i="20"/>
  <c r="N961" i="20" s="1"/>
  <c r="M919" i="20"/>
  <c r="R919" i="20" s="1"/>
  <c r="M853" i="20"/>
  <c r="R853" i="20" s="1"/>
  <c r="M1140" i="20"/>
  <c r="N1140" i="20" s="1"/>
  <c r="M1158" i="20"/>
  <c r="R1158" i="20" s="1"/>
  <c r="M336" i="20"/>
  <c r="N336" i="20" s="1"/>
  <c r="M405" i="20"/>
  <c r="N405" i="20" s="1"/>
  <c r="M210" i="20"/>
  <c r="N210" i="20" s="1"/>
  <c r="M757" i="20"/>
  <c r="N757" i="20" s="1"/>
  <c r="M682" i="20"/>
  <c r="N682" i="20" s="1"/>
  <c r="M31" i="7"/>
  <c r="N31" i="7" s="1"/>
  <c r="M313" i="7"/>
  <c r="N313" i="7" s="1"/>
  <c r="M210" i="7"/>
  <c r="N210" i="7" s="1"/>
  <c r="M352" i="7"/>
  <c r="N352" i="7" s="1"/>
  <c r="M47" i="7"/>
  <c r="N47" i="7" s="1"/>
  <c r="M285" i="7"/>
  <c r="R285" i="7" s="1"/>
  <c r="M182" i="7"/>
  <c r="N182" i="7" s="1"/>
  <c r="M103" i="7"/>
  <c r="R103" i="7" s="1"/>
  <c r="M369" i="7"/>
  <c r="N369" i="7" s="1"/>
  <c r="M266" i="7"/>
  <c r="N266" i="7" s="1"/>
  <c r="M408" i="7"/>
  <c r="N408" i="7" s="1"/>
  <c r="M115" i="7"/>
  <c r="R115" i="7" s="1"/>
  <c r="M341" i="7"/>
  <c r="R341" i="7" s="1"/>
  <c r="M238" i="7"/>
  <c r="R238" i="7" s="1"/>
  <c r="M159" i="7"/>
  <c r="R159" i="7" s="1"/>
  <c r="M425" i="7"/>
  <c r="N425" i="7" s="1"/>
  <c r="M322" i="7"/>
  <c r="N322" i="7" s="1"/>
  <c r="M340" i="7"/>
  <c r="N340" i="7" s="1"/>
  <c r="M171" i="7"/>
  <c r="N171" i="7" s="1"/>
  <c r="M397" i="7"/>
  <c r="R397" i="7" s="1"/>
  <c r="M294" i="7"/>
  <c r="N294" i="7" s="1"/>
  <c r="M215" i="7"/>
  <c r="N215" i="7" s="1"/>
  <c r="M59" i="7"/>
  <c r="N59" i="7" s="1"/>
  <c r="M378" i="7"/>
  <c r="R378" i="7" s="1"/>
  <c r="M49" i="7"/>
  <c r="R49" i="7" s="1"/>
  <c r="M227" i="7"/>
  <c r="N227" i="7" s="1"/>
  <c r="M453" i="7"/>
  <c r="R453" i="7" s="1"/>
  <c r="M350" i="7"/>
  <c r="R350" i="7" s="1"/>
  <c r="M271" i="7"/>
  <c r="N271" i="7" s="1"/>
  <c r="M112" i="7"/>
  <c r="N112" i="7" s="1"/>
  <c r="M434" i="7"/>
  <c r="R434" i="7" s="1"/>
  <c r="V12" i="7"/>
  <c r="R421" i="2"/>
  <c r="R183" i="2"/>
  <c r="M452" i="7"/>
  <c r="N452" i="7" s="1"/>
  <c r="M40" i="7"/>
  <c r="N40" i="7" s="1"/>
  <c r="M277" i="7"/>
  <c r="R277" i="7" s="1"/>
  <c r="M174" i="7"/>
  <c r="N174" i="7" s="1"/>
  <c r="M95" i="7"/>
  <c r="N95" i="7" s="1"/>
  <c r="M361" i="7"/>
  <c r="N361" i="7" s="1"/>
  <c r="M258" i="7"/>
  <c r="N258" i="7" s="1"/>
  <c r="M400" i="7"/>
  <c r="N400" i="7" s="1"/>
  <c r="M107" i="7"/>
  <c r="N107" i="7" s="1"/>
  <c r="M333" i="7"/>
  <c r="R333" i="7" s="1"/>
  <c r="M230" i="7"/>
  <c r="N230" i="7" s="1"/>
  <c r="M151" i="7"/>
  <c r="R151" i="7" s="1"/>
  <c r="M417" i="7"/>
  <c r="N417" i="7" s="1"/>
  <c r="M314" i="7"/>
  <c r="R314" i="7" s="1"/>
  <c r="M332" i="7"/>
  <c r="N332" i="7" s="1"/>
  <c r="M163" i="7"/>
  <c r="R163" i="7" s="1"/>
  <c r="M389" i="7"/>
  <c r="R389" i="7" s="1"/>
  <c r="M286" i="7"/>
  <c r="R286" i="7" s="1"/>
  <c r="M207" i="7"/>
  <c r="R207" i="7" s="1"/>
  <c r="M48" i="7"/>
  <c r="N48" i="7" s="1"/>
  <c r="M370" i="7"/>
  <c r="R370" i="7" s="1"/>
  <c r="M41" i="7"/>
  <c r="R41" i="7" s="1"/>
  <c r="N384" i="2"/>
  <c r="M431" i="7"/>
  <c r="N431" i="7" s="1"/>
  <c r="M272" i="7"/>
  <c r="N272" i="7" s="1"/>
  <c r="M185" i="7"/>
  <c r="N185" i="7" s="1"/>
  <c r="M82" i="7"/>
  <c r="N82" i="7" s="1"/>
  <c r="M443" i="7"/>
  <c r="R443" i="7" s="1"/>
  <c r="M236" i="7"/>
  <c r="N236" i="7" s="1"/>
  <c r="M157" i="7"/>
  <c r="R157" i="7" s="1"/>
  <c r="M39" i="7"/>
  <c r="R39" i="7" s="1"/>
  <c r="M328" i="7"/>
  <c r="R328" i="7" s="1"/>
  <c r="M241" i="7"/>
  <c r="R241" i="7" s="1"/>
  <c r="M138" i="7"/>
  <c r="N138" i="7" s="1"/>
  <c r="M388" i="7"/>
  <c r="N388" i="7" s="1"/>
  <c r="M292" i="7"/>
  <c r="N292" i="7" s="1"/>
  <c r="M213" i="7"/>
  <c r="R213" i="7" s="1"/>
  <c r="M110" i="7"/>
  <c r="N110" i="7" s="1"/>
  <c r="M22" i="7"/>
  <c r="N22" i="7" s="1"/>
  <c r="M297" i="7"/>
  <c r="N297" i="7" s="1"/>
  <c r="M194" i="7"/>
  <c r="N194" i="7" s="1"/>
  <c r="M444" i="7"/>
  <c r="N444" i="7" s="1"/>
  <c r="M35" i="7"/>
  <c r="N35" i="7" s="1"/>
  <c r="M269" i="7"/>
  <c r="R269" i="7" s="1"/>
  <c r="M166" i="7"/>
  <c r="N166" i="7" s="1"/>
  <c r="M87" i="7"/>
  <c r="R87" i="7" s="1"/>
  <c r="M353" i="7"/>
  <c r="N353" i="7" s="1"/>
  <c r="M250" i="7"/>
  <c r="R250" i="7" s="1"/>
  <c r="M392" i="7"/>
  <c r="R392" i="7" s="1"/>
  <c r="M99" i="7"/>
  <c r="N99" i="7" s="1"/>
  <c r="M325" i="7"/>
  <c r="R325" i="7" s="1"/>
  <c r="M222" i="7"/>
  <c r="R222" i="7" s="1"/>
  <c r="M143" i="7"/>
  <c r="R143" i="7" s="1"/>
  <c r="M409" i="7"/>
  <c r="R409" i="7" s="1"/>
  <c r="M306" i="7"/>
  <c r="N306" i="7" s="1"/>
  <c r="M186" i="7"/>
  <c r="R186" i="7" s="1"/>
  <c r="M436" i="7"/>
  <c r="R436" i="7" s="1"/>
  <c r="M27" i="7"/>
  <c r="R27" i="7" s="1"/>
  <c r="M261" i="7"/>
  <c r="R261" i="7" s="1"/>
  <c r="M158" i="7"/>
  <c r="R158" i="7" s="1"/>
  <c r="M79" i="7"/>
  <c r="R79" i="7" s="1"/>
  <c r="M345" i="7"/>
  <c r="N345" i="7" s="1"/>
  <c r="M242" i="7"/>
  <c r="N242" i="7" s="1"/>
  <c r="R304" i="2"/>
  <c r="R320" i="2"/>
  <c r="M303" i="7"/>
  <c r="R303" i="7" s="1"/>
  <c r="M144" i="7"/>
  <c r="R144" i="7" s="1"/>
  <c r="M55" i="7"/>
  <c r="N55" i="7" s="1"/>
  <c r="M45" i="7"/>
  <c r="N45" i="7" s="1"/>
  <c r="M315" i="7"/>
  <c r="R315" i="7" s="1"/>
  <c r="M108" i="7"/>
  <c r="N108" i="7" s="1"/>
  <c r="M438" i="7"/>
  <c r="N438" i="7" s="1"/>
  <c r="M359" i="7"/>
  <c r="R359" i="7" s="1"/>
  <c r="M200" i="7"/>
  <c r="N200" i="7" s="1"/>
  <c r="M113" i="7"/>
  <c r="N113" i="7" s="1"/>
  <c r="M44" i="7"/>
  <c r="N44" i="7" s="1"/>
  <c r="M371" i="7"/>
  <c r="N371" i="7" s="1"/>
  <c r="M164" i="7"/>
  <c r="N164" i="7" s="1"/>
  <c r="M85" i="7"/>
  <c r="R85" i="7" s="1"/>
  <c r="M415" i="7"/>
  <c r="N415" i="7" s="1"/>
  <c r="M256" i="7"/>
  <c r="R256" i="7" s="1"/>
  <c r="M169" i="7"/>
  <c r="N169" i="7" s="1"/>
  <c r="M66" i="7"/>
  <c r="N66" i="7" s="1"/>
  <c r="M427" i="7"/>
  <c r="N427" i="7" s="1"/>
  <c r="M220" i="7"/>
  <c r="N220" i="7" s="1"/>
  <c r="M141" i="7"/>
  <c r="R141" i="7" s="1"/>
  <c r="V19" i="7"/>
  <c r="M312" i="7"/>
  <c r="N312" i="7" s="1"/>
  <c r="M225" i="7"/>
  <c r="N225" i="7" s="1"/>
  <c r="M122" i="7"/>
  <c r="N122" i="7" s="1"/>
  <c r="M372" i="7"/>
  <c r="R372" i="7" s="1"/>
  <c r="M276" i="7"/>
  <c r="N276" i="7" s="1"/>
  <c r="M197" i="7"/>
  <c r="R197" i="7" s="1"/>
  <c r="M94" i="7"/>
  <c r="N94" i="7" s="1"/>
  <c r="V16" i="7"/>
  <c r="M281" i="7"/>
  <c r="N281" i="7" s="1"/>
  <c r="M178" i="7"/>
  <c r="R178" i="7" s="1"/>
  <c r="N400" i="2"/>
  <c r="M175" i="7"/>
  <c r="R175" i="7" s="1"/>
  <c r="M441" i="7"/>
  <c r="N441" i="7" s="1"/>
  <c r="M338" i="7"/>
  <c r="R338" i="7" s="1"/>
  <c r="V21" i="7"/>
  <c r="M187" i="7"/>
  <c r="N187" i="7" s="1"/>
  <c r="M413" i="7"/>
  <c r="N413" i="7" s="1"/>
  <c r="M310" i="7"/>
  <c r="N310" i="7" s="1"/>
  <c r="M231" i="7"/>
  <c r="N231" i="7" s="1"/>
  <c r="M72" i="7"/>
  <c r="N72" i="7" s="1"/>
  <c r="M394" i="7"/>
  <c r="N394" i="7" s="1"/>
  <c r="V3" i="7"/>
  <c r="M243" i="7"/>
  <c r="R243" i="7" s="1"/>
  <c r="M34" i="7"/>
  <c r="N34" i="7" s="1"/>
  <c r="M366" i="7"/>
  <c r="R366" i="7" s="1"/>
  <c r="M287" i="7"/>
  <c r="R287" i="7" s="1"/>
  <c r="M128" i="7"/>
  <c r="N128" i="7" s="1"/>
  <c r="M450" i="7"/>
  <c r="N450" i="7" s="1"/>
  <c r="M29" i="7"/>
  <c r="N29" i="7" s="1"/>
  <c r="M299" i="7"/>
  <c r="R299" i="7" s="1"/>
  <c r="M92" i="7"/>
  <c r="N92" i="7" s="1"/>
  <c r="M422" i="7"/>
  <c r="R422" i="7" s="1"/>
  <c r="M343" i="7"/>
  <c r="R343" i="7" s="1"/>
  <c r="M184" i="7"/>
  <c r="R184" i="7" s="1"/>
  <c r="M97" i="7"/>
  <c r="N97" i="7" s="1"/>
  <c r="M28" i="7"/>
  <c r="N28" i="7" s="1"/>
  <c r="M355" i="7"/>
  <c r="R355" i="7" s="1"/>
  <c r="M148" i="7"/>
  <c r="N148" i="7" s="1"/>
  <c r="M69" i="7"/>
  <c r="R69" i="7" s="1"/>
  <c r="M399" i="7"/>
  <c r="R399" i="7" s="1"/>
  <c r="M240" i="7"/>
  <c r="R240" i="7" s="1"/>
  <c r="M153" i="7"/>
  <c r="N153" i="7" s="1"/>
  <c r="N149" i="2"/>
  <c r="R308" i="2"/>
  <c r="R396" i="2"/>
  <c r="N371" i="2"/>
  <c r="N262" i="2"/>
  <c r="R195" i="2"/>
  <c r="N120" i="2"/>
  <c r="R120" i="2"/>
  <c r="N60" i="2"/>
  <c r="R83" i="2"/>
  <c r="N198" i="2"/>
  <c r="R116" i="2"/>
  <c r="N364" i="2"/>
  <c r="N210" i="2"/>
  <c r="R210" i="2"/>
  <c r="R382" i="2"/>
  <c r="R445" i="2"/>
  <c r="N445" i="2"/>
  <c r="R45" i="2"/>
  <c r="N45" i="2"/>
  <c r="N139" i="2"/>
  <c r="N193" i="2"/>
  <c r="R418" i="2"/>
  <c r="AA81" i="1"/>
  <c r="AB81" i="1"/>
  <c r="Y81" i="1" s="1"/>
  <c r="N227" i="2"/>
  <c r="R227" i="2"/>
  <c r="AE84" i="1"/>
  <c r="AD84" i="1"/>
  <c r="N454" i="2"/>
  <c r="R454" i="2"/>
  <c r="N25" i="2"/>
  <c r="R25" i="2"/>
  <c r="N49" i="2"/>
  <c r="R49" i="2"/>
  <c r="AE63" i="1"/>
  <c r="AD63" i="1"/>
  <c r="N403" i="2"/>
  <c r="R403" i="2"/>
  <c r="R357" i="2"/>
  <c r="N357" i="2"/>
  <c r="N318" i="2"/>
  <c r="R318" i="2"/>
  <c r="AB107" i="1"/>
  <c r="Y107" i="1" s="1"/>
  <c r="AA107" i="1"/>
  <c r="N355" i="2"/>
  <c r="R355" i="2"/>
  <c r="N306" i="2"/>
  <c r="R306" i="2"/>
  <c r="AA88" i="1"/>
  <c r="AB88" i="1"/>
  <c r="Y88" i="1" s="1"/>
  <c r="N216" i="2"/>
  <c r="R216" i="2"/>
  <c r="AD112" i="1"/>
  <c r="AE112" i="1"/>
  <c r="N314" i="2"/>
  <c r="R314" i="2"/>
  <c r="R409" i="2"/>
  <c r="N409" i="2"/>
  <c r="AA82" i="1"/>
  <c r="AB82" i="1"/>
  <c r="Y82" i="1" s="1"/>
  <c r="N46" i="2"/>
  <c r="R46" i="2"/>
  <c r="R279" i="2"/>
  <c r="R321" i="2"/>
  <c r="N128" i="2"/>
  <c r="N370" i="2"/>
  <c r="AD58" i="1"/>
  <c r="AE58" i="1"/>
  <c r="AB62" i="1"/>
  <c r="Y62" i="1" s="1"/>
  <c r="AA62" i="1"/>
  <c r="N296" i="2"/>
  <c r="R296" i="2"/>
  <c r="N349" i="2"/>
  <c r="R349" i="2"/>
  <c r="R241" i="2"/>
  <c r="N241" i="2"/>
  <c r="R89" i="2"/>
  <c r="N89" i="2"/>
  <c r="AA97" i="1"/>
  <c r="AB97" i="1"/>
  <c r="Y97" i="1" s="1"/>
  <c r="R52" i="2"/>
  <c r="N52" i="2"/>
  <c r="N352" i="2"/>
  <c r="R352" i="2"/>
  <c r="R82" i="2"/>
  <c r="N82" i="2"/>
  <c r="AD95" i="1"/>
  <c r="AE95" i="1"/>
  <c r="AE98" i="1"/>
  <c r="AD98" i="1"/>
  <c r="R94" i="2"/>
  <c r="N94" i="2"/>
  <c r="R344" i="2"/>
  <c r="N344" i="2"/>
  <c r="R293" i="2"/>
  <c r="N293" i="2"/>
  <c r="R232" i="2"/>
  <c r="N232" i="2"/>
  <c r="N402" i="2"/>
  <c r="R402" i="2"/>
  <c r="N362" i="2"/>
  <c r="R362" i="2"/>
  <c r="R429" i="2"/>
  <c r="R79" i="2"/>
  <c r="R393" i="2"/>
  <c r="N393" i="2"/>
  <c r="AD104" i="1"/>
  <c r="AE104" i="1"/>
  <c r="AA49" i="1"/>
  <c r="AB49" i="1"/>
  <c r="Y49" i="1" s="1"/>
  <c r="N105" i="2"/>
  <c r="R105" i="2"/>
  <c r="R211" i="2"/>
  <c r="N211" i="2"/>
  <c r="AE118" i="1"/>
  <c r="AD118" i="1"/>
  <c r="N258" i="2"/>
  <c r="R258" i="2"/>
  <c r="R252" i="2"/>
  <c r="N252" i="2"/>
  <c r="AB101" i="1"/>
  <c r="Y101" i="1" s="1"/>
  <c r="AA101" i="1"/>
  <c r="N31" i="2"/>
  <c r="R31" i="2"/>
  <c r="N286" i="2"/>
  <c r="R286" i="2"/>
  <c r="AE48" i="1"/>
  <c r="AD48" i="1"/>
  <c r="AD50" i="1"/>
  <c r="AE50" i="1"/>
  <c r="N420" i="2"/>
  <c r="R420" i="2"/>
  <c r="R417" i="2"/>
  <c r="N417" i="2"/>
  <c r="N292" i="2"/>
  <c r="R292" i="2"/>
  <c r="R294" i="2"/>
  <c r="N294" i="2"/>
  <c r="N177" i="2"/>
  <c r="R177" i="2"/>
  <c r="AE93" i="1"/>
  <c r="AD93" i="1"/>
  <c r="AD105" i="1"/>
  <c r="AE105" i="1"/>
  <c r="N155" i="2"/>
  <c r="R155" i="2"/>
  <c r="N32" i="2"/>
  <c r="R32" i="2"/>
  <c r="N282" i="2"/>
  <c r="R282" i="2"/>
  <c r="N68" i="2"/>
  <c r="R68" i="2"/>
  <c r="R390" i="2"/>
  <c r="N390" i="2"/>
  <c r="N163" i="2"/>
  <c r="R163" i="2"/>
  <c r="AD69" i="1"/>
  <c r="AE69" i="1"/>
  <c r="N253" i="2"/>
  <c r="R253" i="2"/>
  <c r="N237" i="2"/>
  <c r="R237" i="2"/>
  <c r="AB102" i="1"/>
  <c r="Y102" i="1" s="1"/>
  <c r="AA102" i="1"/>
  <c r="R209" i="2"/>
  <c r="N209" i="2"/>
  <c r="N186" i="2"/>
  <c r="R186" i="2"/>
  <c r="AA99" i="1"/>
  <c r="AB99" i="1"/>
  <c r="Y99" i="1" s="1"/>
  <c r="AD119" i="1"/>
  <c r="AE119" i="1"/>
  <c r="N48" i="2"/>
  <c r="R48" i="2"/>
  <c r="N223" i="2"/>
  <c r="R223" i="2"/>
  <c r="AD109" i="1"/>
  <c r="AE109" i="1"/>
  <c r="N194" i="2"/>
  <c r="R194" i="2"/>
  <c r="R394" i="2"/>
  <c r="N394" i="2"/>
  <c r="AA90" i="1"/>
  <c r="AB90" i="1"/>
  <c r="Y90" i="1" s="1"/>
  <c r="R174" i="2"/>
  <c r="N174" i="2"/>
  <c r="AA108" i="1"/>
  <c r="AB108" i="1"/>
  <c r="Y108" i="1" s="1"/>
  <c r="AD89" i="1"/>
  <c r="AE89" i="1"/>
  <c r="N37" i="2"/>
  <c r="R37" i="2"/>
  <c r="R205" i="2"/>
  <c r="N205" i="2"/>
  <c r="N24" i="2"/>
  <c r="R24" i="2"/>
  <c r="AD113" i="1"/>
  <c r="AE113" i="1"/>
  <c r="N313" i="2"/>
  <c r="R313" i="2"/>
  <c r="N298" i="2"/>
  <c r="R298" i="2"/>
  <c r="N332" i="2"/>
  <c r="R332" i="2"/>
  <c r="AD117" i="1"/>
  <c r="AE117" i="1"/>
  <c r="R430" i="2"/>
  <c r="N430" i="2"/>
  <c r="R66" i="2"/>
  <c r="N66" i="2"/>
  <c r="AB124" i="1"/>
  <c r="Y124" i="1" s="1"/>
  <c r="AA124" i="1"/>
  <c r="N354" i="2"/>
  <c r="R354" i="2"/>
  <c r="N30" i="2"/>
  <c r="R30" i="2"/>
  <c r="AA86" i="1"/>
  <c r="AB86" i="1"/>
  <c r="Y86" i="1" s="1"/>
  <c r="N437" i="2"/>
  <c r="R437" i="2"/>
  <c r="N147" i="2"/>
  <c r="R147" i="2"/>
  <c r="R190" i="2"/>
  <c r="N190" i="2"/>
  <c r="N125" i="2"/>
  <c r="R125" i="2"/>
  <c r="R102" i="2"/>
  <c r="N102" i="2"/>
  <c r="R265" i="2"/>
  <c r="N265" i="2"/>
  <c r="N242" i="2"/>
  <c r="R242" i="2"/>
  <c r="R408" i="2"/>
  <c r="N408" i="2"/>
  <c r="M452" i="20"/>
  <c r="R452" i="20" s="1"/>
  <c r="M42" i="20"/>
  <c r="R42" i="20" s="1"/>
  <c r="M375" i="20"/>
  <c r="N375" i="20" s="1"/>
  <c r="M380" i="20"/>
  <c r="N380" i="20" s="1"/>
  <c r="V16" i="20"/>
  <c r="M881" i="20"/>
  <c r="N881" i="20" s="1"/>
  <c r="M545" i="20"/>
  <c r="N545" i="20" s="1"/>
  <c r="M34" i="20"/>
  <c r="N34" i="20" s="1"/>
  <c r="M1030" i="20"/>
  <c r="R1030" i="20" s="1"/>
  <c r="M570" i="20"/>
  <c r="N570" i="20" s="1"/>
  <c r="M134" i="20"/>
  <c r="R134" i="20" s="1"/>
  <c r="N38" i="2"/>
  <c r="R331" i="2"/>
  <c r="AA33" i="1"/>
  <c r="AB33" i="1"/>
  <c r="W33" i="1" s="1"/>
  <c r="R295" i="2"/>
  <c r="N295" i="2"/>
  <c r="N341" i="2"/>
  <c r="R341" i="2"/>
  <c r="R448" i="2"/>
  <c r="N448" i="2"/>
  <c r="N443" i="2"/>
  <c r="R443" i="2"/>
  <c r="R91" i="2"/>
  <c r="N91" i="2"/>
  <c r="R134" i="2"/>
  <c r="N134" i="2"/>
  <c r="AE106" i="1"/>
  <c r="AD106" i="1"/>
  <c r="R136" i="2"/>
  <c r="N136" i="2"/>
  <c r="N395" i="2"/>
  <c r="R395" i="2"/>
  <c r="R118" i="2"/>
  <c r="N118" i="2"/>
  <c r="R208" i="2"/>
  <c r="N208" i="2"/>
  <c r="R261" i="2"/>
  <c r="N261" i="2"/>
  <c r="AB51" i="1"/>
  <c r="Y51" i="1" s="1"/>
  <c r="AA51" i="1"/>
  <c r="N56" i="2"/>
  <c r="R56" i="2"/>
  <c r="N365" i="2"/>
  <c r="R365" i="2"/>
  <c r="N260" i="2"/>
  <c r="R260" i="2"/>
  <c r="N377" i="2"/>
  <c r="R377" i="2"/>
  <c r="N311" i="2"/>
  <c r="R311" i="2"/>
  <c r="AB120" i="1"/>
  <c r="Y120" i="1" s="1"/>
  <c r="AA120" i="1"/>
  <c r="N233" i="2"/>
  <c r="R233" i="2"/>
  <c r="N213" i="2"/>
  <c r="R213" i="2"/>
  <c r="R204" i="2"/>
  <c r="N204" i="2"/>
  <c r="N159" i="2"/>
  <c r="R159" i="2"/>
  <c r="R270" i="2"/>
  <c r="N270" i="2"/>
  <c r="AD67" i="1"/>
  <c r="AE67" i="1"/>
  <c r="R322" i="2"/>
  <c r="N322" i="2"/>
  <c r="N40" i="2"/>
  <c r="R40" i="2"/>
  <c r="N422" i="2"/>
  <c r="R422" i="2"/>
  <c r="N219" i="2"/>
  <c r="R219" i="2"/>
  <c r="R36" i="2"/>
  <c r="N36" i="2"/>
  <c r="AA74" i="1"/>
  <c r="AB74" i="1"/>
  <c r="X74" i="1" s="1"/>
  <c r="N249" i="2"/>
  <c r="R249" i="2"/>
  <c r="N234" i="2"/>
  <c r="R234" i="2"/>
  <c r="AE125" i="1"/>
  <c r="AD125" i="1"/>
  <c r="AE127" i="1"/>
  <c r="AD127" i="1"/>
  <c r="R367" i="2"/>
  <c r="N367" i="2"/>
  <c r="N44" i="2"/>
  <c r="R44" i="2"/>
  <c r="N374" i="2"/>
  <c r="R374" i="2"/>
  <c r="R88" i="2"/>
  <c r="N88" i="2"/>
  <c r="N446" i="2"/>
  <c r="R446" i="2"/>
  <c r="R226" i="2"/>
  <c r="AB96" i="1"/>
  <c r="Y96" i="1" s="1"/>
  <c r="AA96" i="1"/>
  <c r="AE30" i="1"/>
  <c r="AD30" i="1"/>
  <c r="R388" i="2"/>
  <c r="N388" i="2"/>
  <c r="N250" i="2"/>
  <c r="R250" i="2"/>
  <c r="AD41" i="1"/>
  <c r="AE41" i="1"/>
  <c r="N353" i="2"/>
  <c r="R353" i="2"/>
  <c r="N201" i="2"/>
  <c r="R201" i="2"/>
  <c r="N178" i="2"/>
  <c r="R178" i="2"/>
  <c r="AE43" i="1"/>
  <c r="AD43" i="1"/>
  <c r="N42" i="2"/>
  <c r="R42" i="2"/>
  <c r="AA78" i="1"/>
  <c r="AB78" i="1"/>
  <c r="Y78" i="1" s="1"/>
  <c r="N269" i="2"/>
  <c r="R269" i="2"/>
  <c r="R398" i="2"/>
  <c r="N398" i="2"/>
  <c r="N289" i="2"/>
  <c r="R289" i="2"/>
  <c r="AA126" i="1"/>
  <c r="AB126" i="1"/>
  <c r="Y126" i="1" s="1"/>
  <c r="N324" i="2"/>
  <c r="R324" i="2"/>
  <c r="N27" i="2"/>
  <c r="R27" i="2"/>
  <c r="AB116" i="1"/>
  <c r="Y116" i="1" s="1"/>
  <c r="AA116" i="1"/>
  <c r="R414" i="2"/>
  <c r="N414" i="2"/>
  <c r="N297" i="2"/>
  <c r="R297" i="2"/>
  <c r="R152" i="2"/>
  <c r="N152" i="2"/>
  <c r="AD64" i="1"/>
  <c r="AE64" i="1"/>
  <c r="N90" i="2"/>
  <c r="R90" i="2"/>
  <c r="N391" i="2"/>
  <c r="R391" i="2"/>
  <c r="AD129" i="1"/>
  <c r="AE129" i="1"/>
  <c r="R191" i="2"/>
  <c r="R97" i="2"/>
  <c r="R81" i="2"/>
  <c r="AD123" i="1"/>
  <c r="AE123" i="1"/>
  <c r="N98" i="2"/>
  <c r="N316" i="2"/>
  <c r="R316" i="2"/>
  <c r="N84" i="2"/>
  <c r="R57" i="2"/>
  <c r="M66" i="20"/>
  <c r="N66" i="20" s="1"/>
  <c r="M198" i="20"/>
  <c r="N198" i="20" s="1"/>
  <c r="M348" i="20"/>
  <c r="R348" i="20" s="1"/>
  <c r="M22" i="20"/>
  <c r="N22" i="20" s="1"/>
  <c r="M464" i="20"/>
  <c r="N464" i="20" s="1"/>
  <c r="M698" i="20"/>
  <c r="N698" i="20" s="1"/>
  <c r="M583" i="20"/>
  <c r="R583" i="20" s="1"/>
  <c r="M751" i="20"/>
  <c r="N751" i="20" s="1"/>
  <c r="M1080" i="20"/>
  <c r="R1080" i="20" s="1"/>
  <c r="M816" i="20"/>
  <c r="N816" i="20" s="1"/>
  <c r="M54" i="20"/>
  <c r="N54" i="20" s="1"/>
  <c r="M335" i="20"/>
  <c r="N335" i="20" s="1"/>
  <c r="M381" i="20"/>
  <c r="N381" i="20" s="1"/>
  <c r="M211" i="20"/>
  <c r="N211" i="20" s="1"/>
  <c r="M97" i="20"/>
  <c r="N97" i="20" s="1"/>
  <c r="M733" i="20"/>
  <c r="N733" i="20" s="1"/>
  <c r="M675" i="20"/>
  <c r="R675" i="20" s="1"/>
  <c r="M609" i="20"/>
  <c r="N609" i="20" s="1"/>
  <c r="M415" i="20"/>
  <c r="R415" i="20" s="1"/>
  <c r="M622" i="20"/>
  <c r="N622" i="20" s="1"/>
  <c r="M1171" i="20"/>
  <c r="N1171" i="20" s="1"/>
  <c r="M945" i="20"/>
  <c r="N945" i="20" s="1"/>
  <c r="M1104" i="20"/>
  <c r="N1104" i="20" s="1"/>
  <c r="M766" i="20"/>
  <c r="R766" i="20" s="1"/>
  <c r="M1013" i="20"/>
  <c r="N1013" i="20" s="1"/>
  <c r="V19" i="20"/>
  <c r="M320" i="20"/>
  <c r="N320" i="20" s="1"/>
  <c r="M230" i="20"/>
  <c r="N230" i="20" s="1"/>
  <c r="M389" i="20"/>
  <c r="R389" i="20" s="1"/>
  <c r="M444" i="20"/>
  <c r="N444" i="20" s="1"/>
  <c r="M194" i="20"/>
  <c r="N194" i="20" s="1"/>
  <c r="M297" i="20"/>
  <c r="N297" i="20" s="1"/>
  <c r="M741" i="20"/>
  <c r="N741" i="20" s="1"/>
  <c r="M491" i="20"/>
  <c r="R491" i="20" s="1"/>
  <c r="M666" i="20"/>
  <c r="N666" i="20" s="1"/>
  <c r="M459" i="20"/>
  <c r="R459" i="20" s="1"/>
  <c r="M679" i="20"/>
  <c r="R679" i="20" s="1"/>
  <c r="V23" i="20"/>
  <c r="M95" i="20"/>
  <c r="R95" i="20" s="1"/>
  <c r="M302" i="20"/>
  <c r="N302" i="20" s="1"/>
  <c r="M461" i="20"/>
  <c r="N461" i="20" s="1"/>
  <c r="M99" i="20"/>
  <c r="N99" i="20" s="1"/>
  <c r="M266" i="20"/>
  <c r="R266" i="20" s="1"/>
  <c r="M369" i="20"/>
  <c r="R369" i="20" s="1"/>
  <c r="M813" i="20"/>
  <c r="N813" i="20" s="1"/>
  <c r="M563" i="20"/>
  <c r="N563" i="20" s="1"/>
  <c r="M432" i="20"/>
  <c r="R432" i="20" s="1"/>
  <c r="M536" i="20"/>
  <c r="N536" i="20" s="1"/>
  <c r="M399" i="20"/>
  <c r="N399" i="20" s="1"/>
  <c r="M240" i="20"/>
  <c r="R240" i="20" s="1"/>
  <c r="M309" i="20"/>
  <c r="N309" i="20" s="1"/>
  <c r="M114" i="20"/>
  <c r="N114" i="20" s="1"/>
  <c r="M661" i="20"/>
  <c r="N661" i="20" s="1"/>
  <c r="M586" i="20"/>
  <c r="N586" i="20" s="1"/>
  <c r="M599" i="20"/>
  <c r="N599" i="20" s="1"/>
  <c r="M1139" i="20"/>
  <c r="R1139" i="20" s="1"/>
  <c r="M1089" i="20"/>
  <c r="N1089" i="20" s="1"/>
  <c r="M1047" i="20"/>
  <c r="N1047" i="20" s="1"/>
  <c r="M981" i="20"/>
  <c r="R981" i="20" s="1"/>
  <c r="M1153" i="20"/>
  <c r="N1153" i="20" s="1"/>
  <c r="M1177" i="20"/>
  <c r="R1177" i="20" s="1"/>
  <c r="M231" i="20"/>
  <c r="N231" i="20" s="1"/>
  <c r="M140" i="20"/>
  <c r="N140" i="20" s="1"/>
  <c r="M402" i="20"/>
  <c r="N402" i="20" s="1"/>
  <c r="M516" i="20"/>
  <c r="N516" i="20" s="1"/>
  <c r="M569" i="20"/>
  <c r="R569" i="20" s="1"/>
  <c r="M582" i="20"/>
  <c r="N582" i="20" s="1"/>
  <c r="M874" i="20"/>
  <c r="R874" i="20" s="1"/>
  <c r="M920" i="20"/>
  <c r="N920" i="20" s="1"/>
  <c r="M762" i="20"/>
  <c r="R762" i="20" s="1"/>
  <c r="M831" i="20"/>
  <c r="N831" i="20" s="1"/>
  <c r="M1184" i="20"/>
  <c r="N1184" i="20" s="1"/>
  <c r="V11" i="20"/>
  <c r="V38" i="20"/>
  <c r="M276" i="20"/>
  <c r="R276" i="20" s="1"/>
  <c r="M129" i="20"/>
  <c r="R129" i="20" s="1"/>
  <c r="M652" i="20"/>
  <c r="N652" i="20" s="1"/>
  <c r="M705" i="20"/>
  <c r="R705" i="20" s="1"/>
  <c r="M702" i="20"/>
  <c r="R702" i="20" s="1"/>
  <c r="M970" i="20"/>
  <c r="R970" i="20" s="1"/>
  <c r="M1008" i="20"/>
  <c r="R1008" i="20" s="1"/>
  <c r="M878" i="20"/>
  <c r="R878" i="20" s="1"/>
  <c r="M924" i="20"/>
  <c r="N924" i="20" s="1"/>
  <c r="M1176" i="20"/>
  <c r="R1176" i="20" s="1"/>
  <c r="V28" i="20"/>
  <c r="M262" i="20"/>
  <c r="N262" i="20" s="1"/>
  <c r="M412" i="20"/>
  <c r="N412" i="20" s="1"/>
  <c r="M201" i="20"/>
  <c r="N201" i="20" s="1"/>
  <c r="M532" i="20"/>
  <c r="R532" i="20" s="1"/>
  <c r="M521" i="20"/>
  <c r="N521" i="20" s="1"/>
  <c r="M711" i="20"/>
  <c r="R711" i="20" s="1"/>
  <c r="M890" i="20"/>
  <c r="R890" i="20" s="1"/>
  <c r="M752" i="20"/>
  <c r="N752" i="20" s="1"/>
  <c r="M989" i="20"/>
  <c r="N989" i="20" s="1"/>
  <c r="M37" i="20"/>
  <c r="N37" i="20" s="1"/>
  <c r="M158" i="20"/>
  <c r="N158" i="20" s="1"/>
  <c r="M445" i="20"/>
  <c r="N445" i="20" s="1"/>
  <c r="M275" i="20"/>
  <c r="N275" i="20" s="1"/>
  <c r="M225" i="20"/>
  <c r="R225" i="20" s="1"/>
  <c r="M797" i="20"/>
  <c r="R797" i="20" s="1"/>
  <c r="M739" i="20"/>
  <c r="N739" i="20" s="1"/>
  <c r="M673" i="20"/>
  <c r="R673" i="20" s="1"/>
  <c r="M476" i="20"/>
  <c r="N476" i="20" s="1"/>
  <c r="M686" i="20"/>
  <c r="N686" i="20" s="1"/>
  <c r="M792" i="20"/>
  <c r="N792" i="20" s="1"/>
  <c r="M1009" i="20"/>
  <c r="N1009" i="20" s="1"/>
  <c r="M772" i="20"/>
  <c r="N772" i="20" s="1"/>
  <c r="M862" i="20"/>
  <c r="N862" i="20" s="1"/>
  <c r="M1077" i="20"/>
  <c r="N1077" i="20" s="1"/>
  <c r="V22" i="20"/>
  <c r="M90" i="20"/>
  <c r="N90" i="20" s="1"/>
  <c r="M294" i="20"/>
  <c r="N294" i="20" s="1"/>
  <c r="M453" i="20"/>
  <c r="N453" i="20" s="1"/>
  <c r="M85" i="20"/>
  <c r="N85" i="20" s="1"/>
  <c r="M258" i="20"/>
  <c r="N258" i="20" s="1"/>
  <c r="M361" i="20"/>
  <c r="R361" i="20" s="1"/>
  <c r="M805" i="20"/>
  <c r="N805" i="20" s="1"/>
  <c r="M555" i="20"/>
  <c r="N555" i="20" s="1"/>
  <c r="M418" i="20"/>
  <c r="N418" i="20" s="1"/>
  <c r="M528" i="20"/>
  <c r="N528" i="20" s="1"/>
  <c r="M395" i="20"/>
  <c r="N395" i="20" s="1"/>
  <c r="M72" i="20"/>
  <c r="N72" i="20" s="1"/>
  <c r="M159" i="20"/>
  <c r="R159" i="20" s="1"/>
  <c r="M366" i="20"/>
  <c r="N366" i="20" s="1"/>
  <c r="M75" i="20"/>
  <c r="N75" i="20" s="1"/>
  <c r="M163" i="20"/>
  <c r="N163" i="20" s="1"/>
  <c r="M330" i="20"/>
  <c r="N330" i="20" s="1"/>
  <c r="M433" i="20"/>
  <c r="N433" i="20" s="1"/>
  <c r="M408" i="20"/>
  <c r="N408" i="20" s="1"/>
  <c r="M627" i="20"/>
  <c r="N627" i="20" s="1"/>
  <c r="M497" i="20"/>
  <c r="R497" i="20" s="1"/>
  <c r="M600" i="20"/>
  <c r="N600" i="20" s="1"/>
  <c r="M510" i="20"/>
  <c r="N510" i="20" s="1"/>
  <c r="M38" i="20"/>
  <c r="N38" i="20" s="1"/>
  <c r="M437" i="20"/>
  <c r="N437" i="20" s="1"/>
  <c r="M242" i="20"/>
  <c r="R242" i="20" s="1"/>
  <c r="M789" i="20"/>
  <c r="N789" i="20" s="1"/>
  <c r="M714" i="20"/>
  <c r="R714" i="20" s="1"/>
  <c r="M727" i="20"/>
  <c r="R727" i="20" s="1"/>
  <c r="M759" i="20"/>
  <c r="R759" i="20" s="1"/>
  <c r="M782" i="20"/>
  <c r="N782" i="20" s="1"/>
  <c r="M1135" i="20"/>
  <c r="R1135" i="20" s="1"/>
  <c r="M1069" i="20"/>
  <c r="N1069" i="20" s="1"/>
  <c r="M1093" i="20"/>
  <c r="N1093" i="20" s="1"/>
  <c r="M1169" i="20"/>
  <c r="N1169" i="20" s="1"/>
  <c r="M31" i="20"/>
  <c r="R31" i="20" s="1"/>
  <c r="M268" i="20"/>
  <c r="N268" i="20" s="1"/>
  <c r="M121" i="20"/>
  <c r="N121" i="20" s="1"/>
  <c r="M644" i="20"/>
  <c r="R644" i="20" s="1"/>
  <c r="M697" i="20"/>
  <c r="N697" i="20" s="1"/>
  <c r="M694" i="20"/>
  <c r="R694" i="20" s="1"/>
  <c r="M962" i="20"/>
  <c r="N962" i="20" s="1"/>
  <c r="M1000" i="20"/>
  <c r="N1000" i="20" s="1"/>
  <c r="M870" i="20"/>
  <c r="N870" i="20" s="1"/>
  <c r="M916" i="20"/>
  <c r="R916" i="20" s="1"/>
  <c r="M1174" i="20"/>
  <c r="N1174" i="20" s="1"/>
  <c r="V2" i="20"/>
  <c r="M190" i="20"/>
  <c r="N190" i="20" s="1"/>
  <c r="M404" i="20"/>
  <c r="N404" i="20" s="1"/>
  <c r="M257" i="20"/>
  <c r="N257" i="20" s="1"/>
  <c r="M431" i="20"/>
  <c r="N431" i="20" s="1"/>
  <c r="M360" i="20"/>
  <c r="N360" i="20" s="1"/>
  <c r="M806" i="20"/>
  <c r="R806" i="20" s="1"/>
  <c r="M728" i="20"/>
  <c r="R728" i="20" s="1"/>
  <c r="M1096" i="20"/>
  <c r="N1096" i="20" s="1"/>
  <c r="M958" i="20"/>
  <c r="R958" i="20" s="1"/>
  <c r="M1012" i="20"/>
  <c r="N1012" i="20" s="1"/>
  <c r="M1109" i="20"/>
  <c r="N1109" i="20" s="1"/>
  <c r="M96" i="20"/>
  <c r="N96" i="20" s="1"/>
  <c r="M101" i="20"/>
  <c r="R101" i="20" s="1"/>
  <c r="V25" i="20"/>
  <c r="M265" i="20"/>
  <c r="N265" i="20" s="1"/>
  <c r="M724" i="20"/>
  <c r="N724" i="20" s="1"/>
  <c r="M585" i="20"/>
  <c r="R585" i="20" s="1"/>
  <c r="M534" i="20"/>
  <c r="N534" i="20" s="1"/>
  <c r="M1018" i="20"/>
  <c r="N1018" i="20" s="1"/>
  <c r="M903" i="20"/>
  <c r="R903" i="20" s="1"/>
  <c r="M1053" i="20"/>
  <c r="N1053" i="20" s="1"/>
  <c r="M120" i="20"/>
  <c r="R120" i="20" s="1"/>
  <c r="M222" i="20"/>
  <c r="N222" i="20" s="1"/>
  <c r="M116" i="20"/>
  <c r="R116" i="20" s="1"/>
  <c r="M339" i="20"/>
  <c r="N339" i="20" s="1"/>
  <c r="M289" i="20"/>
  <c r="N289" i="20" s="1"/>
  <c r="M492" i="20"/>
  <c r="N492" i="20" s="1"/>
  <c r="M468" i="20"/>
  <c r="R468" i="20" s="1"/>
  <c r="M737" i="20"/>
  <c r="R737" i="20" s="1"/>
  <c r="M543" i="20"/>
  <c r="R543" i="20" s="1"/>
  <c r="M767" i="20"/>
  <c r="N767" i="20" s="1"/>
  <c r="M850" i="20"/>
  <c r="N850" i="20" s="1"/>
  <c r="M1073" i="20"/>
  <c r="N1073" i="20" s="1"/>
  <c r="M863" i="20"/>
  <c r="R863" i="20" s="1"/>
  <c r="M926" i="20"/>
  <c r="N926" i="20" s="1"/>
  <c r="M810" i="20"/>
  <c r="N810" i="20" s="1"/>
  <c r="M64" i="20"/>
  <c r="R64" i="20" s="1"/>
  <c r="M151" i="20"/>
  <c r="N151" i="20" s="1"/>
  <c r="M358" i="20"/>
  <c r="R358" i="20" s="1"/>
  <c r="M63" i="20"/>
  <c r="R63" i="20" s="1"/>
  <c r="M155" i="20"/>
  <c r="N155" i="20" s="1"/>
  <c r="M322" i="20"/>
  <c r="N322" i="20" s="1"/>
  <c r="M425" i="20"/>
  <c r="N425" i="20" s="1"/>
  <c r="M407" i="20"/>
  <c r="N407" i="20" s="1"/>
  <c r="M619" i="20"/>
  <c r="N619" i="20" s="1"/>
  <c r="M489" i="20"/>
  <c r="N489" i="20" s="1"/>
  <c r="M592" i="20"/>
  <c r="N592" i="20" s="1"/>
  <c r="M502" i="20"/>
  <c r="N502" i="20" s="1"/>
  <c r="M70" i="20"/>
  <c r="R70" i="20" s="1"/>
  <c r="M223" i="20"/>
  <c r="N223" i="20" s="1"/>
  <c r="M69" i="20"/>
  <c r="N69" i="20" s="1"/>
  <c r="M132" i="20"/>
  <c r="R132" i="20" s="1"/>
  <c r="M227" i="20"/>
  <c r="N227" i="20" s="1"/>
  <c r="M394" i="20"/>
  <c r="N394" i="20" s="1"/>
  <c r="M423" i="20"/>
  <c r="N423" i="20" s="1"/>
  <c r="M508" i="20"/>
  <c r="N508" i="20" s="1"/>
  <c r="M691" i="20"/>
  <c r="N691" i="20" s="1"/>
  <c r="M561" i="20"/>
  <c r="R561" i="20" s="1"/>
  <c r="M664" i="20"/>
  <c r="N664" i="20" s="1"/>
  <c r="M574" i="20"/>
  <c r="N574" i="20" s="1"/>
  <c r="M199" i="20"/>
  <c r="N199" i="20" s="1"/>
  <c r="M108" i="20"/>
  <c r="N108" i="20" s="1"/>
  <c r="M370" i="20"/>
  <c r="N370" i="20" s="1"/>
  <c r="M484" i="20"/>
  <c r="N484" i="20" s="1"/>
  <c r="M537" i="20"/>
  <c r="R537" i="20" s="1"/>
  <c r="M550" i="20"/>
  <c r="N550" i="20" s="1"/>
  <c r="M866" i="20"/>
  <c r="N866" i="20" s="1"/>
  <c r="M904" i="20"/>
  <c r="R904" i="20" s="1"/>
  <c r="M743" i="20"/>
  <c r="N743" i="20" s="1"/>
  <c r="M814" i="20"/>
  <c r="R814" i="20" s="1"/>
  <c r="M1182" i="20"/>
  <c r="R1182" i="20" s="1"/>
  <c r="M43" i="20"/>
  <c r="N43" i="20" s="1"/>
  <c r="M182" i="20"/>
  <c r="N182" i="20" s="1"/>
  <c r="M396" i="20"/>
  <c r="N396" i="20" s="1"/>
  <c r="M249" i="20"/>
  <c r="N249" i="20" s="1"/>
  <c r="M424" i="20"/>
  <c r="N424" i="20" s="1"/>
  <c r="M825" i="20"/>
  <c r="N825" i="20" s="1"/>
  <c r="M804" i="20"/>
  <c r="N804" i="20" s="1"/>
  <c r="M1050" i="20"/>
  <c r="N1050" i="20" s="1"/>
  <c r="M1088" i="20"/>
  <c r="N1088" i="20" s="1"/>
  <c r="M950" i="20"/>
  <c r="N950" i="20" s="1"/>
  <c r="M1004" i="20"/>
  <c r="N1004" i="20" s="1"/>
  <c r="M1106" i="20"/>
  <c r="N1106" i="20" s="1"/>
  <c r="V3" i="20"/>
  <c r="M318" i="20"/>
  <c r="N318" i="20" s="1"/>
  <c r="M115" i="20"/>
  <c r="R115" i="20" s="1"/>
  <c r="M385" i="20"/>
  <c r="N385" i="20" s="1"/>
  <c r="M579" i="20"/>
  <c r="R579" i="20" s="1"/>
  <c r="M552" i="20"/>
  <c r="N552" i="20" s="1"/>
  <c r="M907" i="20"/>
  <c r="N907" i="20" s="1"/>
  <c r="M849" i="20"/>
  <c r="R849" i="20" s="1"/>
  <c r="M795" i="20"/>
  <c r="N795" i="20" s="1"/>
  <c r="M696" i="20"/>
  <c r="N696" i="20" s="1"/>
  <c r="M1076" i="20"/>
  <c r="N1076" i="20" s="1"/>
  <c r="M1201" i="20"/>
  <c r="R1201" i="20" s="1"/>
  <c r="M224" i="20"/>
  <c r="N224" i="20" s="1"/>
  <c r="M165" i="20"/>
  <c r="N165" i="20" s="1"/>
  <c r="M251" i="20"/>
  <c r="N251" i="20" s="1"/>
  <c r="M329" i="20"/>
  <c r="N329" i="20" s="1"/>
  <c r="M435" i="20"/>
  <c r="N435" i="20" s="1"/>
  <c r="M777" i="20"/>
  <c r="N777" i="20" s="1"/>
  <c r="M598" i="20"/>
  <c r="N598" i="20" s="1"/>
  <c r="M857" i="20"/>
  <c r="N857" i="20" s="1"/>
  <c r="M1031" i="20"/>
  <c r="R1031" i="20" s="1"/>
  <c r="M844" i="20"/>
  <c r="N844" i="20" s="1"/>
  <c r="M248" i="20"/>
  <c r="R248" i="20" s="1"/>
  <c r="M286" i="20"/>
  <c r="N286" i="20" s="1"/>
  <c r="M180" i="20"/>
  <c r="R180" i="20" s="1"/>
  <c r="M122" i="20"/>
  <c r="N122" i="20" s="1"/>
  <c r="M353" i="20"/>
  <c r="R353" i="20" s="1"/>
  <c r="M556" i="20"/>
  <c r="N556" i="20" s="1"/>
  <c r="M594" i="20"/>
  <c r="R594" i="20" s="1"/>
  <c r="M801" i="20"/>
  <c r="N801" i="20" s="1"/>
  <c r="M607" i="20"/>
  <c r="R607" i="20" s="1"/>
  <c r="M851" i="20"/>
  <c r="N851" i="20" s="1"/>
  <c r="M914" i="20"/>
  <c r="R914" i="20" s="1"/>
  <c r="M748" i="20"/>
  <c r="R748" i="20" s="1"/>
  <c r="M927" i="20"/>
  <c r="N927" i="20" s="1"/>
  <c r="M990" i="20"/>
  <c r="R990" i="20" s="1"/>
  <c r="M868" i="20"/>
  <c r="R868" i="20" s="1"/>
  <c r="M62" i="20"/>
  <c r="N62" i="20" s="1"/>
  <c r="M215" i="20"/>
  <c r="N215" i="20" s="1"/>
  <c r="M51" i="20"/>
  <c r="N51" i="20" s="1"/>
  <c r="M124" i="20"/>
  <c r="R124" i="20" s="1"/>
  <c r="M219" i="20"/>
  <c r="R219" i="20" s="1"/>
  <c r="M386" i="20"/>
  <c r="N386" i="20" s="1"/>
  <c r="M416" i="20"/>
  <c r="N416" i="20" s="1"/>
  <c r="M500" i="20"/>
  <c r="N500" i="20" s="1"/>
  <c r="M683" i="20"/>
  <c r="N683" i="20" s="1"/>
  <c r="M553" i="20"/>
  <c r="R553" i="20" s="1"/>
  <c r="M656" i="20"/>
  <c r="R656" i="20" s="1"/>
  <c r="M566" i="20"/>
  <c r="N566" i="20" s="1"/>
  <c r="M71" i="20"/>
  <c r="N71" i="20" s="1"/>
  <c r="M287" i="20"/>
  <c r="R287" i="20" s="1"/>
  <c r="M141" i="20"/>
  <c r="R141" i="20" s="1"/>
  <c r="M196" i="20"/>
  <c r="N196" i="20" s="1"/>
  <c r="M291" i="20"/>
  <c r="R291" i="20" s="1"/>
  <c r="M41" i="20"/>
  <c r="R41" i="20" s="1"/>
  <c r="M493" i="20"/>
  <c r="R493" i="20" s="1"/>
  <c r="M572" i="20"/>
  <c r="N572" i="20" s="1"/>
  <c r="M755" i="20"/>
  <c r="R755" i="20" s="1"/>
  <c r="M625" i="20"/>
  <c r="N625" i="20" s="1"/>
  <c r="M426" i="20"/>
  <c r="R426" i="20" s="1"/>
  <c r="M638" i="20"/>
  <c r="R638" i="20" s="1"/>
  <c r="M327" i="20"/>
  <c r="N327" i="20" s="1"/>
  <c r="M236" i="20"/>
  <c r="R236" i="20" s="1"/>
  <c r="M77" i="20"/>
  <c r="N77" i="20" s="1"/>
  <c r="M612" i="20"/>
  <c r="R612" i="20" s="1"/>
  <c r="M665" i="20"/>
  <c r="N665" i="20" s="1"/>
  <c r="M678" i="20"/>
  <c r="R678" i="20" s="1"/>
  <c r="M946" i="20"/>
  <c r="N946" i="20" s="1"/>
  <c r="M992" i="20"/>
  <c r="R992" i="20" s="1"/>
  <c r="M854" i="20"/>
  <c r="N854" i="20" s="1"/>
  <c r="M900" i="20"/>
  <c r="N900" i="20" s="1"/>
  <c r="M1141" i="20"/>
  <c r="N1141" i="20" s="1"/>
  <c r="V24" i="20"/>
  <c r="M310" i="20"/>
  <c r="R310" i="20" s="1"/>
  <c r="M107" i="20"/>
  <c r="N107" i="20" s="1"/>
  <c r="M377" i="20"/>
  <c r="R377" i="20" s="1"/>
  <c r="M571" i="20"/>
  <c r="R571" i="20" s="1"/>
  <c r="M544" i="20"/>
  <c r="R544" i="20" s="1"/>
  <c r="M899" i="20"/>
  <c r="R899" i="20" s="1"/>
  <c r="M841" i="20"/>
  <c r="R841" i="20" s="1"/>
  <c r="M774" i="20"/>
  <c r="N774" i="20" s="1"/>
  <c r="M1038" i="20"/>
  <c r="N1038" i="20" s="1"/>
  <c r="M1068" i="20"/>
  <c r="R1068" i="20" s="1"/>
  <c r="M1193" i="20"/>
  <c r="R1193" i="20" s="1"/>
  <c r="M21" i="20"/>
  <c r="N21" i="20" s="1"/>
  <c r="M93" i="20"/>
  <c r="R93" i="20" s="1"/>
  <c r="M243" i="20"/>
  <c r="N243" i="20" s="1"/>
  <c r="M434" i="20"/>
  <c r="N434" i="20" s="1"/>
  <c r="M707" i="20"/>
  <c r="R707" i="20" s="1"/>
  <c r="M352" i="20"/>
  <c r="N352" i="20" s="1"/>
  <c r="M995" i="20"/>
  <c r="R995" i="20" s="1"/>
  <c r="M937" i="20"/>
  <c r="N937" i="20" s="1"/>
  <c r="M895" i="20"/>
  <c r="N895" i="20" s="1"/>
  <c r="M837" i="20"/>
  <c r="R837" i="20" s="1"/>
  <c r="M1136" i="20"/>
  <c r="R1136" i="20" s="1"/>
  <c r="M30" i="20"/>
  <c r="N30" i="20" s="1"/>
  <c r="M293" i="20"/>
  <c r="R293" i="20" s="1"/>
  <c r="M315" i="20"/>
  <c r="N315" i="20" s="1"/>
  <c r="M448" i="20"/>
  <c r="N448" i="20" s="1"/>
  <c r="M523" i="20"/>
  <c r="N523" i="20" s="1"/>
  <c r="M400" i="20"/>
  <c r="N400" i="20" s="1"/>
  <c r="M827" i="20"/>
  <c r="N827" i="20" s="1"/>
  <c r="M921" i="20"/>
  <c r="N921" i="20" s="1"/>
  <c r="M1159" i="20"/>
  <c r="R1159" i="20" s="1"/>
  <c r="M972" i="20"/>
  <c r="N972" i="20" s="1"/>
  <c r="M312" i="20"/>
  <c r="N312" i="20" s="1"/>
  <c r="M32" i="20"/>
  <c r="R32" i="20" s="1"/>
  <c r="M244" i="20"/>
  <c r="R244" i="20" s="1"/>
  <c r="M186" i="20"/>
  <c r="N186" i="20" s="1"/>
  <c r="M391" i="20"/>
  <c r="R391" i="20" s="1"/>
  <c r="M620" i="20"/>
  <c r="N620" i="20" s="1"/>
  <c r="M658" i="20"/>
  <c r="R658" i="20" s="1"/>
  <c r="M454" i="20"/>
  <c r="N454" i="20" s="1"/>
  <c r="M671" i="20"/>
  <c r="R671" i="20" s="1"/>
  <c r="M915" i="20"/>
  <c r="N915" i="20" s="1"/>
  <c r="M978" i="20"/>
  <c r="N978" i="20" s="1"/>
  <c r="M848" i="20"/>
  <c r="N848" i="20" s="1"/>
  <c r="M991" i="20"/>
  <c r="N991" i="20" s="1"/>
  <c r="M738" i="20"/>
  <c r="N738" i="20" s="1"/>
  <c r="M932" i="20"/>
  <c r="N932" i="20" s="1"/>
  <c r="M67" i="20"/>
  <c r="N67" i="20" s="1"/>
  <c r="M279" i="20"/>
  <c r="R279" i="20" s="1"/>
  <c r="M133" i="20"/>
  <c r="R133" i="20" s="1"/>
  <c r="M188" i="20"/>
  <c r="R188" i="20" s="1"/>
  <c r="M283" i="20"/>
  <c r="N283" i="20" s="1"/>
  <c r="M36" i="20"/>
  <c r="R36" i="20" s="1"/>
  <c r="M485" i="20"/>
  <c r="N485" i="20" s="1"/>
  <c r="M564" i="20"/>
  <c r="N564" i="20" s="1"/>
  <c r="M747" i="20"/>
  <c r="N747" i="20" s="1"/>
  <c r="M617" i="20"/>
  <c r="R617" i="20" s="1"/>
  <c r="M419" i="20"/>
  <c r="R419" i="20" s="1"/>
  <c r="M630" i="20"/>
  <c r="N630" i="20" s="1"/>
  <c r="M136" i="20"/>
  <c r="N136" i="20" s="1"/>
  <c r="V30" i="20"/>
  <c r="M205" i="20"/>
  <c r="R205" i="20" s="1"/>
  <c r="M260" i="20"/>
  <c r="N260" i="20" s="1"/>
  <c r="M355" i="20"/>
  <c r="N355" i="20" s="1"/>
  <c r="M113" i="20"/>
  <c r="R113" i="20" s="1"/>
  <c r="M557" i="20"/>
  <c r="N557" i="20" s="1"/>
  <c r="M636" i="20"/>
  <c r="N636" i="20" s="1"/>
  <c r="M482" i="20"/>
  <c r="N482" i="20" s="1"/>
  <c r="M689" i="20"/>
  <c r="R689" i="20" s="1"/>
  <c r="M495" i="20"/>
  <c r="R495" i="20" s="1"/>
  <c r="M76" i="20"/>
  <c r="R76" i="20" s="1"/>
  <c r="M150" i="20"/>
  <c r="N150" i="20" s="1"/>
  <c r="M364" i="20"/>
  <c r="N364" i="20" s="1"/>
  <c r="M217" i="20"/>
  <c r="N217" i="20" s="1"/>
  <c r="M740" i="20"/>
  <c r="N740" i="20" s="1"/>
  <c r="M793" i="20"/>
  <c r="N793" i="20" s="1"/>
  <c r="M802" i="20"/>
  <c r="N802" i="20" s="1"/>
  <c r="M1034" i="20"/>
  <c r="R1034" i="20" s="1"/>
  <c r="M1072" i="20"/>
  <c r="R1072" i="20" s="1"/>
  <c r="M942" i="20"/>
  <c r="N942" i="20" s="1"/>
  <c r="M988" i="20"/>
  <c r="R988" i="20" s="1"/>
  <c r="M1102" i="20"/>
  <c r="N1102" i="20" s="1"/>
  <c r="M78" i="20"/>
  <c r="N78" i="20" s="1"/>
  <c r="M73" i="20"/>
  <c r="N73" i="20" s="1"/>
  <c r="M235" i="20"/>
  <c r="N235" i="20" s="1"/>
  <c r="M427" i="20"/>
  <c r="N427" i="20" s="1"/>
  <c r="M699" i="20"/>
  <c r="N699" i="20" s="1"/>
  <c r="M672" i="20"/>
  <c r="R672" i="20" s="1"/>
  <c r="M987" i="20"/>
  <c r="N987" i="20" s="1"/>
  <c r="M929" i="20"/>
  <c r="N929" i="20" s="1"/>
  <c r="M887" i="20"/>
  <c r="R887" i="20" s="1"/>
  <c r="M828" i="20"/>
  <c r="N828" i="20" s="1"/>
  <c r="M1134" i="20"/>
  <c r="N1134" i="20" s="1"/>
  <c r="M1110" i="20"/>
  <c r="R1110" i="20" s="1"/>
  <c r="M152" i="20"/>
  <c r="N152" i="20" s="1"/>
  <c r="M221" i="20"/>
  <c r="R221" i="20" s="1"/>
  <c r="M23" i="20"/>
  <c r="N23" i="20" s="1"/>
  <c r="M573" i="20"/>
  <c r="R573" i="20" s="1"/>
  <c r="M498" i="20"/>
  <c r="N498" i="20" s="1"/>
  <c r="M511" i="20"/>
  <c r="R511" i="20" s="1"/>
  <c r="M1075" i="20"/>
  <c r="R1075" i="20" s="1"/>
  <c r="M1025" i="20"/>
  <c r="N1025" i="20" s="1"/>
  <c r="M983" i="20"/>
  <c r="R983" i="20" s="1"/>
  <c r="M917" i="20"/>
  <c r="N917" i="20" s="1"/>
  <c r="M1094" i="20"/>
  <c r="N1094" i="20" s="1"/>
  <c r="M60" i="20"/>
  <c r="N60" i="20" s="1"/>
  <c r="M247" i="20"/>
  <c r="N247" i="20" s="1"/>
  <c r="M92" i="20"/>
  <c r="R92" i="20" s="1"/>
  <c r="M226" i="20"/>
  <c r="N226" i="20" s="1"/>
  <c r="M645" i="20"/>
  <c r="N645" i="20" s="1"/>
  <c r="M438" i="20"/>
  <c r="N438" i="20" s="1"/>
  <c r="M392" i="20"/>
  <c r="N392" i="20" s="1"/>
  <c r="M955" i="20"/>
  <c r="R955" i="20" s="1"/>
  <c r="M803" i="20"/>
  <c r="N803" i="20" s="1"/>
  <c r="M966" i="20"/>
  <c r="N966" i="20" s="1"/>
  <c r="V17" i="20"/>
  <c r="M207" i="20"/>
  <c r="N207" i="20" s="1"/>
  <c r="M189" i="20"/>
  <c r="R189" i="20" s="1"/>
  <c r="M436" i="20"/>
  <c r="N436" i="20" s="1"/>
  <c r="M378" i="20"/>
  <c r="N378" i="20" s="1"/>
  <c r="M541" i="20"/>
  <c r="N541" i="20" s="1"/>
  <c r="M483" i="20"/>
  <c r="N483" i="20" s="1"/>
  <c r="M481" i="20"/>
  <c r="R481" i="20" s="1"/>
  <c r="M584" i="20"/>
  <c r="N584" i="20" s="1"/>
  <c r="M494" i="20"/>
  <c r="N494" i="20" s="1"/>
  <c r="M1043" i="20"/>
  <c r="N1043" i="20" s="1"/>
  <c r="M815" i="20"/>
  <c r="N815" i="20" s="1"/>
  <c r="M976" i="20"/>
  <c r="N976" i="20" s="1"/>
  <c r="M1119" i="20"/>
  <c r="N1119" i="20" s="1"/>
  <c r="M885" i="20"/>
  <c r="R885" i="20" s="1"/>
  <c r="V5" i="20"/>
  <c r="M192" i="20"/>
  <c r="N192" i="20" s="1"/>
  <c r="M102" i="20"/>
  <c r="N102" i="20" s="1"/>
  <c r="M261" i="20"/>
  <c r="N261" i="20" s="1"/>
  <c r="M316" i="20"/>
  <c r="N316" i="20" s="1"/>
  <c r="M49" i="20"/>
  <c r="N49" i="20" s="1"/>
  <c r="M169" i="20"/>
  <c r="N169" i="20" s="1"/>
  <c r="M613" i="20"/>
  <c r="N613" i="20" s="1"/>
  <c r="M692" i="20"/>
  <c r="N692" i="20" s="1"/>
  <c r="M538" i="20"/>
  <c r="N538" i="20" s="1"/>
  <c r="M745" i="20"/>
  <c r="N745" i="20" s="1"/>
  <c r="M551" i="20"/>
  <c r="R551" i="20" s="1"/>
  <c r="V18" i="20"/>
  <c r="M264" i="20"/>
  <c r="R264" i="20" s="1"/>
  <c r="M174" i="20"/>
  <c r="N174" i="20" s="1"/>
  <c r="M333" i="20"/>
  <c r="R333" i="20" s="1"/>
  <c r="M388" i="20"/>
  <c r="N388" i="20" s="1"/>
  <c r="M138" i="20"/>
  <c r="N138" i="20" s="1"/>
  <c r="M241" i="20"/>
  <c r="N241" i="20" s="1"/>
  <c r="M685" i="20"/>
  <c r="R685" i="20" s="1"/>
  <c r="M406" i="20"/>
  <c r="R406" i="20" s="1"/>
  <c r="M610" i="20"/>
  <c r="N610" i="20" s="1"/>
  <c r="M817" i="20"/>
  <c r="N817" i="20" s="1"/>
  <c r="M623" i="20"/>
  <c r="N623" i="20" s="1"/>
  <c r="M46" i="20"/>
  <c r="N46" i="20" s="1"/>
  <c r="V31" i="20"/>
  <c r="M203" i="20"/>
  <c r="N203" i="20" s="1"/>
  <c r="M387" i="20"/>
  <c r="N387" i="20" s="1"/>
  <c r="M667" i="20"/>
  <c r="N667" i="20" s="1"/>
  <c r="M640" i="20"/>
  <c r="N640" i="20" s="1"/>
  <c r="M971" i="20"/>
  <c r="R971" i="20" s="1"/>
  <c r="M913" i="20"/>
  <c r="N913" i="20" s="1"/>
  <c r="M879" i="20"/>
  <c r="R879" i="20" s="1"/>
  <c r="M820" i="20"/>
  <c r="N820" i="20" s="1"/>
  <c r="M1086" i="20"/>
  <c r="N1086" i="20" s="1"/>
  <c r="M1108" i="20"/>
  <c r="R1108" i="20" s="1"/>
  <c r="M272" i="20"/>
  <c r="N272" i="20" s="1"/>
  <c r="M341" i="20"/>
  <c r="N341" i="20" s="1"/>
  <c r="M146" i="20"/>
  <c r="N146" i="20" s="1"/>
  <c r="M693" i="20"/>
  <c r="R693" i="20" s="1"/>
  <c r="M618" i="20"/>
  <c r="R618" i="20" s="1"/>
  <c r="M631" i="20"/>
  <c r="R631" i="20" s="1"/>
  <c r="M1155" i="20"/>
  <c r="R1155" i="20" s="1"/>
  <c r="M1097" i="20"/>
  <c r="N1097" i="20" s="1"/>
  <c r="M1063" i="20"/>
  <c r="N1063" i="20" s="1"/>
  <c r="M997" i="20"/>
  <c r="N997" i="20" s="1"/>
  <c r="M1157" i="20"/>
  <c r="N1157" i="20" s="1"/>
  <c r="M1181" i="20"/>
  <c r="N1181" i="20" s="1"/>
  <c r="M111" i="20"/>
  <c r="R111" i="20" s="1"/>
  <c r="M477" i="20"/>
  <c r="R477" i="20" s="1"/>
  <c r="M282" i="20"/>
  <c r="R282" i="20" s="1"/>
  <c r="M829" i="20"/>
  <c r="N829" i="20" s="1"/>
  <c r="M443" i="20"/>
  <c r="N443" i="20" s="1"/>
  <c r="M451" i="20"/>
  <c r="N451" i="20" s="1"/>
  <c r="M796" i="20"/>
  <c r="N796" i="20" s="1"/>
  <c r="M840" i="20"/>
  <c r="R840" i="20" s="1"/>
  <c r="M1151" i="20"/>
  <c r="R1151" i="20" s="1"/>
  <c r="M704" i="20"/>
  <c r="N704" i="20" s="1"/>
  <c r="M1118" i="20"/>
  <c r="N1118" i="20" s="1"/>
  <c r="R140" i="2"/>
  <c r="N140" i="2"/>
  <c r="R351" i="2"/>
  <c r="N218" i="2"/>
  <c r="R218" i="2"/>
  <c r="R337" i="2"/>
  <c r="R63" i="2"/>
  <c r="R76" i="2"/>
  <c r="N361" i="2"/>
  <c r="R361" i="2"/>
  <c r="R192" i="2"/>
  <c r="N192" i="2"/>
  <c r="R86" i="2"/>
  <c r="N86" i="2"/>
  <c r="N111" i="2"/>
  <c r="R111" i="2"/>
  <c r="R59" i="2"/>
  <c r="N59" i="2"/>
  <c r="N392" i="2"/>
  <c r="R392" i="2"/>
  <c r="R271" i="2"/>
  <c r="N271" i="2"/>
  <c r="N143" i="2"/>
  <c r="R143" i="2"/>
  <c r="N432" i="2"/>
  <c r="R432" i="2"/>
  <c r="N41" i="2"/>
  <c r="R41" i="2"/>
  <c r="R254" i="2"/>
  <c r="N254" i="2"/>
  <c r="N263" i="2"/>
  <c r="R263" i="2"/>
  <c r="R228" i="2"/>
  <c r="N228" i="2"/>
  <c r="R22" i="2"/>
  <c r="N22" i="2"/>
  <c r="N415" i="2"/>
  <c r="R415" i="2"/>
  <c r="R188" i="2"/>
  <c r="N188" i="2"/>
  <c r="R126" i="2"/>
  <c r="N126" i="2"/>
  <c r="N319" i="2"/>
  <c r="R319" i="2"/>
  <c r="N47" i="2"/>
  <c r="R348" i="2"/>
  <c r="N419" i="2"/>
  <c r="R419" i="2"/>
  <c r="N119" i="2"/>
  <c r="R119" i="2"/>
  <c r="N407" i="2"/>
  <c r="R407" i="2"/>
  <c r="N33" i="2"/>
  <c r="R33" i="2"/>
  <c r="R343" i="2"/>
  <c r="N343" i="2"/>
  <c r="R21" i="2"/>
  <c r="R175" i="2"/>
  <c r="R151" i="2"/>
  <c r="N151" i="2"/>
  <c r="R214" i="2"/>
  <c r="N214" i="2"/>
  <c r="R212" i="2"/>
  <c r="N212" i="2"/>
  <c r="N64" i="2"/>
  <c r="R64" i="2"/>
  <c r="R142" i="2"/>
  <c r="N142" i="2"/>
  <c r="R73" i="2"/>
  <c r="N73" i="2"/>
  <c r="N85" i="2"/>
  <c r="R85" i="2"/>
  <c r="N335" i="2"/>
  <c r="R335" i="2"/>
  <c r="R23" i="2"/>
  <c r="N23" i="2"/>
  <c r="N256" i="2"/>
  <c r="R256" i="2"/>
  <c r="N103" i="2"/>
  <c r="R103" i="2"/>
  <c r="N132" i="2"/>
  <c r="R132" i="2"/>
  <c r="N309" i="2"/>
  <c r="R309" i="2"/>
  <c r="N55" i="2"/>
  <c r="R55" i="2"/>
  <c r="N376" i="2"/>
  <c r="R376" i="2"/>
  <c r="N168" i="2"/>
  <c r="R168" i="2"/>
  <c r="N127" i="2"/>
  <c r="R127" i="2"/>
  <c r="N411" i="2"/>
  <c r="R411" i="2"/>
  <c r="R245" i="2"/>
  <c r="N245" i="2"/>
  <c r="N87" i="2"/>
  <c r="R87" i="2"/>
  <c r="N199" i="2"/>
  <c r="R199" i="2"/>
  <c r="N167" i="2"/>
  <c r="R167" i="2"/>
  <c r="N404" i="2"/>
  <c r="N386" i="2"/>
  <c r="R386" i="2"/>
  <c r="N342" i="2"/>
  <c r="R342" i="2"/>
  <c r="N220" i="2"/>
  <c r="R220" i="2"/>
  <c r="N312" i="2"/>
  <c r="R312" i="2"/>
  <c r="N329" i="2"/>
  <c r="R329" i="2"/>
  <c r="R373" i="2"/>
  <c r="N373" i="2"/>
  <c r="R285" i="2"/>
  <c r="N285" i="2"/>
  <c r="R70" i="2"/>
  <c r="N70" i="2"/>
  <c r="R197" i="2"/>
  <c r="N197" i="2"/>
  <c r="N129" i="2"/>
  <c r="R129" i="2"/>
  <c r="N257" i="2"/>
  <c r="R257" i="2"/>
  <c r="N272" i="2"/>
  <c r="R272" i="2"/>
  <c r="N264" i="2"/>
  <c r="R264" i="2"/>
  <c r="R248" i="2"/>
  <c r="N248" i="2"/>
  <c r="R442" i="2"/>
  <c r="N442" i="2"/>
  <c r="N67" i="2"/>
  <c r="R67" i="2"/>
  <c r="R359" i="2"/>
  <c r="N359" i="2"/>
  <c r="R356" i="2"/>
  <c r="N356" i="2"/>
  <c r="N287" i="2"/>
  <c r="R287" i="2"/>
  <c r="N452" i="2"/>
  <c r="R452" i="2"/>
  <c r="N428" i="2"/>
  <c r="R428" i="2"/>
  <c r="N171" i="2"/>
  <c r="R171" i="2"/>
  <c r="N207" i="2"/>
  <c r="R207" i="2"/>
  <c r="N106" i="2"/>
  <c r="R106" i="2"/>
  <c r="R433" i="2"/>
  <c r="N433" i="2"/>
  <c r="N447" i="2"/>
  <c r="R447" i="2"/>
  <c r="N435" i="2"/>
  <c r="R435" i="2"/>
  <c r="R444" i="2"/>
  <c r="N444" i="2"/>
  <c r="R413" i="2"/>
  <c r="N413" i="2"/>
  <c r="R35" i="2"/>
  <c r="N35" i="2"/>
  <c r="N145" i="2"/>
  <c r="R145" i="2"/>
  <c r="N137" i="2"/>
  <c r="R137" i="2"/>
  <c r="R121" i="2"/>
  <c r="N121" i="2"/>
  <c r="R113" i="2"/>
  <c r="N113" i="2"/>
  <c r="N224" i="2"/>
  <c r="R224" i="2"/>
  <c r="N290" i="2"/>
  <c r="R290" i="2"/>
  <c r="N339" i="2"/>
  <c r="R339" i="2"/>
  <c r="N323" i="2"/>
  <c r="R323" i="2"/>
  <c r="N315" i="2"/>
  <c r="R315" i="2"/>
  <c r="N307" i="2"/>
  <c r="R307" i="2"/>
  <c r="R299" i="2"/>
  <c r="N299" i="2"/>
  <c r="N117" i="2"/>
  <c r="R117" i="2"/>
  <c r="N29" i="2"/>
  <c r="R29" i="2"/>
  <c r="N401" i="2"/>
  <c r="R401" i="2"/>
  <c r="N399" i="2"/>
  <c r="R399" i="2"/>
  <c r="N345" i="2"/>
  <c r="R345" i="2"/>
  <c r="N115" i="2"/>
  <c r="R115" i="2"/>
  <c r="M925" i="20"/>
  <c r="N925" i="20" s="1"/>
  <c r="M967" i="20"/>
  <c r="N967" i="20" s="1"/>
  <c r="M985" i="20"/>
  <c r="N985" i="20" s="1"/>
  <c r="M1083" i="20"/>
  <c r="N1083" i="20" s="1"/>
  <c r="M647" i="20"/>
  <c r="R647" i="20" s="1"/>
  <c r="M649" i="20"/>
  <c r="R649" i="20" s="1"/>
  <c r="M651" i="20"/>
  <c r="N651" i="20" s="1"/>
  <c r="M709" i="20"/>
  <c r="N709" i="20" s="1"/>
  <c r="M61" i="20"/>
  <c r="N61" i="20" s="1"/>
  <c r="M187" i="20"/>
  <c r="N187" i="20" s="1"/>
  <c r="M357" i="20"/>
  <c r="N357" i="20" s="1"/>
  <c r="M311" i="20"/>
  <c r="N311" i="20" s="1"/>
  <c r="V6" i="20"/>
  <c r="N431" i="2"/>
  <c r="N39" i="2"/>
  <c r="R39" i="2"/>
  <c r="R154" i="2"/>
  <c r="N154" i="2"/>
  <c r="N146" i="2"/>
  <c r="R146" i="2"/>
  <c r="N130" i="2"/>
  <c r="R130" i="2"/>
  <c r="R122" i="2"/>
  <c r="N122" i="2"/>
  <c r="N114" i="2"/>
  <c r="R114" i="2"/>
  <c r="R141" i="2"/>
  <c r="N141" i="2"/>
  <c r="R172" i="2"/>
  <c r="N172" i="2"/>
  <c r="R164" i="2"/>
  <c r="N164" i="2"/>
  <c r="R156" i="2"/>
  <c r="N156" i="2"/>
  <c r="R148" i="2"/>
  <c r="N148" i="2"/>
  <c r="N302" i="2"/>
  <c r="R302" i="2"/>
  <c r="N450" i="2"/>
  <c r="R450" i="2"/>
  <c r="N283" i="2"/>
  <c r="R283" i="2"/>
  <c r="R275" i="2"/>
  <c r="N275" i="2"/>
  <c r="N259" i="2"/>
  <c r="R259" i="2"/>
  <c r="N251" i="2"/>
  <c r="R251" i="2"/>
  <c r="N317" i="2"/>
  <c r="R317" i="2"/>
  <c r="N303" i="2"/>
  <c r="R303" i="2"/>
  <c r="R157" i="2"/>
  <c r="N157" i="2"/>
  <c r="N236" i="2"/>
  <c r="R236" i="2"/>
  <c r="R383" i="2"/>
  <c r="N383" i="2"/>
  <c r="N381" i="2"/>
  <c r="R381" i="2"/>
  <c r="N363" i="2"/>
  <c r="R363" i="2"/>
  <c r="R360" i="2"/>
  <c r="N360" i="2"/>
  <c r="N138" i="2"/>
  <c r="R138" i="2"/>
  <c r="R112" i="2"/>
  <c r="N112" i="2"/>
  <c r="N80" i="2"/>
  <c r="R80" i="2"/>
  <c r="R77" i="2"/>
  <c r="N77" i="2"/>
  <c r="R69" i="2"/>
  <c r="N69" i="2"/>
  <c r="N61" i="2"/>
  <c r="R61" i="2"/>
  <c r="N340" i="2"/>
  <c r="R340" i="2"/>
  <c r="N255" i="2"/>
  <c r="R255" i="2"/>
  <c r="N416" i="2"/>
  <c r="R416" i="2"/>
  <c r="R124" i="2"/>
  <c r="N124" i="2"/>
  <c r="N108" i="2"/>
  <c r="R108" i="2"/>
  <c r="N100" i="2"/>
  <c r="R100" i="2"/>
  <c r="R92" i="2"/>
  <c r="N92" i="2"/>
  <c r="N273" i="2"/>
  <c r="R273" i="2"/>
  <c r="N406" i="2"/>
  <c r="R406" i="2"/>
  <c r="R453" i="2"/>
  <c r="N453" i="2"/>
  <c r="N427" i="2"/>
  <c r="R427" i="2"/>
  <c r="N425" i="2"/>
  <c r="R425" i="2"/>
  <c r="R71" i="2"/>
  <c r="N71" i="2"/>
  <c r="R266" i="2"/>
  <c r="N266" i="2"/>
  <c r="N440" i="2"/>
  <c r="R440" i="2"/>
  <c r="R95" i="2"/>
  <c r="N95" i="2"/>
  <c r="N235" i="2"/>
  <c r="R235" i="2"/>
  <c r="N62" i="2"/>
  <c r="R62" i="2"/>
  <c r="R54" i="2"/>
  <c r="N54" i="2"/>
  <c r="R93" i="2"/>
  <c r="N93" i="2"/>
  <c r="R221" i="2"/>
  <c r="N221" i="2"/>
  <c r="N215" i="2"/>
  <c r="R215" i="2"/>
  <c r="R291" i="2"/>
  <c r="N291" i="2"/>
  <c r="N451" i="2"/>
  <c r="R451" i="2"/>
  <c r="N438" i="2"/>
  <c r="R438" i="2"/>
  <c r="R397" i="2"/>
  <c r="N397" i="2"/>
  <c r="N274" i="2"/>
  <c r="R274" i="2"/>
  <c r="N423" i="2"/>
  <c r="R423" i="2"/>
  <c r="N449" i="2"/>
  <c r="R449" i="2"/>
  <c r="N284" i="2"/>
  <c r="R284" i="2"/>
  <c r="N276" i="2"/>
  <c r="R276" i="2"/>
  <c r="N268" i="2"/>
  <c r="R268" i="2"/>
  <c r="R99" i="2"/>
  <c r="N99" i="2"/>
  <c r="R196" i="2"/>
  <c r="N196" i="2"/>
  <c r="N325" i="2"/>
  <c r="R325" i="2"/>
  <c r="N346" i="2"/>
  <c r="R346" i="2"/>
  <c r="R160" i="2"/>
  <c r="N160" i="2"/>
  <c r="R74" i="2"/>
  <c r="N74" i="2"/>
  <c r="N202" i="2"/>
  <c r="R202" i="2"/>
  <c r="R144" i="2"/>
  <c r="N144" i="2"/>
  <c r="R72" i="2"/>
  <c r="N72" i="2"/>
  <c r="N51" i="2"/>
  <c r="R51" i="2"/>
  <c r="N247" i="2"/>
  <c r="R247" i="2"/>
  <c r="N239" i="2"/>
  <c r="R239" i="2"/>
  <c r="N231" i="2"/>
  <c r="R231" i="2"/>
  <c r="R278" i="2"/>
  <c r="N278" i="2"/>
  <c r="N150" i="2"/>
  <c r="R150" i="2"/>
  <c r="M908" i="20"/>
  <c r="R908" i="20" s="1"/>
  <c r="M838" i="20"/>
  <c r="N838" i="20" s="1"/>
  <c r="M1016" i="20"/>
  <c r="N1016" i="20" s="1"/>
  <c r="M954" i="20"/>
  <c r="N954" i="20" s="1"/>
  <c r="M662" i="20"/>
  <c r="N662" i="20" s="1"/>
  <c r="M624" i="20"/>
  <c r="N624" i="20" s="1"/>
  <c r="M634" i="20"/>
  <c r="R634" i="20" s="1"/>
  <c r="M596" i="20"/>
  <c r="N596" i="20" s="1"/>
  <c r="M359" i="20"/>
  <c r="N359" i="20" s="1"/>
  <c r="M162" i="20"/>
  <c r="R162" i="20" s="1"/>
  <c r="M220" i="20"/>
  <c r="R220" i="20" s="1"/>
  <c r="M390" i="20"/>
  <c r="N390" i="20" s="1"/>
  <c r="M288" i="20"/>
  <c r="R288" i="20" s="1"/>
  <c r="R379" i="2"/>
  <c r="N379" i="2"/>
  <c r="N123" i="2"/>
  <c r="R123" i="2"/>
  <c r="R369" i="2"/>
  <c r="N369" i="2"/>
  <c r="R189" i="2"/>
  <c r="N189" i="2"/>
  <c r="N153" i="2"/>
  <c r="R153" i="2"/>
  <c r="N281" i="2"/>
  <c r="R281" i="2"/>
  <c r="R173" i="2"/>
  <c r="N173" i="2"/>
  <c r="N101" i="2"/>
  <c r="R101" i="2"/>
  <c r="N387" i="2"/>
  <c r="R387" i="2"/>
  <c r="R53" i="2"/>
  <c r="N53" i="2"/>
  <c r="N181" i="2"/>
  <c r="R181" i="2"/>
  <c r="R300" i="2"/>
  <c r="N300" i="2"/>
  <c r="R109" i="2"/>
  <c r="N109" i="2"/>
  <c r="N161" i="2"/>
  <c r="R161" i="2"/>
  <c r="N104" i="2"/>
  <c r="R104" i="2"/>
  <c r="N96" i="2"/>
  <c r="R96" i="2"/>
  <c r="N412" i="2"/>
  <c r="R412" i="2"/>
  <c r="N107" i="2"/>
  <c r="R107" i="2"/>
  <c r="R217" i="2"/>
  <c r="N217" i="2"/>
  <c r="N179" i="2"/>
  <c r="R179" i="2"/>
  <c r="R244" i="2"/>
  <c r="N244" i="2"/>
  <c r="R75" i="2"/>
  <c r="N75" i="2"/>
  <c r="N166" i="2"/>
  <c r="R166" i="2"/>
  <c r="R158" i="2"/>
  <c r="N158" i="2"/>
  <c r="N78" i="2"/>
  <c r="R78" i="2"/>
  <c r="R182" i="2"/>
  <c r="N182" i="2"/>
  <c r="N34" i="2"/>
  <c r="R34" i="2"/>
  <c r="R162" i="2"/>
  <c r="N162" i="2"/>
  <c r="N26" i="2"/>
  <c r="R26" i="2"/>
  <c r="N372" i="2"/>
  <c r="R372" i="2"/>
  <c r="N50" i="2"/>
  <c r="R50" i="2"/>
  <c r="R165" i="2"/>
  <c r="N165" i="2"/>
  <c r="N426" i="2"/>
  <c r="R426" i="2"/>
  <c r="R238" i="2"/>
  <c r="N238" i="2"/>
  <c r="R366" i="2"/>
  <c r="N366" i="2"/>
  <c r="R410" i="2"/>
  <c r="N410" i="2"/>
  <c r="R338" i="2"/>
  <c r="N338" i="2"/>
  <c r="M530" i="20"/>
  <c r="N530" i="20" s="1"/>
  <c r="M684" i="20"/>
  <c r="N684" i="20" s="1"/>
  <c r="M605" i="20"/>
  <c r="R605" i="20" s="1"/>
  <c r="M161" i="20"/>
  <c r="R161" i="20" s="1"/>
  <c r="M35" i="20"/>
  <c r="R35" i="20" s="1"/>
  <c r="M308" i="20"/>
  <c r="N308" i="20" s="1"/>
  <c r="M253" i="20"/>
  <c r="N253" i="20" s="1"/>
  <c r="M94" i="20"/>
  <c r="N94" i="20" s="1"/>
  <c r="M184" i="20"/>
  <c r="R184" i="20" s="1"/>
  <c r="M53" i="20"/>
  <c r="N53" i="20" s="1"/>
  <c r="M861" i="20"/>
  <c r="N861" i="20" s="1"/>
  <c r="M1095" i="20"/>
  <c r="R1095" i="20" s="1"/>
  <c r="M952" i="20"/>
  <c r="N952" i="20" s="1"/>
  <c r="M788" i="20"/>
  <c r="R788" i="20" s="1"/>
  <c r="M1019" i="20"/>
  <c r="N1019" i="20" s="1"/>
  <c r="M470" i="20"/>
  <c r="N470" i="20" s="1"/>
  <c r="M560" i="20"/>
  <c r="N560" i="20" s="1"/>
  <c r="M450" i="20"/>
  <c r="N450" i="20" s="1"/>
  <c r="M587" i="20"/>
  <c r="N587" i="20" s="1"/>
  <c r="M351" i="20"/>
  <c r="R351" i="20" s="1"/>
  <c r="M393" i="20"/>
  <c r="N393" i="20" s="1"/>
  <c r="M290" i="20"/>
  <c r="R290" i="20" s="1"/>
  <c r="M123" i="20"/>
  <c r="N123" i="20" s="1"/>
  <c r="M25" i="20"/>
  <c r="N25" i="20" s="1"/>
  <c r="M326" i="20"/>
  <c r="N326" i="20" s="1"/>
  <c r="M119" i="20"/>
  <c r="N119" i="20" s="1"/>
  <c r="V8" i="20"/>
  <c r="M611" i="20"/>
  <c r="N611" i="20" s="1"/>
  <c r="M383" i="20"/>
  <c r="N383" i="20" s="1"/>
  <c r="M417" i="20"/>
  <c r="N417" i="20" s="1"/>
  <c r="M314" i="20"/>
  <c r="R314" i="20" s="1"/>
  <c r="M147" i="20"/>
  <c r="N147" i="20" s="1"/>
  <c r="M59" i="20"/>
  <c r="R59" i="20" s="1"/>
  <c r="M350" i="20"/>
  <c r="R350" i="20" s="1"/>
  <c r="M143" i="20"/>
  <c r="R143" i="20" s="1"/>
  <c r="M56" i="20"/>
  <c r="N56" i="20" s="1"/>
  <c r="M771" i="20"/>
  <c r="R771" i="20" s="1"/>
  <c r="M902" i="20"/>
  <c r="R902" i="20" s="1"/>
  <c r="M839" i="20"/>
  <c r="R839" i="20" s="1"/>
  <c r="M1049" i="20"/>
  <c r="N1049" i="20" s="1"/>
  <c r="M823" i="20"/>
  <c r="N823" i="20" s="1"/>
  <c r="M750" i="20"/>
  <c r="R750" i="20" s="1"/>
  <c r="M519" i="20"/>
  <c r="R519" i="20" s="1"/>
  <c r="M713" i="20"/>
  <c r="R713" i="20" s="1"/>
  <c r="M506" i="20"/>
  <c r="N506" i="20" s="1"/>
  <c r="M660" i="20"/>
  <c r="N660" i="20" s="1"/>
  <c r="M581" i="20"/>
  <c r="N581" i="20" s="1"/>
  <c r="M137" i="20"/>
  <c r="N137" i="20" s="1"/>
  <c r="V26" i="20"/>
  <c r="M284" i="20"/>
  <c r="R284" i="20" s="1"/>
  <c r="M229" i="20"/>
  <c r="R229" i="20" s="1"/>
  <c r="M39" i="20"/>
  <c r="R39" i="20" s="1"/>
  <c r="M160" i="20"/>
  <c r="N160" i="20" s="1"/>
  <c r="V12" i="20"/>
  <c r="N123" i="7"/>
  <c r="R123" i="7"/>
  <c r="R65" i="7"/>
  <c r="N65" i="7"/>
  <c r="R386" i="7"/>
  <c r="N386" i="7"/>
  <c r="N377" i="5"/>
  <c r="R100" i="5"/>
  <c r="R348" i="5"/>
  <c r="N31" i="5"/>
  <c r="R31" i="5"/>
  <c r="N1178" i="20"/>
  <c r="N298" i="7"/>
  <c r="R298" i="7"/>
  <c r="R327" i="7"/>
  <c r="N327" i="7"/>
  <c r="R403" i="7"/>
  <c r="R447" i="7"/>
  <c r="N447" i="7"/>
  <c r="R173" i="7"/>
  <c r="N173" i="7"/>
  <c r="N404" i="7"/>
  <c r="R404" i="7"/>
  <c r="N365" i="5"/>
  <c r="R365" i="5"/>
  <c r="N337" i="5"/>
  <c r="R199" i="5"/>
  <c r="N372" i="5"/>
  <c r="N92" i="5"/>
  <c r="R785" i="20"/>
  <c r="N1156" i="20"/>
  <c r="N830" i="20"/>
  <c r="M61" i="13"/>
  <c r="M125" i="13"/>
  <c r="M189" i="13"/>
  <c r="M253" i="13"/>
  <c r="M317" i="13"/>
  <c r="M381" i="13"/>
  <c r="M445" i="13"/>
  <c r="M60" i="13"/>
  <c r="V11" i="13"/>
  <c r="M69" i="13"/>
  <c r="M133" i="13"/>
  <c r="M197" i="13"/>
  <c r="M261" i="13"/>
  <c r="M325" i="13"/>
  <c r="M389" i="13"/>
  <c r="M453" i="13"/>
  <c r="M68" i="13"/>
  <c r="M132" i="13"/>
  <c r="M196" i="13"/>
  <c r="M260" i="13"/>
  <c r="M324" i="13"/>
  <c r="V18" i="13"/>
  <c r="M83" i="13"/>
  <c r="M147" i="13"/>
  <c r="M211" i="13"/>
  <c r="M275" i="13"/>
  <c r="M339" i="13"/>
  <c r="V12" i="13"/>
  <c r="M77" i="13"/>
  <c r="M141" i="13"/>
  <c r="M205" i="13"/>
  <c r="M269" i="13"/>
  <c r="M333" i="13"/>
  <c r="M397" i="13"/>
  <c r="V5" i="13"/>
  <c r="M76" i="13"/>
  <c r="M140" i="13"/>
  <c r="M204" i="13"/>
  <c r="M268" i="13"/>
  <c r="M332" i="13"/>
  <c r="M27" i="13"/>
  <c r="M91" i="13"/>
  <c r="M155" i="13"/>
  <c r="M219" i="13"/>
  <c r="M283" i="13"/>
  <c r="M347" i="13"/>
  <c r="M411" i="13"/>
  <c r="V19" i="13"/>
  <c r="M82" i="13"/>
  <c r="M146" i="13"/>
  <c r="M210" i="13"/>
  <c r="M274" i="13"/>
  <c r="M338" i="13"/>
  <c r="M402" i="13"/>
  <c r="V22" i="13"/>
  <c r="M81" i="13"/>
  <c r="M145" i="13"/>
  <c r="V13" i="13"/>
  <c r="M85" i="13"/>
  <c r="M149" i="13"/>
  <c r="M213" i="13"/>
  <c r="M277" i="13"/>
  <c r="M341" i="13"/>
  <c r="M405" i="13"/>
  <c r="V14" i="13"/>
  <c r="M37" i="13"/>
  <c r="M101" i="13"/>
  <c r="M165" i="13"/>
  <c r="M229" i="13"/>
  <c r="M293" i="13"/>
  <c r="M357" i="13"/>
  <c r="M421" i="13"/>
  <c r="M36" i="13"/>
  <c r="M100" i="13"/>
  <c r="M164" i="13"/>
  <c r="M228" i="13"/>
  <c r="M292" i="13"/>
  <c r="M356" i="13"/>
  <c r="M51" i="13"/>
  <c r="M115" i="13"/>
  <c r="M179" i="13"/>
  <c r="M243" i="13"/>
  <c r="M307" i="13"/>
  <c r="M45" i="13"/>
  <c r="M109" i="13"/>
  <c r="M173" i="13"/>
  <c r="M237" i="13"/>
  <c r="M301" i="13"/>
  <c r="M365" i="13"/>
  <c r="M429" i="13"/>
  <c r="M44" i="13"/>
  <c r="M108" i="13"/>
  <c r="M172" i="13"/>
  <c r="M236" i="13"/>
  <c r="M300" i="13"/>
  <c r="M364" i="13"/>
  <c r="M59" i="13"/>
  <c r="M123" i="13"/>
  <c r="M187" i="13"/>
  <c r="M251" i="13"/>
  <c r="M315" i="13"/>
  <c r="M379" i="13"/>
  <c r="V4" i="13"/>
  <c r="M50" i="13"/>
  <c r="M114" i="13"/>
  <c r="M178" i="13"/>
  <c r="M242" i="13"/>
  <c r="M306" i="13"/>
  <c r="M370" i="13"/>
  <c r="M434" i="13"/>
  <c r="M49" i="13"/>
  <c r="M113" i="13"/>
  <c r="M177" i="13"/>
  <c r="M245" i="13"/>
  <c r="M52" i="13"/>
  <c r="M188" i="13"/>
  <c r="M316" i="13"/>
  <c r="M75" i="13"/>
  <c r="M203" i="13"/>
  <c r="M331" i="13"/>
  <c r="M427" i="13"/>
  <c r="M58" i="13"/>
  <c r="M138" i="13"/>
  <c r="M226" i="13"/>
  <c r="M314" i="13"/>
  <c r="M394" i="13"/>
  <c r="M33" i="13"/>
  <c r="M121" i="13"/>
  <c r="M201" i="13"/>
  <c r="M265" i="13"/>
  <c r="M329" i="13"/>
  <c r="M393" i="13"/>
  <c r="V8" i="13"/>
  <c r="M80" i="13"/>
  <c r="M144" i="13"/>
  <c r="M208" i="13"/>
  <c r="M272" i="13"/>
  <c r="M31" i="13"/>
  <c r="M95" i="13"/>
  <c r="M159" i="13"/>
  <c r="M223" i="13"/>
  <c r="M287" i="13"/>
  <c r="M351" i="13"/>
  <c r="M54" i="13"/>
  <c r="M118" i="13"/>
  <c r="M182" i="13"/>
  <c r="M246" i="13"/>
  <c r="M310" i="13"/>
  <c r="M392" i="13"/>
  <c r="M404" i="13"/>
  <c r="M448" i="13"/>
  <c r="M423" i="13"/>
  <c r="M431" i="13"/>
  <c r="M344" i="13"/>
  <c r="M447" i="13"/>
  <c r="M29" i="13"/>
  <c r="M285" i="13"/>
  <c r="M84" i="13"/>
  <c r="M212" i="13"/>
  <c r="M340" i="13"/>
  <c r="M99" i="13"/>
  <c r="M227" i="13"/>
  <c r="M355" i="13"/>
  <c r="M435" i="13"/>
  <c r="M66" i="13"/>
  <c r="M154" i="13"/>
  <c r="M234" i="13"/>
  <c r="M322" i="13"/>
  <c r="M410" i="13"/>
  <c r="M41" i="13"/>
  <c r="M129" i="13"/>
  <c r="M209" i="13"/>
  <c r="M273" i="13"/>
  <c r="M337" i="13"/>
  <c r="M401" i="13"/>
  <c r="M24" i="13"/>
  <c r="M88" i="13"/>
  <c r="M152" i="13"/>
  <c r="M216" i="13"/>
  <c r="M280" i="13"/>
  <c r="M39" i="13"/>
  <c r="M103" i="13"/>
  <c r="M167" i="13"/>
  <c r="M231" i="13"/>
  <c r="M295" i="13"/>
  <c r="M359" i="13"/>
  <c r="M62" i="13"/>
  <c r="M126" i="13"/>
  <c r="M190" i="13"/>
  <c r="M254" i="13"/>
  <c r="M318" i="13"/>
  <c r="M396" i="13"/>
  <c r="M407" i="13"/>
  <c r="M450" i="13"/>
  <c r="M440" i="13"/>
  <c r="M360" i="13"/>
  <c r="M352" i="13"/>
  <c r="M336" i="13"/>
  <c r="M53" i="13"/>
  <c r="M309" i="13"/>
  <c r="M92" i="13"/>
  <c r="M220" i="13"/>
  <c r="M348" i="13"/>
  <c r="M107" i="13"/>
  <c r="M235" i="13"/>
  <c r="M363" i="13"/>
  <c r="V7" i="13"/>
  <c r="M74" i="13"/>
  <c r="M162" i="13"/>
  <c r="M250" i="13"/>
  <c r="M330" i="13"/>
  <c r="M418" i="13"/>
  <c r="M57" i="13"/>
  <c r="M137" i="13"/>
  <c r="M217" i="13"/>
  <c r="M281" i="13"/>
  <c r="M345" i="13"/>
  <c r="M409" i="13"/>
  <c r="M32" i="13"/>
  <c r="M96" i="13"/>
  <c r="M160" i="13"/>
  <c r="M224" i="13"/>
  <c r="M288" i="13"/>
  <c r="M47" i="13"/>
  <c r="M111" i="13"/>
  <c r="M175" i="13"/>
  <c r="M239" i="13"/>
  <c r="M303" i="13"/>
  <c r="M367" i="13"/>
  <c r="M70" i="13"/>
  <c r="M134" i="13"/>
  <c r="M198" i="13"/>
  <c r="M262" i="13"/>
  <c r="M326" i="13"/>
  <c r="M399" i="13"/>
  <c r="M312" i="13"/>
  <c r="M452" i="13"/>
  <c r="M442" i="13"/>
  <c r="M372" i="13"/>
  <c r="M374" i="13"/>
  <c r="M382" i="13"/>
  <c r="M93" i="13"/>
  <c r="M349" i="13"/>
  <c r="M116" i="13"/>
  <c r="M244" i="13"/>
  <c r="V15" i="13"/>
  <c r="M131" i="13"/>
  <c r="M259" i="13"/>
  <c r="M371" i="13"/>
  <c r="V9" i="13"/>
  <c r="M90" i="13"/>
  <c r="M170" i="13"/>
  <c r="M258" i="13"/>
  <c r="M346" i="13"/>
  <c r="M426" i="13"/>
  <c r="M65" i="13"/>
  <c r="M153" i="13"/>
  <c r="M225" i="13"/>
  <c r="M289" i="13"/>
  <c r="M353" i="13"/>
  <c r="M417" i="13"/>
  <c r="M40" i="13"/>
  <c r="M104" i="13"/>
  <c r="M168" i="13"/>
  <c r="M232" i="13"/>
  <c r="M296" i="13"/>
  <c r="M55" i="13"/>
  <c r="M119" i="13"/>
  <c r="M183" i="13"/>
  <c r="M247" i="13"/>
  <c r="M311" i="13"/>
  <c r="V6" i="13"/>
  <c r="M78" i="13"/>
  <c r="M142" i="13"/>
  <c r="M206" i="13"/>
  <c r="M270" i="13"/>
  <c r="M334" i="13"/>
  <c r="M320" i="13"/>
  <c r="M366" i="13"/>
  <c r="M454" i="13"/>
  <c r="M444" i="13"/>
  <c r="M375" i="13"/>
  <c r="M376" i="13"/>
  <c r="M384" i="13"/>
  <c r="M117" i="13"/>
  <c r="M373" i="13"/>
  <c r="M124" i="13"/>
  <c r="M252" i="13"/>
  <c r="V16" i="13"/>
  <c r="M139" i="13"/>
  <c r="M267" i="13"/>
  <c r="M387" i="13"/>
  <c r="V17" i="13"/>
  <c r="M98" i="13"/>
  <c r="M186" i="13"/>
  <c r="M266" i="13"/>
  <c r="M354" i="13"/>
  <c r="V2" i="13"/>
  <c r="M73" i="13"/>
  <c r="M161" i="13"/>
  <c r="M233" i="13"/>
  <c r="M297" i="13"/>
  <c r="M361" i="13"/>
  <c r="M425" i="13"/>
  <c r="M48" i="13"/>
  <c r="M112" i="13"/>
  <c r="M176" i="13"/>
  <c r="M240" i="13"/>
  <c r="V3" i="13"/>
  <c r="M63" i="13"/>
  <c r="M127" i="13"/>
  <c r="M191" i="13"/>
  <c r="M255" i="13"/>
  <c r="M319" i="13"/>
  <c r="V10" i="13"/>
  <c r="M86" i="13"/>
  <c r="M150" i="13"/>
  <c r="M214" i="13"/>
  <c r="M278" i="13"/>
  <c r="M342" i="13"/>
  <c r="M358" i="13"/>
  <c r="M406" i="13"/>
  <c r="M304" i="13"/>
  <c r="M446" i="13"/>
  <c r="M430" i="13"/>
  <c r="M380" i="13"/>
  <c r="M388" i="13"/>
  <c r="M157" i="13"/>
  <c r="M413" i="13"/>
  <c r="M148" i="13"/>
  <c r="M276" i="13"/>
  <c r="M35" i="13"/>
  <c r="M163" i="13"/>
  <c r="M291" i="13"/>
  <c r="M395" i="13"/>
  <c r="M26" i="13"/>
  <c r="M106" i="13"/>
  <c r="M194" i="13"/>
  <c r="M282" i="13"/>
  <c r="M362" i="13"/>
  <c r="V20" i="13"/>
  <c r="M89" i="13"/>
  <c r="M169" i="13"/>
  <c r="M241" i="13"/>
  <c r="M305" i="13"/>
  <c r="M369" i="13"/>
  <c r="M433" i="13"/>
  <c r="M56" i="13"/>
  <c r="M120" i="13"/>
  <c r="M184" i="13"/>
  <c r="M248" i="13"/>
  <c r="M21" i="13"/>
  <c r="M71" i="13"/>
  <c r="M135" i="13"/>
  <c r="M199" i="13"/>
  <c r="M263" i="13"/>
  <c r="M327" i="13"/>
  <c r="M30" i="13"/>
  <c r="M94" i="13"/>
  <c r="M158" i="13"/>
  <c r="M222" i="13"/>
  <c r="M286" i="13"/>
  <c r="M350" i="13"/>
  <c r="M368" i="13"/>
  <c r="M408" i="13"/>
  <c r="M414" i="13"/>
  <c r="M422" i="13"/>
  <c r="M432" i="13"/>
  <c r="M383" i="13"/>
  <c r="M391" i="13"/>
  <c r="M181" i="13"/>
  <c r="M437" i="13"/>
  <c r="M156" i="13"/>
  <c r="M284" i="13"/>
  <c r="M43" i="13"/>
  <c r="M171" i="13"/>
  <c r="M299" i="13"/>
  <c r="M403" i="13"/>
  <c r="M34" i="13"/>
  <c r="M122" i="13"/>
  <c r="M202" i="13"/>
  <c r="M290" i="13"/>
  <c r="M378" i="13"/>
  <c r="V21" i="13"/>
  <c r="M97" i="13"/>
  <c r="M185" i="13"/>
  <c r="M249" i="13"/>
  <c r="M313" i="13"/>
  <c r="M377" i="13"/>
  <c r="M441" i="13"/>
  <c r="M64" i="13"/>
  <c r="M128" i="13"/>
  <c r="M192" i="13"/>
  <c r="M256" i="13"/>
  <c r="M22" i="13"/>
  <c r="M79" i="13"/>
  <c r="M143" i="13"/>
  <c r="M207" i="13"/>
  <c r="M271" i="13"/>
  <c r="M335" i="13"/>
  <c r="M38" i="13"/>
  <c r="M102" i="13"/>
  <c r="M166" i="13"/>
  <c r="M230" i="13"/>
  <c r="M294" i="13"/>
  <c r="M328" i="13"/>
  <c r="M398" i="13"/>
  <c r="M412" i="13"/>
  <c r="M416" i="13"/>
  <c r="M424" i="13"/>
  <c r="M436" i="13"/>
  <c r="M438" i="13"/>
  <c r="M439" i="13"/>
  <c r="M180" i="13"/>
  <c r="M218" i="13"/>
  <c r="M385" i="13"/>
  <c r="M151" i="13"/>
  <c r="M302" i="13"/>
  <c r="M28" i="13"/>
  <c r="M308" i="13"/>
  <c r="M298" i="13"/>
  <c r="M449" i="13"/>
  <c r="M215" i="13"/>
  <c r="M390" i="13"/>
  <c r="M67" i="13"/>
  <c r="M386" i="13"/>
  <c r="M72" i="13"/>
  <c r="M279" i="13"/>
  <c r="M400" i="13"/>
  <c r="M443" i="13"/>
  <c r="M195" i="13"/>
  <c r="M25" i="13"/>
  <c r="M136" i="13"/>
  <c r="M343" i="13"/>
  <c r="M415" i="13"/>
  <c r="M321" i="13"/>
  <c r="M323" i="13"/>
  <c r="M105" i="13"/>
  <c r="M200" i="13"/>
  <c r="M46" i="13"/>
  <c r="M420" i="13"/>
  <c r="M87" i="13"/>
  <c r="M419" i="13"/>
  <c r="M193" i="13"/>
  <c r="M264" i="13"/>
  <c r="M110" i="13"/>
  <c r="M428" i="13"/>
  <c r="M238" i="13"/>
  <c r="M221" i="13"/>
  <c r="M42" i="13"/>
  <c r="M257" i="13"/>
  <c r="M23" i="13"/>
  <c r="M174" i="13"/>
  <c r="M451" i="13"/>
  <c r="M130" i="13"/>
  <c r="N263" i="7"/>
  <c r="R263" i="7"/>
  <c r="N428" i="7"/>
  <c r="R428" i="7"/>
  <c r="N268" i="7"/>
  <c r="R268" i="7"/>
  <c r="R125" i="7"/>
  <c r="N125" i="7"/>
  <c r="N168" i="7"/>
  <c r="R168" i="7"/>
  <c r="N339" i="7"/>
  <c r="R339" i="7"/>
  <c r="R383" i="7"/>
  <c r="N383" i="7"/>
  <c r="N137" i="7"/>
  <c r="R137" i="7"/>
  <c r="N188" i="7"/>
  <c r="R188" i="7"/>
  <c r="N193" i="7"/>
  <c r="N146" i="7"/>
  <c r="R30" i="7"/>
  <c r="N315" i="5"/>
  <c r="N145" i="5"/>
  <c r="N37" i="5"/>
  <c r="R33" i="5"/>
  <c r="N345" i="5"/>
  <c r="N384" i="5"/>
  <c r="M33" i="9"/>
  <c r="M393" i="9"/>
  <c r="M385" i="9"/>
  <c r="M119" i="9"/>
  <c r="M233" i="9"/>
  <c r="M219" i="9"/>
  <c r="M185" i="9"/>
  <c r="M402" i="9"/>
  <c r="M330" i="9"/>
  <c r="M55" i="9"/>
  <c r="M442" i="9"/>
  <c r="M308" i="9"/>
  <c r="M188" i="9"/>
  <c r="M435" i="9"/>
  <c r="M377" i="9"/>
  <c r="M347" i="9"/>
  <c r="M64" i="9"/>
  <c r="M165" i="9"/>
  <c r="M266" i="9"/>
  <c r="M420" i="9"/>
  <c r="M329" i="9"/>
  <c r="M283" i="9"/>
  <c r="M309" i="9"/>
  <c r="M163" i="9"/>
  <c r="M241" i="9"/>
  <c r="M419" i="9"/>
  <c r="M197" i="9"/>
  <c r="M67" i="9"/>
  <c r="M209" i="9"/>
  <c r="M322" i="9"/>
  <c r="M284" i="9"/>
  <c r="M190" i="9"/>
  <c r="M236" i="9"/>
  <c r="M301" i="9"/>
  <c r="M279" i="9"/>
  <c r="M216" i="9"/>
  <c r="M26" i="9"/>
  <c r="M342" i="9"/>
  <c r="V19" i="9"/>
  <c r="M109" i="9"/>
  <c r="M431" i="9"/>
  <c r="V5" i="9"/>
  <c r="M110" i="9"/>
  <c r="M238" i="9"/>
  <c r="M184" i="9"/>
  <c r="M107" i="9"/>
  <c r="M69" i="9"/>
  <c r="M261" i="9"/>
  <c r="M239" i="9"/>
  <c r="M99" i="9"/>
  <c r="M196" i="9"/>
  <c r="M302" i="9"/>
  <c r="M171" i="9"/>
  <c r="M244" i="9"/>
  <c r="M282" i="9"/>
  <c r="M443" i="9"/>
  <c r="M104" i="9"/>
  <c r="M297" i="9"/>
  <c r="M316" i="9"/>
  <c r="M111" i="9"/>
  <c r="M134" i="9"/>
  <c r="M306" i="9"/>
  <c r="M217" i="9"/>
  <c r="M243" i="9"/>
  <c r="M105" i="9"/>
  <c r="M378" i="9"/>
  <c r="M405" i="9"/>
  <c r="M178" i="9"/>
  <c r="M93" i="9"/>
  <c r="M338" i="9"/>
  <c r="M62" i="9"/>
  <c r="M354" i="9"/>
  <c r="M348" i="9"/>
  <c r="M128" i="9"/>
  <c r="M291" i="9"/>
  <c r="M207" i="9"/>
  <c r="M77" i="9"/>
  <c r="M135" i="9"/>
  <c r="M270" i="9"/>
  <c r="M139" i="9"/>
  <c r="M271" i="9"/>
  <c r="M200" i="9"/>
  <c r="M131" i="9"/>
  <c r="M414" i="9"/>
  <c r="M360" i="9"/>
  <c r="M22" i="9"/>
  <c r="M30" i="9"/>
  <c r="M129" i="9"/>
  <c r="M181" i="9"/>
  <c r="M167" i="9"/>
  <c r="M363" i="9"/>
  <c r="M120" i="9"/>
  <c r="M222" i="9"/>
  <c r="M158" i="9"/>
  <c r="M161" i="9"/>
  <c r="M245" i="9"/>
  <c r="M214" i="9"/>
  <c r="M223" i="9"/>
  <c r="M152" i="9"/>
  <c r="M225" i="9"/>
  <c r="M394" i="9"/>
  <c r="M25" i="9"/>
  <c r="M362" i="9"/>
  <c r="M202" i="9"/>
  <c r="M41" i="9"/>
  <c r="M410" i="9"/>
  <c r="M218" i="9"/>
  <c r="M449" i="9"/>
  <c r="M132" i="9"/>
  <c r="M409" i="9"/>
  <c r="V8" i="9"/>
  <c r="M293" i="9"/>
  <c r="V22" i="9"/>
  <c r="M289" i="9"/>
  <c r="M227" i="9"/>
  <c r="M205" i="9"/>
  <c r="M29" i="9"/>
  <c r="M57" i="9"/>
  <c r="M292" i="9"/>
  <c r="M249" i="9"/>
  <c r="M250" i="9"/>
  <c r="M179" i="9"/>
  <c r="M446" i="9"/>
  <c r="M177" i="9"/>
  <c r="M339" i="9"/>
  <c r="M220" i="9"/>
  <c r="M366" i="9"/>
  <c r="M401" i="9"/>
  <c r="M258" i="9"/>
  <c r="M148" i="9"/>
  <c r="M395" i="9"/>
  <c r="M166" i="9"/>
  <c r="M213" i="9"/>
  <c r="M182" i="9"/>
  <c r="M191" i="9"/>
  <c r="M125" i="9"/>
  <c r="M254" i="9"/>
  <c r="M343" i="9"/>
  <c r="M84" i="9"/>
  <c r="M136" i="9"/>
  <c r="M92" i="9"/>
  <c r="M27" i="9"/>
  <c r="M396" i="9"/>
  <c r="M173" i="9"/>
  <c r="M89" i="9"/>
  <c r="V16" i="9"/>
  <c r="M114" i="9"/>
  <c r="M149" i="9"/>
  <c r="M91" i="9"/>
  <c r="M313" i="9"/>
  <c r="M193" i="9"/>
  <c r="M374" i="9"/>
  <c r="M186" i="9"/>
  <c r="M444" i="9"/>
  <c r="M154" i="9"/>
  <c r="M303" i="9"/>
  <c r="M259" i="9"/>
  <c r="M150" i="9"/>
  <c r="M430" i="9"/>
  <c r="M206" i="9"/>
  <c r="M44" i="9"/>
  <c r="M404" i="9"/>
  <c r="M151" i="9"/>
  <c r="M298" i="9"/>
  <c r="M425" i="9"/>
  <c r="M411" i="9"/>
  <c r="M320" i="9"/>
  <c r="M412" i="9"/>
  <c r="M433" i="9"/>
  <c r="M290" i="9"/>
  <c r="M375" i="9"/>
  <c r="M56" i="9"/>
  <c r="M211" i="9"/>
  <c r="M224" i="9"/>
  <c r="M428" i="9"/>
  <c r="M73" i="9"/>
  <c r="M59" i="9"/>
  <c r="M183" i="9"/>
  <c r="M116" i="9"/>
  <c r="M43" i="9"/>
  <c r="M334" i="9"/>
  <c r="M280" i="9"/>
  <c r="V9" i="9"/>
  <c r="M340" i="9"/>
  <c r="M96" i="9"/>
  <c r="M440" i="9"/>
  <c r="M87" i="9"/>
  <c r="M102" i="9"/>
  <c r="M299" i="9"/>
  <c r="M81" i="9"/>
  <c r="M60" i="9"/>
  <c r="M130" i="9"/>
  <c r="M424" i="9"/>
  <c r="M94" i="9"/>
  <c r="M68" i="9"/>
  <c r="M169" i="9"/>
  <c r="M118" i="9"/>
  <c r="M65" i="9"/>
  <c r="M286" i="9"/>
  <c r="M274" i="9"/>
  <c r="M195" i="9"/>
  <c r="M397" i="9"/>
  <c r="M315" i="9"/>
  <c r="M144" i="9"/>
  <c r="M228" i="9"/>
  <c r="M408" i="9"/>
  <c r="M47" i="9"/>
  <c r="M452" i="9"/>
  <c r="M372" i="9"/>
  <c r="M323" i="9"/>
  <c r="M112" i="9"/>
  <c r="M146" i="9"/>
  <c r="M157" i="9"/>
  <c r="M215" i="9"/>
  <c r="M356" i="9"/>
  <c r="M345" i="9"/>
  <c r="M307" i="9"/>
  <c r="M49" i="9"/>
  <c r="M252" i="9"/>
  <c r="M369" i="9"/>
  <c r="M153" i="9"/>
  <c r="M392" i="9"/>
  <c r="M450" i="9"/>
  <c r="M277" i="9"/>
  <c r="M34" i="9"/>
  <c r="M364" i="9"/>
  <c r="V20" i="9"/>
  <c r="M438" i="9"/>
  <c r="M384" i="9"/>
  <c r="V13" i="9"/>
  <c r="M376" i="9"/>
  <c r="V12" i="9"/>
  <c r="M246" i="9"/>
  <c r="M276" i="9"/>
  <c r="M406" i="9"/>
  <c r="M335" i="9"/>
  <c r="M352" i="9"/>
  <c r="M21" i="9"/>
  <c r="V6" i="9"/>
  <c r="M235" i="9"/>
  <c r="M268" i="9"/>
  <c r="M429" i="9"/>
  <c r="M398" i="9"/>
  <c r="M344" i="9"/>
  <c r="M324" i="9"/>
  <c r="M421" i="9"/>
  <c r="M399" i="9"/>
  <c r="M71" i="9"/>
  <c r="M78" i="9"/>
  <c r="M232" i="9"/>
  <c r="M287" i="9"/>
  <c r="M113" i="9"/>
  <c r="M361" i="9"/>
  <c r="M371" i="9"/>
  <c r="M137" i="9"/>
  <c r="M88" i="9"/>
  <c r="M122" i="9"/>
  <c r="M138" i="9"/>
  <c r="M75" i="9"/>
  <c r="M234" i="9"/>
  <c r="M155" i="9"/>
  <c r="M108" i="9"/>
  <c r="M451" i="9"/>
  <c r="M121" i="9"/>
  <c r="M346" i="9"/>
  <c r="M187" i="9"/>
  <c r="M325" i="9"/>
  <c r="M417" i="9"/>
  <c r="M403" i="9"/>
  <c r="M312" i="9"/>
  <c r="M305" i="9"/>
  <c r="M36" i="9"/>
  <c r="M159" i="9"/>
  <c r="M365" i="9"/>
  <c r="M273" i="9"/>
  <c r="M386" i="9"/>
  <c r="M85" i="9"/>
  <c r="M388" i="9"/>
  <c r="M267" i="9"/>
  <c r="M389" i="9"/>
  <c r="M367" i="9"/>
  <c r="M39" i="9"/>
  <c r="M46" i="9"/>
  <c r="M439" i="9"/>
  <c r="M23" i="9"/>
  <c r="M38" i="9"/>
  <c r="M145" i="9"/>
  <c r="M175" i="9"/>
  <c r="M98" i="9"/>
  <c r="M35" i="9"/>
  <c r="M357" i="9"/>
  <c r="M264" i="9"/>
  <c r="M141" i="9"/>
  <c r="M341" i="9"/>
  <c r="M319" i="9"/>
  <c r="M66" i="9"/>
  <c r="M260" i="9"/>
  <c r="M382" i="9"/>
  <c r="M328" i="9"/>
  <c r="M321" i="9"/>
  <c r="M281" i="9"/>
  <c r="M370" i="9"/>
  <c r="M210" i="9"/>
  <c r="M434" i="9"/>
  <c r="M156" i="9"/>
  <c r="M90" i="9"/>
  <c r="M194" i="9"/>
  <c r="M331" i="9"/>
  <c r="M447" i="9"/>
  <c r="M174" i="9"/>
  <c r="M332" i="9"/>
  <c r="M53" i="9"/>
  <c r="V15" i="9"/>
  <c r="M349" i="9"/>
  <c r="M230" i="9"/>
  <c r="M432" i="9"/>
  <c r="M74" i="9"/>
  <c r="M441" i="9"/>
  <c r="M426" i="9"/>
  <c r="M379" i="9"/>
  <c r="M203" i="9"/>
  <c r="M351" i="9"/>
  <c r="M212" i="9"/>
  <c r="M204" i="9"/>
  <c r="M256" i="9"/>
  <c r="M285" i="9"/>
  <c r="M164" i="9"/>
  <c r="M368" i="9"/>
  <c r="V17" i="9"/>
  <c r="M380" i="9"/>
  <c r="M314" i="9"/>
  <c r="M355" i="9"/>
  <c r="M76" i="9"/>
  <c r="M162" i="9"/>
  <c r="M106" i="9"/>
  <c r="M117" i="9"/>
  <c r="V14" i="9"/>
  <c r="M255" i="9"/>
  <c r="M437" i="9"/>
  <c r="M79" i="9"/>
  <c r="M221" i="9"/>
  <c r="M52" i="9"/>
  <c r="M304" i="9"/>
  <c r="M147" i="9"/>
  <c r="M61" i="9"/>
  <c r="M237" i="9"/>
  <c r="M180" i="9"/>
  <c r="M418" i="9"/>
  <c r="M48" i="9"/>
  <c r="M300" i="9"/>
  <c r="M296" i="9"/>
  <c r="M288" i="9"/>
  <c r="M448" i="9"/>
  <c r="M269" i="9"/>
  <c r="V7" i="9"/>
  <c r="V4" i="9"/>
  <c r="M311" i="9"/>
  <c r="M160" i="9"/>
  <c r="M391" i="9"/>
  <c r="M240" i="9"/>
  <c r="M83" i="9"/>
  <c r="M45" i="9"/>
  <c r="M387" i="9"/>
  <c r="M265" i="9"/>
  <c r="M278" i="9"/>
  <c r="M103" i="9"/>
  <c r="M226" i="9"/>
  <c r="M337" i="9"/>
  <c r="M453" i="9"/>
  <c r="M101" i="9"/>
  <c r="M32" i="9"/>
  <c r="M24" i="9"/>
  <c r="M192" i="9"/>
  <c r="M416" i="9"/>
  <c r="M80" i="9"/>
  <c r="M327" i="9"/>
  <c r="M176" i="9"/>
  <c r="V18" i="9"/>
  <c r="M373" i="9"/>
  <c r="M70" i="9"/>
  <c r="M124" i="9"/>
  <c r="M97" i="9"/>
  <c r="V3" i="9"/>
  <c r="M318" i="9"/>
  <c r="M427" i="9"/>
  <c r="M310" i="9"/>
  <c r="M248" i="9"/>
  <c r="M422" i="9"/>
  <c r="M263" i="9"/>
  <c r="M100" i="9"/>
  <c r="V11" i="9"/>
  <c r="M275" i="9"/>
  <c r="M242" i="9"/>
  <c r="M201" i="9"/>
  <c r="M50" i="9"/>
  <c r="M383" i="9"/>
  <c r="M251" i="9"/>
  <c r="M142" i="9"/>
  <c r="M123" i="9"/>
  <c r="M415" i="9"/>
  <c r="M407" i="9"/>
  <c r="V21" i="9"/>
  <c r="M358" i="9"/>
  <c r="M199" i="9"/>
  <c r="M40" i="9"/>
  <c r="M54" i="9"/>
  <c r="M28" i="9"/>
  <c r="M189" i="9"/>
  <c r="M423" i="9"/>
  <c r="M272" i="9"/>
  <c r="M115" i="9"/>
  <c r="M257" i="9"/>
  <c r="M133" i="9"/>
  <c r="M359" i="9"/>
  <c r="M208" i="9"/>
  <c r="M51" i="9"/>
  <c r="M454" i="9"/>
  <c r="M295" i="9"/>
  <c r="M143" i="9"/>
  <c r="M37" i="9"/>
  <c r="M247" i="9"/>
  <c r="M413" i="9"/>
  <c r="M390" i="9"/>
  <c r="M231" i="9"/>
  <c r="M82" i="9"/>
  <c r="M86" i="9"/>
  <c r="M436" i="9"/>
  <c r="M172" i="9"/>
  <c r="M294" i="9"/>
  <c r="M126" i="9"/>
  <c r="M140" i="9"/>
  <c r="M381" i="9"/>
  <c r="M262" i="9"/>
  <c r="M72" i="9"/>
  <c r="M31" i="9"/>
  <c r="M229" i="9"/>
  <c r="M168" i="9"/>
  <c r="M333" i="9"/>
  <c r="M63" i="9"/>
  <c r="M317" i="9"/>
  <c r="M198" i="9"/>
  <c r="M400" i="9"/>
  <c r="M42" i="9"/>
  <c r="M353" i="9"/>
  <c r="M253" i="9"/>
  <c r="M350" i="9"/>
  <c r="M326" i="9"/>
  <c r="M58" i="9"/>
  <c r="M127" i="9"/>
  <c r="M170" i="9"/>
  <c r="M336" i="9"/>
  <c r="M95" i="9"/>
  <c r="V2" i="9"/>
  <c r="M445" i="9"/>
  <c r="V10" i="9"/>
  <c r="R699" i="20"/>
  <c r="V5" i="11"/>
  <c r="M76" i="11"/>
  <c r="M140" i="11"/>
  <c r="M204" i="11"/>
  <c r="M268" i="11"/>
  <c r="M332" i="11"/>
  <c r="M396" i="11"/>
  <c r="V15" i="11"/>
  <c r="M67" i="11"/>
  <c r="M131" i="11"/>
  <c r="M195" i="11"/>
  <c r="M259" i="11"/>
  <c r="M323" i="11"/>
  <c r="M387" i="11"/>
  <c r="M451" i="11"/>
  <c r="V17" i="11"/>
  <c r="M74" i="11"/>
  <c r="M138" i="11"/>
  <c r="M202" i="11"/>
  <c r="M266" i="11"/>
  <c r="M346" i="11"/>
  <c r="M41" i="11"/>
  <c r="M105" i="11"/>
  <c r="M169" i="11"/>
  <c r="M233" i="11"/>
  <c r="M297" i="11"/>
  <c r="M361" i="11"/>
  <c r="M56" i="11"/>
  <c r="M120" i="11"/>
  <c r="M184" i="11"/>
  <c r="M248" i="11"/>
  <c r="M312" i="11"/>
  <c r="M376" i="11"/>
  <c r="M440" i="11"/>
  <c r="M55" i="11"/>
  <c r="M119" i="11"/>
  <c r="M183" i="11"/>
  <c r="M247" i="11"/>
  <c r="M311" i="11"/>
  <c r="M375" i="11"/>
  <c r="M439" i="11"/>
  <c r="V10" i="11"/>
  <c r="M86" i="11"/>
  <c r="M150" i="11"/>
  <c r="M214" i="11"/>
  <c r="V11" i="11"/>
  <c r="M69" i="11"/>
  <c r="M133" i="11"/>
  <c r="M197" i="11"/>
  <c r="M261" i="11"/>
  <c r="M325" i="11"/>
  <c r="M389" i="11"/>
  <c r="M422" i="11"/>
  <c r="M454" i="11"/>
  <c r="M393" i="11"/>
  <c r="M433" i="11"/>
  <c r="M326" i="11"/>
  <c r="V14" i="11"/>
  <c r="M84" i="11"/>
  <c r="M148" i="11"/>
  <c r="M212" i="11"/>
  <c r="M276" i="11"/>
  <c r="M340" i="11"/>
  <c r="M404" i="11"/>
  <c r="V16" i="11"/>
  <c r="M75" i="11"/>
  <c r="M139" i="11"/>
  <c r="M203" i="11"/>
  <c r="M267" i="11"/>
  <c r="M331" i="11"/>
  <c r="M395" i="11"/>
  <c r="M290" i="11"/>
  <c r="V19" i="11"/>
  <c r="M82" i="11"/>
  <c r="M146" i="11"/>
  <c r="M210" i="11"/>
  <c r="M274" i="11"/>
  <c r="M362" i="11"/>
  <c r="M49" i="11"/>
  <c r="M113" i="11"/>
  <c r="M177" i="11"/>
  <c r="M241" i="11"/>
  <c r="M305" i="11"/>
  <c r="M369" i="11"/>
  <c r="M64" i="11"/>
  <c r="M128" i="11"/>
  <c r="M192" i="11"/>
  <c r="M256" i="11"/>
  <c r="M320" i="11"/>
  <c r="M384" i="11"/>
  <c r="M448" i="11"/>
  <c r="M63" i="11"/>
  <c r="M127" i="11"/>
  <c r="M191" i="11"/>
  <c r="M255" i="11"/>
  <c r="M319" i="11"/>
  <c r="M383" i="11"/>
  <c r="M447" i="11"/>
  <c r="M30" i="11"/>
  <c r="M94" i="11"/>
  <c r="M158" i="11"/>
  <c r="M222" i="11"/>
  <c r="V12" i="11"/>
  <c r="M77" i="11"/>
  <c r="M141" i="11"/>
  <c r="M205" i="11"/>
  <c r="M269" i="11"/>
  <c r="M333" i="11"/>
  <c r="M397" i="11"/>
  <c r="M429" i="11"/>
  <c r="M342" i="11"/>
  <c r="M394" i="11"/>
  <c r="M441" i="11"/>
  <c r="M358" i="11"/>
  <c r="M28" i="11"/>
  <c r="M92" i="11"/>
  <c r="M156" i="11"/>
  <c r="M220" i="11"/>
  <c r="M284" i="11"/>
  <c r="M348" i="11"/>
  <c r="M412" i="11"/>
  <c r="V18" i="11"/>
  <c r="M83" i="11"/>
  <c r="M147" i="11"/>
  <c r="M211" i="11"/>
  <c r="M275" i="11"/>
  <c r="M339" i="11"/>
  <c r="M403" i="11"/>
  <c r="M322" i="11"/>
  <c r="M26" i="11"/>
  <c r="M90" i="11"/>
  <c r="M154" i="11"/>
  <c r="M218" i="11"/>
  <c r="M282" i="11"/>
  <c r="M370" i="11"/>
  <c r="M57" i="11"/>
  <c r="M121" i="11"/>
  <c r="M185" i="11"/>
  <c r="M249" i="11"/>
  <c r="M313" i="11"/>
  <c r="V3" i="11"/>
  <c r="M72" i="11"/>
  <c r="M136" i="11"/>
  <c r="M200" i="11"/>
  <c r="M264" i="11"/>
  <c r="M328" i="11"/>
  <c r="M392" i="11"/>
  <c r="M21" i="11"/>
  <c r="M71" i="11"/>
  <c r="M135" i="11"/>
  <c r="M199" i="11"/>
  <c r="M263" i="11"/>
  <c r="M327" i="11"/>
  <c r="M391" i="11"/>
  <c r="M262" i="11"/>
  <c r="M38" i="11"/>
  <c r="M102" i="11"/>
  <c r="M166" i="11"/>
  <c r="M230" i="11"/>
  <c r="V13" i="11"/>
  <c r="M85" i="11"/>
  <c r="M149" i="11"/>
  <c r="M213" i="11"/>
  <c r="M277" i="11"/>
  <c r="M341" i="11"/>
  <c r="M405" i="11"/>
  <c r="M430" i="11"/>
  <c r="M318" i="11"/>
  <c r="M401" i="11"/>
  <c r="M449" i="11"/>
  <c r="M382" i="11"/>
  <c r="M36" i="11"/>
  <c r="M100" i="11"/>
  <c r="M164" i="11"/>
  <c r="M228" i="11"/>
  <c r="M292" i="11"/>
  <c r="M356" i="11"/>
  <c r="M420" i="11"/>
  <c r="M27" i="11"/>
  <c r="M91" i="11"/>
  <c r="M155" i="11"/>
  <c r="M219" i="11"/>
  <c r="M283" i="11"/>
  <c r="M347" i="11"/>
  <c r="M411" i="11"/>
  <c r="M354" i="11"/>
  <c r="M34" i="11"/>
  <c r="M98" i="11"/>
  <c r="M162" i="11"/>
  <c r="M226" i="11"/>
  <c r="M298" i="11"/>
  <c r="V20" i="11"/>
  <c r="M65" i="11"/>
  <c r="M129" i="11"/>
  <c r="M193" i="11"/>
  <c r="M257" i="11"/>
  <c r="M321" i="11"/>
  <c r="V8" i="11"/>
  <c r="M80" i="11"/>
  <c r="M144" i="11"/>
  <c r="M208" i="11"/>
  <c r="M272" i="11"/>
  <c r="M336" i="11"/>
  <c r="M400" i="11"/>
  <c r="M22" i="11"/>
  <c r="M79" i="11"/>
  <c r="M143" i="11"/>
  <c r="M207" i="11"/>
  <c r="M271" i="11"/>
  <c r="M335" i="11"/>
  <c r="M399" i="11"/>
  <c r="M270" i="11"/>
  <c r="M46" i="11"/>
  <c r="M110" i="11"/>
  <c r="M174" i="11"/>
  <c r="M238" i="11"/>
  <c r="M29" i="11"/>
  <c r="M93" i="11"/>
  <c r="M157" i="11"/>
  <c r="M221" i="11"/>
  <c r="M285" i="11"/>
  <c r="M349" i="11"/>
  <c r="M413" i="11"/>
  <c r="M437" i="11"/>
  <c r="M350" i="11"/>
  <c r="M402" i="11"/>
  <c r="M418" i="11"/>
  <c r="M390" i="11"/>
  <c r="M44" i="11"/>
  <c r="M108" i="11"/>
  <c r="M172" i="11"/>
  <c r="M236" i="11"/>
  <c r="M300" i="11"/>
  <c r="M364" i="11"/>
  <c r="M428" i="11"/>
  <c r="M35" i="11"/>
  <c r="M99" i="11"/>
  <c r="M163" i="11"/>
  <c r="M227" i="11"/>
  <c r="M291" i="11"/>
  <c r="M355" i="11"/>
  <c r="M419" i="11"/>
  <c r="V2" i="11"/>
  <c r="M42" i="11"/>
  <c r="M106" i="11"/>
  <c r="M170" i="11"/>
  <c r="M234" i="11"/>
  <c r="M306" i="11"/>
  <c r="V21" i="11"/>
  <c r="M73" i="11"/>
  <c r="M137" i="11"/>
  <c r="M201" i="11"/>
  <c r="M265" i="11"/>
  <c r="M329" i="11"/>
  <c r="M24" i="11"/>
  <c r="M88" i="11"/>
  <c r="M152" i="11"/>
  <c r="M216" i="11"/>
  <c r="M280" i="11"/>
  <c r="M344" i="11"/>
  <c r="M408" i="11"/>
  <c r="M23" i="11"/>
  <c r="M87" i="11"/>
  <c r="M151" i="11"/>
  <c r="M215" i="11"/>
  <c r="M279" i="11"/>
  <c r="M343" i="11"/>
  <c r="M407" i="11"/>
  <c r="M278" i="11"/>
  <c r="M54" i="11"/>
  <c r="M118" i="11"/>
  <c r="M182" i="11"/>
  <c r="M246" i="11"/>
  <c r="M37" i="11"/>
  <c r="M101" i="11"/>
  <c r="M165" i="11"/>
  <c r="M229" i="11"/>
  <c r="M293" i="11"/>
  <c r="M357" i="11"/>
  <c r="M334" i="11"/>
  <c r="M438" i="11"/>
  <c r="M377" i="11"/>
  <c r="M409" i="11"/>
  <c r="M426" i="11"/>
  <c r="M398" i="11"/>
  <c r="M52" i="11"/>
  <c r="M116" i="11"/>
  <c r="M180" i="11"/>
  <c r="M244" i="11"/>
  <c r="M308" i="11"/>
  <c r="M372" i="11"/>
  <c r="M436" i="11"/>
  <c r="M43" i="11"/>
  <c r="M107" i="11"/>
  <c r="M171" i="11"/>
  <c r="M235" i="11"/>
  <c r="M299" i="11"/>
  <c r="M363" i="11"/>
  <c r="M427" i="11"/>
  <c r="V4" i="11"/>
  <c r="M50" i="11"/>
  <c r="M114" i="11"/>
  <c r="M178" i="11"/>
  <c r="M242" i="11"/>
  <c r="M314" i="11"/>
  <c r="V22" i="11"/>
  <c r="M81" i="11"/>
  <c r="M145" i="11"/>
  <c r="M209" i="11"/>
  <c r="M273" i="11"/>
  <c r="M337" i="11"/>
  <c r="M32" i="11"/>
  <c r="M96" i="11"/>
  <c r="M160" i="11"/>
  <c r="M224" i="11"/>
  <c r="M288" i="11"/>
  <c r="M352" i="11"/>
  <c r="M416" i="11"/>
  <c r="M31" i="11"/>
  <c r="M95" i="11"/>
  <c r="M159" i="11"/>
  <c r="M223" i="11"/>
  <c r="M287" i="11"/>
  <c r="M351" i="11"/>
  <c r="M415" i="11"/>
  <c r="M294" i="11"/>
  <c r="M62" i="11"/>
  <c r="M126" i="11"/>
  <c r="M190" i="11"/>
  <c r="M254" i="11"/>
  <c r="M45" i="11"/>
  <c r="M109" i="11"/>
  <c r="M173" i="11"/>
  <c r="M237" i="11"/>
  <c r="M301" i="11"/>
  <c r="M365" i="11"/>
  <c r="M366" i="11"/>
  <c r="M445" i="11"/>
  <c r="M378" i="11"/>
  <c r="M410" i="11"/>
  <c r="M434" i="11"/>
  <c r="M406" i="11"/>
  <c r="M60" i="11"/>
  <c r="M124" i="11"/>
  <c r="M188" i="11"/>
  <c r="M252" i="11"/>
  <c r="M316" i="11"/>
  <c r="M380" i="11"/>
  <c r="M444" i="11"/>
  <c r="M51" i="11"/>
  <c r="M115" i="11"/>
  <c r="M179" i="11"/>
  <c r="M243" i="11"/>
  <c r="M307" i="11"/>
  <c r="M371" i="11"/>
  <c r="M435" i="11"/>
  <c r="V7" i="11"/>
  <c r="M58" i="11"/>
  <c r="M122" i="11"/>
  <c r="M186" i="11"/>
  <c r="M250" i="11"/>
  <c r="M330" i="11"/>
  <c r="M25" i="11"/>
  <c r="M89" i="11"/>
  <c r="M153" i="11"/>
  <c r="M217" i="11"/>
  <c r="M281" i="11"/>
  <c r="M345" i="11"/>
  <c r="M40" i="11"/>
  <c r="M104" i="11"/>
  <c r="M168" i="11"/>
  <c r="M232" i="11"/>
  <c r="M296" i="11"/>
  <c r="M360" i="11"/>
  <c r="M424" i="11"/>
  <c r="M39" i="11"/>
  <c r="M103" i="11"/>
  <c r="M167" i="11"/>
  <c r="M231" i="11"/>
  <c r="M295" i="11"/>
  <c r="M359" i="11"/>
  <c r="M423" i="11"/>
  <c r="M310" i="11"/>
  <c r="M70" i="11"/>
  <c r="M134" i="11"/>
  <c r="M198" i="11"/>
  <c r="M286" i="11"/>
  <c r="M53" i="11"/>
  <c r="M117" i="11"/>
  <c r="M181" i="11"/>
  <c r="M245" i="11"/>
  <c r="M309" i="11"/>
  <c r="M373" i="11"/>
  <c r="M374" i="11"/>
  <c r="M446" i="11"/>
  <c r="M385" i="11"/>
  <c r="M417" i="11"/>
  <c r="M442" i="11"/>
  <c r="M414" i="11"/>
  <c r="M59" i="11"/>
  <c r="M66" i="11"/>
  <c r="M225" i="11"/>
  <c r="M368" i="11"/>
  <c r="M431" i="11"/>
  <c r="M189" i="11"/>
  <c r="M450" i="11"/>
  <c r="M68" i="11"/>
  <c r="M123" i="11"/>
  <c r="M130" i="11"/>
  <c r="M289" i="11"/>
  <c r="M432" i="11"/>
  <c r="V6" i="11"/>
  <c r="M253" i="11"/>
  <c r="M132" i="11"/>
  <c r="M187" i="11"/>
  <c r="M194" i="11"/>
  <c r="M353" i="11"/>
  <c r="M47" i="11"/>
  <c r="M78" i="11"/>
  <c r="M317" i="11"/>
  <c r="M196" i="11"/>
  <c r="M251" i="11"/>
  <c r="M258" i="11"/>
  <c r="M48" i="11"/>
  <c r="M111" i="11"/>
  <c r="M142" i="11"/>
  <c r="M381" i="11"/>
  <c r="M260" i="11"/>
  <c r="M315" i="11"/>
  <c r="M338" i="11"/>
  <c r="M112" i="11"/>
  <c r="M175" i="11"/>
  <c r="M206" i="11"/>
  <c r="M421" i="11"/>
  <c r="M324" i="11"/>
  <c r="M379" i="11"/>
  <c r="M33" i="11"/>
  <c r="M176" i="11"/>
  <c r="M239" i="11"/>
  <c r="M302" i="11"/>
  <c r="M453" i="11"/>
  <c r="M388" i="11"/>
  <c r="M443" i="11"/>
  <c r="M97" i="11"/>
  <c r="M240" i="11"/>
  <c r="M303" i="11"/>
  <c r="M61" i="11"/>
  <c r="M386" i="11"/>
  <c r="M452" i="11"/>
  <c r="V9" i="11"/>
  <c r="M161" i="11"/>
  <c r="M304" i="11"/>
  <c r="M367" i="11"/>
  <c r="M125" i="11"/>
  <c r="M425" i="11"/>
  <c r="N448" i="7"/>
  <c r="R448" i="7"/>
  <c r="N189" i="7"/>
  <c r="R319" i="7"/>
  <c r="N319" i="7"/>
  <c r="N160" i="7"/>
  <c r="R160" i="7"/>
  <c r="N73" i="7"/>
  <c r="R73" i="7"/>
  <c r="N61" i="7"/>
  <c r="R61" i="7"/>
  <c r="N124" i="7"/>
  <c r="R375" i="7"/>
  <c r="N375" i="7"/>
  <c r="N216" i="7"/>
  <c r="R216" i="7"/>
  <c r="N654" i="20"/>
  <c r="R422" i="20"/>
  <c r="R328" i="5"/>
  <c r="N156" i="5"/>
  <c r="R275" i="5"/>
  <c r="R163" i="5"/>
  <c r="R250" i="5"/>
  <c r="R192" i="5"/>
  <c r="R386" i="5"/>
  <c r="N877" i="20"/>
  <c r="N718" i="20"/>
  <c r="R851" i="20"/>
  <c r="N426" i="7"/>
  <c r="N91" i="7"/>
  <c r="R91" i="7"/>
  <c r="R253" i="7"/>
  <c r="N145" i="7"/>
  <c r="R145" i="7"/>
  <c r="R211" i="7"/>
  <c r="R437" i="7"/>
  <c r="R334" i="7"/>
  <c r="N334" i="7"/>
  <c r="R255" i="7"/>
  <c r="R32" i="7"/>
  <c r="N32" i="7"/>
  <c r="N267" i="7"/>
  <c r="R267" i="7"/>
  <c r="N62" i="7"/>
  <c r="R62" i="7"/>
  <c r="N152" i="7"/>
  <c r="R152" i="7"/>
  <c r="N53" i="7"/>
  <c r="R53" i="7"/>
  <c r="N323" i="7"/>
  <c r="R323" i="7"/>
  <c r="N116" i="7"/>
  <c r="R116" i="7"/>
  <c r="N93" i="7"/>
  <c r="N149" i="7"/>
  <c r="R149" i="7"/>
  <c r="R23" i="7"/>
  <c r="N23" i="7"/>
  <c r="R233" i="7"/>
  <c r="N233" i="7"/>
  <c r="R284" i="7"/>
  <c r="N353" i="5"/>
  <c r="N325" i="20"/>
  <c r="N401" i="7"/>
  <c r="R401" i="7"/>
  <c r="N78" i="7"/>
  <c r="R78" i="7"/>
  <c r="R402" i="5"/>
  <c r="R394" i="5"/>
  <c r="R388" i="5"/>
  <c r="N59" i="5"/>
  <c r="N171" i="5"/>
  <c r="N26" i="5"/>
  <c r="N209" i="5"/>
  <c r="R242" i="5"/>
  <c r="N424" i="5"/>
  <c r="N269" i="5"/>
  <c r="R214" i="5"/>
  <c r="N370" i="5"/>
  <c r="R370" i="5"/>
  <c r="R210" i="5"/>
  <c r="N232" i="5"/>
  <c r="R44" i="20"/>
  <c r="N104" i="7"/>
  <c r="R104" i="7"/>
  <c r="R381" i="7"/>
  <c r="N381" i="7"/>
  <c r="N51" i="7"/>
  <c r="R51" i="7"/>
  <c r="N270" i="7"/>
  <c r="R270" i="7"/>
  <c r="R191" i="7"/>
  <c r="N191" i="7"/>
  <c r="N25" i="7"/>
  <c r="R25" i="7"/>
  <c r="R429" i="7"/>
  <c r="N429" i="7"/>
  <c r="R88" i="7"/>
  <c r="N259" i="7"/>
  <c r="R259" i="7"/>
  <c r="N50" i="7"/>
  <c r="R50" i="7"/>
  <c r="R382" i="7"/>
  <c r="N382" i="7"/>
  <c r="N212" i="20"/>
  <c r="N406" i="7"/>
  <c r="R406" i="7"/>
  <c r="N134" i="7"/>
  <c r="R134" i="7"/>
  <c r="N213" i="5"/>
  <c r="R407" i="5"/>
  <c r="R317" i="5"/>
  <c r="R206" i="5"/>
  <c r="R231" i="5"/>
  <c r="N313" i="5"/>
  <c r="R434" i="5"/>
  <c r="R133" i="5"/>
  <c r="R1064" i="20"/>
  <c r="R1098" i="20"/>
  <c r="R686" i="20"/>
  <c r="N273" i="7"/>
  <c r="R273" i="7"/>
  <c r="R106" i="7"/>
  <c r="N106" i="7"/>
  <c r="N83" i="7"/>
  <c r="R83" i="7"/>
  <c r="N393" i="7"/>
  <c r="R393" i="7"/>
  <c r="N290" i="7"/>
  <c r="R290" i="7"/>
  <c r="N139" i="7"/>
  <c r="R139" i="7"/>
  <c r="R365" i="7"/>
  <c r="N365" i="7"/>
  <c r="R374" i="7"/>
  <c r="N374" i="7"/>
  <c r="N430" i="7"/>
  <c r="N105" i="7"/>
  <c r="N363" i="7"/>
  <c r="R363" i="7"/>
  <c r="R407" i="7"/>
  <c r="N407" i="7"/>
  <c r="N248" i="7"/>
  <c r="R248" i="7"/>
  <c r="N419" i="7"/>
  <c r="R419" i="7"/>
  <c r="N212" i="7"/>
  <c r="R212" i="7"/>
  <c r="R61" i="5"/>
  <c r="N674" i="20"/>
  <c r="R237" i="7"/>
  <c r="N237" i="7"/>
  <c r="N409" i="5"/>
  <c r="N354" i="5"/>
  <c r="R366" i="5"/>
  <c r="N366" i="5"/>
  <c r="N38" i="5"/>
  <c r="R306" i="5"/>
  <c r="R265" i="5"/>
  <c r="R342" i="5"/>
  <c r="N342" i="5"/>
  <c r="R24" i="5"/>
  <c r="N376" i="5"/>
  <c r="N211" i="5"/>
  <c r="R211" i="5"/>
  <c r="N167" i="20"/>
  <c r="N1058" i="20"/>
  <c r="R1058" i="20"/>
  <c r="N568" i="20"/>
  <c r="R568" i="20"/>
  <c r="N219" i="7"/>
  <c r="R219" i="7"/>
  <c r="N170" i="7"/>
  <c r="R170" i="7"/>
  <c r="R347" i="7"/>
  <c r="N347" i="7"/>
  <c r="N324" i="7"/>
  <c r="R324" i="7"/>
  <c r="N142" i="7"/>
  <c r="N329" i="7"/>
  <c r="R329" i="7"/>
  <c r="N226" i="7"/>
  <c r="R226" i="7"/>
  <c r="R301" i="7"/>
  <c r="N301" i="7"/>
  <c r="N119" i="7"/>
  <c r="N424" i="7"/>
  <c r="R424" i="7"/>
  <c r="R357" i="7"/>
  <c r="N357" i="7"/>
  <c r="N254" i="7"/>
  <c r="R254" i="7"/>
  <c r="N184" i="7"/>
  <c r="N18" i="2"/>
  <c r="N412" i="5" l="1"/>
  <c r="R365" i="20"/>
  <c r="N153" i="5"/>
  <c r="N1138" i="20"/>
  <c r="N55" i="5"/>
  <c r="R336" i="20"/>
  <c r="R55" i="20"/>
  <c r="R208" i="7"/>
  <c r="N367" i="20"/>
  <c r="N279" i="20"/>
  <c r="R40" i="7"/>
  <c r="N1205" i="20"/>
  <c r="N229" i="5"/>
  <c r="N114" i="5"/>
  <c r="N342" i="7"/>
  <c r="N86" i="5"/>
  <c r="N1056" i="20"/>
  <c r="N123" i="5"/>
  <c r="R589" i="20"/>
  <c r="R1199" i="20"/>
  <c r="R46" i="7"/>
  <c r="R428" i="5"/>
  <c r="R122" i="7"/>
  <c r="N154" i="5"/>
  <c r="R826" i="20"/>
  <c r="N755" i="20"/>
  <c r="N45" i="20"/>
  <c r="N90" i="7"/>
  <c r="N423" i="5"/>
  <c r="R262" i="5"/>
  <c r="R368" i="7"/>
  <c r="R475" i="20"/>
  <c r="R178" i="5"/>
  <c r="N955" i="20"/>
  <c r="N75" i="5"/>
  <c r="R200" i="7"/>
  <c r="N1114" i="20"/>
  <c r="R1038" i="20"/>
  <c r="R994" i="20"/>
  <c r="R184" i="5"/>
  <c r="N1015" i="20"/>
  <c r="N167" i="7"/>
  <c r="N302" i="5"/>
  <c r="R1065" i="20"/>
  <c r="N341" i="5"/>
  <c r="R360" i="20"/>
  <c r="R234" i="5"/>
  <c r="N264" i="7"/>
  <c r="N156" i="20"/>
  <c r="N129" i="5"/>
  <c r="R384" i="20"/>
  <c r="N115" i="7"/>
  <c r="R99" i="5"/>
  <c r="R217" i="5"/>
  <c r="N76" i="7"/>
  <c r="R402" i="7"/>
  <c r="N38" i="7"/>
  <c r="R1051" i="20"/>
  <c r="R912" i="20"/>
  <c r="N144" i="7"/>
  <c r="R97" i="7"/>
  <c r="N1007" i="20"/>
  <c r="R168" i="5"/>
  <c r="R816" i="20"/>
  <c r="R77" i="5"/>
  <c r="N243" i="5"/>
  <c r="R162" i="5"/>
  <c r="R444" i="7"/>
  <c r="N113" i="20"/>
  <c r="R389" i="5"/>
  <c r="N222" i="5"/>
  <c r="N62" i="5"/>
  <c r="R196" i="7"/>
  <c r="R513" i="20"/>
  <c r="R236" i="5"/>
  <c r="R288" i="5"/>
  <c r="R314" i="5"/>
  <c r="N591" i="20"/>
  <c r="N824" i="20"/>
  <c r="R864" i="20"/>
  <c r="R396" i="5"/>
  <c r="R325" i="5"/>
  <c r="R521" i="20"/>
  <c r="R504" i="20"/>
  <c r="R411" i="7"/>
  <c r="R282" i="7"/>
  <c r="R609" i="20"/>
  <c r="N1150" i="20"/>
  <c r="R114" i="7"/>
  <c r="R307" i="7"/>
  <c r="N239" i="7"/>
  <c r="R432" i="7"/>
  <c r="R283" i="7"/>
  <c r="R30" i="5"/>
  <c r="N150" i="7"/>
  <c r="R619" i="20"/>
  <c r="N390" i="7"/>
  <c r="R96" i="7"/>
  <c r="R372" i="20"/>
  <c r="R614" i="20"/>
  <c r="R305" i="5"/>
  <c r="R185" i="7"/>
  <c r="R68" i="7"/>
  <c r="R635" i="20"/>
  <c r="R257" i="5"/>
  <c r="R246" i="5"/>
  <c r="N300" i="7"/>
  <c r="R395" i="7"/>
  <c r="R252" i="20"/>
  <c r="N78" i="5"/>
  <c r="R886" i="20"/>
  <c r="R433" i="5"/>
  <c r="R812" i="20"/>
  <c r="R987" i="20"/>
  <c r="N512" i="20"/>
  <c r="R265" i="7"/>
  <c r="R768" i="20"/>
  <c r="R196" i="5"/>
  <c r="R231" i="7"/>
  <c r="R185" i="5"/>
  <c r="R274" i="5"/>
  <c r="R1009" i="20"/>
  <c r="R199" i="20"/>
  <c r="N371" i="20"/>
  <c r="N60" i="7"/>
  <c r="N240" i="20"/>
  <c r="R385" i="5"/>
  <c r="N291" i="7"/>
  <c r="R217" i="7"/>
  <c r="R449" i="7"/>
  <c r="R72" i="20"/>
  <c r="R52" i="5"/>
  <c r="N533" i="20"/>
  <c r="N317" i="7"/>
  <c r="R825" i="20"/>
  <c r="R88" i="20"/>
  <c r="N167" i="5"/>
  <c r="R177" i="5"/>
  <c r="N89" i="7"/>
  <c r="R303" i="20"/>
  <c r="N102" i="7"/>
  <c r="N86" i="7"/>
  <c r="R734" i="20"/>
  <c r="N749" i="20"/>
  <c r="R298" i="20"/>
  <c r="N1074" i="20"/>
  <c r="R349" i="5"/>
  <c r="R35" i="5"/>
  <c r="N126" i="5"/>
  <c r="N391" i="7"/>
  <c r="R33" i="7"/>
  <c r="N1071" i="20"/>
  <c r="R378" i="5"/>
  <c r="R274" i="7"/>
  <c r="N491" i="20"/>
  <c r="R657" i="20"/>
  <c r="N27" i="7"/>
  <c r="N460" i="20"/>
  <c r="N52" i="20"/>
  <c r="N714" i="20"/>
  <c r="R318" i="20"/>
  <c r="R232" i="20"/>
  <c r="N219" i="20"/>
  <c r="N281" i="20"/>
  <c r="N112" i="20"/>
  <c r="R348" i="7"/>
  <c r="N277" i="20"/>
  <c r="N228" i="20"/>
  <c r="R144" i="5"/>
  <c r="N286" i="7"/>
  <c r="N340" i="5"/>
  <c r="R87" i="20"/>
  <c r="R338" i="5"/>
  <c r="R682" i="20"/>
  <c r="N549" i="20"/>
  <c r="N128" i="5"/>
  <c r="N302" i="7"/>
  <c r="R893" i="20"/>
  <c r="N415" i="20"/>
  <c r="N355" i="5"/>
  <c r="N295" i="7"/>
  <c r="N1125" i="20"/>
  <c r="N287" i="5"/>
  <c r="R271" i="7"/>
  <c r="N276" i="5"/>
  <c r="N75" i="7"/>
  <c r="N266" i="20"/>
  <c r="N346" i="7"/>
  <c r="R123" i="20"/>
  <c r="N218" i="7"/>
  <c r="R206" i="20"/>
  <c r="N172" i="7"/>
  <c r="R906" i="20"/>
  <c r="R1162" i="20"/>
  <c r="N84" i="20"/>
  <c r="R1057" i="20"/>
  <c r="R90" i="5"/>
  <c r="R405" i="20"/>
  <c r="R130" i="5"/>
  <c r="N118" i="7"/>
  <c r="N117" i="7"/>
  <c r="R117" i="5"/>
  <c r="R72" i="7"/>
  <c r="N420" i="7"/>
  <c r="N276" i="20"/>
  <c r="R327" i="5"/>
  <c r="N497" i="20"/>
  <c r="R489" i="20"/>
  <c r="N678" i="20"/>
  <c r="N325" i="7"/>
  <c r="N304" i="5"/>
  <c r="R131" i="20"/>
  <c r="N146" i="5"/>
  <c r="N372" i="7"/>
  <c r="N225" i="5"/>
  <c r="R418" i="7"/>
  <c r="N130" i="20"/>
  <c r="N419" i="20"/>
  <c r="N385" i="7"/>
  <c r="N427" i="5"/>
  <c r="N74" i="7"/>
  <c r="N995" i="20"/>
  <c r="N252" i="5"/>
  <c r="N916" i="20"/>
  <c r="N1010" i="20"/>
  <c r="R329" i="5"/>
  <c r="N897" i="20"/>
  <c r="N174" i="5"/>
  <c r="N296" i="7"/>
  <c r="N277" i="7"/>
  <c r="N565" i="20"/>
  <c r="R111" i="5"/>
  <c r="R127" i="5"/>
  <c r="R74" i="20"/>
  <c r="R131" i="7"/>
  <c r="R709" i="20"/>
  <c r="R68" i="5"/>
  <c r="N462" i="20"/>
  <c r="R376" i="7"/>
  <c r="N711" i="20"/>
  <c r="R772" i="20"/>
  <c r="R735" i="20"/>
  <c r="R253" i="20"/>
  <c r="R394" i="20"/>
  <c r="R804" i="20"/>
  <c r="R456" i="20"/>
  <c r="R58" i="5"/>
  <c r="R60" i="20"/>
  <c r="R386" i="20"/>
  <c r="N303" i="5"/>
  <c r="R35" i="7"/>
  <c r="R387" i="7"/>
  <c r="R720" i="20"/>
  <c r="R171" i="20"/>
  <c r="N1123" i="20"/>
  <c r="R732" i="20"/>
  <c r="N336" i="5"/>
  <c r="N43" i="7"/>
  <c r="R628" i="20"/>
  <c r="R690" i="20"/>
  <c r="N32" i="20"/>
  <c r="N341" i="7"/>
  <c r="N362" i="7"/>
  <c r="N330" i="7"/>
  <c r="R28" i="7"/>
  <c r="R320" i="20"/>
  <c r="R309" i="20"/>
  <c r="R924" i="20"/>
  <c r="R323" i="20"/>
  <c r="N806" i="20"/>
  <c r="R515" i="20"/>
  <c r="R137" i="5"/>
  <c r="R300" i="5"/>
  <c r="R66" i="7"/>
  <c r="R203" i="7"/>
  <c r="N543" i="20"/>
  <c r="N999" i="20"/>
  <c r="R118" i="20"/>
  <c r="R177" i="7"/>
  <c r="N225" i="20"/>
  <c r="R107" i="20"/>
  <c r="R170" i="20"/>
  <c r="R509" i="20"/>
  <c r="N398" i="7"/>
  <c r="R598" i="20"/>
  <c r="R217" i="20"/>
  <c r="R411" i="5"/>
  <c r="R368" i="5"/>
  <c r="N353" i="20"/>
  <c r="N1197" i="20"/>
  <c r="R780" i="20"/>
  <c r="R266" i="5"/>
  <c r="R1183" i="20"/>
  <c r="R252" i="7"/>
  <c r="N159" i="5"/>
  <c r="N235" i="7"/>
  <c r="R176" i="5"/>
  <c r="R352" i="5"/>
  <c r="R411" i="20"/>
  <c r="R136" i="7"/>
  <c r="N183" i="7"/>
  <c r="R258" i="20"/>
  <c r="N727" i="20"/>
  <c r="R968" i="20"/>
  <c r="N429" i="5"/>
  <c r="R256" i="5"/>
  <c r="N219" i="5"/>
  <c r="R162" i="7"/>
  <c r="R54" i="20"/>
  <c r="N311" i="7"/>
  <c r="N287" i="20"/>
  <c r="R313" i="20"/>
  <c r="R100" i="20"/>
  <c r="R408" i="5"/>
  <c r="R335" i="7"/>
  <c r="R382" i="5"/>
  <c r="R176" i="7"/>
  <c r="N207" i="7"/>
  <c r="R202" i="7"/>
  <c r="R520" i="20"/>
  <c r="R474" i="20"/>
  <c r="R1111" i="20"/>
  <c r="R148" i="5"/>
  <c r="R419" i="5"/>
  <c r="N1066" i="20"/>
  <c r="R272" i="5"/>
  <c r="N348" i="20"/>
  <c r="N175" i="7"/>
  <c r="R803" i="20"/>
  <c r="N981" i="20"/>
  <c r="N40" i="20"/>
  <c r="R1124" i="20"/>
  <c r="N455" i="20"/>
  <c r="R580" i="20"/>
  <c r="R337" i="20"/>
  <c r="R113" i="7"/>
  <c r="R151" i="20"/>
  <c r="R108" i="20"/>
  <c r="N115" i="20"/>
  <c r="R1198" i="20"/>
  <c r="R934" i="20"/>
  <c r="N391" i="5"/>
  <c r="N261" i="7"/>
  <c r="N179" i="5"/>
  <c r="R974" i="20"/>
  <c r="R388" i="7"/>
  <c r="R915" i="20"/>
  <c r="R200" i="5"/>
  <c r="R451" i="7"/>
  <c r="R936" i="20"/>
  <c r="R472" i="20"/>
  <c r="R180" i="5"/>
  <c r="N458" i="20"/>
  <c r="N529" i="20"/>
  <c r="N202" i="5"/>
  <c r="R268" i="20"/>
  <c r="N539" i="20"/>
  <c r="R1045" i="20"/>
  <c r="R623" i="20"/>
  <c r="R208" i="20"/>
  <c r="R357" i="5"/>
  <c r="R246" i="7"/>
  <c r="R666" i="20"/>
  <c r="N68" i="20"/>
  <c r="N648" i="20"/>
  <c r="R486" i="20"/>
  <c r="R1192" i="20"/>
  <c r="R374" i="5"/>
  <c r="R413" i="5"/>
  <c r="N729" i="20"/>
  <c r="R1078" i="20"/>
  <c r="R582" i="20"/>
  <c r="N255" i="5"/>
  <c r="N49" i="5"/>
  <c r="R140" i="7"/>
  <c r="N120" i="20"/>
  <c r="N159" i="20"/>
  <c r="N960" i="20"/>
  <c r="R896" i="20"/>
  <c r="N259" i="5"/>
  <c r="R354" i="7"/>
  <c r="N209" i="7"/>
  <c r="N814" i="20"/>
  <c r="R1076" i="20"/>
  <c r="R93" i="5"/>
  <c r="N422" i="5"/>
  <c r="R687" i="20"/>
  <c r="R927" i="20"/>
  <c r="R625" i="20"/>
  <c r="N1068" i="20"/>
  <c r="N790" i="20"/>
  <c r="N1144" i="20"/>
  <c r="R82" i="7"/>
  <c r="N573" i="20"/>
  <c r="N1062" i="20"/>
  <c r="N32" i="5"/>
  <c r="N202" i="20"/>
  <c r="R230" i="7"/>
  <c r="R478" i="20"/>
  <c r="R380" i="5"/>
  <c r="R257" i="7"/>
  <c r="R986" i="20"/>
  <c r="R89" i="5"/>
  <c r="R105" i="5"/>
  <c r="R450" i="7"/>
  <c r="N334" i="20"/>
  <c r="R1099" i="20"/>
  <c r="R181" i="5"/>
  <c r="R400" i="20"/>
  <c r="R316" i="5"/>
  <c r="N423" i="7"/>
  <c r="R51" i="5"/>
  <c r="N232" i="7"/>
  <c r="N373" i="7"/>
  <c r="R353" i="7"/>
  <c r="R224" i="7"/>
  <c r="N111" i="7"/>
  <c r="N320" i="5"/>
  <c r="N178" i="7"/>
  <c r="N300" i="20"/>
  <c r="R1042" i="20"/>
  <c r="R700" i="20"/>
  <c r="R251" i="5"/>
  <c r="R88" i="5"/>
  <c r="R577" i="20"/>
  <c r="R205" i="5"/>
  <c r="N133" i="7"/>
  <c r="N446" i="7"/>
  <c r="R129" i="7"/>
  <c r="N207" i="5"/>
  <c r="R140" i="5"/>
  <c r="R149" i="5"/>
  <c r="R84" i="7"/>
  <c r="R290" i="5"/>
  <c r="R119" i="5"/>
  <c r="R1059" i="20"/>
  <c r="N601" i="20"/>
  <c r="R23" i="5"/>
  <c r="R251" i="20"/>
  <c r="R381" i="5"/>
  <c r="N221" i="7"/>
  <c r="R132" i="7"/>
  <c r="R319" i="20"/>
  <c r="R253" i="5"/>
  <c r="N349" i="7"/>
  <c r="R234" i="7"/>
  <c r="N45" i="5"/>
  <c r="N904" i="20"/>
  <c r="N296" i="20"/>
  <c r="R187" i="5"/>
  <c r="R22" i="5"/>
  <c r="N191" i="5"/>
  <c r="N629" i="20"/>
  <c r="R46" i="5"/>
  <c r="R74" i="5"/>
  <c r="N279" i="7"/>
  <c r="N1158" i="20"/>
  <c r="R310" i="7"/>
  <c r="R1126" i="20"/>
  <c r="R845" i="20"/>
  <c r="N162" i="20"/>
  <c r="N371" i="5"/>
  <c r="R63" i="7"/>
  <c r="N247" i="7"/>
  <c r="R1113" i="20"/>
  <c r="R368" i="20"/>
  <c r="R224" i="5"/>
  <c r="N84" i="5"/>
  <c r="N641" i="20"/>
  <c r="R280" i="7"/>
  <c r="N21" i="7"/>
  <c r="R64" i="7"/>
  <c r="R880" i="20"/>
  <c r="N161" i="5"/>
  <c r="R321" i="7"/>
  <c r="N445" i="7"/>
  <c r="N284" i="5"/>
  <c r="R907" i="20"/>
  <c r="N205" i="7"/>
  <c r="R332" i="20"/>
  <c r="R337" i="7"/>
  <c r="R975" i="20"/>
  <c r="N186" i="5"/>
  <c r="R308" i="5"/>
  <c r="R58" i="20"/>
  <c r="N702" i="20"/>
  <c r="R85" i="5"/>
  <c r="R147" i="7"/>
  <c r="R1116" i="20"/>
  <c r="N248" i="20"/>
  <c r="N1054" i="20"/>
  <c r="N421" i="7"/>
  <c r="R71" i="7"/>
  <c r="R215" i="20"/>
  <c r="R1104" i="20"/>
  <c r="R140" i="20"/>
  <c r="R139" i="5"/>
  <c r="R156" i="7"/>
  <c r="N127" i="7"/>
  <c r="R214" i="7"/>
  <c r="N694" i="20"/>
  <c r="N403" i="5"/>
  <c r="R237" i="20"/>
  <c r="R54" i="5"/>
  <c r="R463" i="20"/>
  <c r="R22" i="7"/>
  <c r="R384" i="7"/>
  <c r="N1110" i="20"/>
  <c r="N501" i="20"/>
  <c r="R126" i="7"/>
  <c r="R344" i="7"/>
  <c r="R98" i="7"/>
  <c r="R204" i="7"/>
  <c r="N57" i="7"/>
  <c r="R316" i="7"/>
  <c r="N95" i="20"/>
  <c r="R77" i="7"/>
  <c r="R380" i="7"/>
  <c r="R42" i="7"/>
  <c r="N135" i="7"/>
  <c r="N432" i="20"/>
  <c r="N289" i="5"/>
  <c r="N37" i="7"/>
  <c r="N220" i="5"/>
  <c r="N315" i="7"/>
  <c r="R1004" i="20"/>
  <c r="R116" i="5"/>
  <c r="R364" i="5"/>
  <c r="N439" i="20"/>
  <c r="R155" i="7"/>
  <c r="N301" i="20"/>
  <c r="R306" i="7"/>
  <c r="N454" i="7"/>
  <c r="R81" i="7"/>
  <c r="R754" i="20"/>
  <c r="N181" i="7"/>
  <c r="R621" i="20"/>
  <c r="N869" i="20"/>
  <c r="R615" i="20"/>
  <c r="R175" i="20"/>
  <c r="R599" i="20"/>
  <c r="N836" i="20"/>
  <c r="R396" i="20"/>
  <c r="N1203" i="20"/>
  <c r="N420" i="5"/>
  <c r="R524" i="20"/>
  <c r="N243" i="7"/>
  <c r="R206" i="7"/>
  <c r="R410" i="7"/>
  <c r="R449" i="20"/>
  <c r="N52" i="7"/>
  <c r="R943" i="20"/>
  <c r="R412" i="7"/>
  <c r="R350" i="5"/>
  <c r="R441" i="20"/>
  <c r="N1090" i="20"/>
  <c r="R308" i="7"/>
  <c r="R201" i="7"/>
  <c r="R442" i="7"/>
  <c r="R377" i="7"/>
  <c r="R260" i="7"/>
  <c r="R716" i="20"/>
  <c r="N399" i="7"/>
  <c r="R831" i="20"/>
  <c r="R245" i="20"/>
  <c r="N834" i="20"/>
  <c r="N26" i="20"/>
  <c r="N134" i="20"/>
  <c r="R96" i="5"/>
  <c r="N1014" i="20"/>
  <c r="N28" i="5"/>
  <c r="N607" i="20"/>
  <c r="N553" i="20"/>
  <c r="N39" i="7"/>
  <c r="R1025" i="20"/>
  <c r="N436" i="5"/>
  <c r="N278" i="5"/>
  <c r="R110" i="5"/>
  <c r="N70" i="5"/>
  <c r="N251" i="7"/>
  <c r="N1044" i="20"/>
  <c r="R850" i="20"/>
  <c r="N356" i="7"/>
  <c r="R229" i="7"/>
  <c r="N288" i="7"/>
  <c r="N364" i="7"/>
  <c r="R179" i="7"/>
  <c r="R1077" i="20"/>
  <c r="N579" i="20"/>
  <c r="N992" i="20"/>
  <c r="R101" i="7"/>
  <c r="N331" i="7"/>
  <c r="R173" i="5"/>
  <c r="N172" i="5"/>
  <c r="R187" i="20"/>
  <c r="N973" i="20"/>
  <c r="R417" i="7"/>
  <c r="N79" i="5"/>
  <c r="R198" i="7"/>
  <c r="N245" i="7"/>
  <c r="N199" i="7"/>
  <c r="R805" i="20"/>
  <c r="R373" i="20"/>
  <c r="N24" i="7"/>
  <c r="R326" i="7"/>
  <c r="R326" i="20"/>
  <c r="N63" i="20"/>
  <c r="R1088" i="20"/>
  <c r="R33" i="20"/>
  <c r="R165" i="7"/>
  <c r="N376" i="20"/>
  <c r="R358" i="5"/>
  <c r="R70" i="7"/>
  <c r="R865" i="20"/>
  <c r="R262" i="7"/>
  <c r="N309" i="7"/>
  <c r="R278" i="7"/>
  <c r="R311" i="5"/>
  <c r="N157" i="20"/>
  <c r="R793" i="20"/>
  <c r="R847" i="20"/>
  <c r="N439" i="7"/>
  <c r="N778" i="20"/>
  <c r="N39" i="5"/>
  <c r="N389" i="20"/>
  <c r="N1137" i="20"/>
  <c r="R65" i="5"/>
  <c r="R97" i="5"/>
  <c r="R154" i="7"/>
  <c r="N431" i="5"/>
  <c r="R66" i="5"/>
  <c r="R304" i="7"/>
  <c r="N58" i="7"/>
  <c r="R440" i="7"/>
  <c r="R670" i="20"/>
  <c r="R320" i="7"/>
  <c r="R275" i="7"/>
  <c r="N644" i="20"/>
  <c r="N109" i="7"/>
  <c r="N873" i="20"/>
  <c r="R821" i="20"/>
  <c r="R201" i="5"/>
  <c r="R216" i="5"/>
  <c r="N290" i="20"/>
  <c r="R364" i="20"/>
  <c r="N288" i="20"/>
  <c r="N788" i="20"/>
  <c r="R1094" i="20"/>
  <c r="R662" i="20"/>
  <c r="R198" i="20"/>
  <c r="R275" i="20"/>
  <c r="N569" i="20"/>
  <c r="N878" i="20"/>
  <c r="R1170" i="20"/>
  <c r="N64" i="20"/>
  <c r="R185" i="20"/>
  <c r="N310" i="20"/>
  <c r="R352" i="20"/>
  <c r="R731" i="20"/>
  <c r="R99" i="7"/>
  <c r="R312" i="20"/>
  <c r="N617" i="20"/>
  <c r="R23" i="20"/>
  <c r="R1053" i="20"/>
  <c r="N350" i="7"/>
  <c r="R352" i="7"/>
  <c r="R183" i="5"/>
  <c r="R122" i="20"/>
  <c r="R250" i="20"/>
  <c r="R1172" i="20"/>
  <c r="N764" i="20"/>
  <c r="R870" i="20"/>
  <c r="R169" i="7"/>
  <c r="R308" i="20"/>
  <c r="R227" i="20"/>
  <c r="N748" i="20"/>
  <c r="N101" i="20"/>
  <c r="R128" i="7"/>
  <c r="R99" i="20"/>
  <c r="R595" i="20"/>
  <c r="R541" i="20"/>
  <c r="R85" i="20"/>
  <c r="N259" i="20"/>
  <c r="N303" i="7"/>
  <c r="R743" i="20"/>
  <c r="R855" i="20"/>
  <c r="R881" i="20"/>
  <c r="R680" i="20"/>
  <c r="R651" i="20"/>
  <c r="R1021" i="20"/>
  <c r="R138" i="7"/>
  <c r="N671" i="20"/>
  <c r="N988" i="20"/>
  <c r="R128" i="20"/>
  <c r="R1133" i="20"/>
  <c r="N397" i="7"/>
  <c r="R940" i="20"/>
  <c r="N181" i="20"/>
  <c r="N333" i="7"/>
  <c r="N363" i="20"/>
  <c r="N898" i="20"/>
  <c r="R81" i="20"/>
  <c r="N158" i="7"/>
  <c r="R1047" i="20"/>
  <c r="R777" i="20"/>
  <c r="R627" i="20"/>
  <c r="N31" i="20"/>
  <c r="R1187" i="20"/>
  <c r="R488" i="20"/>
  <c r="N737" i="20"/>
  <c r="R696" i="20"/>
  <c r="R71" i="20"/>
  <c r="R665" i="20"/>
  <c r="R775" i="20"/>
  <c r="N413" i="20"/>
  <c r="N141" i="20"/>
  <c r="N129" i="20"/>
  <c r="R165" i="5"/>
  <c r="N410" i="20"/>
  <c r="R113" i="5"/>
  <c r="N1117" i="20"/>
  <c r="R630" i="20"/>
  <c r="R681" i="20"/>
  <c r="N885" i="20"/>
  <c r="R913" i="20"/>
  <c r="N1024" i="20"/>
  <c r="N1092" i="20"/>
  <c r="N180" i="7"/>
  <c r="N963" i="20"/>
  <c r="N304" i="20"/>
  <c r="N947" i="20"/>
  <c r="N1193" i="20"/>
  <c r="N443" i="7"/>
  <c r="R929" i="20"/>
  <c r="R110" i="20"/>
  <c r="R1022" i="20"/>
  <c r="R1067" i="20"/>
  <c r="R294" i="7"/>
  <c r="N459" i="20"/>
  <c r="R292" i="5"/>
  <c r="N334" i="5"/>
  <c r="R483" i="20"/>
  <c r="N133" i="20"/>
  <c r="R575" i="20"/>
  <c r="R241" i="5"/>
  <c r="N347" i="20"/>
  <c r="R47" i="7"/>
  <c r="R613" i="20"/>
  <c r="N693" i="20"/>
  <c r="R218" i="5"/>
  <c r="N1182" i="20"/>
  <c r="R100" i="7"/>
  <c r="N361" i="20"/>
  <c r="R1019" i="20"/>
  <c r="R624" i="20"/>
  <c r="R557" i="20"/>
  <c r="R153" i="20"/>
  <c r="R846" i="20"/>
  <c r="R1181" i="20"/>
  <c r="R53" i="5"/>
  <c r="N634" i="20"/>
  <c r="N874" i="20"/>
  <c r="N358" i="20"/>
  <c r="R448" i="20"/>
  <c r="R1102" i="20"/>
  <c r="R984" i="20"/>
  <c r="R286" i="5"/>
  <c r="R305" i="7"/>
  <c r="N890" i="20"/>
  <c r="N333" i="20"/>
  <c r="N840" i="20"/>
  <c r="R223" i="5"/>
  <c r="R121" i="20"/>
  <c r="N115" i="5"/>
  <c r="R48" i="5"/>
  <c r="R326" i="5"/>
  <c r="R857" i="20"/>
  <c r="R935" i="20"/>
  <c r="N369" i="5"/>
  <c r="N238" i="7"/>
  <c r="N47" i="20"/>
  <c r="R652" i="20"/>
  <c r="R1041" i="20"/>
  <c r="R1052" i="20"/>
  <c r="R604" i="20"/>
  <c r="N401" i="5"/>
  <c r="R782" i="20"/>
  <c r="N403" i="20"/>
  <c r="R484" i="20"/>
  <c r="R43" i="20"/>
  <c r="R514" i="20"/>
  <c r="N638" i="20"/>
  <c r="R480" i="20"/>
  <c r="N116" i="20"/>
  <c r="R69" i="5"/>
  <c r="R482" i="20"/>
  <c r="N86" i="20"/>
  <c r="R948" i="20"/>
  <c r="R221" i="5"/>
  <c r="N239" i="5"/>
  <c r="N406" i="5"/>
  <c r="R297" i="5"/>
  <c r="R722" i="20"/>
  <c r="R218" i="20"/>
  <c r="R832" i="20"/>
  <c r="N193" i="5"/>
  <c r="R632" i="20"/>
  <c r="R1171" i="20"/>
  <c r="N1191" i="20"/>
  <c r="N769" i="20"/>
  <c r="R339" i="5"/>
  <c r="R21" i="5"/>
  <c r="R646" i="20"/>
  <c r="R24" i="20"/>
  <c r="R298" i="5"/>
  <c r="R224" i="20"/>
  <c r="R530" i="20"/>
  <c r="R1173" i="20"/>
  <c r="N79" i="7"/>
  <c r="R464" i="20"/>
  <c r="R895" i="20"/>
  <c r="R996" i="20"/>
  <c r="R154" i="20"/>
  <c r="R145" i="20"/>
  <c r="N338" i="7"/>
  <c r="N1177" i="20"/>
  <c r="R920" i="20"/>
  <c r="N312" i="5"/>
  <c r="R192" i="7"/>
  <c r="R195" i="7"/>
  <c r="N1031" i="20"/>
  <c r="R510" i="20"/>
  <c r="R1096" i="20"/>
  <c r="R508" i="20"/>
  <c r="R125" i="5"/>
  <c r="R500" i="20"/>
  <c r="R196" i="20"/>
  <c r="R136" i="20"/>
  <c r="N511" i="20"/>
  <c r="R479" i="20"/>
  <c r="N370" i="7"/>
  <c r="R752" i="20"/>
  <c r="R765" i="20"/>
  <c r="R808" i="20"/>
  <c r="R967" i="20"/>
  <c r="R739" i="20"/>
  <c r="R661" i="20"/>
  <c r="N375" i="5"/>
  <c r="N184" i="20"/>
  <c r="R267" i="5"/>
  <c r="R101" i="5"/>
  <c r="R299" i="5"/>
  <c r="N452" i="20"/>
  <c r="N594" i="20"/>
  <c r="N868" i="20"/>
  <c r="R21" i="20"/>
  <c r="R381" i="20"/>
  <c r="R283" i="20"/>
  <c r="R828" i="20"/>
  <c r="N1149" i="20"/>
  <c r="N440" i="20"/>
  <c r="R668" i="20"/>
  <c r="N89" i="20"/>
  <c r="N63" i="5"/>
  <c r="R208" i="5"/>
  <c r="N223" i="7"/>
  <c r="R813" i="20"/>
  <c r="N158" i="5"/>
  <c r="R95" i="7"/>
  <c r="N263" i="5"/>
  <c r="R1037" i="20"/>
  <c r="R194" i="5"/>
  <c r="N567" i="20"/>
  <c r="N131" i="5"/>
  <c r="N249" i="5"/>
  <c r="R807" i="20"/>
  <c r="R75" i="20"/>
  <c r="R29" i="5"/>
  <c r="R502" i="20"/>
  <c r="R104" i="5"/>
  <c r="N435" i="7"/>
  <c r="N571" i="20"/>
  <c r="R73" i="20"/>
  <c r="N1030" i="20"/>
  <c r="N496" i="20"/>
  <c r="R781" i="20"/>
  <c r="R42" i="5"/>
  <c r="R120" i="5"/>
  <c r="R560" i="20"/>
  <c r="R1175" i="20"/>
  <c r="R910" i="20"/>
  <c r="R616" i="20"/>
  <c r="R414" i="5"/>
  <c r="N107" i="5"/>
  <c r="R141" i="5"/>
  <c r="R416" i="5"/>
  <c r="R67" i="7"/>
  <c r="N98" i="20"/>
  <c r="N92" i="20"/>
  <c r="R281" i="5"/>
  <c r="N102" i="5"/>
  <c r="R724" i="20"/>
  <c r="R186" i="20"/>
  <c r="R848" i="20"/>
  <c r="N562" i="20"/>
  <c r="N875" i="20"/>
  <c r="R237" i="5"/>
  <c r="R383" i="5"/>
  <c r="R1029" i="20"/>
  <c r="N679" i="20"/>
  <c r="R92" i="7"/>
  <c r="R858" i="20"/>
  <c r="R204" i="5"/>
  <c r="N134" i="5"/>
  <c r="N442" i="20"/>
  <c r="R254" i="20"/>
  <c r="N1006" i="20"/>
  <c r="R1081" i="20"/>
  <c r="R261" i="5"/>
  <c r="R164" i="7"/>
  <c r="R94" i="20"/>
  <c r="R708" i="20"/>
  <c r="N282" i="5"/>
  <c r="N151" i="5"/>
  <c r="R22" i="20"/>
  <c r="N901" i="20"/>
  <c r="R56" i="7"/>
  <c r="R82" i="20"/>
  <c r="N490" i="20"/>
  <c r="R701" i="20"/>
  <c r="N1160" i="20"/>
  <c r="N378" i="7"/>
  <c r="R576" i="20"/>
  <c r="R688" i="20"/>
  <c r="R578" i="20"/>
  <c r="R65" i="20"/>
  <c r="R189" i="5"/>
  <c r="R168" i="20"/>
  <c r="R1032" i="20"/>
  <c r="R67" i="5"/>
  <c r="R106" i="5"/>
  <c r="N786" i="20"/>
  <c r="N703" i="20"/>
  <c r="R395" i="5"/>
  <c r="R319" i="5"/>
  <c r="R124" i="5"/>
  <c r="R473" i="20"/>
  <c r="R332" i="5"/>
  <c r="N398" i="5"/>
  <c r="N69" i="7"/>
  <c r="R271" i="20"/>
  <c r="R401" i="20"/>
  <c r="N505" i="20"/>
  <c r="N469" i="20"/>
  <c r="N351" i="7"/>
  <c r="N1003" i="20"/>
  <c r="R1194" i="20"/>
  <c r="N271" i="5"/>
  <c r="R425" i="5"/>
  <c r="N141" i="7"/>
  <c r="R1048" i="20"/>
  <c r="R736" i="20"/>
  <c r="N50" i="5"/>
  <c r="R34" i="5"/>
  <c r="R345" i="7"/>
  <c r="N367" i="7"/>
  <c r="R655" i="20"/>
  <c r="N172" i="20"/>
  <c r="R860" i="20"/>
  <c r="R417" i="5"/>
  <c r="R44" i="5"/>
  <c r="R110" i="7"/>
  <c r="N157" i="7"/>
  <c r="R247" i="20"/>
  <c r="R175" i="5"/>
  <c r="R794" i="20"/>
  <c r="N753" i="20"/>
  <c r="R1163" i="20"/>
  <c r="R1027" i="20"/>
  <c r="R931" i="20"/>
  <c r="R1127" i="20"/>
  <c r="R98" i="5"/>
  <c r="N57" i="5"/>
  <c r="R178" i="20"/>
  <c r="N643" i="20"/>
  <c r="R152" i="5"/>
  <c r="N87" i="7"/>
  <c r="R889" i="20"/>
  <c r="N637" i="20"/>
  <c r="R361" i="7"/>
  <c r="R730" i="20"/>
  <c r="R404" i="5"/>
  <c r="N293" i="7"/>
  <c r="R233" i="20"/>
  <c r="N1154" i="20"/>
  <c r="N95" i="5"/>
  <c r="R279" i="5"/>
  <c r="N314" i="7"/>
  <c r="N1188" i="20"/>
  <c r="R969" i="20"/>
  <c r="R212" i="5"/>
  <c r="N103" i="7"/>
  <c r="R390" i="5"/>
  <c r="N176" i="20"/>
  <c r="R432" i="5"/>
  <c r="R531" i="20"/>
  <c r="R121" i="5"/>
  <c r="N296" i="5"/>
  <c r="R183" i="20"/>
  <c r="R872" i="20"/>
  <c r="R36" i="7"/>
  <c r="N27" i="20"/>
  <c r="N819" i="20"/>
  <c r="R393" i="5"/>
  <c r="N409" i="7"/>
  <c r="R1147" i="20"/>
  <c r="N1120" i="20"/>
  <c r="N362" i="20"/>
  <c r="R1103" i="20"/>
  <c r="N41" i="7"/>
  <c r="N909" i="20"/>
  <c r="R164" i="5"/>
  <c r="R425" i="7"/>
  <c r="N285" i="7"/>
  <c r="R94" i="7"/>
  <c r="R132" i="5"/>
  <c r="N93" i="20"/>
  <c r="R174" i="7"/>
  <c r="N710" i="20"/>
  <c r="R1043" i="20"/>
  <c r="N422" i="7"/>
  <c r="R83" i="20"/>
  <c r="R725" i="20"/>
  <c r="R746" i="20"/>
  <c r="N103" i="5"/>
  <c r="N244" i="5"/>
  <c r="R435" i="5"/>
  <c r="N317" i="20"/>
  <c r="N669" i="20"/>
  <c r="N41" i="20"/>
  <c r="N236" i="20"/>
  <c r="R900" i="20"/>
  <c r="N899" i="20"/>
  <c r="R712" i="20"/>
  <c r="R374" i="20"/>
  <c r="R939" i="20"/>
  <c r="R258" i="5"/>
  <c r="N1161" i="20"/>
  <c r="N71" i="5"/>
  <c r="R305" i="20"/>
  <c r="N685" i="20"/>
  <c r="R34" i="7"/>
  <c r="R187" i="7"/>
  <c r="N125" i="20"/>
  <c r="N193" i="20"/>
  <c r="R170" i="5"/>
  <c r="R318" i="7"/>
  <c r="R620" i="20"/>
  <c r="R1142" i="20"/>
  <c r="N414" i="20"/>
  <c r="R587" i="20"/>
  <c r="R861" i="20"/>
  <c r="N933" i="20"/>
  <c r="R471" i="20"/>
  <c r="N1082" i="20"/>
  <c r="R191" i="20"/>
  <c r="R64" i="5"/>
  <c r="N118" i="5"/>
  <c r="R190" i="7"/>
  <c r="R534" i="20"/>
  <c r="N135" i="5"/>
  <c r="R330" i="5"/>
  <c r="R270" i="20"/>
  <c r="N254" i="5"/>
  <c r="N853" i="20"/>
  <c r="N487" i="20"/>
  <c r="N1105" i="20"/>
  <c r="N540" i="20"/>
  <c r="N335" i="5"/>
  <c r="R155" i="5"/>
  <c r="N94" i="5"/>
  <c r="R588" i="20"/>
  <c r="R829" i="20"/>
  <c r="N951" i="20"/>
  <c r="R243" i="20"/>
  <c r="R921" i="20"/>
  <c r="R289" i="20"/>
  <c r="R1200" i="20"/>
  <c r="R1167" i="20"/>
  <c r="N91" i="20"/>
  <c r="N295" i="5"/>
  <c r="R332" i="7"/>
  <c r="R249" i="7"/>
  <c r="R349" i="20"/>
  <c r="R322" i="7"/>
  <c r="R409" i="20"/>
  <c r="R80" i="5"/>
  <c r="R1084" i="20"/>
  <c r="R776" i="20"/>
  <c r="R542" i="20"/>
  <c r="R242" i="7"/>
  <c r="N1166" i="20"/>
  <c r="N597" i="20"/>
  <c r="N338" i="20"/>
  <c r="R1202" i="20"/>
  <c r="R27" i="5"/>
  <c r="N189" i="20"/>
  <c r="R476" i="20"/>
  <c r="R1164" i="20"/>
  <c r="R410" i="5"/>
  <c r="N605" i="20"/>
  <c r="R321" i="5"/>
  <c r="R138" i="5"/>
  <c r="N130" i="7"/>
  <c r="R1083" i="20"/>
  <c r="N1136" i="20"/>
  <c r="R1179" i="20"/>
  <c r="R322" i="5"/>
  <c r="R645" i="20"/>
  <c r="R258" i="7"/>
  <c r="R653" i="20"/>
  <c r="R367" i="5"/>
  <c r="N49" i="7"/>
  <c r="R369" i="7"/>
  <c r="R31" i="7"/>
  <c r="R261" i="20"/>
  <c r="N112" i="5"/>
  <c r="N421" i="5"/>
  <c r="N414" i="7"/>
  <c r="R358" i="7"/>
  <c r="R602" i="20"/>
  <c r="R412" i="20"/>
  <c r="N535" i="20"/>
  <c r="R404" i="20"/>
  <c r="N228" i="5"/>
  <c r="R1143" i="20"/>
  <c r="N863" i="20"/>
  <c r="R1002" i="20"/>
  <c r="R977" i="20"/>
  <c r="R715" i="20"/>
  <c r="R738" i="20"/>
  <c r="R485" i="20"/>
  <c r="N559" i="20"/>
  <c r="R356" i="5"/>
  <c r="R603" i="20"/>
  <c r="R359" i="5"/>
  <c r="N43" i="5"/>
  <c r="R90" i="20"/>
  <c r="R1012" i="20"/>
  <c r="R891" i="20"/>
  <c r="R37" i="20"/>
  <c r="R194" i="20"/>
  <c r="R97" i="20"/>
  <c r="R418" i="20"/>
  <c r="R330" i="20"/>
  <c r="R437" i="20"/>
  <c r="R1069" i="20"/>
  <c r="R953" i="20"/>
  <c r="N203" i="5"/>
  <c r="N85" i="7"/>
  <c r="R108" i="7"/>
  <c r="R322" i="20"/>
  <c r="R223" i="20"/>
  <c r="N561" i="20"/>
  <c r="R550" i="20"/>
  <c r="R418" i="5"/>
  <c r="R142" i="20"/>
  <c r="N430" i="5"/>
  <c r="R121" i="7"/>
  <c r="R28" i="20"/>
  <c r="R331" i="20"/>
  <c r="N205" i="20"/>
  <c r="N495" i="20"/>
  <c r="N1034" i="20"/>
  <c r="R427" i="20"/>
  <c r="R1130" i="20"/>
  <c r="R324" i="5"/>
  <c r="N166" i="5"/>
  <c r="R375" i="20"/>
  <c r="R79" i="20"/>
  <c r="N1190" i="20"/>
  <c r="N726" i="20"/>
  <c r="R344" i="20"/>
  <c r="R82" i="5"/>
  <c r="R373" i="5"/>
  <c r="N117" i="20"/>
  <c r="N1108" i="20"/>
  <c r="R1152" i="20"/>
  <c r="R333" i="5"/>
  <c r="R363" i="5"/>
  <c r="R433" i="7"/>
  <c r="N467" i="20"/>
  <c r="N618" i="20"/>
  <c r="R366" i="20"/>
  <c r="R1174" i="20"/>
  <c r="N728" i="20"/>
  <c r="N310" i="5"/>
  <c r="R328" i="20"/>
  <c r="R276" i="7"/>
  <c r="R427" i="7"/>
  <c r="R592" i="20"/>
  <c r="N871" i="20"/>
  <c r="R72" i="5"/>
  <c r="N426" i="20"/>
  <c r="R859" i="20"/>
  <c r="N1165" i="20"/>
  <c r="N959" i="20"/>
  <c r="N222" i="7"/>
  <c r="N887" i="20"/>
  <c r="R420" i="20"/>
  <c r="N173" i="20"/>
  <c r="R1204" i="20"/>
  <c r="N188" i="5"/>
  <c r="R323" i="5"/>
  <c r="R388" i="20"/>
  <c r="N346" i="20"/>
  <c r="N1107" i="20"/>
  <c r="N369" i="20"/>
  <c r="N1176" i="20"/>
  <c r="N215" i="5"/>
  <c r="R41" i="5"/>
  <c r="N157" i="5"/>
  <c r="R966" i="20"/>
  <c r="R1020" i="20"/>
  <c r="N87" i="5"/>
  <c r="R421" i="20"/>
  <c r="R335" i="20"/>
  <c r="R1087" i="20"/>
  <c r="N922" i="20"/>
  <c r="R1168" i="20"/>
  <c r="R1050" i="20"/>
  <c r="R1091" i="20"/>
  <c r="N1122" i="20"/>
  <c r="R392" i="5"/>
  <c r="R346" i="5"/>
  <c r="R925" i="20"/>
  <c r="R937" i="20"/>
  <c r="R273" i="5"/>
  <c r="R636" i="20"/>
  <c r="R48" i="7"/>
  <c r="R244" i="7"/>
  <c r="N797" i="20"/>
  <c r="R213" i="20"/>
  <c r="R1046" i="20"/>
  <c r="R446" i="20"/>
  <c r="R210" i="20"/>
  <c r="R137" i="20"/>
  <c r="N879" i="20"/>
  <c r="N111" i="20"/>
  <c r="R29" i="7"/>
  <c r="R394" i="7"/>
  <c r="R265" i="20"/>
  <c r="R114" i="20"/>
  <c r="R522" i="20"/>
  <c r="R763" i="20"/>
  <c r="N356" i="20"/>
  <c r="R600" i="20"/>
  <c r="N723" i="20"/>
  <c r="R400" i="5"/>
  <c r="R44" i="7"/>
  <c r="R25" i="20"/>
  <c r="R423" i="20"/>
  <c r="N956" i="20"/>
  <c r="R270" i="5"/>
  <c r="R264" i="5"/>
  <c r="N990" i="20"/>
  <c r="R946" i="20"/>
  <c r="R944" i="20"/>
  <c r="R240" i="5"/>
  <c r="N269" i="7"/>
  <c r="R498" i="20"/>
  <c r="R856" i="20"/>
  <c r="N160" i="5"/>
  <c r="N147" i="5"/>
  <c r="N1040" i="20"/>
  <c r="N197" i="20"/>
  <c r="R200" i="20"/>
  <c r="R255" i="20"/>
  <c r="N787" i="20"/>
  <c r="N149" i="20"/>
  <c r="R1146" i="20"/>
  <c r="N993" i="20"/>
  <c r="N143" i="5"/>
  <c r="N293" i="5"/>
  <c r="N1001" i="20"/>
  <c r="R1049" i="20"/>
  <c r="R81" i="5"/>
  <c r="N405" i="7"/>
  <c r="R360" i="7"/>
  <c r="N318" i="5"/>
  <c r="R256" i="20"/>
  <c r="N1026" i="20"/>
  <c r="R523" i="20"/>
  <c r="R385" i="20"/>
  <c r="N195" i="5"/>
  <c r="R360" i="5"/>
  <c r="N882" i="20"/>
  <c r="R108" i="5"/>
  <c r="R978" i="20"/>
  <c r="R740" i="20"/>
  <c r="R80" i="20"/>
  <c r="N779" i="20"/>
  <c r="N195" i="20"/>
  <c r="R34" i="20"/>
  <c r="N770" i="20"/>
  <c r="R1017" i="20"/>
  <c r="R112" i="7"/>
  <c r="N481" i="20"/>
  <c r="N1196" i="20"/>
  <c r="R441" i="7"/>
  <c r="R556" i="20"/>
  <c r="R622" i="20"/>
  <c r="R230" i="20"/>
  <c r="R1153" i="20"/>
  <c r="R430" i="20"/>
  <c r="R862" i="20"/>
  <c r="N759" i="20"/>
  <c r="N633" i="20"/>
  <c r="R73" i="5"/>
  <c r="R1011" i="20"/>
  <c r="R55" i="7"/>
  <c r="R470" i="20"/>
  <c r="R767" i="20"/>
  <c r="R370" i="20"/>
  <c r="R209" i="20"/>
  <c r="R291" i="5"/>
  <c r="R260" i="5"/>
  <c r="R416" i="20"/>
  <c r="N377" i="20"/>
  <c r="N717" i="20"/>
  <c r="R507" i="20"/>
  <c r="R307" i="20"/>
  <c r="N719" i="20"/>
  <c r="R292" i="7"/>
  <c r="N331" i="5"/>
  <c r="N142" i="5"/>
  <c r="N151" i="7"/>
  <c r="R61" i="20"/>
  <c r="N1055" i="20"/>
  <c r="R109" i="5"/>
  <c r="R215" i="7"/>
  <c r="R692" i="20"/>
  <c r="R1115" i="20"/>
  <c r="N1145" i="20"/>
  <c r="R83" i="5"/>
  <c r="N190" i="5"/>
  <c r="R245" i="5"/>
  <c r="N36" i="5"/>
  <c r="N244" i="20"/>
  <c r="R321" i="20"/>
  <c r="R1148" i="20"/>
  <c r="N1201" i="20"/>
  <c r="R379" i="20"/>
  <c r="R169" i="5"/>
  <c r="N228" i="7"/>
  <c r="N362" i="5"/>
  <c r="R222" i="20"/>
  <c r="N188" i="20"/>
  <c r="R78" i="20"/>
  <c r="R1186" i="20"/>
  <c r="R46" i="20"/>
  <c r="N1151" i="20"/>
  <c r="N721" i="20"/>
  <c r="R758" i="20"/>
  <c r="R930" i="20"/>
  <c r="R347" i="5"/>
  <c r="N355" i="7"/>
  <c r="R402" i="20"/>
  <c r="N518" i="20"/>
  <c r="N227" i="5"/>
  <c r="R397" i="5"/>
  <c r="R122" i="5"/>
  <c r="N230" i="5"/>
  <c r="R57" i="20"/>
  <c r="R329" i="20"/>
  <c r="R40" i="5"/>
  <c r="R268" i="5"/>
  <c r="N294" i="5"/>
  <c r="R1106" i="20"/>
  <c r="R756" i="20"/>
  <c r="N344" i="5"/>
  <c r="R361" i="5"/>
  <c r="N928" i="20"/>
  <c r="N127" i="20"/>
  <c r="R798" i="20"/>
  <c r="R676" i="20"/>
  <c r="R336" i="7"/>
  <c r="R316" i="20"/>
  <c r="N26" i="7"/>
  <c r="R413" i="7"/>
  <c r="N799" i="20"/>
  <c r="N941" i="20"/>
  <c r="R234" i="20"/>
  <c r="R962" i="20"/>
  <c r="R525" i="20"/>
  <c r="N351" i="20"/>
  <c r="R866" i="20"/>
  <c r="R238" i="5"/>
  <c r="R492" i="20"/>
  <c r="N289" i="7"/>
  <c r="R77" i="20"/>
  <c r="R1100" i="20"/>
  <c r="N182" i="5"/>
  <c r="R197" i="5"/>
  <c r="N285" i="5"/>
  <c r="R536" i="20"/>
  <c r="N351" i="5"/>
  <c r="N233" i="5"/>
  <c r="N148" i="20"/>
  <c r="N773" i="20"/>
  <c r="N343" i="5"/>
  <c r="R309" i="5"/>
  <c r="N1070" i="20"/>
  <c r="N416" i="7"/>
  <c r="N387" i="5"/>
  <c r="N1159" i="20"/>
  <c r="R136" i="5"/>
  <c r="N658" i="20"/>
  <c r="R593" i="20"/>
  <c r="N150" i="5"/>
  <c r="N766" i="20"/>
  <c r="R742" i="20"/>
  <c r="R964" i="20"/>
  <c r="N242" i="20"/>
  <c r="R69" i="20"/>
  <c r="R1036" i="20"/>
  <c r="R285" i="20"/>
  <c r="R297" i="20"/>
  <c r="N970" i="20"/>
  <c r="R280" i="5"/>
  <c r="N161" i="7"/>
  <c r="R80" i="7"/>
  <c r="N811" i="20"/>
  <c r="R405" i="5"/>
  <c r="R379" i="7"/>
  <c r="N656" i="20"/>
  <c r="R818" i="20"/>
  <c r="N1061" i="20"/>
  <c r="N399" i="5"/>
  <c r="R528" i="20"/>
  <c r="R926" i="20"/>
  <c r="N1033" i="20"/>
  <c r="R706" i="20"/>
  <c r="R379" i="5"/>
  <c r="R340" i="20"/>
  <c r="R1109" i="20"/>
  <c r="N1195" i="20"/>
  <c r="N161" i="20"/>
  <c r="N841" i="20"/>
  <c r="R431" i="7"/>
  <c r="R608" i="20"/>
  <c r="N25" i="5"/>
  <c r="R590" i="20"/>
  <c r="R105" i="20"/>
  <c r="R286" i="20"/>
  <c r="R51" i="20"/>
  <c r="N493" i="20"/>
  <c r="R1141" i="20"/>
  <c r="N76" i="20"/>
  <c r="R226" i="5"/>
  <c r="R248" i="5"/>
  <c r="N415" i="5"/>
  <c r="R301" i="5"/>
  <c r="R56" i="5"/>
  <c r="R1018" i="20"/>
  <c r="R257" i="20"/>
  <c r="R30" i="20"/>
  <c r="R434" i="20"/>
  <c r="R733" i="20"/>
  <c r="R1132" i="20"/>
  <c r="R396" i="7"/>
  <c r="R426" i="5"/>
  <c r="R120" i="7"/>
  <c r="N919" i="20"/>
  <c r="R294" i="20"/>
  <c r="R433" i="20"/>
  <c r="R1093" i="20"/>
  <c r="R281" i="7"/>
  <c r="N1095" i="20"/>
  <c r="R425" i="20"/>
  <c r="R664" i="20"/>
  <c r="R158" i="20"/>
  <c r="R1035" i="20"/>
  <c r="R564" i="20"/>
  <c r="R277" i="5"/>
  <c r="R307" i="5"/>
  <c r="N198" i="5"/>
  <c r="R283" i="5"/>
  <c r="N47" i="5"/>
  <c r="R60" i="5"/>
  <c r="R91" i="5"/>
  <c r="R76" i="5"/>
  <c r="N647" i="20"/>
  <c r="R302" i="20"/>
  <c r="R1184" i="20"/>
  <c r="R415" i="7"/>
  <c r="R249" i="20"/>
  <c r="N849" i="20"/>
  <c r="R306" i="20"/>
  <c r="N179" i="20"/>
  <c r="R809" i="20"/>
  <c r="R1016" i="20"/>
  <c r="R1180" i="20"/>
  <c r="N965" i="20"/>
  <c r="R1101" i="20"/>
  <c r="N247" i="5"/>
  <c r="R235" i="5"/>
  <c r="N1139" i="20"/>
  <c r="N649" i="20"/>
  <c r="R815" i="20"/>
  <c r="R1119" i="20"/>
  <c r="R796" i="20"/>
  <c r="R387" i="20"/>
  <c r="N583" i="20"/>
  <c r="N551" i="20"/>
  <c r="R1097" i="20"/>
  <c r="R153" i="7"/>
  <c r="N558" i="20"/>
  <c r="N499" i="20"/>
  <c r="N256" i="7"/>
  <c r="R527" i="20"/>
  <c r="N744" i="20"/>
  <c r="R466" i="20"/>
  <c r="N436" i="7"/>
  <c r="R774" i="20"/>
  <c r="R949" i="20"/>
  <c r="N392" i="7"/>
  <c r="N241" i="7"/>
  <c r="N760" i="20"/>
  <c r="R436" i="20"/>
  <c r="R260" i="20"/>
  <c r="N1072" i="20"/>
  <c r="R152" i="20"/>
  <c r="R465" i="20"/>
  <c r="R894" i="20"/>
  <c r="R452" i="7"/>
  <c r="R438" i="20"/>
  <c r="R822" i="20"/>
  <c r="R278" i="20"/>
  <c r="N833" i="20"/>
  <c r="R626" i="20"/>
  <c r="N1005" i="20"/>
  <c r="N1085" i="20"/>
  <c r="R429" i="20"/>
  <c r="N453" i="7"/>
  <c r="R408" i="7"/>
  <c r="N406" i="20"/>
  <c r="N139" i="20"/>
  <c r="N1128" i="20"/>
  <c r="N842" i="20"/>
  <c r="R104" i="20"/>
  <c r="R1112" i="20"/>
  <c r="R980" i="20"/>
  <c r="N903" i="20"/>
  <c r="R810" i="20"/>
  <c r="R1028" i="20"/>
  <c r="N264" i="20"/>
  <c r="R107" i="7"/>
  <c r="N606" i="20"/>
  <c r="N48" i="20"/>
  <c r="R554" i="20"/>
  <c r="N892" i="20"/>
  <c r="R54" i="7"/>
  <c r="R876" i="20"/>
  <c r="R905" i="20"/>
  <c r="R923" i="20"/>
  <c r="N884" i="20"/>
  <c r="N888" i="20"/>
  <c r="R789" i="20"/>
  <c r="N109" i="20"/>
  <c r="R204" i="20"/>
  <c r="N867" i="20"/>
  <c r="N359" i="7"/>
  <c r="R1039" i="20"/>
  <c r="N1185" i="20"/>
  <c r="N695" i="20"/>
  <c r="R194" i="7"/>
  <c r="R272" i="7"/>
  <c r="R747" i="20"/>
  <c r="N983" i="20"/>
  <c r="R751" i="20"/>
  <c r="N269" i="20"/>
  <c r="R171" i="7"/>
  <c r="R210" i="7"/>
  <c r="N784" i="20"/>
  <c r="R792" i="20"/>
  <c r="R572" i="20"/>
  <c r="N287" i="7"/>
  <c r="R225" i="7"/>
  <c r="N135" i="20"/>
  <c r="R761" i="20"/>
  <c r="N382" i="20"/>
  <c r="N783" i="20"/>
  <c r="R932" i="20"/>
  <c r="N672" i="20"/>
  <c r="N220" i="20"/>
  <c r="R1060" i="20"/>
  <c r="N428" i="20"/>
  <c r="R201" i="20"/>
  <c r="N274" i="20"/>
  <c r="R835" i="20"/>
  <c r="N771" i="20"/>
  <c r="R341" i="20"/>
  <c r="N342" i="20"/>
  <c r="N957" i="20"/>
  <c r="N526" i="20"/>
  <c r="R659" i="20"/>
  <c r="R800" i="20"/>
  <c r="N126" i="20"/>
  <c r="R918" i="20"/>
  <c r="N1131" i="20"/>
  <c r="N663" i="20"/>
  <c r="R393" i="20"/>
  <c r="N707" i="20"/>
  <c r="N1079" i="20"/>
  <c r="R246" i="20"/>
  <c r="R998" i="20"/>
  <c r="N447" i="20"/>
  <c r="R398" i="20"/>
  <c r="R938" i="20"/>
  <c r="N532" i="20"/>
  <c r="R216" i="20"/>
  <c r="N1023" i="20"/>
  <c r="N106" i="20"/>
  <c r="N389" i="7"/>
  <c r="N883" i="20"/>
  <c r="R313" i="7"/>
  <c r="N267" i="20"/>
  <c r="R1089" i="20"/>
  <c r="R431" i="20"/>
  <c r="R67" i="20"/>
  <c r="R397" i="20"/>
  <c r="R584" i="20"/>
  <c r="R192" i="20"/>
  <c r="R292" i="20"/>
  <c r="R823" i="20"/>
  <c r="R596" i="20"/>
  <c r="R538" i="20"/>
  <c r="R820" i="20"/>
  <c r="R138" i="20"/>
  <c r="N631" i="20"/>
  <c r="N477" i="20"/>
  <c r="N59" i="20"/>
  <c r="R704" i="20"/>
  <c r="N29" i="20"/>
  <c r="R438" i="7"/>
  <c r="N186" i="7"/>
  <c r="N837" i="20"/>
  <c r="N548" i="20"/>
  <c r="N239" i="20"/>
  <c r="N250" i="7"/>
  <c r="N163" i="7"/>
  <c r="R165" i="20"/>
  <c r="N280" i="20"/>
  <c r="N639" i="20"/>
  <c r="R227" i="7"/>
  <c r="AA53" i="1"/>
  <c r="AB53" i="1"/>
  <c r="Y53" i="1" s="1"/>
  <c r="AA66" i="1"/>
  <c r="AB66" i="1"/>
  <c r="Y66" i="1" s="1"/>
  <c r="AE57" i="1"/>
  <c r="AD57" i="1"/>
  <c r="AA25" i="1"/>
  <c r="AB25" i="1"/>
  <c r="X25" i="1" s="1"/>
  <c r="AE114" i="1"/>
  <c r="AD114" i="1"/>
  <c r="N240" i="7"/>
  <c r="R357" i="20"/>
  <c r="N673" i="20"/>
  <c r="AB87" i="1"/>
  <c r="Y87" i="1" s="1"/>
  <c r="AA87" i="1"/>
  <c r="AD122" i="1"/>
  <c r="AE122" i="1"/>
  <c r="AE22" i="1"/>
  <c r="AD22" i="1"/>
  <c r="AD68" i="1"/>
  <c r="AE68" i="1"/>
  <c r="AE65" i="1"/>
  <c r="AD65" i="1"/>
  <c r="AE34" i="1"/>
  <c r="AD34" i="1"/>
  <c r="N1121" i="20"/>
  <c r="N328" i="7"/>
  <c r="N324" i="20"/>
  <c r="R546" i="20"/>
  <c r="N345" i="20"/>
  <c r="AA31" i="1"/>
  <c r="AB31" i="1"/>
  <c r="X31" i="1" s="1"/>
  <c r="AE111" i="1"/>
  <c r="AD111" i="1"/>
  <c r="R262" i="20"/>
  <c r="R295" i="20"/>
  <c r="R570" i="20"/>
  <c r="N544" i="20"/>
  <c r="R517" i="20"/>
  <c r="N982" i="20"/>
  <c r="R266" i="7"/>
  <c r="AD55" i="1"/>
  <c r="AE79" i="1"/>
  <c r="AD79" i="1"/>
  <c r="AA27" i="1"/>
  <c r="AB27" i="1"/>
  <c r="W27" i="1" s="1"/>
  <c r="AD92" i="1"/>
  <c r="AE92" i="1"/>
  <c r="AE115" i="1"/>
  <c r="AD115" i="1"/>
  <c r="AE70" i="1"/>
  <c r="AD70" i="1"/>
  <c r="AD56" i="1"/>
  <c r="AE56" i="1"/>
  <c r="AD28" i="1"/>
  <c r="AE28" i="1"/>
  <c r="AA42" i="1"/>
  <c r="AB42" i="1"/>
  <c r="W42" i="1" s="1"/>
  <c r="AE83" i="1"/>
  <c r="AD83" i="1"/>
  <c r="AE103" i="1"/>
  <c r="AD103" i="1"/>
  <c r="R650" i="20"/>
  <c r="R312" i="7"/>
  <c r="R50" i="20"/>
  <c r="N42" i="20"/>
  <c r="R297" i="7"/>
  <c r="N36" i="20"/>
  <c r="R547" i="20"/>
  <c r="R979" i="20"/>
  <c r="R241" i="20"/>
  <c r="R1086" i="20"/>
  <c r="AA72" i="1"/>
  <c r="AB72" i="1"/>
  <c r="X72" i="1" s="1"/>
  <c r="AB46" i="1"/>
  <c r="Y46" i="1" s="1"/>
  <c r="AA46" i="1"/>
  <c r="N366" i="7"/>
  <c r="N343" i="7"/>
  <c r="N911" i="20"/>
  <c r="R552" i="20"/>
  <c r="R1140" i="20"/>
  <c r="R400" i="7"/>
  <c r="R214" i="20"/>
  <c r="R340" i="7"/>
  <c r="AE94" i="1"/>
  <c r="AD94" i="1"/>
  <c r="AE110" i="1"/>
  <c r="AD110" i="1"/>
  <c r="AD35" i="1"/>
  <c r="AE35" i="1"/>
  <c r="AD29" i="1"/>
  <c r="AE29" i="1"/>
  <c r="R991" i="20"/>
  <c r="R207" i="20"/>
  <c r="N282" i="20"/>
  <c r="AE76" i="1"/>
  <c r="AD76" i="1"/>
  <c r="AE24" i="1"/>
  <c r="AD24" i="1"/>
  <c r="AB44" i="1"/>
  <c r="W44" i="1" s="1"/>
  <c r="AA44" i="1"/>
  <c r="AD26" i="1"/>
  <c r="AE26" i="1"/>
  <c r="AE61" i="1"/>
  <c r="AD61" i="1"/>
  <c r="R972" i="20"/>
  <c r="N468" i="20"/>
  <c r="R795" i="20"/>
  <c r="R354" i="20"/>
  <c r="R566" i="20"/>
  <c r="R454" i="20"/>
  <c r="R942" i="20"/>
  <c r="R997" i="20"/>
  <c r="R1013" i="20"/>
  <c r="R399" i="20"/>
  <c r="R408" i="20"/>
  <c r="R220" i="7"/>
  <c r="R371" i="7"/>
  <c r="R45" i="7"/>
  <c r="R574" i="20"/>
  <c r="N293" i="20"/>
  <c r="R545" i="20"/>
  <c r="R457" i="20"/>
  <c r="N1189" i="20"/>
  <c r="R843" i="20"/>
  <c r="R299" i="20"/>
  <c r="N434" i="7"/>
  <c r="R59" i="7"/>
  <c r="N159" i="7"/>
  <c r="R182" i="7"/>
  <c r="R160" i="20"/>
  <c r="R383" i="20"/>
  <c r="R390" i="20"/>
  <c r="N124" i="20"/>
  <c r="R392" i="20"/>
  <c r="N1080" i="20"/>
  <c r="R150" i="20"/>
  <c r="R917" i="20"/>
  <c r="R976" i="20"/>
  <c r="R148" i="7"/>
  <c r="N299" i="7"/>
  <c r="R435" i="20"/>
  <c r="N180" i="20"/>
  <c r="R461" i="20"/>
  <c r="R677" i="20"/>
  <c r="R395" i="20"/>
  <c r="R1000" i="20"/>
  <c r="N103" i="20"/>
  <c r="N197" i="7"/>
  <c r="N35" i="20"/>
  <c r="N132" i="20"/>
  <c r="N143" i="7"/>
  <c r="R166" i="7"/>
  <c r="N213" i="7"/>
  <c r="R236" i="7"/>
  <c r="R96" i="20"/>
  <c r="R177" i="20"/>
  <c r="N144" i="20"/>
  <c r="N852" i="20"/>
  <c r="R610" i="20"/>
  <c r="R640" i="20"/>
  <c r="R451" i="20"/>
  <c r="N914" i="20"/>
  <c r="N612" i="20"/>
  <c r="R355" i="20"/>
  <c r="N221" i="20"/>
  <c r="R506" i="20"/>
  <c r="R166" i="20"/>
  <c r="R757" i="20"/>
  <c r="R954" i="20"/>
  <c r="R741" i="20"/>
  <c r="R516" i="20"/>
  <c r="N1008" i="20"/>
  <c r="R378" i="20"/>
  <c r="R238" i="20"/>
  <c r="R66" i="20"/>
  <c r="R453" i="20"/>
  <c r="R1169" i="20"/>
  <c r="R1129" i="20"/>
  <c r="R952" i="20"/>
  <c r="R407" i="20"/>
  <c r="R424" i="20"/>
  <c r="N642" i="20"/>
  <c r="R263" i="20"/>
  <c r="N791" i="20"/>
  <c r="N273" i="20"/>
  <c r="R445" i="20"/>
  <c r="R343" i="20"/>
  <c r="R503" i="20"/>
  <c r="N164" i="20"/>
  <c r="N675" i="20"/>
  <c r="R961" i="20"/>
  <c r="R49" i="20"/>
  <c r="R989" i="20"/>
  <c r="R985" i="20"/>
  <c r="N350" i="20"/>
  <c r="R494" i="20"/>
  <c r="R563" i="20"/>
  <c r="R586" i="20"/>
  <c r="R231" i="20"/>
  <c r="N762" i="20"/>
  <c r="R1073" i="20"/>
  <c r="R155" i="20"/>
  <c r="N70" i="20"/>
  <c r="R691" i="20"/>
  <c r="N537" i="20"/>
  <c r="R182" i="20"/>
  <c r="R950" i="20"/>
  <c r="R359" i="20"/>
  <c r="R801" i="20"/>
  <c r="R62" i="20"/>
  <c r="R683" i="20"/>
  <c r="N291" i="20"/>
  <c r="R327" i="20"/>
  <c r="R854" i="20"/>
  <c r="N284" i="20"/>
  <c r="N585" i="20"/>
  <c r="R203" i="20"/>
  <c r="N1155" i="20"/>
  <c r="N908" i="20"/>
  <c r="R444" i="20"/>
  <c r="R226" i="20"/>
  <c r="R698" i="20"/>
  <c r="R190" i="20"/>
  <c r="N958" i="20"/>
  <c r="R745" i="20"/>
  <c r="R1118" i="20"/>
  <c r="R844" i="20"/>
  <c r="N689" i="20"/>
  <c r="R802" i="20"/>
  <c r="R235" i="20"/>
  <c r="R1134" i="20"/>
  <c r="N1075" i="20"/>
  <c r="N750" i="20"/>
  <c r="R339" i="20"/>
  <c r="R555" i="20"/>
  <c r="R163" i="20"/>
  <c r="R38" i="20"/>
  <c r="N1135" i="20"/>
  <c r="R697" i="20"/>
  <c r="R211" i="20"/>
  <c r="R119" i="20"/>
  <c r="R450" i="20"/>
  <c r="R53" i="20"/>
  <c r="R684" i="20"/>
  <c r="R827" i="20"/>
  <c r="R380" i="20"/>
  <c r="R102" i="20"/>
  <c r="N391" i="20"/>
  <c r="R945" i="20"/>
  <c r="N705" i="20"/>
  <c r="AE96" i="1"/>
  <c r="AD96" i="1"/>
  <c r="AE124" i="1"/>
  <c r="AD124" i="1"/>
  <c r="AE102" i="1"/>
  <c r="AD102" i="1"/>
  <c r="AD62" i="1"/>
  <c r="AE62" i="1"/>
  <c r="AD51" i="1"/>
  <c r="AE51" i="1"/>
  <c r="AE108" i="1"/>
  <c r="AD108" i="1"/>
  <c r="AD101" i="1"/>
  <c r="AE101" i="1"/>
  <c r="AE107" i="1"/>
  <c r="AD107" i="1"/>
  <c r="AD86" i="1"/>
  <c r="AE86" i="1"/>
  <c r="AE99" i="1"/>
  <c r="AD99" i="1"/>
  <c r="AD82" i="1"/>
  <c r="AE82" i="1"/>
  <c r="AD33" i="1"/>
  <c r="AE33" i="1"/>
  <c r="AD126" i="1"/>
  <c r="AE126" i="1"/>
  <c r="AD78" i="1"/>
  <c r="AE78" i="1"/>
  <c r="AD120" i="1"/>
  <c r="AE120" i="1"/>
  <c r="AD90" i="1"/>
  <c r="AE90" i="1"/>
  <c r="AE97" i="1"/>
  <c r="AD97" i="1"/>
  <c r="AD88" i="1"/>
  <c r="AE88" i="1"/>
  <c r="AE116" i="1"/>
  <c r="AD116" i="1"/>
  <c r="AD74" i="1"/>
  <c r="AE74" i="1"/>
  <c r="AD49" i="1"/>
  <c r="AE49" i="1"/>
  <c r="AD81" i="1"/>
  <c r="AE81" i="1"/>
  <c r="R147" i="20"/>
  <c r="R315" i="20"/>
  <c r="R817" i="20"/>
  <c r="R1157" i="20"/>
  <c r="R174" i="20"/>
  <c r="N902" i="20"/>
  <c r="R146" i="20"/>
  <c r="R169" i="20"/>
  <c r="N971" i="20"/>
  <c r="R56" i="20"/>
  <c r="N713" i="20"/>
  <c r="R667" i="20"/>
  <c r="R272" i="20"/>
  <c r="R1063" i="20"/>
  <c r="R443" i="20"/>
  <c r="N39" i="20"/>
  <c r="R611" i="20"/>
  <c r="R311" i="20"/>
  <c r="N143" i="20"/>
  <c r="R838" i="20"/>
  <c r="N229" i="20"/>
  <c r="N519" i="20"/>
  <c r="E7" i="2"/>
  <c r="R581" i="20"/>
  <c r="N839" i="20"/>
  <c r="N314" i="20"/>
  <c r="R660" i="20"/>
  <c r="R417" i="20"/>
  <c r="N421" i="11"/>
  <c r="R421" i="11"/>
  <c r="N104" i="11"/>
  <c r="R104" i="11"/>
  <c r="N216" i="11"/>
  <c r="R216" i="11"/>
  <c r="N129" i="11"/>
  <c r="R129" i="11"/>
  <c r="N185" i="11"/>
  <c r="R185" i="11"/>
  <c r="N241" i="11"/>
  <c r="R241" i="11"/>
  <c r="N440" i="11"/>
  <c r="R440" i="11"/>
  <c r="N262" i="9"/>
  <c r="R262" i="9"/>
  <c r="N176" i="9"/>
  <c r="R176" i="9"/>
  <c r="N98" i="9"/>
  <c r="R98" i="9"/>
  <c r="N246" i="9"/>
  <c r="R246" i="9"/>
  <c r="N96" i="9"/>
  <c r="R96" i="9"/>
  <c r="N89" i="9"/>
  <c r="R89" i="9"/>
  <c r="N181" i="9"/>
  <c r="R181" i="9"/>
  <c r="N239" i="9"/>
  <c r="R239" i="9"/>
  <c r="N33" i="9"/>
  <c r="R33" i="9"/>
  <c r="N279" i="13"/>
  <c r="R279" i="13"/>
  <c r="R437" i="13"/>
  <c r="N437" i="13"/>
  <c r="N446" i="13"/>
  <c r="R446" i="13"/>
  <c r="N270" i="13"/>
  <c r="R270" i="13"/>
  <c r="R303" i="13"/>
  <c r="N303" i="13"/>
  <c r="R209" i="13"/>
  <c r="N209" i="13"/>
  <c r="N188" i="13"/>
  <c r="R188" i="13"/>
  <c r="N149" i="13"/>
  <c r="R149" i="13"/>
  <c r="N197" i="13"/>
  <c r="R197" i="13"/>
  <c r="N452" i="11"/>
  <c r="R452" i="11"/>
  <c r="N453" i="11"/>
  <c r="R453" i="11"/>
  <c r="N206" i="11"/>
  <c r="R206" i="11"/>
  <c r="R111" i="11"/>
  <c r="N111" i="11"/>
  <c r="R353" i="11"/>
  <c r="N353" i="11"/>
  <c r="N130" i="11"/>
  <c r="R130" i="11"/>
  <c r="N66" i="11"/>
  <c r="R66" i="11"/>
  <c r="N373" i="11"/>
  <c r="R373" i="11"/>
  <c r="N134" i="11"/>
  <c r="R134" i="11"/>
  <c r="R103" i="11"/>
  <c r="N103" i="11"/>
  <c r="N40" i="11"/>
  <c r="R40" i="11"/>
  <c r="N250" i="11"/>
  <c r="R250" i="11"/>
  <c r="N243" i="11"/>
  <c r="R243" i="11"/>
  <c r="N188" i="11"/>
  <c r="R188" i="11"/>
  <c r="N366" i="11"/>
  <c r="R366" i="11"/>
  <c r="N190" i="11"/>
  <c r="R190" i="11"/>
  <c r="R159" i="11"/>
  <c r="N159" i="11"/>
  <c r="N96" i="11"/>
  <c r="R96" i="11"/>
  <c r="R314" i="11"/>
  <c r="N314" i="11"/>
  <c r="N299" i="11"/>
  <c r="R299" i="11"/>
  <c r="N244" i="11"/>
  <c r="R244" i="11"/>
  <c r="N438" i="11"/>
  <c r="R438" i="11"/>
  <c r="N246" i="11"/>
  <c r="R246" i="11"/>
  <c r="R215" i="11"/>
  <c r="N215" i="11"/>
  <c r="N152" i="11"/>
  <c r="R152" i="11"/>
  <c r="R355" i="11"/>
  <c r="N355" i="11"/>
  <c r="R300" i="11"/>
  <c r="N300" i="11"/>
  <c r="N350" i="11"/>
  <c r="R350" i="11"/>
  <c r="R29" i="11"/>
  <c r="N29" i="11"/>
  <c r="N271" i="11"/>
  <c r="R271" i="11"/>
  <c r="R208" i="11"/>
  <c r="N208" i="11"/>
  <c r="N65" i="11"/>
  <c r="R65" i="11"/>
  <c r="N411" i="11"/>
  <c r="R411" i="11"/>
  <c r="N356" i="11"/>
  <c r="R356" i="11"/>
  <c r="N401" i="11"/>
  <c r="R401" i="11"/>
  <c r="N85" i="11"/>
  <c r="R85" i="11"/>
  <c r="R327" i="11"/>
  <c r="N327" i="11"/>
  <c r="N264" i="11"/>
  <c r="R264" i="11"/>
  <c r="N121" i="11"/>
  <c r="R121" i="11"/>
  <c r="N322" i="11"/>
  <c r="R322" i="11"/>
  <c r="N412" i="11"/>
  <c r="R412" i="11"/>
  <c r="N441" i="11"/>
  <c r="R441" i="11"/>
  <c r="N141" i="11"/>
  <c r="R141" i="11"/>
  <c r="N383" i="11"/>
  <c r="R383" i="11"/>
  <c r="N320" i="11"/>
  <c r="R320" i="11"/>
  <c r="N177" i="11"/>
  <c r="R177" i="11"/>
  <c r="N326" i="11"/>
  <c r="R326" i="11"/>
  <c r="N197" i="11"/>
  <c r="R197" i="11"/>
  <c r="N439" i="11"/>
  <c r="R439" i="11"/>
  <c r="R376" i="11"/>
  <c r="N376" i="11"/>
  <c r="R233" i="11"/>
  <c r="N233" i="11"/>
  <c r="N74" i="11"/>
  <c r="R74" i="11"/>
  <c r="N67" i="11"/>
  <c r="R67" i="11"/>
  <c r="N58" i="9"/>
  <c r="R58" i="9"/>
  <c r="N317" i="9"/>
  <c r="R317" i="9"/>
  <c r="N381" i="9"/>
  <c r="R381" i="9"/>
  <c r="R231" i="9"/>
  <c r="N231" i="9"/>
  <c r="R51" i="9"/>
  <c r="N51" i="9"/>
  <c r="N189" i="9"/>
  <c r="R189" i="9"/>
  <c r="N415" i="9"/>
  <c r="R415" i="9"/>
  <c r="R275" i="9"/>
  <c r="N275" i="9"/>
  <c r="R318" i="9"/>
  <c r="N318" i="9"/>
  <c r="N327" i="9"/>
  <c r="R327" i="9"/>
  <c r="N337" i="9"/>
  <c r="R337" i="9"/>
  <c r="N240" i="9"/>
  <c r="R240" i="9"/>
  <c r="N288" i="9"/>
  <c r="R288" i="9"/>
  <c r="N147" i="9"/>
  <c r="R147" i="9"/>
  <c r="N117" i="9"/>
  <c r="R117" i="9"/>
  <c r="N368" i="9"/>
  <c r="R368" i="9"/>
  <c r="R379" i="9"/>
  <c r="N379" i="9"/>
  <c r="N53" i="9"/>
  <c r="R53" i="9"/>
  <c r="N434" i="9"/>
  <c r="R434" i="9"/>
  <c r="N66" i="9"/>
  <c r="R66" i="9"/>
  <c r="R175" i="9"/>
  <c r="N175" i="9"/>
  <c r="N389" i="9"/>
  <c r="R389" i="9"/>
  <c r="N36" i="9"/>
  <c r="R36" i="9"/>
  <c r="N121" i="9"/>
  <c r="R121" i="9"/>
  <c r="N88" i="9"/>
  <c r="R88" i="9"/>
  <c r="N71" i="9"/>
  <c r="R71" i="9"/>
  <c r="R235" i="9"/>
  <c r="N235" i="9"/>
  <c r="N277" i="9"/>
  <c r="R277" i="9"/>
  <c r="N345" i="9"/>
  <c r="R345" i="9"/>
  <c r="N452" i="9"/>
  <c r="R452" i="9"/>
  <c r="N274" i="9"/>
  <c r="R274" i="9"/>
  <c r="N130" i="9"/>
  <c r="R130" i="9"/>
  <c r="N340" i="9"/>
  <c r="R340" i="9"/>
  <c r="R73" i="9"/>
  <c r="N73" i="9"/>
  <c r="N412" i="9"/>
  <c r="R412" i="9"/>
  <c r="N206" i="9"/>
  <c r="R206" i="9"/>
  <c r="N374" i="9"/>
  <c r="R374" i="9"/>
  <c r="N173" i="9"/>
  <c r="R173" i="9"/>
  <c r="N125" i="9"/>
  <c r="R125" i="9"/>
  <c r="N401" i="9"/>
  <c r="R401" i="9"/>
  <c r="N249" i="9"/>
  <c r="R249" i="9"/>
  <c r="N293" i="9"/>
  <c r="R293" i="9"/>
  <c r="N202" i="9"/>
  <c r="R202" i="9"/>
  <c r="R245" i="9"/>
  <c r="N245" i="9"/>
  <c r="N129" i="9"/>
  <c r="R129" i="9"/>
  <c r="R139" i="9"/>
  <c r="N139" i="9"/>
  <c r="N354" i="9"/>
  <c r="R354" i="9"/>
  <c r="R243" i="9"/>
  <c r="N243" i="9"/>
  <c r="R443" i="9"/>
  <c r="N443" i="9"/>
  <c r="N261" i="9"/>
  <c r="R261" i="9"/>
  <c r="N109" i="9"/>
  <c r="R109" i="9"/>
  <c r="N190" i="9"/>
  <c r="R190" i="9"/>
  <c r="N163" i="9"/>
  <c r="R163" i="9"/>
  <c r="R347" i="9"/>
  <c r="N347" i="9"/>
  <c r="N402" i="9"/>
  <c r="R402" i="9"/>
  <c r="R257" i="13"/>
  <c r="N257" i="13"/>
  <c r="N419" i="13"/>
  <c r="R419" i="13"/>
  <c r="N415" i="13"/>
  <c r="R415" i="13"/>
  <c r="N72" i="13"/>
  <c r="R72" i="13"/>
  <c r="N28" i="13"/>
  <c r="R28" i="13"/>
  <c r="N436" i="13"/>
  <c r="R436" i="13"/>
  <c r="R166" i="13"/>
  <c r="N166" i="13"/>
  <c r="N22" i="13"/>
  <c r="R22" i="13"/>
  <c r="R249" i="13"/>
  <c r="N249" i="13"/>
  <c r="R34" i="13"/>
  <c r="N34" i="13"/>
  <c r="N181" i="13"/>
  <c r="R181" i="13"/>
  <c r="N350" i="13"/>
  <c r="R350" i="13"/>
  <c r="N199" i="13"/>
  <c r="R199" i="13"/>
  <c r="N433" i="13"/>
  <c r="R433" i="13"/>
  <c r="N282" i="13"/>
  <c r="R282" i="13"/>
  <c r="R276" i="13"/>
  <c r="N276" i="13"/>
  <c r="N304" i="13"/>
  <c r="R304" i="13"/>
  <c r="N176" i="13"/>
  <c r="R176" i="13"/>
  <c r="R73" i="13"/>
  <c r="N73" i="13"/>
  <c r="N267" i="13"/>
  <c r="R267" i="13"/>
  <c r="N376" i="13"/>
  <c r="R376" i="13"/>
  <c r="N206" i="13"/>
  <c r="R206" i="13"/>
  <c r="N55" i="13"/>
  <c r="R55" i="13"/>
  <c r="R289" i="13"/>
  <c r="N289" i="13"/>
  <c r="N90" i="13"/>
  <c r="R90" i="13"/>
  <c r="N349" i="13"/>
  <c r="R349" i="13"/>
  <c r="N399" i="13"/>
  <c r="R399" i="13"/>
  <c r="N239" i="13"/>
  <c r="R239" i="13"/>
  <c r="N32" i="13"/>
  <c r="R32" i="13"/>
  <c r="N330" i="13"/>
  <c r="R330" i="13"/>
  <c r="N348" i="13"/>
  <c r="R348" i="13"/>
  <c r="N440" i="13"/>
  <c r="R440" i="13"/>
  <c r="N62" i="13"/>
  <c r="R62" i="13"/>
  <c r="N216" i="13"/>
  <c r="R216" i="13"/>
  <c r="R129" i="13"/>
  <c r="N129" i="13"/>
  <c r="N355" i="13"/>
  <c r="R355" i="13"/>
  <c r="R447" i="13"/>
  <c r="N447" i="13"/>
  <c r="N246" i="13"/>
  <c r="R246" i="13"/>
  <c r="N95" i="13"/>
  <c r="R95" i="13"/>
  <c r="R329" i="13"/>
  <c r="N329" i="13"/>
  <c r="N138" i="13"/>
  <c r="R138" i="13"/>
  <c r="N52" i="13"/>
  <c r="R52" i="13"/>
  <c r="N242" i="13"/>
  <c r="R242" i="13"/>
  <c r="N187" i="13"/>
  <c r="R187" i="13"/>
  <c r="N44" i="13"/>
  <c r="R44" i="13"/>
  <c r="N307" i="13"/>
  <c r="R307" i="13"/>
  <c r="R164" i="13"/>
  <c r="N164" i="13"/>
  <c r="R101" i="13"/>
  <c r="N101" i="13"/>
  <c r="R85" i="13"/>
  <c r="N85" i="13"/>
  <c r="N210" i="13"/>
  <c r="R210" i="13"/>
  <c r="N155" i="13"/>
  <c r="R155" i="13"/>
  <c r="N339" i="13"/>
  <c r="R339" i="13"/>
  <c r="N196" i="13"/>
  <c r="R196" i="13"/>
  <c r="N133" i="13"/>
  <c r="R133" i="13"/>
  <c r="N189" i="13"/>
  <c r="R189" i="13"/>
  <c r="N47" i="11"/>
  <c r="R47" i="11"/>
  <c r="N330" i="11"/>
  <c r="R330" i="11"/>
  <c r="N223" i="11"/>
  <c r="R223" i="11"/>
  <c r="N37" i="11"/>
  <c r="R37" i="11"/>
  <c r="N364" i="11"/>
  <c r="R364" i="11"/>
  <c r="R354" i="11"/>
  <c r="N354" i="11"/>
  <c r="N26" i="11"/>
  <c r="R26" i="11"/>
  <c r="N82" i="11"/>
  <c r="R82" i="11"/>
  <c r="N76" i="11"/>
  <c r="R76" i="11"/>
  <c r="N454" i="9"/>
  <c r="R454" i="9"/>
  <c r="R83" i="9"/>
  <c r="N83" i="9"/>
  <c r="N156" i="9"/>
  <c r="R156" i="9"/>
  <c r="N122" i="9"/>
  <c r="R122" i="9"/>
  <c r="N424" i="9"/>
  <c r="R424" i="9"/>
  <c r="N258" i="9"/>
  <c r="R258" i="9"/>
  <c r="R348" i="9"/>
  <c r="N348" i="9"/>
  <c r="N330" i="9"/>
  <c r="R330" i="9"/>
  <c r="N23" i="13"/>
  <c r="R23" i="13"/>
  <c r="N230" i="13"/>
  <c r="R230" i="13"/>
  <c r="N56" i="13"/>
  <c r="R56" i="13"/>
  <c r="R161" i="13"/>
  <c r="N161" i="13"/>
  <c r="N116" i="13"/>
  <c r="R116" i="13"/>
  <c r="N126" i="13"/>
  <c r="R126" i="13"/>
  <c r="N393" i="13"/>
  <c r="R393" i="13"/>
  <c r="N251" i="13"/>
  <c r="R251" i="13"/>
  <c r="N274" i="13"/>
  <c r="R274" i="13"/>
  <c r="N386" i="11"/>
  <c r="R386" i="11"/>
  <c r="N302" i="11"/>
  <c r="R302" i="11"/>
  <c r="R175" i="11"/>
  <c r="N175" i="11"/>
  <c r="N48" i="11"/>
  <c r="R48" i="11"/>
  <c r="R194" i="11"/>
  <c r="N194" i="11"/>
  <c r="R123" i="11"/>
  <c r="N123" i="11"/>
  <c r="N59" i="11"/>
  <c r="R59" i="11"/>
  <c r="N309" i="11"/>
  <c r="R309" i="11"/>
  <c r="N70" i="11"/>
  <c r="R70" i="11"/>
  <c r="R39" i="11"/>
  <c r="N39" i="11"/>
  <c r="N345" i="11"/>
  <c r="R345" i="11"/>
  <c r="N186" i="11"/>
  <c r="R186" i="11"/>
  <c r="N179" i="11"/>
  <c r="R179" i="11"/>
  <c r="N124" i="11"/>
  <c r="R124" i="11"/>
  <c r="N365" i="11"/>
  <c r="R365" i="11"/>
  <c r="N126" i="11"/>
  <c r="R126" i="11"/>
  <c r="R95" i="11"/>
  <c r="N95" i="11"/>
  <c r="N32" i="11"/>
  <c r="R32" i="11"/>
  <c r="N242" i="11"/>
  <c r="R242" i="11"/>
  <c r="R235" i="11"/>
  <c r="N235" i="11"/>
  <c r="R180" i="11"/>
  <c r="N180" i="11"/>
  <c r="N334" i="11"/>
  <c r="R334" i="11"/>
  <c r="N182" i="11"/>
  <c r="R182" i="11"/>
  <c r="R151" i="11"/>
  <c r="N151" i="11"/>
  <c r="N88" i="11"/>
  <c r="R88" i="11"/>
  <c r="N306" i="11"/>
  <c r="R306" i="11"/>
  <c r="N291" i="11"/>
  <c r="R291" i="11"/>
  <c r="N236" i="11"/>
  <c r="R236" i="11"/>
  <c r="R437" i="11"/>
  <c r="N437" i="11"/>
  <c r="R238" i="11"/>
  <c r="N238" i="11"/>
  <c r="N207" i="11"/>
  <c r="R207" i="11"/>
  <c r="R144" i="11"/>
  <c r="N144" i="11"/>
  <c r="N347" i="11"/>
  <c r="R347" i="11"/>
  <c r="N292" i="11"/>
  <c r="R292" i="11"/>
  <c r="N318" i="11"/>
  <c r="R318" i="11"/>
  <c r="R263" i="11"/>
  <c r="N263" i="11"/>
  <c r="N200" i="11"/>
  <c r="R200" i="11"/>
  <c r="N57" i="11"/>
  <c r="R57" i="11"/>
  <c r="N403" i="11"/>
  <c r="R403" i="11"/>
  <c r="N348" i="11"/>
  <c r="R348" i="11"/>
  <c r="N394" i="11"/>
  <c r="R394" i="11"/>
  <c r="N77" i="11"/>
  <c r="R77" i="11"/>
  <c r="R319" i="11"/>
  <c r="N319" i="11"/>
  <c r="N256" i="11"/>
  <c r="R256" i="11"/>
  <c r="N113" i="11"/>
  <c r="R113" i="11"/>
  <c r="N290" i="11"/>
  <c r="R290" i="11"/>
  <c r="R404" i="11"/>
  <c r="N404" i="11"/>
  <c r="N433" i="11"/>
  <c r="R433" i="11"/>
  <c r="N133" i="11"/>
  <c r="R133" i="11"/>
  <c r="R375" i="11"/>
  <c r="N375" i="11"/>
  <c r="N312" i="11"/>
  <c r="R312" i="11"/>
  <c r="N169" i="11"/>
  <c r="R169" i="11"/>
  <c r="R326" i="9"/>
  <c r="N326" i="9"/>
  <c r="N63" i="9"/>
  <c r="R63" i="9"/>
  <c r="N140" i="9"/>
  <c r="R140" i="9"/>
  <c r="N390" i="9"/>
  <c r="R390" i="9"/>
  <c r="N208" i="9"/>
  <c r="R208" i="9"/>
  <c r="N28" i="9"/>
  <c r="R28" i="9"/>
  <c r="R123" i="9"/>
  <c r="N123" i="9"/>
  <c r="N80" i="9"/>
  <c r="R80" i="9"/>
  <c r="N226" i="9"/>
  <c r="R226" i="9"/>
  <c r="R391" i="9"/>
  <c r="N391" i="9"/>
  <c r="N296" i="9"/>
  <c r="R296" i="9"/>
  <c r="N304" i="9"/>
  <c r="R304" i="9"/>
  <c r="N106" i="9"/>
  <c r="R106" i="9"/>
  <c r="N164" i="9"/>
  <c r="R164" i="9"/>
  <c r="N426" i="9"/>
  <c r="R426" i="9"/>
  <c r="N332" i="9"/>
  <c r="R332" i="9"/>
  <c r="N210" i="9"/>
  <c r="R210" i="9"/>
  <c r="N319" i="9"/>
  <c r="R319" i="9"/>
  <c r="N145" i="9"/>
  <c r="R145" i="9"/>
  <c r="R267" i="9"/>
  <c r="N267" i="9"/>
  <c r="N305" i="9"/>
  <c r="R305" i="9"/>
  <c r="R451" i="9"/>
  <c r="N451" i="9"/>
  <c r="N137" i="9"/>
  <c r="R137" i="9"/>
  <c r="N399" i="9"/>
  <c r="R399" i="9"/>
  <c r="N376" i="9"/>
  <c r="R376" i="9"/>
  <c r="R450" i="9"/>
  <c r="N450" i="9"/>
  <c r="N356" i="9"/>
  <c r="R356" i="9"/>
  <c r="R47" i="9"/>
  <c r="N47" i="9"/>
  <c r="N286" i="9"/>
  <c r="R286" i="9"/>
  <c r="N60" i="9"/>
  <c r="R60" i="9"/>
  <c r="N428" i="9"/>
  <c r="R428" i="9"/>
  <c r="N320" i="9"/>
  <c r="R320" i="9"/>
  <c r="N430" i="9"/>
  <c r="R430" i="9"/>
  <c r="R193" i="9"/>
  <c r="N193" i="9"/>
  <c r="R396" i="9"/>
  <c r="N396" i="9"/>
  <c r="R191" i="9"/>
  <c r="N191" i="9"/>
  <c r="N366" i="9"/>
  <c r="R366" i="9"/>
  <c r="N292" i="9"/>
  <c r="R292" i="9"/>
  <c r="R362" i="9"/>
  <c r="N362" i="9"/>
  <c r="N161" i="9"/>
  <c r="R161" i="9"/>
  <c r="N30" i="9"/>
  <c r="R30" i="9"/>
  <c r="R270" i="9"/>
  <c r="N270" i="9"/>
  <c r="N62" i="9"/>
  <c r="R62" i="9"/>
  <c r="N217" i="9"/>
  <c r="R217" i="9"/>
  <c r="N282" i="9"/>
  <c r="R282" i="9"/>
  <c r="R69" i="9"/>
  <c r="N69" i="9"/>
  <c r="N284" i="9"/>
  <c r="R284" i="9"/>
  <c r="R309" i="9"/>
  <c r="N309" i="9"/>
  <c r="N377" i="9"/>
  <c r="R377" i="9"/>
  <c r="N185" i="9"/>
  <c r="R185" i="9"/>
  <c r="N42" i="13"/>
  <c r="R42" i="13"/>
  <c r="N87" i="13"/>
  <c r="R87" i="13"/>
  <c r="N343" i="13"/>
  <c r="R343" i="13"/>
  <c r="N386" i="13"/>
  <c r="R386" i="13"/>
  <c r="N302" i="13"/>
  <c r="R302" i="13"/>
  <c r="R424" i="13"/>
  <c r="N424" i="13"/>
  <c r="N102" i="13"/>
  <c r="R102" i="13"/>
  <c r="N256" i="13"/>
  <c r="R256" i="13"/>
  <c r="R185" i="13"/>
  <c r="N185" i="13"/>
  <c r="N403" i="13"/>
  <c r="R403" i="13"/>
  <c r="N391" i="13"/>
  <c r="R391" i="13"/>
  <c r="N286" i="13"/>
  <c r="R286" i="13"/>
  <c r="N135" i="13"/>
  <c r="R135" i="13"/>
  <c r="N369" i="13"/>
  <c r="R369" i="13"/>
  <c r="N194" i="13"/>
  <c r="R194" i="13"/>
  <c r="N148" i="13"/>
  <c r="R148" i="13"/>
  <c r="R406" i="13"/>
  <c r="N406" i="13"/>
  <c r="N319" i="13"/>
  <c r="R319" i="13"/>
  <c r="N112" i="13"/>
  <c r="R112" i="13"/>
  <c r="N139" i="13"/>
  <c r="R139" i="13"/>
  <c r="N375" i="13"/>
  <c r="R375" i="13"/>
  <c r="N142" i="13"/>
  <c r="R142" i="13"/>
  <c r="N296" i="13"/>
  <c r="R296" i="13"/>
  <c r="R225" i="13"/>
  <c r="N225" i="13"/>
  <c r="N93" i="13"/>
  <c r="R93" i="13"/>
  <c r="N326" i="13"/>
  <c r="R326" i="13"/>
  <c r="N175" i="13"/>
  <c r="R175" i="13"/>
  <c r="N409" i="13"/>
  <c r="R409" i="13"/>
  <c r="N250" i="13"/>
  <c r="R250" i="13"/>
  <c r="N220" i="13"/>
  <c r="R220" i="13"/>
  <c r="N450" i="13"/>
  <c r="R450" i="13"/>
  <c r="N359" i="13"/>
  <c r="R359" i="13"/>
  <c r="N152" i="13"/>
  <c r="R152" i="13"/>
  <c r="R41" i="13"/>
  <c r="N41" i="13"/>
  <c r="N227" i="13"/>
  <c r="R227" i="13"/>
  <c r="N344" i="13"/>
  <c r="R344" i="13"/>
  <c r="N182" i="13"/>
  <c r="R182" i="13"/>
  <c r="N31" i="13"/>
  <c r="R31" i="13"/>
  <c r="R265" i="13"/>
  <c r="N265" i="13"/>
  <c r="R58" i="13"/>
  <c r="N58" i="13"/>
  <c r="N245" i="13"/>
  <c r="R245" i="13"/>
  <c r="R178" i="13"/>
  <c r="N178" i="13"/>
  <c r="N123" i="13"/>
  <c r="R123" i="13"/>
  <c r="N429" i="13"/>
  <c r="R429" i="13"/>
  <c r="N243" i="13"/>
  <c r="R243" i="13"/>
  <c r="N100" i="13"/>
  <c r="R100" i="13"/>
  <c r="N37" i="13"/>
  <c r="R37" i="13"/>
  <c r="R146" i="13"/>
  <c r="N146" i="13"/>
  <c r="N91" i="13"/>
  <c r="R91" i="13"/>
  <c r="N397" i="13"/>
  <c r="R397" i="13"/>
  <c r="N275" i="13"/>
  <c r="R275" i="13"/>
  <c r="N132" i="13"/>
  <c r="R132" i="13"/>
  <c r="N69" i="13"/>
  <c r="R69" i="13"/>
  <c r="N125" i="13"/>
  <c r="R125" i="13"/>
  <c r="N198" i="11"/>
  <c r="R198" i="11"/>
  <c r="R160" i="11"/>
  <c r="N160" i="11"/>
  <c r="N419" i="11"/>
  <c r="R419" i="11"/>
  <c r="N149" i="11"/>
  <c r="R149" i="11"/>
  <c r="N384" i="11"/>
  <c r="R384" i="11"/>
  <c r="N138" i="11"/>
  <c r="R138" i="11"/>
  <c r="N407" i="9"/>
  <c r="R407" i="9"/>
  <c r="N268" i="9"/>
  <c r="R268" i="9"/>
  <c r="N433" i="9"/>
  <c r="R433" i="9"/>
  <c r="N41" i="9"/>
  <c r="R41" i="9"/>
  <c r="N236" i="9"/>
  <c r="R236" i="9"/>
  <c r="N308" i="13"/>
  <c r="R308" i="13"/>
  <c r="R368" i="13"/>
  <c r="N368" i="13"/>
  <c r="N387" i="13"/>
  <c r="R387" i="13"/>
  <c r="N96" i="13"/>
  <c r="R96" i="13"/>
  <c r="N310" i="13"/>
  <c r="R310" i="13"/>
  <c r="N228" i="13"/>
  <c r="R228" i="13"/>
  <c r="N253" i="13"/>
  <c r="R253" i="13"/>
  <c r="R425" i="11"/>
  <c r="N425" i="11"/>
  <c r="N61" i="11"/>
  <c r="R61" i="11"/>
  <c r="R239" i="11"/>
  <c r="N239" i="11"/>
  <c r="N112" i="11"/>
  <c r="R112" i="11"/>
  <c r="N258" i="11"/>
  <c r="R258" i="11"/>
  <c r="N187" i="11"/>
  <c r="R187" i="11"/>
  <c r="R68" i="11"/>
  <c r="N68" i="11"/>
  <c r="R414" i="11"/>
  <c r="N414" i="11"/>
  <c r="R245" i="11"/>
  <c r="N245" i="11"/>
  <c r="R310" i="11"/>
  <c r="N310" i="11"/>
  <c r="R424" i="11"/>
  <c r="N424" i="11"/>
  <c r="R281" i="11"/>
  <c r="N281" i="11"/>
  <c r="R122" i="11"/>
  <c r="N122" i="11"/>
  <c r="N115" i="11"/>
  <c r="R115" i="11"/>
  <c r="N60" i="11"/>
  <c r="R60" i="11"/>
  <c r="N301" i="11"/>
  <c r="R301" i="11"/>
  <c r="N62" i="11"/>
  <c r="R62" i="11"/>
  <c r="R31" i="11"/>
  <c r="N31" i="11"/>
  <c r="N337" i="11"/>
  <c r="R337" i="11"/>
  <c r="N178" i="11"/>
  <c r="R178" i="11"/>
  <c r="N171" i="11"/>
  <c r="R171" i="11"/>
  <c r="N116" i="11"/>
  <c r="R116" i="11"/>
  <c r="N357" i="11"/>
  <c r="R357" i="11"/>
  <c r="R118" i="11"/>
  <c r="N118" i="11"/>
  <c r="N87" i="11"/>
  <c r="R87" i="11"/>
  <c r="N24" i="11"/>
  <c r="R24" i="11"/>
  <c r="N234" i="11"/>
  <c r="R234" i="11"/>
  <c r="N227" i="11"/>
  <c r="R227" i="11"/>
  <c r="N172" i="11"/>
  <c r="R172" i="11"/>
  <c r="N413" i="11"/>
  <c r="R413" i="11"/>
  <c r="N174" i="11"/>
  <c r="R174" i="11"/>
  <c r="R143" i="11"/>
  <c r="N143" i="11"/>
  <c r="N80" i="11"/>
  <c r="R80" i="11"/>
  <c r="R298" i="11"/>
  <c r="N298" i="11"/>
  <c r="R283" i="11"/>
  <c r="N283" i="11"/>
  <c r="R228" i="11"/>
  <c r="N228" i="11"/>
  <c r="N430" i="11"/>
  <c r="R430" i="11"/>
  <c r="N230" i="11"/>
  <c r="R230" i="11"/>
  <c r="R199" i="11"/>
  <c r="N199" i="11"/>
  <c r="N136" i="11"/>
  <c r="R136" i="11"/>
  <c r="N370" i="11"/>
  <c r="R370" i="11"/>
  <c r="N339" i="11"/>
  <c r="R339" i="11"/>
  <c r="N284" i="11"/>
  <c r="R284" i="11"/>
  <c r="N342" i="11"/>
  <c r="R342" i="11"/>
  <c r="R255" i="11"/>
  <c r="N255" i="11"/>
  <c r="N192" i="11"/>
  <c r="R192" i="11"/>
  <c r="N49" i="11"/>
  <c r="R49" i="11"/>
  <c r="N395" i="11"/>
  <c r="R395" i="11"/>
  <c r="N340" i="11"/>
  <c r="R340" i="11"/>
  <c r="R393" i="11"/>
  <c r="N393" i="11"/>
  <c r="R69" i="11"/>
  <c r="N69" i="11"/>
  <c r="R311" i="11"/>
  <c r="N311" i="11"/>
  <c r="N248" i="11"/>
  <c r="R248" i="11"/>
  <c r="N105" i="11"/>
  <c r="R105" i="11"/>
  <c r="N451" i="11"/>
  <c r="R451" i="11"/>
  <c r="R396" i="11"/>
  <c r="N396" i="11"/>
  <c r="N445" i="9"/>
  <c r="R445" i="9"/>
  <c r="N350" i="9"/>
  <c r="R350" i="9"/>
  <c r="N333" i="9"/>
  <c r="R333" i="9"/>
  <c r="N126" i="9"/>
  <c r="R126" i="9"/>
  <c r="N413" i="9"/>
  <c r="R413" i="9"/>
  <c r="N359" i="9"/>
  <c r="R359" i="9"/>
  <c r="R54" i="9"/>
  <c r="N54" i="9"/>
  <c r="N142" i="9"/>
  <c r="R142" i="9"/>
  <c r="N100" i="9"/>
  <c r="R100" i="9"/>
  <c r="N97" i="9"/>
  <c r="R97" i="9"/>
  <c r="N416" i="9"/>
  <c r="R416" i="9"/>
  <c r="N103" i="9"/>
  <c r="R103" i="9"/>
  <c r="N160" i="9"/>
  <c r="R160" i="9"/>
  <c r="N300" i="9"/>
  <c r="R300" i="9"/>
  <c r="N52" i="9"/>
  <c r="R52" i="9"/>
  <c r="R162" i="9"/>
  <c r="N162" i="9"/>
  <c r="N285" i="9"/>
  <c r="R285" i="9"/>
  <c r="R441" i="9"/>
  <c r="N441" i="9"/>
  <c r="N174" i="9"/>
  <c r="R174" i="9"/>
  <c r="R370" i="9"/>
  <c r="N370" i="9"/>
  <c r="N341" i="9"/>
  <c r="R341" i="9"/>
  <c r="N38" i="9"/>
  <c r="R38" i="9"/>
  <c r="N388" i="9"/>
  <c r="R388" i="9"/>
  <c r="N312" i="9"/>
  <c r="R312" i="9"/>
  <c r="N108" i="9"/>
  <c r="R108" i="9"/>
  <c r="N371" i="9"/>
  <c r="R371" i="9"/>
  <c r="N421" i="9"/>
  <c r="R421" i="9"/>
  <c r="N21" i="9"/>
  <c r="R21" i="9"/>
  <c r="N392" i="9"/>
  <c r="R392" i="9"/>
  <c r="N215" i="9"/>
  <c r="R215" i="9"/>
  <c r="R408" i="9"/>
  <c r="N408" i="9"/>
  <c r="N65" i="9"/>
  <c r="R65" i="9"/>
  <c r="N81" i="9"/>
  <c r="R81" i="9"/>
  <c r="N280" i="9"/>
  <c r="R280" i="9"/>
  <c r="N224" i="9"/>
  <c r="R224" i="9"/>
  <c r="R411" i="9"/>
  <c r="N411" i="9"/>
  <c r="R150" i="9"/>
  <c r="N150" i="9"/>
  <c r="N313" i="9"/>
  <c r="R313" i="9"/>
  <c r="R27" i="9"/>
  <c r="N27" i="9"/>
  <c r="N182" i="9"/>
  <c r="R182" i="9"/>
  <c r="N220" i="9"/>
  <c r="R220" i="9"/>
  <c r="R57" i="9"/>
  <c r="N57" i="9"/>
  <c r="N409" i="9"/>
  <c r="R409" i="9"/>
  <c r="N25" i="9"/>
  <c r="R25" i="9"/>
  <c r="N158" i="9"/>
  <c r="R158" i="9"/>
  <c r="N22" i="9"/>
  <c r="R22" i="9"/>
  <c r="N135" i="9"/>
  <c r="R135" i="9"/>
  <c r="N338" i="9"/>
  <c r="R338" i="9"/>
  <c r="N306" i="9"/>
  <c r="R306" i="9"/>
  <c r="R244" i="9"/>
  <c r="N244" i="9"/>
  <c r="N107" i="9"/>
  <c r="R107" i="9"/>
  <c r="N342" i="9"/>
  <c r="R342" i="9"/>
  <c r="N322" i="9"/>
  <c r="R322" i="9"/>
  <c r="R283" i="9"/>
  <c r="N283" i="9"/>
  <c r="R435" i="9"/>
  <c r="N435" i="9"/>
  <c r="N219" i="9"/>
  <c r="R219" i="9"/>
  <c r="N221" i="13"/>
  <c r="R221" i="13"/>
  <c r="R420" i="13"/>
  <c r="N420" i="13"/>
  <c r="N136" i="13"/>
  <c r="R136" i="13"/>
  <c r="N67" i="13"/>
  <c r="R67" i="13"/>
  <c r="N151" i="13"/>
  <c r="R151" i="13"/>
  <c r="N416" i="13"/>
  <c r="R416" i="13"/>
  <c r="N38" i="13"/>
  <c r="R38" i="13"/>
  <c r="N192" i="13"/>
  <c r="R192" i="13"/>
  <c r="N97" i="13"/>
  <c r="R97" i="13"/>
  <c r="N299" i="13"/>
  <c r="R299" i="13"/>
  <c r="N383" i="13"/>
  <c r="R383" i="13"/>
  <c r="N222" i="13"/>
  <c r="R222" i="13"/>
  <c r="N71" i="13"/>
  <c r="R71" i="13"/>
  <c r="R305" i="13"/>
  <c r="N305" i="13"/>
  <c r="R106" i="13"/>
  <c r="N106" i="13"/>
  <c r="N413" i="13"/>
  <c r="R413" i="13"/>
  <c r="N358" i="13"/>
  <c r="R358" i="13"/>
  <c r="N255" i="13"/>
  <c r="R255" i="13"/>
  <c r="N48" i="13"/>
  <c r="R48" i="13"/>
  <c r="N354" i="13"/>
  <c r="R354" i="13"/>
  <c r="N444" i="13"/>
  <c r="R444" i="13"/>
  <c r="N78" i="13"/>
  <c r="R78" i="13"/>
  <c r="N232" i="13"/>
  <c r="R232" i="13"/>
  <c r="R153" i="13"/>
  <c r="N153" i="13"/>
  <c r="N371" i="13"/>
  <c r="R371" i="13"/>
  <c r="N382" i="13"/>
  <c r="R382" i="13"/>
  <c r="N262" i="13"/>
  <c r="R262" i="13"/>
  <c r="N111" i="13"/>
  <c r="R111" i="13"/>
  <c r="R345" i="13"/>
  <c r="N345" i="13"/>
  <c r="N162" i="13"/>
  <c r="R162" i="13"/>
  <c r="R92" i="13"/>
  <c r="N92" i="13"/>
  <c r="R407" i="13"/>
  <c r="N407" i="13"/>
  <c r="R295" i="13"/>
  <c r="N295" i="13"/>
  <c r="R88" i="13"/>
  <c r="N88" i="13"/>
  <c r="N410" i="13"/>
  <c r="R410" i="13"/>
  <c r="N99" i="13"/>
  <c r="R99" i="13"/>
  <c r="N431" i="13"/>
  <c r="R431" i="13"/>
  <c r="N118" i="13"/>
  <c r="R118" i="13"/>
  <c r="N272" i="13"/>
  <c r="R272" i="13"/>
  <c r="R201" i="13"/>
  <c r="N201" i="13"/>
  <c r="N427" i="13"/>
  <c r="R427" i="13"/>
  <c r="R177" i="13"/>
  <c r="N177" i="13"/>
  <c r="N114" i="13"/>
  <c r="R114" i="13"/>
  <c r="R59" i="13"/>
  <c r="N59" i="13"/>
  <c r="N365" i="13"/>
  <c r="R365" i="13"/>
  <c r="N179" i="13"/>
  <c r="R179" i="13"/>
  <c r="N36" i="13"/>
  <c r="R36" i="13"/>
  <c r="R145" i="13"/>
  <c r="N145" i="13"/>
  <c r="N82" i="13"/>
  <c r="R82" i="13"/>
  <c r="R27" i="13"/>
  <c r="N27" i="13"/>
  <c r="N333" i="13"/>
  <c r="R333" i="13"/>
  <c r="N211" i="13"/>
  <c r="R211" i="13"/>
  <c r="N68" i="13"/>
  <c r="R68" i="13"/>
  <c r="N61" i="13"/>
  <c r="R61" i="13"/>
  <c r="N388" i="11"/>
  <c r="R388" i="11"/>
  <c r="N374" i="11"/>
  <c r="R374" i="11"/>
  <c r="N254" i="11"/>
  <c r="R254" i="11"/>
  <c r="R279" i="11"/>
  <c r="N279" i="11"/>
  <c r="N272" i="11"/>
  <c r="R272" i="11"/>
  <c r="N328" i="11"/>
  <c r="R328" i="11"/>
  <c r="N447" i="11"/>
  <c r="R447" i="11"/>
  <c r="N198" i="9"/>
  <c r="R198" i="9"/>
  <c r="N242" i="9"/>
  <c r="R242" i="9"/>
  <c r="N448" i="9"/>
  <c r="R448" i="9"/>
  <c r="N260" i="9"/>
  <c r="R260" i="9"/>
  <c r="N78" i="9"/>
  <c r="R78" i="9"/>
  <c r="R195" i="9"/>
  <c r="N195" i="9"/>
  <c r="N186" i="9"/>
  <c r="R186" i="9"/>
  <c r="R105" i="9"/>
  <c r="N105" i="9"/>
  <c r="N241" i="9"/>
  <c r="R241" i="9"/>
  <c r="N79" i="13"/>
  <c r="R79" i="13"/>
  <c r="R362" i="13"/>
  <c r="N362" i="13"/>
  <c r="N384" i="13"/>
  <c r="R384" i="13"/>
  <c r="N312" i="13"/>
  <c r="R312" i="13"/>
  <c r="N280" i="13"/>
  <c r="R280" i="13"/>
  <c r="N226" i="13"/>
  <c r="R226" i="13"/>
  <c r="N165" i="13"/>
  <c r="R165" i="13"/>
  <c r="N76" i="13"/>
  <c r="R76" i="13"/>
  <c r="R125" i="11"/>
  <c r="N125" i="11"/>
  <c r="N303" i="11"/>
  <c r="R303" i="11"/>
  <c r="N176" i="11"/>
  <c r="R176" i="11"/>
  <c r="N338" i="11"/>
  <c r="R338" i="11"/>
  <c r="N251" i="11"/>
  <c r="R251" i="11"/>
  <c r="N132" i="11"/>
  <c r="R132" i="11"/>
  <c r="R450" i="11"/>
  <c r="N450" i="11"/>
  <c r="R442" i="11"/>
  <c r="N442" i="11"/>
  <c r="N181" i="11"/>
  <c r="R181" i="11"/>
  <c r="N423" i="11"/>
  <c r="R423" i="11"/>
  <c r="N360" i="11"/>
  <c r="R360" i="11"/>
  <c r="N217" i="11"/>
  <c r="R217" i="11"/>
  <c r="N58" i="11"/>
  <c r="R58" i="11"/>
  <c r="R51" i="11"/>
  <c r="N51" i="11"/>
  <c r="R406" i="11"/>
  <c r="N406" i="11"/>
  <c r="R237" i="11"/>
  <c r="N237" i="11"/>
  <c r="R294" i="11"/>
  <c r="N294" i="11"/>
  <c r="R416" i="11"/>
  <c r="N416" i="11"/>
  <c r="R273" i="11"/>
  <c r="N273" i="11"/>
  <c r="N114" i="11"/>
  <c r="R114" i="11"/>
  <c r="N107" i="11"/>
  <c r="R107" i="11"/>
  <c r="N52" i="11"/>
  <c r="R52" i="11"/>
  <c r="N293" i="11"/>
  <c r="R293" i="11"/>
  <c r="N54" i="11"/>
  <c r="R54" i="11"/>
  <c r="R23" i="11"/>
  <c r="N23" i="11"/>
  <c r="N329" i="11"/>
  <c r="R329" i="11"/>
  <c r="R170" i="11"/>
  <c r="N170" i="11"/>
  <c r="N163" i="11"/>
  <c r="R163" i="11"/>
  <c r="N108" i="11"/>
  <c r="R108" i="11"/>
  <c r="N349" i="11"/>
  <c r="R349" i="11"/>
  <c r="N110" i="11"/>
  <c r="R110" i="11"/>
  <c r="R79" i="11"/>
  <c r="N79" i="11"/>
  <c r="R226" i="11"/>
  <c r="N226" i="11"/>
  <c r="R219" i="11"/>
  <c r="N219" i="11"/>
  <c r="R164" i="11"/>
  <c r="N164" i="11"/>
  <c r="N405" i="11"/>
  <c r="R405" i="11"/>
  <c r="N166" i="11"/>
  <c r="R166" i="11"/>
  <c r="R135" i="11"/>
  <c r="N135" i="11"/>
  <c r="N72" i="11"/>
  <c r="R72" i="11"/>
  <c r="N282" i="11"/>
  <c r="R282" i="11"/>
  <c r="N275" i="11"/>
  <c r="R275" i="11"/>
  <c r="N220" i="11"/>
  <c r="R220" i="11"/>
  <c r="N429" i="11"/>
  <c r="R429" i="11"/>
  <c r="N222" i="11"/>
  <c r="R222" i="11"/>
  <c r="R191" i="11"/>
  <c r="N191" i="11"/>
  <c r="N128" i="11"/>
  <c r="R128" i="11"/>
  <c r="N362" i="11"/>
  <c r="R362" i="11"/>
  <c r="N331" i="11"/>
  <c r="R331" i="11"/>
  <c r="N276" i="11"/>
  <c r="R276" i="11"/>
  <c r="N454" i="11"/>
  <c r="R454" i="11"/>
  <c r="R247" i="11"/>
  <c r="N247" i="11"/>
  <c r="N184" i="11"/>
  <c r="R184" i="11"/>
  <c r="N41" i="11"/>
  <c r="R41" i="11"/>
  <c r="N387" i="11"/>
  <c r="R387" i="11"/>
  <c r="N332" i="11"/>
  <c r="R332" i="11"/>
  <c r="N253" i="9"/>
  <c r="R253" i="9"/>
  <c r="N168" i="9"/>
  <c r="R168" i="9"/>
  <c r="R294" i="9"/>
  <c r="N294" i="9"/>
  <c r="N247" i="9"/>
  <c r="R247" i="9"/>
  <c r="N133" i="9"/>
  <c r="R133" i="9"/>
  <c r="R40" i="9"/>
  <c r="N40" i="9"/>
  <c r="R251" i="9"/>
  <c r="N251" i="9"/>
  <c r="N263" i="9"/>
  <c r="R263" i="9"/>
  <c r="N124" i="9"/>
  <c r="R124" i="9"/>
  <c r="N192" i="9"/>
  <c r="R192" i="9"/>
  <c r="N278" i="9"/>
  <c r="R278" i="9"/>
  <c r="N311" i="9"/>
  <c r="R311" i="9"/>
  <c r="N48" i="9"/>
  <c r="R48" i="9"/>
  <c r="N221" i="9"/>
  <c r="R221" i="9"/>
  <c r="N76" i="9"/>
  <c r="R76" i="9"/>
  <c r="N256" i="9"/>
  <c r="R256" i="9"/>
  <c r="N74" i="9"/>
  <c r="R74" i="9"/>
  <c r="R447" i="9"/>
  <c r="N447" i="9"/>
  <c r="N281" i="9"/>
  <c r="R281" i="9"/>
  <c r="R141" i="9"/>
  <c r="N141" i="9"/>
  <c r="N23" i="9"/>
  <c r="R23" i="9"/>
  <c r="R85" i="9"/>
  <c r="N85" i="9"/>
  <c r="R403" i="9"/>
  <c r="N403" i="9"/>
  <c r="R155" i="9"/>
  <c r="N155" i="9"/>
  <c r="N361" i="9"/>
  <c r="R361" i="9"/>
  <c r="N324" i="9"/>
  <c r="R324" i="9"/>
  <c r="N352" i="9"/>
  <c r="R352" i="9"/>
  <c r="N384" i="9"/>
  <c r="R384" i="9"/>
  <c r="N153" i="9"/>
  <c r="R153" i="9"/>
  <c r="R157" i="9"/>
  <c r="N157" i="9"/>
  <c r="N228" i="9"/>
  <c r="R228" i="9"/>
  <c r="N118" i="9"/>
  <c r="R118" i="9"/>
  <c r="R299" i="9"/>
  <c r="N299" i="9"/>
  <c r="N334" i="9"/>
  <c r="R334" i="9"/>
  <c r="R211" i="9"/>
  <c r="N211" i="9"/>
  <c r="N425" i="9"/>
  <c r="R425" i="9"/>
  <c r="R259" i="9"/>
  <c r="N259" i="9"/>
  <c r="N91" i="9"/>
  <c r="R91" i="9"/>
  <c r="N92" i="9"/>
  <c r="R92" i="9"/>
  <c r="N213" i="9"/>
  <c r="R213" i="9"/>
  <c r="N339" i="9"/>
  <c r="R339" i="9"/>
  <c r="N29" i="9"/>
  <c r="R29" i="9"/>
  <c r="N132" i="9"/>
  <c r="R132" i="9"/>
  <c r="N394" i="9"/>
  <c r="R394" i="9"/>
  <c r="N222" i="9"/>
  <c r="R222" i="9"/>
  <c r="N360" i="9"/>
  <c r="R360" i="9"/>
  <c r="R77" i="9"/>
  <c r="N77" i="9"/>
  <c r="N93" i="9"/>
  <c r="R93" i="9"/>
  <c r="N134" i="9"/>
  <c r="R134" i="9"/>
  <c r="R171" i="9"/>
  <c r="N171" i="9"/>
  <c r="N184" i="9"/>
  <c r="R184" i="9"/>
  <c r="R26" i="9"/>
  <c r="N26" i="9"/>
  <c r="N209" i="9"/>
  <c r="R209" i="9"/>
  <c r="N329" i="9"/>
  <c r="R329" i="9"/>
  <c r="N188" i="9"/>
  <c r="R188" i="9"/>
  <c r="N233" i="9"/>
  <c r="R233" i="9"/>
  <c r="R238" i="13"/>
  <c r="N238" i="13"/>
  <c r="N46" i="13"/>
  <c r="R46" i="13"/>
  <c r="R25" i="13"/>
  <c r="N25" i="13"/>
  <c r="N390" i="13"/>
  <c r="R390" i="13"/>
  <c r="N385" i="13"/>
  <c r="R385" i="13"/>
  <c r="N412" i="13"/>
  <c r="R412" i="13"/>
  <c r="N335" i="13"/>
  <c r="R335" i="13"/>
  <c r="N128" i="13"/>
  <c r="R128" i="13"/>
  <c r="N171" i="13"/>
  <c r="R171" i="13"/>
  <c r="N432" i="13"/>
  <c r="R432" i="13"/>
  <c r="R158" i="13"/>
  <c r="N158" i="13"/>
  <c r="R21" i="13"/>
  <c r="N21" i="13"/>
  <c r="N241" i="13"/>
  <c r="R241" i="13"/>
  <c r="N26" i="13"/>
  <c r="R26" i="13"/>
  <c r="N157" i="13"/>
  <c r="R157" i="13"/>
  <c r="N342" i="13"/>
  <c r="R342" i="13"/>
  <c r="N191" i="13"/>
  <c r="R191" i="13"/>
  <c r="N425" i="13"/>
  <c r="R425" i="13"/>
  <c r="N266" i="13"/>
  <c r="R266" i="13"/>
  <c r="N252" i="13"/>
  <c r="R252" i="13"/>
  <c r="N454" i="13"/>
  <c r="R454" i="13"/>
  <c r="R168" i="13"/>
  <c r="N168" i="13"/>
  <c r="R65" i="13"/>
  <c r="N65" i="13"/>
  <c r="N259" i="13"/>
  <c r="R259" i="13"/>
  <c r="N374" i="13"/>
  <c r="R374" i="13"/>
  <c r="N198" i="13"/>
  <c r="R198" i="13"/>
  <c r="N47" i="13"/>
  <c r="R47" i="13"/>
  <c r="R281" i="13"/>
  <c r="N281" i="13"/>
  <c r="N74" i="13"/>
  <c r="R74" i="13"/>
  <c r="N309" i="13"/>
  <c r="R309" i="13"/>
  <c r="N396" i="13"/>
  <c r="R396" i="13"/>
  <c r="N231" i="13"/>
  <c r="R231" i="13"/>
  <c r="N24" i="13"/>
  <c r="R24" i="13"/>
  <c r="N322" i="13"/>
  <c r="R322" i="13"/>
  <c r="N340" i="13"/>
  <c r="R340" i="13"/>
  <c r="N423" i="13"/>
  <c r="R423" i="13"/>
  <c r="N54" i="13"/>
  <c r="R54" i="13"/>
  <c r="N208" i="13"/>
  <c r="R208" i="13"/>
  <c r="R121" i="13"/>
  <c r="N121" i="13"/>
  <c r="N331" i="13"/>
  <c r="R331" i="13"/>
  <c r="R113" i="13"/>
  <c r="N113" i="13"/>
  <c r="N50" i="13"/>
  <c r="R50" i="13"/>
  <c r="N364" i="13"/>
  <c r="R364" i="13"/>
  <c r="N301" i="13"/>
  <c r="R301" i="13"/>
  <c r="N115" i="13"/>
  <c r="R115" i="13"/>
  <c r="N421" i="13"/>
  <c r="R421" i="13"/>
  <c r="N405" i="13"/>
  <c r="R405" i="13"/>
  <c r="R81" i="13"/>
  <c r="N81" i="13"/>
  <c r="N332" i="13"/>
  <c r="R332" i="13"/>
  <c r="R269" i="13"/>
  <c r="N269" i="13"/>
  <c r="N147" i="13"/>
  <c r="R147" i="13"/>
  <c r="R453" i="13"/>
  <c r="N453" i="13"/>
  <c r="N60" i="13"/>
  <c r="R60" i="13"/>
  <c r="N225" i="11"/>
  <c r="R225" i="11"/>
  <c r="R252" i="11"/>
  <c r="N252" i="11"/>
  <c r="N377" i="11"/>
  <c r="R377" i="11"/>
  <c r="N93" i="11"/>
  <c r="R93" i="11"/>
  <c r="N449" i="11"/>
  <c r="R449" i="11"/>
  <c r="N358" i="11"/>
  <c r="R358" i="11"/>
  <c r="N131" i="11"/>
  <c r="R131" i="11"/>
  <c r="N423" i="9"/>
  <c r="R423" i="9"/>
  <c r="N61" i="9"/>
  <c r="R61" i="9"/>
  <c r="N367" i="9"/>
  <c r="R367" i="9"/>
  <c r="N34" i="9"/>
  <c r="R34" i="9"/>
  <c r="N59" i="9"/>
  <c r="R59" i="9"/>
  <c r="N250" i="9"/>
  <c r="R250" i="9"/>
  <c r="N104" i="9"/>
  <c r="R104" i="9"/>
  <c r="R193" i="13"/>
  <c r="N193" i="13"/>
  <c r="R313" i="13"/>
  <c r="N313" i="13"/>
  <c r="N35" i="13"/>
  <c r="R35" i="13"/>
  <c r="N119" i="13"/>
  <c r="R119" i="13"/>
  <c r="N418" i="13"/>
  <c r="R418" i="13"/>
  <c r="R29" i="13"/>
  <c r="N29" i="13"/>
  <c r="N108" i="13"/>
  <c r="R108" i="13"/>
  <c r="N260" i="13"/>
  <c r="R260" i="13"/>
  <c r="R367" i="11"/>
  <c r="N367" i="11"/>
  <c r="R240" i="11"/>
  <c r="N240" i="11"/>
  <c r="N33" i="11"/>
  <c r="R33" i="11"/>
  <c r="N315" i="11"/>
  <c r="R315" i="11"/>
  <c r="N196" i="11"/>
  <c r="R196" i="11"/>
  <c r="N253" i="11"/>
  <c r="R253" i="11"/>
  <c r="N189" i="11"/>
  <c r="R189" i="11"/>
  <c r="N417" i="11"/>
  <c r="R417" i="11"/>
  <c r="N117" i="11"/>
  <c r="R117" i="11"/>
  <c r="R359" i="11"/>
  <c r="N359" i="11"/>
  <c r="N296" i="11"/>
  <c r="R296" i="11"/>
  <c r="N153" i="11"/>
  <c r="R153" i="11"/>
  <c r="N444" i="11"/>
  <c r="R444" i="11"/>
  <c r="R434" i="11"/>
  <c r="N434" i="11"/>
  <c r="N173" i="11"/>
  <c r="R173" i="11"/>
  <c r="N415" i="11"/>
  <c r="R415" i="11"/>
  <c r="N352" i="11"/>
  <c r="R352" i="11"/>
  <c r="N209" i="11"/>
  <c r="R209" i="11"/>
  <c r="N50" i="11"/>
  <c r="R50" i="11"/>
  <c r="N43" i="11"/>
  <c r="R43" i="11"/>
  <c r="N398" i="11"/>
  <c r="R398" i="11"/>
  <c r="N229" i="11"/>
  <c r="R229" i="11"/>
  <c r="N278" i="11"/>
  <c r="R278" i="11"/>
  <c r="N408" i="11"/>
  <c r="R408" i="11"/>
  <c r="N265" i="11"/>
  <c r="R265" i="11"/>
  <c r="N106" i="11"/>
  <c r="R106" i="11"/>
  <c r="R99" i="11"/>
  <c r="N99" i="11"/>
  <c r="R44" i="11"/>
  <c r="N44" i="11"/>
  <c r="N285" i="11"/>
  <c r="R285" i="11"/>
  <c r="R46" i="11"/>
  <c r="N46" i="11"/>
  <c r="N22" i="11"/>
  <c r="R22" i="11"/>
  <c r="N321" i="11"/>
  <c r="R321" i="11"/>
  <c r="N162" i="11"/>
  <c r="R162" i="11"/>
  <c r="N155" i="11"/>
  <c r="R155" i="11"/>
  <c r="N100" i="11"/>
  <c r="R100" i="11"/>
  <c r="N341" i="11"/>
  <c r="R341" i="11"/>
  <c r="N102" i="11"/>
  <c r="R102" i="11"/>
  <c r="R71" i="11"/>
  <c r="N71" i="11"/>
  <c r="N218" i="11"/>
  <c r="R218" i="11"/>
  <c r="N211" i="11"/>
  <c r="R211" i="11"/>
  <c r="N156" i="11"/>
  <c r="R156" i="11"/>
  <c r="N397" i="11"/>
  <c r="R397" i="11"/>
  <c r="N158" i="11"/>
  <c r="R158" i="11"/>
  <c r="R127" i="11"/>
  <c r="N127" i="11"/>
  <c r="N64" i="11"/>
  <c r="R64" i="11"/>
  <c r="N274" i="11"/>
  <c r="R274" i="11"/>
  <c r="N267" i="11"/>
  <c r="R267" i="11"/>
  <c r="N212" i="11"/>
  <c r="R212" i="11"/>
  <c r="N422" i="11"/>
  <c r="R422" i="11"/>
  <c r="N214" i="11"/>
  <c r="R214" i="11"/>
  <c r="N183" i="11"/>
  <c r="R183" i="11"/>
  <c r="R120" i="11"/>
  <c r="N120" i="11"/>
  <c r="R346" i="11"/>
  <c r="N346" i="11"/>
  <c r="N323" i="11"/>
  <c r="R323" i="11"/>
  <c r="N268" i="11"/>
  <c r="R268" i="11"/>
  <c r="N95" i="9"/>
  <c r="R95" i="9"/>
  <c r="N353" i="9"/>
  <c r="R353" i="9"/>
  <c r="N229" i="9"/>
  <c r="R229" i="9"/>
  <c r="R172" i="9"/>
  <c r="N172" i="9"/>
  <c r="N37" i="9"/>
  <c r="R37" i="9"/>
  <c r="N257" i="9"/>
  <c r="R257" i="9"/>
  <c r="N199" i="9"/>
  <c r="R199" i="9"/>
  <c r="N383" i="9"/>
  <c r="R383" i="9"/>
  <c r="N422" i="9"/>
  <c r="R422" i="9"/>
  <c r="N70" i="9"/>
  <c r="R70" i="9"/>
  <c r="N24" i="9"/>
  <c r="R24" i="9"/>
  <c r="N265" i="9"/>
  <c r="R265" i="9"/>
  <c r="N418" i="9"/>
  <c r="R418" i="9"/>
  <c r="N79" i="9"/>
  <c r="R79" i="9"/>
  <c r="R355" i="9"/>
  <c r="N355" i="9"/>
  <c r="N204" i="9"/>
  <c r="R204" i="9"/>
  <c r="N432" i="9"/>
  <c r="R432" i="9"/>
  <c r="R331" i="9"/>
  <c r="N331" i="9"/>
  <c r="N321" i="9"/>
  <c r="R321" i="9"/>
  <c r="N264" i="9"/>
  <c r="R264" i="9"/>
  <c r="N439" i="9"/>
  <c r="R439" i="9"/>
  <c r="N386" i="9"/>
  <c r="R386" i="9"/>
  <c r="N417" i="9"/>
  <c r="R417" i="9"/>
  <c r="N234" i="9"/>
  <c r="R234" i="9"/>
  <c r="R113" i="9"/>
  <c r="N113" i="9"/>
  <c r="R344" i="9"/>
  <c r="N344" i="9"/>
  <c r="N335" i="9"/>
  <c r="R335" i="9"/>
  <c r="N438" i="9"/>
  <c r="R438" i="9"/>
  <c r="N369" i="9"/>
  <c r="R369" i="9"/>
  <c r="R146" i="9"/>
  <c r="N146" i="9"/>
  <c r="N144" i="9"/>
  <c r="R144" i="9"/>
  <c r="N169" i="9"/>
  <c r="R169" i="9"/>
  <c r="N102" i="9"/>
  <c r="R102" i="9"/>
  <c r="R43" i="9"/>
  <c r="N43" i="9"/>
  <c r="N56" i="9"/>
  <c r="R56" i="9"/>
  <c r="N298" i="9"/>
  <c r="R298" i="9"/>
  <c r="N303" i="9"/>
  <c r="R303" i="9"/>
  <c r="N149" i="9"/>
  <c r="R149" i="9"/>
  <c r="N136" i="9"/>
  <c r="R136" i="9"/>
  <c r="R166" i="9"/>
  <c r="N166" i="9"/>
  <c r="N177" i="9"/>
  <c r="R177" i="9"/>
  <c r="N205" i="9"/>
  <c r="R205" i="9"/>
  <c r="R449" i="9"/>
  <c r="N449" i="9"/>
  <c r="R225" i="9"/>
  <c r="N225" i="9"/>
  <c r="N120" i="9"/>
  <c r="R120" i="9"/>
  <c r="N414" i="9"/>
  <c r="R414" i="9"/>
  <c r="N207" i="9"/>
  <c r="R207" i="9"/>
  <c r="N178" i="9"/>
  <c r="R178" i="9"/>
  <c r="R111" i="9"/>
  <c r="N111" i="9"/>
  <c r="N302" i="9"/>
  <c r="R302" i="9"/>
  <c r="N238" i="9"/>
  <c r="R238" i="9"/>
  <c r="N216" i="9"/>
  <c r="R216" i="9"/>
  <c r="R67" i="9"/>
  <c r="N67" i="9"/>
  <c r="N420" i="9"/>
  <c r="R420" i="9"/>
  <c r="N308" i="9"/>
  <c r="R308" i="9"/>
  <c r="N119" i="9"/>
  <c r="R119" i="9"/>
  <c r="N130" i="13"/>
  <c r="R130" i="13"/>
  <c r="N428" i="13"/>
  <c r="R428" i="13"/>
  <c r="N200" i="13"/>
  <c r="R200" i="13"/>
  <c r="N195" i="13"/>
  <c r="R195" i="13"/>
  <c r="N215" i="13"/>
  <c r="R215" i="13"/>
  <c r="N218" i="13"/>
  <c r="R218" i="13"/>
  <c r="N398" i="13"/>
  <c r="R398" i="13"/>
  <c r="N271" i="13"/>
  <c r="R271" i="13"/>
  <c r="N64" i="13"/>
  <c r="R64" i="13"/>
  <c r="N378" i="13"/>
  <c r="R378" i="13"/>
  <c r="N43" i="13"/>
  <c r="R43" i="13"/>
  <c r="N422" i="13"/>
  <c r="R422" i="13"/>
  <c r="N94" i="13"/>
  <c r="R94" i="13"/>
  <c r="N248" i="13"/>
  <c r="R248" i="13"/>
  <c r="N169" i="13"/>
  <c r="R169" i="13"/>
  <c r="N395" i="13"/>
  <c r="R395" i="13"/>
  <c r="N388" i="13"/>
  <c r="R388" i="13"/>
  <c r="N278" i="13"/>
  <c r="R278" i="13"/>
  <c r="N127" i="13"/>
  <c r="R127" i="13"/>
  <c r="R361" i="13"/>
  <c r="N361" i="13"/>
  <c r="N186" i="13"/>
  <c r="R186" i="13"/>
  <c r="N124" i="13"/>
  <c r="R124" i="13"/>
  <c r="N366" i="13"/>
  <c r="R366" i="13"/>
  <c r="N311" i="13"/>
  <c r="R311" i="13"/>
  <c r="N104" i="13"/>
  <c r="R104" i="13"/>
  <c r="N426" i="13"/>
  <c r="R426" i="13"/>
  <c r="N131" i="13"/>
  <c r="R131" i="13"/>
  <c r="N372" i="13"/>
  <c r="R372" i="13"/>
  <c r="N134" i="13"/>
  <c r="R134" i="13"/>
  <c r="N288" i="13"/>
  <c r="R288" i="13"/>
  <c r="R217" i="13"/>
  <c r="N217" i="13"/>
  <c r="N53" i="13"/>
  <c r="R53" i="13"/>
  <c r="N318" i="13"/>
  <c r="R318" i="13"/>
  <c r="N167" i="13"/>
  <c r="R167" i="13"/>
  <c r="N401" i="13"/>
  <c r="R401" i="13"/>
  <c r="N234" i="13"/>
  <c r="R234" i="13"/>
  <c r="N212" i="13"/>
  <c r="R212" i="13"/>
  <c r="N448" i="13"/>
  <c r="R448" i="13"/>
  <c r="N351" i="13"/>
  <c r="R351" i="13"/>
  <c r="N144" i="13"/>
  <c r="R144" i="13"/>
  <c r="R33" i="13"/>
  <c r="N33" i="13"/>
  <c r="N203" i="13"/>
  <c r="R203" i="13"/>
  <c r="R49" i="13"/>
  <c r="N49" i="13"/>
  <c r="N300" i="13"/>
  <c r="R300" i="13"/>
  <c r="N237" i="13"/>
  <c r="R237" i="13"/>
  <c r="R51" i="13"/>
  <c r="N51" i="13"/>
  <c r="R357" i="13"/>
  <c r="N357" i="13"/>
  <c r="N341" i="13"/>
  <c r="R341" i="13"/>
  <c r="N411" i="13"/>
  <c r="R411" i="13"/>
  <c r="N268" i="13"/>
  <c r="R268" i="13"/>
  <c r="N205" i="13"/>
  <c r="R205" i="13"/>
  <c r="N83" i="13"/>
  <c r="R83" i="13"/>
  <c r="N389" i="13"/>
  <c r="R389" i="13"/>
  <c r="N445" i="13"/>
  <c r="R445" i="13"/>
  <c r="R142" i="11"/>
  <c r="N142" i="11"/>
  <c r="R167" i="11"/>
  <c r="N167" i="11"/>
  <c r="R445" i="11"/>
  <c r="N445" i="11"/>
  <c r="N363" i="11"/>
  <c r="R363" i="11"/>
  <c r="N73" i="11"/>
  <c r="R73" i="11"/>
  <c r="R335" i="11"/>
  <c r="N335" i="11"/>
  <c r="N391" i="11"/>
  <c r="R391" i="11"/>
  <c r="N205" i="11"/>
  <c r="R205" i="11"/>
  <c r="N261" i="11"/>
  <c r="R261" i="11"/>
  <c r="N82" i="9"/>
  <c r="R82" i="9"/>
  <c r="N453" i="9"/>
  <c r="R453" i="9"/>
  <c r="R203" i="9"/>
  <c r="N203" i="9"/>
  <c r="N346" i="9"/>
  <c r="R346" i="9"/>
  <c r="N372" i="9"/>
  <c r="R372" i="9"/>
  <c r="N254" i="9"/>
  <c r="R254" i="9"/>
  <c r="N271" i="9"/>
  <c r="R271" i="9"/>
  <c r="N64" i="9"/>
  <c r="R64" i="9"/>
  <c r="N438" i="13"/>
  <c r="R438" i="13"/>
  <c r="R263" i="13"/>
  <c r="N263" i="13"/>
  <c r="R240" i="13"/>
  <c r="N240" i="13"/>
  <c r="N170" i="13"/>
  <c r="R170" i="13"/>
  <c r="N107" i="13"/>
  <c r="R107" i="13"/>
  <c r="N435" i="13"/>
  <c r="R435" i="13"/>
  <c r="N306" i="13"/>
  <c r="R306" i="13"/>
  <c r="N219" i="13"/>
  <c r="R219" i="13"/>
  <c r="N304" i="11"/>
  <c r="R304" i="11"/>
  <c r="R97" i="11"/>
  <c r="N97" i="11"/>
  <c r="R379" i="11"/>
  <c r="N379" i="11"/>
  <c r="N260" i="11"/>
  <c r="R260" i="11"/>
  <c r="N317" i="11"/>
  <c r="R317" i="11"/>
  <c r="N431" i="11"/>
  <c r="R431" i="11"/>
  <c r="N385" i="11"/>
  <c r="R385" i="11"/>
  <c r="N53" i="11"/>
  <c r="R53" i="11"/>
  <c r="R295" i="11"/>
  <c r="N295" i="11"/>
  <c r="N232" i="11"/>
  <c r="R232" i="11"/>
  <c r="N89" i="11"/>
  <c r="R89" i="11"/>
  <c r="N435" i="11"/>
  <c r="R435" i="11"/>
  <c r="N380" i="11"/>
  <c r="R380" i="11"/>
  <c r="N410" i="11"/>
  <c r="R410" i="11"/>
  <c r="N109" i="11"/>
  <c r="R109" i="11"/>
  <c r="R351" i="11"/>
  <c r="N351" i="11"/>
  <c r="N288" i="11"/>
  <c r="R288" i="11"/>
  <c r="N145" i="11"/>
  <c r="R145" i="11"/>
  <c r="R436" i="11"/>
  <c r="N436" i="11"/>
  <c r="R426" i="11"/>
  <c r="N426" i="11"/>
  <c r="N165" i="11"/>
  <c r="R165" i="11"/>
  <c r="N407" i="11"/>
  <c r="R407" i="11"/>
  <c r="N344" i="11"/>
  <c r="R344" i="11"/>
  <c r="N201" i="11"/>
  <c r="R201" i="11"/>
  <c r="N42" i="11"/>
  <c r="R42" i="11"/>
  <c r="N35" i="11"/>
  <c r="R35" i="11"/>
  <c r="R390" i="11"/>
  <c r="N390" i="11"/>
  <c r="R221" i="11"/>
  <c r="N221" i="11"/>
  <c r="R270" i="11"/>
  <c r="N270" i="11"/>
  <c r="R400" i="11"/>
  <c r="N400" i="11"/>
  <c r="R257" i="11"/>
  <c r="N257" i="11"/>
  <c r="N98" i="11"/>
  <c r="R98" i="11"/>
  <c r="N91" i="11"/>
  <c r="R91" i="11"/>
  <c r="N36" i="11"/>
  <c r="R36" i="11"/>
  <c r="N277" i="11"/>
  <c r="R277" i="11"/>
  <c r="N38" i="11"/>
  <c r="R38" i="11"/>
  <c r="R21" i="11"/>
  <c r="N21" i="11"/>
  <c r="N313" i="11"/>
  <c r="R313" i="11"/>
  <c r="N154" i="11"/>
  <c r="R154" i="11"/>
  <c r="N147" i="11"/>
  <c r="R147" i="11"/>
  <c r="N92" i="11"/>
  <c r="R92" i="11"/>
  <c r="N333" i="11"/>
  <c r="R333" i="11"/>
  <c r="N94" i="11"/>
  <c r="R94" i="11"/>
  <c r="R63" i="11"/>
  <c r="N63" i="11"/>
  <c r="N369" i="11"/>
  <c r="R369" i="11"/>
  <c r="N210" i="11"/>
  <c r="R210" i="11"/>
  <c r="N203" i="11"/>
  <c r="R203" i="11"/>
  <c r="N148" i="11"/>
  <c r="R148" i="11"/>
  <c r="N389" i="11"/>
  <c r="R389" i="11"/>
  <c r="N150" i="11"/>
  <c r="R150" i="11"/>
  <c r="R119" i="11"/>
  <c r="N119" i="11"/>
  <c r="N56" i="11"/>
  <c r="R56" i="11"/>
  <c r="N266" i="11"/>
  <c r="R266" i="11"/>
  <c r="R259" i="11"/>
  <c r="N259" i="11"/>
  <c r="N204" i="11"/>
  <c r="R204" i="11"/>
  <c r="N336" i="9"/>
  <c r="R336" i="9"/>
  <c r="R42" i="9"/>
  <c r="N42" i="9"/>
  <c r="N31" i="9"/>
  <c r="R31" i="9"/>
  <c r="R436" i="9"/>
  <c r="N436" i="9"/>
  <c r="N143" i="9"/>
  <c r="R143" i="9"/>
  <c r="N115" i="9"/>
  <c r="R115" i="9"/>
  <c r="N358" i="9"/>
  <c r="R358" i="9"/>
  <c r="N50" i="9"/>
  <c r="R50" i="9"/>
  <c r="N248" i="9"/>
  <c r="R248" i="9"/>
  <c r="N373" i="9"/>
  <c r="R373" i="9"/>
  <c r="N32" i="9"/>
  <c r="R32" i="9"/>
  <c r="R387" i="9"/>
  <c r="N387" i="9"/>
  <c r="N180" i="9"/>
  <c r="R180" i="9"/>
  <c r="N437" i="9"/>
  <c r="R437" i="9"/>
  <c r="N314" i="9"/>
  <c r="R314" i="9"/>
  <c r="N212" i="9"/>
  <c r="R212" i="9"/>
  <c r="N230" i="9"/>
  <c r="R230" i="9"/>
  <c r="R194" i="9"/>
  <c r="N194" i="9"/>
  <c r="N328" i="9"/>
  <c r="R328" i="9"/>
  <c r="N357" i="9"/>
  <c r="R357" i="9"/>
  <c r="N46" i="9"/>
  <c r="R46" i="9"/>
  <c r="R273" i="9"/>
  <c r="N273" i="9"/>
  <c r="N325" i="9"/>
  <c r="R325" i="9"/>
  <c r="R75" i="9"/>
  <c r="N75" i="9"/>
  <c r="N287" i="9"/>
  <c r="R287" i="9"/>
  <c r="N398" i="9"/>
  <c r="R398" i="9"/>
  <c r="N406" i="9"/>
  <c r="R406" i="9"/>
  <c r="N252" i="9"/>
  <c r="R252" i="9"/>
  <c r="N112" i="9"/>
  <c r="R112" i="9"/>
  <c r="R315" i="9"/>
  <c r="N315" i="9"/>
  <c r="N68" i="9"/>
  <c r="R68" i="9"/>
  <c r="N87" i="9"/>
  <c r="R87" i="9"/>
  <c r="N116" i="9"/>
  <c r="R116" i="9"/>
  <c r="N375" i="9"/>
  <c r="R375" i="9"/>
  <c r="N151" i="9"/>
  <c r="R151" i="9"/>
  <c r="N154" i="9"/>
  <c r="R154" i="9"/>
  <c r="N114" i="9"/>
  <c r="R114" i="9"/>
  <c r="N84" i="9"/>
  <c r="R84" i="9"/>
  <c r="R395" i="9"/>
  <c r="N395" i="9"/>
  <c r="N446" i="9"/>
  <c r="R446" i="9"/>
  <c r="N227" i="9"/>
  <c r="R227" i="9"/>
  <c r="N218" i="9"/>
  <c r="R218" i="9"/>
  <c r="N152" i="9"/>
  <c r="R152" i="9"/>
  <c r="R363" i="9"/>
  <c r="N363" i="9"/>
  <c r="N131" i="9"/>
  <c r="R131" i="9"/>
  <c r="R291" i="9"/>
  <c r="N291" i="9"/>
  <c r="N405" i="9"/>
  <c r="R405" i="9"/>
  <c r="N316" i="9"/>
  <c r="R316" i="9"/>
  <c r="N196" i="9"/>
  <c r="R196" i="9"/>
  <c r="R110" i="9"/>
  <c r="N110" i="9"/>
  <c r="N279" i="9"/>
  <c r="R279" i="9"/>
  <c r="R197" i="9"/>
  <c r="N197" i="9"/>
  <c r="N266" i="9"/>
  <c r="R266" i="9"/>
  <c r="R442" i="9"/>
  <c r="N442" i="9"/>
  <c r="R385" i="9"/>
  <c r="N385" i="9"/>
  <c r="N451" i="13"/>
  <c r="R451" i="13"/>
  <c r="N110" i="13"/>
  <c r="R110" i="13"/>
  <c r="R105" i="13"/>
  <c r="N105" i="13"/>
  <c r="R443" i="13"/>
  <c r="N443" i="13"/>
  <c r="R449" i="13"/>
  <c r="N449" i="13"/>
  <c r="N180" i="13"/>
  <c r="R180" i="13"/>
  <c r="R328" i="13"/>
  <c r="N328" i="13"/>
  <c r="N207" i="13"/>
  <c r="R207" i="13"/>
  <c r="R441" i="13"/>
  <c r="N441" i="13"/>
  <c r="R290" i="13"/>
  <c r="N290" i="13"/>
  <c r="N284" i="13"/>
  <c r="R284" i="13"/>
  <c r="N414" i="13"/>
  <c r="R414" i="13"/>
  <c r="N30" i="13"/>
  <c r="R30" i="13"/>
  <c r="N184" i="13"/>
  <c r="R184" i="13"/>
  <c r="R89" i="13"/>
  <c r="N89" i="13"/>
  <c r="N291" i="13"/>
  <c r="R291" i="13"/>
  <c r="R380" i="13"/>
  <c r="N380" i="13"/>
  <c r="R214" i="13"/>
  <c r="N214" i="13"/>
  <c r="N63" i="13"/>
  <c r="R63" i="13"/>
  <c r="R297" i="13"/>
  <c r="N297" i="13"/>
  <c r="N98" i="13"/>
  <c r="R98" i="13"/>
  <c r="R373" i="13"/>
  <c r="N373" i="13"/>
  <c r="R320" i="13"/>
  <c r="N320" i="13"/>
  <c r="N247" i="13"/>
  <c r="R247" i="13"/>
  <c r="N40" i="13"/>
  <c r="R40" i="13"/>
  <c r="N346" i="13"/>
  <c r="R346" i="13"/>
  <c r="N442" i="13"/>
  <c r="R442" i="13"/>
  <c r="N70" i="13"/>
  <c r="R70" i="13"/>
  <c r="N224" i="13"/>
  <c r="R224" i="13"/>
  <c r="R137" i="13"/>
  <c r="N137" i="13"/>
  <c r="N363" i="13"/>
  <c r="R363" i="13"/>
  <c r="N336" i="13"/>
  <c r="R336" i="13"/>
  <c r="N254" i="13"/>
  <c r="R254" i="13"/>
  <c r="N103" i="13"/>
  <c r="R103" i="13"/>
  <c r="R337" i="13"/>
  <c r="N337" i="13"/>
  <c r="R154" i="13"/>
  <c r="N154" i="13"/>
  <c r="N84" i="13"/>
  <c r="R84" i="13"/>
  <c r="N404" i="13"/>
  <c r="R404" i="13"/>
  <c r="N287" i="13"/>
  <c r="R287" i="13"/>
  <c r="N80" i="13"/>
  <c r="R80" i="13"/>
  <c r="N394" i="13"/>
  <c r="R394" i="13"/>
  <c r="N75" i="13"/>
  <c r="R75" i="13"/>
  <c r="R434" i="13"/>
  <c r="N434" i="13"/>
  <c r="N379" i="13"/>
  <c r="R379" i="13"/>
  <c r="N236" i="13"/>
  <c r="R236" i="13"/>
  <c r="N173" i="13"/>
  <c r="R173" i="13"/>
  <c r="N356" i="13"/>
  <c r="R356" i="13"/>
  <c r="N293" i="13"/>
  <c r="R293" i="13"/>
  <c r="N277" i="13"/>
  <c r="R277" i="13"/>
  <c r="R402" i="13"/>
  <c r="N402" i="13"/>
  <c r="N347" i="13"/>
  <c r="R347" i="13"/>
  <c r="N204" i="13"/>
  <c r="R204" i="13"/>
  <c r="N141" i="13"/>
  <c r="R141" i="13"/>
  <c r="N325" i="13"/>
  <c r="R325" i="13"/>
  <c r="N381" i="13"/>
  <c r="R381" i="13"/>
  <c r="N289" i="11"/>
  <c r="R289" i="11"/>
  <c r="R307" i="11"/>
  <c r="N307" i="11"/>
  <c r="N308" i="11"/>
  <c r="R308" i="11"/>
  <c r="N402" i="11"/>
  <c r="R402" i="11"/>
  <c r="R420" i="11"/>
  <c r="N420" i="11"/>
  <c r="N75" i="11"/>
  <c r="R75" i="11"/>
  <c r="N297" i="11"/>
  <c r="R297" i="11"/>
  <c r="R127" i="9"/>
  <c r="N127" i="9"/>
  <c r="R427" i="9"/>
  <c r="N427" i="9"/>
  <c r="R159" i="9"/>
  <c r="N159" i="9"/>
  <c r="R307" i="9"/>
  <c r="N307" i="9"/>
  <c r="R44" i="9"/>
  <c r="N44" i="9"/>
  <c r="N214" i="9"/>
  <c r="R214" i="9"/>
  <c r="N431" i="9"/>
  <c r="R431" i="9"/>
  <c r="R321" i="13"/>
  <c r="N321" i="13"/>
  <c r="R122" i="13"/>
  <c r="N122" i="13"/>
  <c r="N86" i="13"/>
  <c r="R86" i="13"/>
  <c r="N353" i="13"/>
  <c r="R353" i="13"/>
  <c r="N360" i="13"/>
  <c r="R360" i="13"/>
  <c r="N159" i="13"/>
  <c r="R159" i="13"/>
  <c r="N45" i="13"/>
  <c r="R45" i="13"/>
  <c r="N161" i="11"/>
  <c r="R161" i="11"/>
  <c r="N443" i="11"/>
  <c r="R443" i="11"/>
  <c r="R324" i="11"/>
  <c r="N324" i="11"/>
  <c r="R381" i="11"/>
  <c r="N381" i="11"/>
  <c r="N78" i="11"/>
  <c r="R78" i="11"/>
  <c r="N432" i="11"/>
  <c r="R432" i="11"/>
  <c r="N368" i="11"/>
  <c r="R368" i="11"/>
  <c r="R446" i="11"/>
  <c r="N446" i="11"/>
  <c r="R286" i="11"/>
  <c r="N286" i="11"/>
  <c r="N231" i="11"/>
  <c r="R231" i="11"/>
  <c r="R168" i="11"/>
  <c r="N168" i="11"/>
  <c r="R25" i="11"/>
  <c r="N25" i="11"/>
  <c r="N371" i="11"/>
  <c r="R371" i="11"/>
  <c r="N316" i="11"/>
  <c r="R316" i="11"/>
  <c r="N378" i="11"/>
  <c r="R378" i="11"/>
  <c r="N45" i="11"/>
  <c r="R45" i="11"/>
  <c r="R287" i="11"/>
  <c r="N287" i="11"/>
  <c r="N224" i="11"/>
  <c r="R224" i="11"/>
  <c r="N81" i="11"/>
  <c r="R81" i="11"/>
  <c r="N427" i="11"/>
  <c r="R427" i="11"/>
  <c r="N372" i="11"/>
  <c r="R372" i="11"/>
  <c r="R409" i="11"/>
  <c r="N409" i="11"/>
  <c r="R101" i="11"/>
  <c r="N101" i="11"/>
  <c r="N343" i="11"/>
  <c r="R343" i="11"/>
  <c r="R280" i="11"/>
  <c r="N280" i="11"/>
  <c r="R137" i="11"/>
  <c r="N137" i="11"/>
  <c r="N428" i="11"/>
  <c r="R428" i="11"/>
  <c r="R418" i="11"/>
  <c r="N418" i="11"/>
  <c r="N157" i="11"/>
  <c r="R157" i="11"/>
  <c r="N399" i="11"/>
  <c r="R399" i="11"/>
  <c r="N336" i="11"/>
  <c r="R336" i="11"/>
  <c r="R193" i="11"/>
  <c r="N193" i="11"/>
  <c r="R34" i="11"/>
  <c r="N34" i="11"/>
  <c r="R27" i="11"/>
  <c r="N27" i="11"/>
  <c r="N382" i="11"/>
  <c r="R382" i="11"/>
  <c r="N213" i="11"/>
  <c r="R213" i="11"/>
  <c r="N262" i="11"/>
  <c r="R262" i="11"/>
  <c r="N392" i="11"/>
  <c r="R392" i="11"/>
  <c r="N249" i="11"/>
  <c r="R249" i="11"/>
  <c r="N90" i="11"/>
  <c r="R90" i="11"/>
  <c r="N83" i="11"/>
  <c r="R83" i="11"/>
  <c r="N28" i="11"/>
  <c r="R28" i="11"/>
  <c r="N269" i="11"/>
  <c r="R269" i="11"/>
  <c r="N30" i="11"/>
  <c r="R30" i="11"/>
  <c r="N448" i="11"/>
  <c r="R448" i="11"/>
  <c r="N305" i="11"/>
  <c r="R305" i="11"/>
  <c r="N146" i="11"/>
  <c r="R146" i="11"/>
  <c r="N139" i="11"/>
  <c r="R139" i="11"/>
  <c r="N84" i="11"/>
  <c r="R84" i="11"/>
  <c r="R325" i="11"/>
  <c r="N325" i="11"/>
  <c r="N86" i="11"/>
  <c r="R86" i="11"/>
  <c r="R55" i="11"/>
  <c r="N55" i="11"/>
  <c r="N361" i="11"/>
  <c r="R361" i="11"/>
  <c r="N202" i="11"/>
  <c r="R202" i="11"/>
  <c r="N195" i="11"/>
  <c r="R195" i="11"/>
  <c r="R140" i="11"/>
  <c r="N140" i="11"/>
  <c r="N170" i="9"/>
  <c r="R170" i="9"/>
  <c r="R400" i="9"/>
  <c r="N400" i="9"/>
  <c r="R72" i="9"/>
  <c r="N72" i="9"/>
  <c r="N86" i="9"/>
  <c r="R86" i="9"/>
  <c r="N295" i="9"/>
  <c r="R295" i="9"/>
  <c r="N272" i="9"/>
  <c r="R272" i="9"/>
  <c r="N201" i="9"/>
  <c r="R201" i="9"/>
  <c r="R310" i="9"/>
  <c r="N310" i="9"/>
  <c r="N101" i="9"/>
  <c r="R101" i="9"/>
  <c r="N45" i="9"/>
  <c r="R45" i="9"/>
  <c r="N269" i="9"/>
  <c r="R269" i="9"/>
  <c r="N237" i="9"/>
  <c r="R237" i="9"/>
  <c r="N255" i="9"/>
  <c r="R255" i="9"/>
  <c r="N380" i="9"/>
  <c r="R380" i="9"/>
  <c r="N351" i="9"/>
  <c r="R351" i="9"/>
  <c r="N349" i="9"/>
  <c r="R349" i="9"/>
  <c r="N90" i="9"/>
  <c r="R90" i="9"/>
  <c r="N382" i="9"/>
  <c r="R382" i="9"/>
  <c r="N35" i="9"/>
  <c r="R35" i="9"/>
  <c r="R39" i="9"/>
  <c r="N39" i="9"/>
  <c r="N365" i="9"/>
  <c r="R365" i="9"/>
  <c r="R187" i="9"/>
  <c r="N187" i="9"/>
  <c r="R138" i="9"/>
  <c r="N138" i="9"/>
  <c r="N232" i="9"/>
  <c r="R232" i="9"/>
  <c r="R429" i="9"/>
  <c r="N429" i="9"/>
  <c r="N276" i="9"/>
  <c r="R276" i="9"/>
  <c r="N364" i="9"/>
  <c r="R364" i="9"/>
  <c r="N49" i="9"/>
  <c r="R49" i="9"/>
  <c r="R323" i="9"/>
  <c r="N323" i="9"/>
  <c r="N397" i="9"/>
  <c r="R397" i="9"/>
  <c r="N94" i="9"/>
  <c r="R94" i="9"/>
  <c r="N440" i="9"/>
  <c r="R440" i="9"/>
  <c r="R183" i="9"/>
  <c r="N183" i="9"/>
  <c r="R290" i="9"/>
  <c r="N290" i="9"/>
  <c r="N404" i="9"/>
  <c r="R404" i="9"/>
  <c r="N444" i="9"/>
  <c r="R444" i="9"/>
  <c r="N343" i="9"/>
  <c r="R343" i="9"/>
  <c r="N148" i="9"/>
  <c r="R148" i="9"/>
  <c r="R179" i="9"/>
  <c r="N179" i="9"/>
  <c r="N289" i="9"/>
  <c r="R289" i="9"/>
  <c r="N410" i="9"/>
  <c r="R410" i="9"/>
  <c r="N223" i="9"/>
  <c r="R223" i="9"/>
  <c r="N167" i="9"/>
  <c r="R167" i="9"/>
  <c r="N200" i="9"/>
  <c r="R200" i="9"/>
  <c r="N128" i="9"/>
  <c r="R128" i="9"/>
  <c r="N378" i="9"/>
  <c r="R378" i="9"/>
  <c r="N297" i="9"/>
  <c r="R297" i="9"/>
  <c r="R99" i="9"/>
  <c r="N99" i="9"/>
  <c r="N301" i="9"/>
  <c r="R301" i="9"/>
  <c r="R419" i="9"/>
  <c r="N419" i="9"/>
  <c r="N165" i="9"/>
  <c r="R165" i="9"/>
  <c r="N55" i="9"/>
  <c r="R55" i="9"/>
  <c r="N393" i="9"/>
  <c r="R393" i="9"/>
  <c r="N174" i="13"/>
  <c r="R174" i="13"/>
  <c r="N264" i="13"/>
  <c r="R264" i="13"/>
  <c r="N323" i="13"/>
  <c r="R323" i="13"/>
  <c r="N400" i="13"/>
  <c r="R400" i="13"/>
  <c r="N298" i="13"/>
  <c r="R298" i="13"/>
  <c r="N439" i="13"/>
  <c r="R439" i="13"/>
  <c r="N294" i="13"/>
  <c r="R294" i="13"/>
  <c r="R143" i="13"/>
  <c r="N143" i="13"/>
  <c r="N377" i="13"/>
  <c r="R377" i="13"/>
  <c r="N202" i="13"/>
  <c r="R202" i="13"/>
  <c r="N156" i="13"/>
  <c r="R156" i="13"/>
  <c r="N408" i="13"/>
  <c r="R408" i="13"/>
  <c r="N327" i="13"/>
  <c r="R327" i="13"/>
  <c r="N120" i="13"/>
  <c r="R120" i="13"/>
  <c r="R163" i="13"/>
  <c r="N163" i="13"/>
  <c r="N430" i="13"/>
  <c r="R430" i="13"/>
  <c r="N150" i="13"/>
  <c r="R150" i="13"/>
  <c r="R233" i="13"/>
  <c r="N233" i="13"/>
  <c r="N117" i="13"/>
  <c r="R117" i="13"/>
  <c r="R334" i="13"/>
  <c r="N334" i="13"/>
  <c r="N183" i="13"/>
  <c r="R183" i="13"/>
  <c r="R417" i="13"/>
  <c r="N417" i="13"/>
  <c r="N258" i="13"/>
  <c r="R258" i="13"/>
  <c r="R244" i="13"/>
  <c r="N244" i="13"/>
  <c r="N452" i="13"/>
  <c r="R452" i="13"/>
  <c r="N367" i="13"/>
  <c r="R367" i="13"/>
  <c r="N160" i="13"/>
  <c r="R160" i="13"/>
  <c r="N57" i="13"/>
  <c r="R57" i="13"/>
  <c r="R235" i="13"/>
  <c r="N235" i="13"/>
  <c r="R352" i="13"/>
  <c r="N352" i="13"/>
  <c r="R190" i="13"/>
  <c r="N190" i="13"/>
  <c r="R39" i="13"/>
  <c r="N39" i="13"/>
  <c r="N273" i="13"/>
  <c r="R273" i="13"/>
  <c r="N66" i="13"/>
  <c r="R66" i="13"/>
  <c r="R285" i="13"/>
  <c r="N285" i="13"/>
  <c r="N392" i="13"/>
  <c r="R392" i="13"/>
  <c r="N223" i="13"/>
  <c r="R223" i="13"/>
  <c r="N314" i="13"/>
  <c r="R314" i="13"/>
  <c r="N316" i="13"/>
  <c r="R316" i="13"/>
  <c r="N370" i="13"/>
  <c r="R370" i="13"/>
  <c r="R315" i="13"/>
  <c r="N315" i="13"/>
  <c r="R172" i="13"/>
  <c r="N172" i="13"/>
  <c r="R109" i="13"/>
  <c r="N109" i="13"/>
  <c r="N292" i="13"/>
  <c r="R292" i="13"/>
  <c r="N229" i="13"/>
  <c r="R229" i="13"/>
  <c r="N213" i="13"/>
  <c r="R213" i="13"/>
  <c r="N338" i="13"/>
  <c r="R338" i="13"/>
  <c r="R283" i="13"/>
  <c r="N283" i="13"/>
  <c r="R140" i="13"/>
  <c r="N140" i="13"/>
  <c r="N77" i="13"/>
  <c r="R77" i="13"/>
  <c r="N324" i="13"/>
  <c r="R324" i="13"/>
  <c r="N261" i="13"/>
  <c r="R261" i="13"/>
  <c r="N317" i="13"/>
  <c r="R317" i="13"/>
  <c r="N18" i="11"/>
  <c r="N18" i="7"/>
  <c r="N18" i="9"/>
  <c r="N18" i="20"/>
  <c r="N18" i="13"/>
  <c r="N18" i="5"/>
  <c r="E7" i="7" l="1"/>
  <c r="F4" i="7" s="1"/>
  <c r="H4" i="7" s="1"/>
  <c r="E7" i="5"/>
  <c r="F6" i="5" s="1"/>
  <c r="H6" i="5" s="1"/>
  <c r="F9" i="5" s="1"/>
  <c r="F10" i="5" s="1"/>
  <c r="AD66" i="1"/>
  <c r="AE66" i="1"/>
  <c r="AE72" i="1"/>
  <c r="AD72" i="1"/>
  <c r="AD42" i="1"/>
  <c r="AE42" i="1"/>
  <c r="AE53" i="1"/>
  <c r="AD53" i="1"/>
  <c r="AE31" i="1"/>
  <c r="AC11" i="1" s="1"/>
  <c r="AD31" i="1"/>
  <c r="AD87" i="1"/>
  <c r="AE87" i="1"/>
  <c r="AD25" i="1"/>
  <c r="AE25" i="1"/>
  <c r="AD46" i="1"/>
  <c r="AE46" i="1"/>
  <c r="AD44" i="1"/>
  <c r="AE44" i="1"/>
  <c r="AD27" i="1"/>
  <c r="AE27" i="1"/>
  <c r="E7" i="20"/>
  <c r="F6" i="20" s="1"/>
  <c r="H6" i="20" s="1"/>
  <c r="F9" i="20" s="1"/>
  <c r="F10" i="20" s="1"/>
  <c r="F4" i="2"/>
  <c r="H4" i="2" s="1"/>
  <c r="F6" i="2"/>
  <c r="H6" i="2" s="1"/>
  <c r="F9" i="2" s="1"/>
  <c r="F10" i="2" s="1"/>
  <c r="F5" i="2"/>
  <c r="H5" i="2" s="1"/>
  <c r="E7" i="13"/>
  <c r="E7" i="9"/>
  <c r="E7" i="11"/>
  <c r="F5" i="7" l="1"/>
  <c r="H5" i="7" s="1"/>
  <c r="F6" i="7"/>
  <c r="H6" i="7" s="1"/>
  <c r="F9" i="7" s="1"/>
  <c r="F10" i="7" s="1"/>
  <c r="F5" i="5"/>
  <c r="H5" i="5" s="1"/>
  <c r="F4" i="5"/>
  <c r="H4" i="5" s="1"/>
  <c r="F4" i="20"/>
  <c r="H4" i="20" s="1"/>
  <c r="F5" i="20"/>
  <c r="H5" i="20" s="1"/>
  <c r="F4" i="9"/>
  <c r="H4" i="9" s="1"/>
  <c r="F5" i="9"/>
  <c r="H5" i="9" s="1"/>
  <c r="F6" i="9"/>
  <c r="H6" i="9" s="1"/>
  <c r="F9" i="9" s="1"/>
  <c r="F10" i="9" s="1"/>
  <c r="F4" i="13"/>
  <c r="H4" i="13" s="1"/>
  <c r="F6" i="13"/>
  <c r="H6" i="13" s="1"/>
  <c r="F9" i="13" s="1"/>
  <c r="F10" i="13" s="1"/>
  <c r="F5" i="13"/>
  <c r="H5" i="13" s="1"/>
  <c r="F4" i="11"/>
  <c r="H4" i="11" s="1"/>
  <c r="F6" i="11"/>
  <c r="H6" i="11" s="1"/>
  <c r="F9" i="11" s="1"/>
  <c r="F10" i="11" s="1"/>
  <c r="F5" i="11"/>
  <c r="H5" i="11" s="1"/>
  <c r="F8" i="11"/>
  <c r="F8" i="13"/>
  <c r="F8" i="5"/>
  <c r="F8" i="20"/>
  <c r="F8" i="9"/>
  <c r="F8" i="7"/>
  <c r="F8" i="2"/>
  <c r="G9" i="7" l="1"/>
  <c r="G9" i="20"/>
  <c r="G9" i="2"/>
  <c r="G9" i="11"/>
  <c r="G9" i="9"/>
  <c r="G9" i="13"/>
  <c r="G9" i="5"/>
</calcChain>
</file>

<file path=xl/sharedStrings.xml><?xml version="1.0" encoding="utf-8"?>
<sst xmlns="http://schemas.openxmlformats.org/spreadsheetml/2006/main" count="6197" uniqueCount="604">
  <si>
    <t>GR Vir / GSC 04998-00885</t>
  </si>
  <si>
    <t>P3 =</t>
  </si>
  <si>
    <t>Sine + Quad fit</t>
  </si>
  <si>
    <t>Multiplier</t>
  </si>
  <si>
    <t>Power of 10</t>
  </si>
  <si>
    <t>OLD</t>
  </si>
  <si>
    <t>New, from</t>
  </si>
  <si>
    <t>New wts</t>
  </si>
  <si>
    <t>n</t>
  </si>
  <si>
    <t>Q.+LTE fit</t>
  </si>
  <si>
    <t>Q fit</t>
  </si>
  <si>
    <t>LiTE fit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</si>
  <si>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</si>
  <si>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</si>
  <si>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</si>
  <si>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</si>
  <si>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</si>
  <si>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</si>
  <si>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</si>
  <si>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</si>
  <si>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</si>
  <si>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</si>
  <si>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</si>
  <si>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</si>
  <si>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t>System Type:</t>
  </si>
  <si>
    <t>EW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</si>
  <si>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</si>
  <si>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</si>
  <si>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</si>
  <si>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FIT</t>
  </si>
  <si>
    <t>page A (6)</t>
  </si>
  <si>
    <t>2019-12-08</t>
  </si>
  <si>
    <t>Mean</t>
  </si>
  <si>
    <t>Stdev</t>
  </si>
  <si>
    <t>Cnst</t>
  </si>
  <si>
    <t>GCVS 4 Eph.</t>
  </si>
  <si>
    <t>Slope</t>
  </si>
  <si>
    <t>My time zone &gt;&gt;&gt;&gt;&gt;</t>
  </si>
  <si>
    <t>(PST=8, PDT=MDT=7, MDT=CST=6, etc.)</t>
  </si>
  <si>
    <t>Quad</t>
  </si>
  <si>
    <t>--- Working ----</t>
  </si>
  <si>
    <t xml:space="preserve">A (ampl) = </t>
  </si>
  <si>
    <t>Epoch =</t>
  </si>
  <si>
    <t>e (eccen)</t>
  </si>
  <si>
    <t>Period =</t>
  </si>
  <si>
    <t>wt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</si>
  <si>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</si>
  <si>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</si>
  <si>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t>Start of linear fit &gt;&gt;&gt;&gt;&gt;&gt;&gt;&gt;&gt;&gt;&gt;&gt;&gt;&gt;&gt;&gt;&gt;&gt;&gt;&gt;&gt;</t>
  </si>
  <si>
    <t>rms dev'n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</si>
  <si>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</si>
  <si>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</si>
  <si>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>Linear</t>
  </si>
  <si>
    <t>Quadratic</t>
  </si>
  <si>
    <t xml:space="preserve">To = </t>
  </si>
  <si>
    <t>HJD</t>
  </si>
  <si>
    <t>LS Intercept =</t>
  </si>
  <si>
    <t>AD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</si>
  <si>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</si>
  <si>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</si>
  <si>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LS Slope =</t>
  </si>
  <si>
    <t>start row</t>
  </si>
  <si>
    <t>e sin nu_o</t>
  </si>
  <si>
    <t>LS Quadr term =</t>
  </si>
  <si>
    <t>na</t>
  </si>
  <si>
    <t>cell</t>
  </si>
  <si>
    <t>AD21</t>
  </si>
  <si>
    <t>AD22</t>
  </si>
  <si>
    <t>AD39</t>
  </si>
  <si>
    <t>AD54</t>
  </si>
  <si>
    <t>pg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</si>
  <si>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</si>
  <si>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</si>
  <si>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</si>
  <si>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end row</t>
  </si>
  <si>
    <t>vis</t>
  </si>
  <si>
    <t>days/year</t>
  </si>
  <si>
    <t>New epoch =</t>
  </si>
  <si>
    <t>Add cycle</t>
  </si>
  <si>
    <t>AD38</t>
  </si>
  <si>
    <t>AD53</t>
  </si>
  <si>
    <t>AD122</t>
  </si>
  <si>
    <t>PE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</si>
  <si>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</si>
  <si>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</si>
  <si>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Take mean of these 2</t>
  </si>
  <si>
    <t>New Period =</t>
  </si>
  <si>
    <t>JD today</t>
  </si>
  <si>
    <t>CCD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</si>
  <si>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</si>
  <si>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# of data points:</t>
  </si>
  <si>
    <t>Old Cycle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</si>
  <si>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</si>
  <si>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New Ephemeris =</t>
  </si>
  <si>
    <t>New Cycle</t>
  </si>
  <si>
    <r>
      <t>Σ diff</t>
    </r>
    <r>
      <rPr>
        <vertAlign val="superscript"/>
        <sz val="10"/>
        <rFont val="Arial"/>
        <family val="2"/>
      </rPr>
      <t>2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</si>
  <si>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</si>
  <si>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</si>
  <si>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Next ToM</t>
  </si>
  <si>
    <t># points</t>
  </si>
  <si>
    <t>Interval (days)</t>
  </si>
  <si>
    <t>=</t>
  </si>
  <si>
    <t>P3 cycles</t>
  </si>
  <si>
    <t>Source</t>
  </si>
  <si>
    <t>Typ</t>
  </si>
  <si>
    <t>ToM</t>
  </si>
  <si>
    <t>error</t>
  </si>
  <si>
    <t>n'</t>
  </si>
  <si>
    <t>O-C</t>
  </si>
  <si>
    <t>S5</t>
  </si>
  <si>
    <t>S6</t>
  </si>
  <si>
    <t>Misc</t>
  </si>
  <si>
    <t>Lin Fit</t>
  </si>
  <si>
    <t>Q. Fit</t>
  </si>
  <si>
    <t>Date</t>
  </si>
  <si>
    <t>BAD</t>
  </si>
  <si>
    <t>Q+S fit</t>
  </si>
  <si>
    <t>LTE Resid</t>
  </si>
  <si>
    <t>Q+S resid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</si>
  <si>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</si>
  <si>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</si>
  <si>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</si>
  <si>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>A.BOX</t>
  </si>
  <si>
    <t xml:space="preserve"> e sin nu</t>
  </si>
  <si>
    <t>Cereda et al 1988</t>
  </si>
  <si>
    <t>IBVS 2344</t>
  </si>
  <si>
    <t>II</t>
  </si>
  <si>
    <t>GCVS 4</t>
  </si>
  <si>
    <t>Halbedal 1988</t>
  </si>
  <si>
    <t>BBSAG Bull.92</t>
  </si>
  <si>
    <t>BBSAG Bull.94</t>
  </si>
  <si>
    <t>BBSAG Bull.95</t>
  </si>
  <si>
    <t>Hipparcos</t>
  </si>
  <si>
    <t>I</t>
  </si>
  <si>
    <t>V</t>
  </si>
  <si>
    <t>Dalmazio</t>
  </si>
  <si>
    <t>BBSAG Bull.112</t>
  </si>
  <si>
    <t>VSB 47 </t>
  </si>
  <si>
    <t>IBVS 4712</t>
  </si>
  <si>
    <t>IBVS 5300</t>
  </si>
  <si>
    <t>IBVS 5463</t>
  </si>
  <si>
    <t>IBVS 5471</t>
  </si>
  <si>
    <t>Kaya</t>
  </si>
  <si>
    <t>BV</t>
  </si>
  <si>
    <t>Qian 2004</t>
  </si>
  <si>
    <t>VSB 44 </t>
  </si>
  <si>
    <t>IBVS 5843</t>
  </si>
  <si>
    <t>VSB 45 </t>
  </si>
  <si>
    <t>VSB 48 </t>
  </si>
  <si>
    <t>IBVS 5887</t>
  </si>
  <si>
    <t>VSB 50 </t>
  </si>
  <si>
    <t>OEJV 0116</t>
  </si>
  <si>
    <t>OEJV 0130</t>
  </si>
  <si>
    <t>OEJV 0160</t>
  </si>
  <si>
    <t>IBVS 6010</t>
  </si>
  <si>
    <t>OEJV 0155</t>
  </si>
  <si>
    <t>0,0070</t>
  </si>
  <si>
    <t>OEJV 0165</t>
  </si>
  <si>
    <t>VSB 56 </t>
  </si>
  <si>
    <t>Paschke</t>
  </si>
  <si>
    <t>ccd</t>
  </si>
  <si>
    <t>OEJV 0168</t>
  </si>
  <si>
    <t>VSB_061</t>
  </si>
  <si>
    <t>JAVSO..44…69</t>
  </si>
  <si>
    <t>JAVSO..45..121</t>
  </si>
  <si>
    <t>VSB-064</t>
  </si>
  <si>
    <t>B</t>
  </si>
  <si>
    <t>Ic</t>
  </si>
  <si>
    <t>OEJV 0191</t>
  </si>
  <si>
    <t>JAVSO..47..105</t>
  </si>
  <si>
    <t>JAVSO..48..256</t>
  </si>
  <si>
    <t>VSB 067</t>
  </si>
  <si>
    <t>cG</t>
  </si>
  <si>
    <t>VSB 069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</si>
  <si>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</si>
  <si>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</si>
  <si>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</si>
  <si>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</si>
  <si>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</si>
  <si>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</si>
  <si>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</si>
  <si>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</si>
  <si>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</si>
  <si>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</si>
  <si>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</si>
  <si>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</si>
  <si>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</si>
  <si>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</si>
  <si>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</si>
  <si>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</si>
  <si>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</si>
  <si>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</si>
  <si>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</si>
  <si>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</si>
  <si>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</si>
  <si>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</si>
  <si>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</si>
  <si>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</si>
  <si>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</si>
  <si>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</si>
  <si>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</si>
  <si>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</si>
  <si>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</si>
  <si>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</si>
  <si>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</si>
  <si>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</si>
  <si>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</si>
  <si>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</si>
  <si>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</si>
  <si>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</si>
  <si>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</si>
  <si>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</si>
  <si>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</si>
  <si>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</si>
  <si>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</si>
  <si>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</si>
  <si>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</si>
  <si>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</si>
  <si>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</si>
  <si>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</si>
  <si>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</si>
  <si>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</si>
  <si>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J</t>
  </si>
  <si>
    <t>K</t>
  </si>
  <si>
    <t>L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</si>
  <si>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</si>
  <si>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</si>
  <si>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</si>
  <si>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</si>
  <si>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</si>
  <si>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</si>
  <si>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</si>
  <si>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</si>
  <si>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</si>
  <si>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</si>
  <si>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</si>
  <si>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</si>
  <si>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</si>
  <si>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</si>
  <si>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</si>
  <si>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</si>
  <si>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</si>
  <si>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</si>
  <si>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</si>
  <si>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</si>
  <si>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</si>
  <si>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</si>
  <si>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</si>
  <si>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</si>
  <si>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</si>
  <si>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</si>
  <si>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</si>
  <si>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</si>
  <si>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</si>
  <si>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</si>
  <si>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</si>
  <si>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</si>
  <si>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</si>
  <si>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</si>
  <si>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IBVS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</si>
  <si>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</si>
  <si>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</si>
  <si>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</si>
  <si>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</si>
  <si>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</si>
  <si>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</si>
  <si>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</si>
  <si>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1-e^2</t>
  </si>
  <si>
    <t>a12 sin I =</t>
  </si>
  <si>
    <t>error &gt;&gt;&gt;&gt;&gt;&gt;&gt;&gt;&gt;</t>
  </si>
  <si>
    <t xml:space="preserve">P3 = </t>
  </si>
  <si>
    <t>Done &gt;&gt;</t>
  </si>
  <si>
    <t>% error &gt;&gt;&gt;&gt;</t>
  </si>
  <si>
    <t>f (m3) =</t>
  </si>
  <si>
    <t>GO TO ROW &gt;&gt;&gt;&gt;&gt;&gt;</t>
  </si>
  <si>
    <t>IN / OUT</t>
  </si>
  <si>
    <t>diff2</t>
  </si>
  <si>
    <t>Lehky</t>
  </si>
  <si>
    <t>Vrastak</t>
  </si>
  <si>
    <t>OLD - from</t>
  </si>
  <si>
    <t>page A(5)</t>
  </si>
  <si>
    <t>best yet</t>
  </si>
  <si>
    <t>PE / CCD only</t>
  </si>
  <si>
    <t>Qian</t>
  </si>
  <si>
    <t>from</t>
  </si>
  <si>
    <t>PE/CCD</t>
  </si>
  <si>
    <t>PE/CCD, Solver ---------------------------------------</t>
  </si>
  <si>
    <t>no adj</t>
  </si>
  <si>
    <t>Model 1</t>
  </si>
  <si>
    <t>Model 2</t>
  </si>
  <si>
    <t>Model 3</t>
  </si>
  <si>
    <t>Model 4</t>
  </si>
  <si>
    <t>ΔT (days)</t>
  </si>
  <si>
    <t>ΔT (yr)</t>
  </si>
  <si>
    <t>cycles</t>
  </si>
  <si>
    <t>----</t>
  </si>
  <si>
    <r>
      <t>a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sin i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=</t>
    </r>
  </si>
  <si>
    <t>days/yr</t>
  </si>
  <si>
    <r>
      <t>P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=</t>
    </r>
  </si>
  <si>
    <r>
      <t>f (m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 =</t>
    </r>
  </si>
  <si>
    <r>
      <t>M</t>
    </r>
    <r>
      <rPr>
        <vertAlign val="subscript"/>
        <sz val="10"/>
        <rFont val="Arial"/>
        <family val="2"/>
      </rPr>
      <t>ʘ</t>
    </r>
  </si>
  <si>
    <t>A (7)</t>
  </si>
  <si>
    <t>A (8)</t>
  </si>
  <si>
    <t>A (9)</t>
  </si>
  <si>
    <t>A (10)</t>
  </si>
  <si>
    <t>NEW</t>
  </si>
  <si>
    <t>1st try</t>
  </si>
  <si>
    <t>vary</t>
  </si>
  <si>
    <t>all</t>
  </si>
  <si>
    <t>Q.+sine</t>
  </si>
  <si>
    <t>my_fit</t>
  </si>
  <si>
    <t>Qian &amp; Yang 2004</t>
  </si>
  <si>
    <t>Const</t>
  </si>
  <si>
    <t>linear</t>
  </si>
  <si>
    <t>Ampl</t>
  </si>
  <si>
    <t>Ang.freq</t>
  </si>
  <si>
    <t>DEGREES</t>
  </si>
  <si>
    <t>Ph.const</t>
  </si>
  <si>
    <t>dP/dt=</t>
  </si>
  <si>
    <t>Q.fit</t>
  </si>
  <si>
    <t>Sin fit</t>
  </si>
  <si>
    <t>data-Sin</t>
  </si>
  <si>
    <t>Cereda et al 1988 A&amp;AS, 76, 255</t>
  </si>
  <si>
    <t>Halbedal 1988 IBVS 3132</t>
  </si>
  <si>
    <t>Qian 2004AJ....128.2430</t>
  </si>
  <si>
    <t>Zhang</t>
  </si>
  <si>
    <t>ALL</t>
  </si>
  <si>
    <t>Q.+LiTE fit</t>
  </si>
  <si>
    <t>better</t>
  </si>
  <si>
    <t>BEST</t>
  </si>
  <si>
    <t>data</t>
  </si>
  <si>
    <t>Zhang et al. 2017RAA….17…12</t>
  </si>
  <si>
    <t>NOTE:  Zhang et al. 2017 used only a sinusoidal fit.</t>
  </si>
  <si>
    <t>The latter fits the points before cycle -10000 rather poorly.</t>
  </si>
  <si>
    <t>The LiTE fit is quite good there.</t>
  </si>
  <si>
    <t>HOWEVER, bot thits seem to be diverging from tha latest points.</t>
  </si>
  <si>
    <t>NOTE -- fewer points here *************************</t>
  </si>
  <si>
    <t>ZHANG</t>
  </si>
  <si>
    <t>ZH-not listed</t>
  </si>
  <si>
    <t>LiTE Resid</t>
  </si>
  <si>
    <t>http://var2.astro.cz/ocgate/</t>
  </si>
  <si>
    <t>Revised</t>
  </si>
  <si>
    <t>Listed in</t>
  </si>
  <si>
    <t>s6</t>
  </si>
  <si>
    <t>s7</t>
  </si>
  <si>
    <t xml:space="preserve"> Cereda et al. 1988; </t>
  </si>
  <si>
    <t>.</t>
  </si>
  <si>
    <t>quad</t>
  </si>
  <si>
    <t>const.</t>
  </si>
  <si>
    <t>NEW FIT</t>
  </si>
  <si>
    <t>RADIANS</t>
  </si>
  <si>
    <t>Minima of GR Vir from the Lichtenknecker Database of the BAV</t>
  </si>
  <si>
    <t>http://www.bav-astro.de/LkDB/index.php</t>
  </si>
  <si>
    <t> BBS 61 </t>
  </si>
  <si>
    <t> 26.05.1982 21:08 </t>
  </si>
  <si>
    <t> 0.000 </t>
  </si>
  <si>
    <t>?</t>
  </si>
  <si>
    <t> R.Diethelm </t>
  </si>
  <si>
    <t> BBS 92 </t>
  </si>
  <si>
    <t> 04.05.1989 00:21 </t>
  </si>
  <si>
    <t> 0.061 </t>
  </si>
  <si>
    <t> A.Paschke </t>
  </si>
  <si>
    <t> BBS 94 </t>
  </si>
  <si>
    <t> 02.03.1990 04:20 </t>
  </si>
  <si>
    <t> 0.002 </t>
  </si>
  <si>
    <t> F.Acerbi </t>
  </si>
  <si>
    <t> BBS 95 </t>
  </si>
  <si>
    <t> 01.05.1990 01:27 </t>
  </si>
  <si>
    <t> 0.067 </t>
  </si>
  <si>
    <t> 23.06.1990 21:18 </t>
  </si>
  <si>
    <t> -0.045 </t>
  </si>
  <si>
    <t> BBS 112 </t>
  </si>
  <si>
    <t> 09.05.1996 21:04 </t>
  </si>
  <si>
    <t> -0.112 </t>
  </si>
  <si>
    <t> D.Dalmazio </t>
  </si>
  <si>
    <t> 14.05.1996 21:27 </t>
  </si>
  <si>
    <t> -0.133 </t>
  </si>
  <si>
    <t> 22.05.1996 21:18 </t>
  </si>
  <si>
    <t> -0.115 </t>
  </si>
  <si>
    <t>BAVM 118 </t>
  </si>
  <si>
    <t> 13.05.1998 20:54 </t>
  </si>
  <si>
    <t> -0.064 </t>
  </si>
  <si>
    <t>o</t>
  </si>
  <si>
    <t> W.Kleikamp </t>
  </si>
  <si>
    <t>IBVS 5300 </t>
  </si>
  <si>
    <t> 11.04.2002 00:18 </t>
  </si>
  <si>
    <t> -0.1460 </t>
  </si>
  <si>
    <t> Albayrak&amp;Tanriverdi </t>
  </si>
  <si>
    <t> 04.05.2002 22:47 </t>
  </si>
  <si>
    <t> -0.1348 </t>
  </si>
  <si>
    <t> Cetintas&amp;Elmash </t>
  </si>
  <si>
    <t> 14.06.2002 21:31 </t>
  </si>
  <si>
    <t> -0.1140 </t>
  </si>
  <si>
    <t> Tanriverdi&amp;Bulka </t>
  </si>
  <si>
    <t> 17.06.2002 20:15 </t>
  </si>
  <si>
    <t> -0.1050 </t>
  </si>
  <si>
    <t> 04.07.2002 20:18 </t>
  </si>
  <si>
    <t> -0.1031 </t>
  </si>
  <si>
    <t> Tanriverdi&amp;Senavci </t>
  </si>
  <si>
    <t> 08.07.2002 20:04 </t>
  </si>
  <si>
    <t> -0.1006 </t>
  </si>
  <si>
    <t>IBVS 5463 </t>
  </si>
  <si>
    <t> 01.05.2003 20:09 </t>
  </si>
  <si>
    <t> -0.0751 </t>
  </si>
  <si>
    <t> Z.Müyesseroglu et al. </t>
  </si>
  <si>
    <t> 02.05.2003 00:26 </t>
  </si>
  <si>
    <t> -0.1066 </t>
  </si>
  <si>
    <t> 22.05.2003 22:16 </t>
  </si>
  <si>
    <t> -0.1850 </t>
  </si>
  <si>
    <t> 05.06.2003 21:15 </t>
  </si>
  <si>
    <t> -0.2887 </t>
  </si>
  <si>
    <t> 03.07.2003 19:39 </t>
  </si>
  <si>
    <t> -0.0597 </t>
  </si>
  <si>
    <t>IBVS 5843 </t>
  </si>
  <si>
    <t> 30.04.2005 04:25 </t>
  </si>
  <si>
    <t> -0.2683 </t>
  </si>
  <si>
    <t>-I</t>
  </si>
  <si>
    <t> W.Ogloza et al. </t>
  </si>
  <si>
    <t> 02.05.2005 02:15 </t>
  </si>
  <si>
    <t> -0.0379 </t>
  </si>
  <si>
    <t> 02.05.2005 06:23 </t>
  </si>
  <si>
    <t> -0.0753 </t>
  </si>
  <si>
    <t> 06.05.2005 06:11 </t>
  </si>
  <si>
    <t> -0.0713 </t>
  </si>
  <si>
    <t> 07.05.2005 02:58 </t>
  </si>
  <si>
    <t> -0.0450 </t>
  </si>
  <si>
    <t> 07.05.2005 07:09 </t>
  </si>
  <si>
    <t> -0.0806 </t>
  </si>
  <si>
    <t>IBVS 5887 </t>
  </si>
  <si>
    <t> 29.06.2008 20:04 </t>
  </si>
  <si>
    <t> -0.0472 </t>
  </si>
  <si>
    <t>B;V</t>
  </si>
  <si>
    <t> M.Yazici &amp; H.Durmus </t>
  </si>
  <si>
    <t>OEJV 0116 </t>
  </si>
  <si>
    <t> 21.06.2009 21:00 </t>
  </si>
  <si>
    <t> -0.012 </t>
  </si>
  <si>
    <t>OEJV 0160 </t>
  </si>
  <si>
    <t> 24.02.2011 02:45 </t>
  </si>
  <si>
    <t> 0.01243 </t>
  </si>
  <si>
    <t> M.Lehky </t>
  </si>
  <si>
    <t>BAVM 220 </t>
  </si>
  <si>
    <t> 12.03.2011 02:00 </t>
  </si>
  <si>
    <t> 0.0305 </t>
  </si>
  <si>
    <t> U.Schmidt </t>
  </si>
  <si>
    <t>OEJV 0155 </t>
  </si>
  <si>
    <t> 21.06.2012 23:32 </t>
  </si>
  <si>
    <t> 0.1087 </t>
  </si>
  <si>
    <t>ns</t>
  </si>
  <si>
    <t> 21.04.2013 22:06 </t>
  </si>
  <si>
    <t> 0.14461 </t>
  </si>
  <si>
    <t> M.Vraš?ak </t>
  </si>
  <si>
    <t> 0.14491 </t>
  </si>
  <si>
    <t> 0.14494 </t>
  </si>
  <si>
    <t> 21.04.2013 22:07 </t>
  </si>
  <si>
    <t> 0.14516 </t>
  </si>
  <si>
    <t> 25.05.1997 12:02 </t>
  </si>
  <si>
    <t> -0.208 </t>
  </si>
  <si>
    <t> K.Nagai </t>
  </si>
  <si>
    <t> 30.04.2008 15:14 </t>
  </si>
  <si>
    <t> -0.2228 </t>
  </si>
  <si>
    <t> 29.04.2009 14:45 </t>
  </si>
  <si>
    <t> -0.1726 </t>
  </si>
  <si>
    <t>Rc</t>
  </si>
  <si>
    <t> 02.05.2009 13:32 </t>
  </si>
  <si>
    <t> -0.1613 </t>
  </si>
  <si>
    <t> 09.05.2009 12:06 </t>
  </si>
  <si>
    <t> 0.0623 </t>
  </si>
  <si>
    <t> 14.05.2009 12:48 </t>
  </si>
  <si>
    <t> 0.0545 </t>
  </si>
  <si>
    <t> 14.05.2009 12:49 </t>
  </si>
  <si>
    <t> 0.0553 </t>
  </si>
  <si>
    <t> 25.05.2009 11:09 </t>
  </si>
  <si>
    <t> 0.0720 </t>
  </si>
  <si>
    <t> 26.05.2009 12:00 </t>
  </si>
  <si>
    <t> -0.1517 </t>
  </si>
  <si>
    <t> 06.05.2013 12:06 </t>
  </si>
  <si>
    <t> 0.2467 </t>
  </si>
  <si>
    <t> 08.05.2013 14:05 </t>
  </si>
  <si>
    <t> 0.2306 </t>
  </si>
  <si>
    <t> 08.05.2013 14:06 </t>
  </si>
  <si>
    <t> 0.2311 </t>
  </si>
  <si>
    <t> 08.05.2013 14:07 </t>
  </si>
  <si>
    <t> 0.2314 </t>
  </si>
  <si>
    <t> 14.05.2013 11:39 </t>
  </si>
  <si>
    <t> 0.2521 </t>
  </si>
  <si>
    <t> 14.05.2013 11:40 </t>
  </si>
  <si>
    <t> 0.2533 </t>
  </si>
  <si>
    <t> 0.2534 </t>
  </si>
  <si>
    <t> 28.04.2005 14:58 </t>
  </si>
  <si>
    <t> -0.1498 </t>
  </si>
  <si>
    <t> 20.04.2006 15:43 </t>
  </si>
  <si>
    <t> -0.1217 </t>
  </si>
  <si>
    <t> K.Nagai et al. </t>
  </si>
  <si>
    <t> 28.04.2006 15:16 </t>
  </si>
  <si>
    <t> -0.1163 </t>
  </si>
  <si>
    <t> 05.05.2006 13:56 </t>
  </si>
  <si>
    <t> -0.0978 </t>
  </si>
  <si>
    <t> 21.05.2006 12:59 </t>
  </si>
  <si>
    <t> -0.0878 </t>
  </si>
  <si>
    <t> 21.05.2006 17:12 </t>
  </si>
  <si>
    <t> -0.1219 </t>
  </si>
  <si>
    <t>O-C Gateway</t>
  </si>
  <si>
    <t>http://var.astro.cz/ocgate/ocgate.php?star=GR+Vir&amp;submit=Submit&amp;lang=en</t>
  </si>
  <si>
    <t>Hoffmann</t>
  </si>
  <si>
    <t>I,2344,,,,</t>
  </si>
  <si>
    <t>Diethelm</t>
  </si>
  <si>
    <t>Roger</t>
  </si>
  <si>
    <t>B,0061,0,GCVS,,</t>
  </si>
  <si>
    <t>Anton</t>
  </si>
  <si>
    <t>B,0092,B,0092,,</t>
  </si>
  <si>
    <t>Acerbi</t>
  </si>
  <si>
    <t>Francesco</t>
  </si>
  <si>
    <t>B,0094,B,0094,,</t>
  </si>
  <si>
    <t>B,0095,B,0095,,</t>
  </si>
  <si>
    <t>Davide</t>
  </si>
  <si>
    <t>B,0112,B,0112,,</t>
  </si>
  <si>
    <t>Nagai</t>
  </si>
  <si>
    <t>Kazuo</t>
  </si>
  <si>
    <t>J,0047,,,,</t>
  </si>
  <si>
    <t>Kleikamp</t>
  </si>
  <si>
    <t>Wilhelm</t>
  </si>
  <si>
    <t>D,0118,I,4712,,</t>
  </si>
  <si>
    <t>Albayrak</t>
  </si>
  <si>
    <t>BVR</t>
  </si>
  <si>
    <t>I,5300,,,,</t>
  </si>
  <si>
    <t>Elmasli</t>
  </si>
  <si>
    <t>UBV</t>
  </si>
  <si>
    <t>Asli</t>
  </si>
  <si>
    <t>Tanriverdi</t>
  </si>
  <si>
    <t>Toeroen</t>
  </si>
  <si>
    <t>I,5463,,,,</t>
  </si>
  <si>
    <t>I,5471,,,,</t>
  </si>
  <si>
    <t>Senavci</t>
  </si>
  <si>
    <t>Oezavci</t>
  </si>
  <si>
    <t>J,0044,,,,20SC+SV-04LE</t>
  </si>
  <si>
    <t>Ogloza</t>
  </si>
  <si>
    <t>Waldemar</t>
  </si>
  <si>
    <t>I,5843,,,,Pi</t>
  </si>
  <si>
    <t>of</t>
  </si>
  <si>
    <t>Sky</t>
  </si>
  <si>
    <t>Nakajima</t>
  </si>
  <si>
    <t>Kazuhir</t>
  </si>
  <si>
    <t>J,0045,,,,20SC+CV-04</t>
  </si>
  <si>
    <t>J,0048,,,,10L+CV-04</t>
  </si>
  <si>
    <t>Yazici</t>
  </si>
  <si>
    <t>I,5887,,,,</t>
  </si>
  <si>
    <t>E,0116,,,,50mm+G1</t>
  </si>
  <si>
    <t>E,0130,,,,50mm+G1</t>
  </si>
  <si>
    <t>Schmidt</t>
  </si>
  <si>
    <t>D,0220,I,6010,,ST-7</t>
  </si>
  <si>
    <t>E,0155,,,,10cm+G1</t>
  </si>
  <si>
    <t>J,0056,,,,20SC+ST-402</t>
  </si>
  <si>
    <t>0,Hipp,0,Hipp,,</t>
  </si>
  <si>
    <t>G,0792,G,0792,,</t>
  </si>
  <si>
    <t>I,5463,,,corr</t>
  </si>
  <si>
    <t>hrs,</t>
  </si>
  <si>
    <t>E,0162,,,,35mm+ST7</t>
  </si>
  <si>
    <t>M.</t>
  </si>
  <si>
    <t>C,0038,E,0160,,35mm+ST5C</t>
  </si>
  <si>
    <t>C,0038,E,0160,,24cm+G2</t>
  </si>
  <si>
    <t xml:space="preserve"> Cereda et al. 1988</t>
  </si>
  <si>
    <t>...</t>
  </si>
  <si>
    <t>Pe</t>
  </si>
  <si>
    <t>_x0001_4740.5</t>
  </si>
  <si>
    <t>_x0001_0.0033</t>
  </si>
  <si>
    <t>_x0001_1643.5</t>
  </si>
  <si>
    <t>_x0001_0.0004</t>
  </si>
  <si>
    <t xml:space="preserve"> Halbedel 1988</t>
  </si>
  <si>
    <t>_x0001_0.0061</t>
  </si>
  <si>
    <t xml:space="preserve"> Agerer et al. 1999</t>
  </si>
  <si>
    <t>_x0001_0.0007</t>
  </si>
  <si>
    <t>_x0001_0.0121</t>
  </si>
  <si>
    <t>_x0001_0.0008</t>
  </si>
  <si>
    <t xml:space="preserve"> Albayrak et al. 2002</t>
  </si>
  <si>
    <t>_x0001_0.0009</t>
  </si>
  <si>
    <t>_x0001_0.0124</t>
  </si>
  <si>
    <t xml:space="preserve"> Mu ¨yesseroglu et al. 2003</t>
  </si>
  <si>
    <t xml:space="preserve"> Selam et al. 2003</t>
  </si>
  <si>
    <t>_x0001_0.0050</t>
  </si>
  <si>
    <t xml:space="preserve"> Qin &amp; Yang 2004</t>
  </si>
  <si>
    <t>_x0001_0.0092</t>
  </si>
  <si>
    <t>_x0001_0.0031</t>
  </si>
  <si>
    <t>_x0001_0.0056</t>
  </si>
  <si>
    <t>_x0001_0.0076</t>
  </si>
  <si>
    <t>_x0001_0.0075</t>
  </si>
  <si>
    <t>_x0001_0.0179</t>
  </si>
  <si>
    <t>_x0001_0.0005</t>
  </si>
  <si>
    <t>_x0001_0.0023</t>
  </si>
  <si>
    <t>_x0001_0.0129</t>
  </si>
  <si>
    <t>_x0001_0.0148</t>
  </si>
  <si>
    <t>_x0001_0.0156</t>
  </si>
  <si>
    <t>_x0001_0.0167</t>
  </si>
  <si>
    <t>_x0001_0.0002</t>
  </si>
  <si>
    <t>_x0001_0.0161</t>
  </si>
  <si>
    <t>_x0001_0.0191</t>
  </si>
  <si>
    <t>_x0001_0.0010</t>
  </si>
  <si>
    <t>_x0001_0.0155</t>
  </si>
  <si>
    <t>_x0001_0.0258</t>
  </si>
  <si>
    <t>_x0001_0.2000</t>
  </si>
  <si>
    <t>_x0001_0.0044</t>
  </si>
  <si>
    <t>_x0001_0.0030</t>
  </si>
  <si>
    <t>JAVSO, 48, 256</t>
  </si>
  <si>
    <t>VSB, 91</t>
  </si>
  <si>
    <t>VSB,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</si>
</sst>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\$#,##0_);&quot;($&quot;#,##0\)"/>
    <numFmt numFmtId="165" formatCode="0.0000000"/>
    <numFmt numFmtId="166" formatCode="0.000E+00"/>
    <numFmt numFmtId="167" formatCode="m/d/yyyy\ h:mm"/>
    <numFmt numFmtId="168" formatCode="m/d/yyyy"/>
    <numFmt numFmtId="169" formatCode="0.000"/>
    <numFmt numFmtId="170" formatCode="0.0000"/>
    <numFmt numFmtId="171" formatCode="0.E+00"/>
    <numFmt numFmtId="172" formatCode="0.0%"/>
    <numFmt numFmtId="173" formatCode="mm/dd/yy\ hh:mm\ AM/PM"/>
    <numFmt numFmtId="174" formatCode="0.0"/>
    <numFmt numFmtId="175" formatCode="0.00E+000"/>
    <numFmt numFmtId="176" formatCode="d/mm/yyyy;@"/>
    <numFmt numFmtId="177" formatCode="0.00000"/>
  </numFmts>
  <fonts count="50">
    <font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19"/>
      <name val="Arial"/>
      <family val="2"/>
    </font>
    <font>
      <b/>
      <sz val="12"/>
      <color indexed="63"/>
      <name val="Arial"/>
      <family val="2"/>
    </font>
    <font>
      <b/>
      <sz val="18"/>
      <color indexed="62"/>
      <name val="Cambria"/>
      <family val="2"/>
    </font>
    <font>
      <sz val="16"/>
      <name val="Arial"/>
      <family val="2"/>
    </font>
    <font>
      <sz val="10"/>
      <color indexed="13"/>
      <name val="Arial"/>
      <family val="2"/>
    </font>
    <font>
      <b/>
      <sz val="10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vertAlign val="superscript"/>
      <sz val="10"/>
      <name val="Arial"/>
      <family val="2"/>
    </font>
    <font>
      <sz val="10"/>
      <color indexed="8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25"/>
      <name val="Arial"/>
      <family val="2"/>
    </font>
    <font>
      <b/>
      <sz val="10"/>
      <color indexed="16"/>
      <name val="Arial"/>
      <family val="2"/>
    </font>
    <font>
      <b/>
      <vertAlign val="superscript"/>
      <sz val="10"/>
      <name val="Arial"/>
      <family val="2"/>
    </font>
    <font>
      <sz val="9"/>
      <color indexed="8"/>
      <name val="CourierNewPSMT"/>
      <family val="3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0"/>
      <color indexed="13"/>
      <name val="Arial"/>
      <family val="2"/>
    </font>
    <font>
      <b/>
      <vertAlign val="subscript"/>
      <sz val="10"/>
      <color indexed="8"/>
      <name val="Arial"/>
      <family val="2"/>
    </font>
    <font>
      <b/>
      <vertAlign val="subscript"/>
      <sz val="10"/>
      <name val="Arial"/>
      <family val="2"/>
    </font>
    <font>
      <sz val="9"/>
      <color indexed="12"/>
      <name val="CourierNewPSMT"/>
      <family val="3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8"/>
        <bgColor indexed="58"/>
      </patternFill>
    </fill>
    <fill>
      <patternFill patternType="solid">
        <fgColor indexed="41"/>
        <bgColor indexed="27"/>
      </patternFill>
    </fill>
    <fill>
      <patternFill patternType="solid">
        <fgColor indexed="42"/>
        <bgColor indexed="31"/>
      </patternFill>
    </fill>
    <fill>
      <patternFill patternType="solid">
        <fgColor indexed="13"/>
        <bgColor indexed="3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8"/>
      </bottom>
      <diagonal/>
    </border>
  </borders>
  <cellStyleXfs count="50">
    <xf numFmtId="0" fontId="0" fillId="0" borderId="0">
      <alignment vertical="top"/>
    </xf>
    <xf numFmtId="0" fontId="1" fillId="2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7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12" borderId="0" applyNumberFormat="0" applyBorder="0" applyProtection="0">
      <alignment vertical="top"/>
    </xf>
    <xf numFmtId="0" fontId="2" fillId="13" borderId="0" applyNumberFormat="0" applyBorder="0" applyProtection="0">
      <alignment vertical="top"/>
    </xf>
    <xf numFmtId="0" fontId="2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" fillId="16" borderId="1" applyNumberFormat="0" applyProtection="0">
      <alignment vertical="top"/>
    </xf>
    <xf numFmtId="0" fontId="5" fillId="17" borderId="2" applyNumberFormat="0" applyProtection="0">
      <alignment vertical="top"/>
    </xf>
    <xf numFmtId="3" fontId="48" fillId="0" borderId="0" applyFill="0" applyBorder="0" applyProtection="0">
      <alignment vertical="top"/>
    </xf>
    <xf numFmtId="164" fontId="48" fillId="0" borderId="0" applyFill="0" applyBorder="0" applyProtection="0">
      <alignment vertical="top"/>
    </xf>
    <xf numFmtId="0" fontId="48" fillId="0" borderId="0" applyFill="0" applyBorder="0" applyProtection="0">
      <alignment vertical="top"/>
    </xf>
    <xf numFmtId="0" fontId="6" fillId="0" borderId="0" applyNumberFormat="0" applyFill="0" applyBorder="0" applyProtection="0">
      <alignment vertical="top"/>
    </xf>
    <xf numFmtId="2" fontId="48" fillId="0" borderId="0" applyFill="0" applyBorder="0" applyProtection="0">
      <alignment vertical="top"/>
    </xf>
    <xf numFmtId="0" fontId="7" fillId="6" borderId="0" applyNumberFormat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3" applyNumberFormat="0" applyFill="0" applyProtection="0">
      <alignment vertical="top"/>
    </xf>
    <xf numFmtId="0" fontId="10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11" fillId="7" borderId="1" applyNumberFormat="0" applyProtection="0">
      <alignment vertical="top"/>
    </xf>
    <xf numFmtId="0" fontId="12" fillId="0" borderId="4" applyNumberFormat="0" applyFill="0" applyProtection="0">
      <alignment vertical="top"/>
    </xf>
    <xf numFmtId="0" fontId="13" fillId="7" borderId="0" applyNumberFormat="0" applyBorder="0" applyProtection="0">
      <alignment vertical="top"/>
    </xf>
    <xf numFmtId="0" fontId="1" fillId="0" borderId="0"/>
    <xf numFmtId="0" fontId="48" fillId="0" borderId="0"/>
    <xf numFmtId="0" fontId="48" fillId="0" borderId="0"/>
    <xf numFmtId="0" fontId="48" fillId="4" borderId="5" applyNumberFormat="0" applyProtection="0">
      <alignment vertical="top"/>
    </xf>
    <xf numFmtId="0" fontId="14" fillId="16" borderId="6" applyNumberFormat="0" applyProtection="0">
      <alignment vertical="top"/>
    </xf>
    <xf numFmtId="0" fontId="15" fillId="0" borderId="0" applyNumberFormat="0" applyFill="0" applyBorder="0" applyProtection="0">
      <alignment vertical="top"/>
    </xf>
    <xf numFmtId="0" fontId="48" fillId="0" borderId="7" applyNumberFormat="0" applyFill="0" applyProtection="0">
      <alignment vertical="top"/>
    </xf>
    <xf numFmtId="0" fontId="12" fillId="0" borderId="0" applyNumberFormat="0" applyFill="0" applyBorder="0" applyProtection="0">
      <alignment vertical="top"/>
    </xf>
  </cellStyleXfs>
  <cellXfs count="285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6" fillId="0" borderId="5" xfId="0" applyFont="1" applyBorder="1">
      <alignment vertical="top"/>
    </xf>
    <xf numFmtId="0" fontId="0" fillId="0" borderId="5" xfId="0" applyBorder="1">
      <alignment vertical="top"/>
    </xf>
    <xf numFmtId="0" fontId="4" fillId="0" borderId="5" xfId="0" applyFont="1" applyBorder="1">
      <alignment vertical="top"/>
    </xf>
    <xf numFmtId="0" fontId="17" fillId="18" borderId="5" xfId="0" applyFont="1" applyFill="1" applyBorder="1" applyAlignment="1">
      <alignment horizontal="center" vertical="center"/>
    </xf>
    <xf numFmtId="2" fontId="17" fillId="18" borderId="5" xfId="0" applyNumberFormat="1" applyFont="1" applyFill="1" applyBorder="1" applyAlignment="1">
      <alignment horizontal="center" vertical="center"/>
    </xf>
    <xf numFmtId="0" fontId="18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165" fontId="0" fillId="0" borderId="0" xfId="0" applyNumberFormat="1">
      <alignment vertical="top"/>
    </xf>
    <xf numFmtId="0" fontId="0" fillId="0" borderId="12" xfId="0" applyBorder="1" applyAlignment="1"/>
    <xf numFmtId="0" fontId="26" fillId="0" borderId="13" xfId="0" applyFont="1" applyBorder="1" applyAlignment="1"/>
    <xf numFmtId="0" fontId="0" fillId="0" borderId="13" xfId="0" applyBorder="1" applyAlignment="1">
      <alignment horizontal="right"/>
    </xf>
    <xf numFmtId="0" fontId="0" fillId="0" borderId="14" xfId="0" applyBorder="1" applyAlignment="1"/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15" xfId="0" applyBorder="1">
      <alignment vertical="top"/>
    </xf>
    <xf numFmtId="0" fontId="0" fillId="7" borderId="12" xfId="0" applyFill="1" applyBorder="1" applyAlignment="1"/>
    <xf numFmtId="0" fontId="0" fillId="7" borderId="14" xfId="0" applyFill="1" applyBorder="1" applyAlignment="1"/>
    <xf numFmtId="0" fontId="20" fillId="0" borderId="16" xfId="0" applyFont="1" applyBorder="1" applyAlignment="1"/>
    <xf numFmtId="0" fontId="0" fillId="0" borderId="17" xfId="0" applyBorder="1" applyAlignment="1"/>
    <xf numFmtId="0" fontId="19" fillId="0" borderId="16" xfId="0" applyFont="1" applyBorder="1" applyAlignment="1"/>
    <xf numFmtId="0" fontId="21" fillId="0" borderId="16" xfId="0" applyFont="1" applyBorder="1" applyAlignment="1"/>
    <xf numFmtId="0" fontId="18" fillId="0" borderId="0" xfId="0" applyFont="1">
      <alignment vertical="top"/>
    </xf>
    <xf numFmtId="0" fontId="0" fillId="0" borderId="18" xfId="0" applyBorder="1">
      <alignment vertical="top"/>
    </xf>
    <xf numFmtId="0" fontId="0" fillId="0" borderId="19" xfId="0" applyBorder="1">
      <alignment vertical="top"/>
    </xf>
    <xf numFmtId="0" fontId="0" fillId="0" borderId="20" xfId="0" applyBorder="1">
      <alignment vertical="top"/>
    </xf>
    <xf numFmtId="0" fontId="0" fillId="0" borderId="21" xfId="0" applyBorder="1">
      <alignment vertical="top"/>
    </xf>
    <xf numFmtId="0" fontId="0" fillId="7" borderId="22" xfId="0" applyFill="1" applyBorder="1" applyAlignment="1"/>
    <xf numFmtId="0" fontId="0" fillId="7" borderId="17" xfId="0" applyFill="1" applyBorder="1" applyAlignment="1"/>
    <xf numFmtId="0" fontId="20" fillId="0" borderId="23" xfId="0" applyFont="1" applyBorder="1" applyAlignment="1"/>
    <xf numFmtId="0" fontId="19" fillId="0" borderId="23" xfId="0" applyFont="1" applyBorder="1" applyAlignment="1"/>
    <xf numFmtId="0" fontId="21" fillId="0" borderId="23" xfId="0" applyFont="1" applyBorder="1" applyAlignment="1"/>
    <xf numFmtId="0" fontId="28" fillId="0" borderId="0" xfId="0" applyFont="1">
      <alignment vertical="top"/>
    </xf>
    <xf numFmtId="0" fontId="22" fillId="0" borderId="0" xfId="0" applyFont="1">
      <alignment vertical="top"/>
    </xf>
    <xf numFmtId="0" fontId="18" fillId="0" borderId="0" xfId="0" applyFont="1" applyAlignment="1"/>
    <xf numFmtId="11" fontId="0" fillId="0" borderId="0" xfId="0" applyNumberFormat="1" applyAlignment="1"/>
    <xf numFmtId="0" fontId="29" fillId="0" borderId="0" xfId="0" applyFont="1">
      <alignment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/>
    <xf numFmtId="0" fontId="28" fillId="0" borderId="0" xfId="0" applyFont="1" applyAlignment="1">
      <alignment horizontal="left"/>
    </xf>
    <xf numFmtId="0" fontId="28" fillId="0" borderId="0" xfId="0" applyFont="1" applyAlignment="1"/>
    <xf numFmtId="0" fontId="0" fillId="0" borderId="11" xfId="0" applyBorder="1" applyAlignment="1">
      <alignment horizontal="center"/>
    </xf>
    <xf numFmtId="0" fontId="0" fillId="0" borderId="0" xfId="0" applyAlignment="1">
      <alignment horizontal="left"/>
    </xf>
    <xf numFmtId="0" fontId="0" fillId="7" borderId="24" xfId="0" applyFill="1" applyBorder="1" applyAlignment="1"/>
    <xf numFmtId="0" fontId="0" fillId="7" borderId="25" xfId="0" applyFill="1" applyBorder="1" applyAlignment="1"/>
    <xf numFmtId="0" fontId="20" fillId="0" borderId="26" xfId="0" applyFont="1" applyBorder="1" applyAlignment="1"/>
    <xf numFmtId="0" fontId="19" fillId="0" borderId="26" xfId="0" applyFont="1" applyBorder="1" applyAlignment="1"/>
    <xf numFmtId="0" fontId="21" fillId="0" borderId="26" xfId="0" applyFont="1" applyBorder="1" applyAlignment="1"/>
    <xf numFmtId="0" fontId="26" fillId="0" borderId="0" xfId="0" applyFont="1">
      <alignment vertical="top"/>
    </xf>
    <xf numFmtId="0" fontId="0" fillId="0" borderId="22" xfId="0" applyBorder="1" applyAlignment="1"/>
    <xf numFmtId="0" fontId="19" fillId="0" borderId="0" xfId="0" applyFont="1" applyAlignment="1"/>
    <xf numFmtId="0" fontId="31" fillId="0" borderId="0" xfId="0" applyFont="1" applyAlignment="1"/>
    <xf numFmtId="0" fontId="21" fillId="0" borderId="0" xfId="0" applyFont="1" applyAlignment="1"/>
    <xf numFmtId="0" fontId="0" fillId="0" borderId="22" xfId="0" applyBorder="1" applyAlignment="1">
      <alignment horizontal="left"/>
    </xf>
    <xf numFmtId="0" fontId="29" fillId="0" borderId="22" xfId="0" applyFont="1" applyBorder="1" applyAlignment="1"/>
    <xf numFmtId="2" fontId="26" fillId="0" borderId="0" xfId="0" applyNumberFormat="1" applyFont="1" applyAlignment="1"/>
    <xf numFmtId="166" fontId="0" fillId="0" borderId="0" xfId="0" applyNumberFormat="1" applyAlignment="1"/>
    <xf numFmtId="0" fontId="0" fillId="0" borderId="8" xfId="0" applyBorder="1" applyAlignment="1"/>
    <xf numFmtId="0" fontId="26" fillId="0" borderId="0" xfId="0" applyFont="1" applyAlignment="1">
      <alignment horizontal="center"/>
    </xf>
    <xf numFmtId="1" fontId="26" fillId="0" borderId="0" xfId="0" applyNumberFormat="1" applyFont="1" applyAlignment="1"/>
    <xf numFmtId="0" fontId="33" fillId="0" borderId="0" xfId="0" applyFont="1" applyAlignment="1"/>
    <xf numFmtId="0" fontId="28" fillId="0" borderId="8" xfId="0" applyFont="1" applyBorder="1" applyAlignment="1">
      <alignment horizontal="left"/>
    </xf>
    <xf numFmtId="0" fontId="28" fillId="0" borderId="9" xfId="0" applyFont="1" applyBorder="1" applyAlignment="1"/>
    <xf numFmtId="0" fontId="28" fillId="0" borderId="10" xfId="0" applyFont="1" applyBorder="1" applyAlignment="1"/>
    <xf numFmtId="166" fontId="26" fillId="0" borderId="0" xfId="0" applyNumberFormat="1" applyFont="1" applyAlignment="1"/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19" borderId="0" xfId="0" applyFill="1" applyAlignment="1">
      <alignment horizontal="left" vertical="center"/>
    </xf>
    <xf numFmtId="0" fontId="0" fillId="19" borderId="0" xfId="0" applyFill="1" applyAlignment="1"/>
    <xf numFmtId="0" fontId="0" fillId="0" borderId="24" xfId="0" applyBorder="1" applyAlignment="1"/>
    <xf numFmtId="0" fontId="34" fillId="7" borderId="11" xfId="0" applyFont="1" applyFill="1" applyBorder="1" applyAlignment="1"/>
    <xf numFmtId="0" fontId="0" fillId="0" borderId="11" xfId="0" applyBorder="1" applyAlignment="1"/>
    <xf numFmtId="0" fontId="0" fillId="0" borderId="25" xfId="0" applyBorder="1" applyAlignment="1"/>
    <xf numFmtId="167" fontId="26" fillId="0" borderId="0" xfId="0" applyNumberFormat="1" applyFont="1">
      <alignment vertical="top"/>
    </xf>
    <xf numFmtId="0" fontId="29" fillId="7" borderId="0" xfId="0" applyFont="1" applyFill="1" applyAlignment="1">
      <alignment horizontal="left"/>
    </xf>
    <xf numFmtId="0" fontId="29" fillId="7" borderId="0" xfId="0" applyFont="1" applyFill="1" applyAlignment="1">
      <alignment horizontal="center"/>
    </xf>
    <xf numFmtId="0" fontId="29" fillId="0" borderId="8" xfId="0" applyFont="1" applyBorder="1">
      <alignment vertical="top"/>
    </xf>
    <xf numFmtId="0" fontId="0" fillId="0" borderId="9" xfId="0" applyBorder="1">
      <alignment vertical="top"/>
    </xf>
    <xf numFmtId="0" fontId="26" fillId="0" borderId="9" xfId="0" applyFont="1" applyBorder="1">
      <alignment vertical="top"/>
    </xf>
    <xf numFmtId="0" fontId="0" fillId="0" borderId="9" xfId="0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9" fillId="0" borderId="10" xfId="0" applyFont="1" applyBorder="1" applyAlignment="1"/>
    <xf numFmtId="0" fontId="17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0" fillId="0" borderId="29" xfId="0" applyBorder="1">
      <alignment vertical="top"/>
    </xf>
    <xf numFmtId="0" fontId="0" fillId="0" borderId="29" xfId="0" applyBorder="1" applyAlignment="1">
      <alignment horizontal="center"/>
    </xf>
    <xf numFmtId="0" fontId="0" fillId="0" borderId="29" xfId="0" applyBorder="1" applyAlignment="1">
      <alignment horizontal="left"/>
    </xf>
    <xf numFmtId="168" fontId="0" fillId="0" borderId="0" xfId="0" applyNumberFormat="1" applyAlignment="1"/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20" fillId="0" borderId="5" xfId="0" applyFont="1" applyBorder="1" applyAlignment="1"/>
    <xf numFmtId="0" fontId="20" fillId="0" borderId="5" xfId="0" applyFont="1" applyBorder="1" applyAlignment="1">
      <alignment horizontal="left"/>
    </xf>
    <xf numFmtId="0" fontId="26" fillId="7" borderId="29" xfId="0" applyFont="1" applyFill="1" applyBorder="1">
      <alignment vertical="top"/>
    </xf>
    <xf numFmtId="0" fontId="29" fillId="0" borderId="5" xfId="0" applyFont="1" applyBorder="1">
      <alignment vertical="top"/>
    </xf>
    <xf numFmtId="0" fontId="29" fillId="0" borderId="5" xfId="0" applyFont="1" applyBorder="1" applyAlignment="1">
      <alignment horizontal="left"/>
    </xf>
    <xf numFmtId="0" fontId="26" fillId="7" borderId="30" xfId="0" applyFont="1" applyFill="1" applyBorder="1">
      <alignment vertical="top"/>
    </xf>
    <xf numFmtId="0" fontId="20" fillId="0" borderId="0" xfId="0" applyFont="1" applyAlignment="1"/>
    <xf numFmtId="0" fontId="20" fillId="0" borderId="0" xfId="0" applyFont="1" applyAlignment="1">
      <alignment horizontal="left"/>
    </xf>
    <xf numFmtId="0" fontId="29" fillId="0" borderId="0" xfId="0" applyFont="1" applyAlignment="1"/>
    <xf numFmtId="0" fontId="29" fillId="0" borderId="0" xfId="0" applyFont="1" applyAlignment="1">
      <alignment horizontal="left"/>
    </xf>
    <xf numFmtId="0" fontId="31" fillId="0" borderId="0" xfId="0" applyFont="1">
      <alignment vertical="top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5" xfId="0" applyFont="1" applyBorder="1">
      <alignment vertical="top"/>
    </xf>
    <xf numFmtId="0" fontId="31" fillId="0" borderId="5" xfId="0" applyFont="1" applyBorder="1" applyAlignment="1">
      <alignment horizontal="center"/>
    </xf>
    <xf numFmtId="0" fontId="31" fillId="0" borderId="5" xfId="0" applyFont="1" applyBorder="1" applyAlignment="1">
      <alignment horizontal="left"/>
    </xf>
    <xf numFmtId="0" fontId="29" fillId="0" borderId="5" xfId="0" applyFont="1" applyBorder="1" applyAlignment="1"/>
    <xf numFmtId="0" fontId="31" fillId="0" borderId="0" xfId="0" applyFont="1" applyAlignment="1">
      <alignment horizontal="center" vertical="top"/>
    </xf>
    <xf numFmtId="169" fontId="31" fillId="0" borderId="0" xfId="0" applyNumberFormat="1" applyFont="1" applyAlignment="1">
      <alignment horizontal="left" vertical="top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0" borderId="0" xfId="42" applyFont="1" applyAlignment="1">
      <alignment horizontal="left"/>
    </xf>
    <xf numFmtId="0" fontId="37" fillId="0" borderId="0" xfId="43" applyFont="1" applyAlignment="1">
      <alignment horizontal="left" vertical="center"/>
    </xf>
    <xf numFmtId="0" fontId="37" fillId="0" borderId="0" xfId="43" applyFont="1" applyAlignment="1">
      <alignment horizontal="center" vertical="center"/>
    </xf>
    <xf numFmtId="0" fontId="37" fillId="0" borderId="0" xfId="43" applyFont="1" applyAlignment="1">
      <alignment horizontal="left"/>
    </xf>
    <xf numFmtId="0" fontId="37" fillId="0" borderId="0" xfId="43" applyFont="1" applyAlignment="1">
      <alignment horizontal="center"/>
    </xf>
    <xf numFmtId="170" fontId="37" fillId="0" borderId="0" xfId="43" applyNumberFormat="1" applyFont="1" applyAlignment="1">
      <alignment horizontal="left" vertical="top"/>
    </xf>
    <xf numFmtId="0" fontId="37" fillId="0" borderId="0" xfId="43" applyFont="1" applyAlignment="1">
      <alignment horizontal="left" vertical="top"/>
    </xf>
    <xf numFmtId="0" fontId="26" fillId="0" borderId="0" xfId="44" applyFont="1" applyAlignment="1">
      <alignment horizontal="left"/>
    </xf>
    <xf numFmtId="0" fontId="26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2" applyFont="1"/>
    <xf numFmtId="0" fontId="38" fillId="0" borderId="0" xfId="42" applyFont="1" applyAlignment="1">
      <alignment horizontal="center"/>
    </xf>
    <xf numFmtId="0" fontId="38" fillId="0" borderId="0" xfId="42" applyFont="1" applyAlignment="1">
      <alignment horizontal="left"/>
    </xf>
    <xf numFmtId="0" fontId="38" fillId="0" borderId="0" xfId="0" applyFont="1" applyAlignme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40" fillId="0" borderId="0" xfId="0" applyFont="1">
      <alignment vertical="top"/>
    </xf>
    <xf numFmtId="0" fontId="41" fillId="0" borderId="0" xfId="0" applyFont="1">
      <alignment vertical="top"/>
    </xf>
    <xf numFmtId="0" fontId="28" fillId="0" borderId="11" xfId="0" applyFont="1" applyBorder="1" applyAlignment="1">
      <alignment horizontal="center"/>
    </xf>
    <xf numFmtId="0" fontId="18" fillId="0" borderId="12" xfId="0" applyFont="1" applyBorder="1">
      <alignment vertical="top"/>
    </xf>
    <xf numFmtId="0" fontId="23" fillId="0" borderId="14" xfId="0" applyFont="1" applyBorder="1">
      <alignment vertical="top"/>
    </xf>
    <xf numFmtId="0" fontId="26" fillId="0" borderId="16" xfId="0" applyFont="1" applyBorder="1">
      <alignment vertical="top"/>
    </xf>
    <xf numFmtId="171" fontId="26" fillId="0" borderId="16" xfId="0" applyNumberFormat="1" applyFont="1" applyBorder="1" applyAlignment="1">
      <alignment horizontal="center"/>
    </xf>
    <xf numFmtId="172" fontId="18" fillId="0" borderId="0" xfId="0" applyNumberFormat="1" applyFont="1">
      <alignment vertical="top"/>
    </xf>
    <xf numFmtId="168" fontId="0" fillId="0" borderId="0" xfId="0" applyNumberFormat="1">
      <alignment vertical="top"/>
    </xf>
    <xf numFmtId="0" fontId="18" fillId="0" borderId="22" xfId="0" applyFont="1" applyBorder="1">
      <alignment vertical="top"/>
    </xf>
    <xf numFmtId="0" fontId="23" fillId="0" borderId="17" xfId="0" applyFont="1" applyBorder="1">
      <alignment vertical="top"/>
    </xf>
    <xf numFmtId="0" fontId="26" fillId="0" borderId="23" xfId="0" applyFont="1" applyBorder="1">
      <alignment vertical="top"/>
    </xf>
    <xf numFmtId="171" fontId="26" fillId="0" borderId="23" xfId="0" applyNumberFormat="1" applyFont="1" applyBorder="1" applyAlignment="1">
      <alignment horizontal="center"/>
    </xf>
    <xf numFmtId="0" fontId="18" fillId="0" borderId="24" xfId="0" applyFont="1" applyBorder="1">
      <alignment vertical="top"/>
    </xf>
    <xf numFmtId="0" fontId="23" fillId="0" borderId="25" xfId="0" applyFont="1" applyBorder="1">
      <alignment vertical="top"/>
    </xf>
    <xf numFmtId="0" fontId="26" fillId="0" borderId="26" xfId="0" applyFont="1" applyBorder="1">
      <alignment vertical="top"/>
    </xf>
    <xf numFmtId="171" fontId="26" fillId="0" borderId="26" xfId="0" applyNumberFormat="1" applyFont="1" applyBorder="1" applyAlignment="1">
      <alignment horizontal="center"/>
    </xf>
    <xf numFmtId="0" fontId="41" fillId="0" borderId="11" xfId="0" applyFont="1" applyBorder="1">
      <alignment vertical="top"/>
    </xf>
    <xf numFmtId="0" fontId="0" fillId="0" borderId="11" xfId="0" applyBorder="1">
      <alignment vertical="top"/>
    </xf>
    <xf numFmtId="0" fontId="23" fillId="0" borderId="0" xfId="0" applyFont="1">
      <alignment vertical="top"/>
    </xf>
    <xf numFmtId="171" fontId="26" fillId="0" borderId="0" xfId="0" applyNumberFormat="1" applyFont="1" applyAlignment="1">
      <alignment horizontal="center"/>
    </xf>
    <xf numFmtId="0" fontId="22" fillId="0" borderId="0" xfId="0" applyFont="1" applyAlignment="1" applyProtection="1">
      <alignment horizontal="left"/>
      <protection locked="0"/>
    </xf>
    <xf numFmtId="10" fontId="18" fillId="0" borderId="0" xfId="0" applyNumberFormat="1" applyFont="1">
      <alignment vertical="top"/>
    </xf>
    <xf numFmtId="0" fontId="42" fillId="0" borderId="0" xfId="0" applyFont="1">
      <alignment vertical="top"/>
    </xf>
    <xf numFmtId="172" fontId="42" fillId="0" borderId="0" xfId="0" applyNumberFormat="1" applyFont="1">
      <alignment vertical="top"/>
    </xf>
    <xf numFmtId="10" fontId="42" fillId="0" borderId="0" xfId="0" applyNumberFormat="1" applyFont="1">
      <alignment vertical="top"/>
    </xf>
    <xf numFmtId="0" fontId="38" fillId="0" borderId="0" xfId="0" applyFont="1">
      <alignment vertical="top"/>
    </xf>
    <xf numFmtId="0" fontId="19" fillId="0" borderId="0" xfId="0" applyFont="1">
      <alignment vertical="top"/>
    </xf>
    <xf numFmtId="0" fontId="27" fillId="0" borderId="0" xfId="0" applyFont="1">
      <alignment vertical="top"/>
    </xf>
    <xf numFmtId="0" fontId="41" fillId="0" borderId="0" xfId="0" applyFont="1" applyAlignment="1">
      <alignment horizontal="center"/>
    </xf>
    <xf numFmtId="0" fontId="22" fillId="5" borderId="5" xfId="0" applyFont="1" applyFill="1" applyBorder="1">
      <alignment vertical="top"/>
    </xf>
    <xf numFmtId="0" fontId="22" fillId="5" borderId="29" xfId="0" applyFont="1" applyFill="1" applyBorder="1">
      <alignment vertical="top"/>
    </xf>
    <xf numFmtId="0" fontId="26" fillId="0" borderId="29" xfId="0" applyFont="1" applyBorder="1">
      <alignment vertical="top"/>
    </xf>
    <xf numFmtId="0" fontId="26" fillId="0" borderId="0" xfId="0" applyFont="1" applyAlignment="1">
      <alignment horizontal="left"/>
    </xf>
    <xf numFmtId="0" fontId="0" fillId="0" borderId="5" xfId="0" applyBorder="1" applyAlignment="1"/>
    <xf numFmtId="0" fontId="23" fillId="0" borderId="0" xfId="0" applyFont="1" applyAlignment="1"/>
    <xf numFmtId="0" fontId="0" fillId="7" borderId="24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22" fillId="0" borderId="0" xfId="0" applyFont="1" applyAlignment="1">
      <alignment horizontal="left"/>
    </xf>
    <xf numFmtId="173" fontId="26" fillId="0" borderId="0" xfId="0" applyNumberFormat="1" applyFont="1">
      <alignment vertical="top"/>
    </xf>
    <xf numFmtId="0" fontId="18" fillId="0" borderId="0" xfId="0" applyFont="1" applyAlignment="1">
      <alignment horizontal="left"/>
    </xf>
    <xf numFmtId="10" fontId="0" fillId="0" borderId="0" xfId="0" applyNumberFormat="1" applyAlignment="1"/>
    <xf numFmtId="0" fontId="0" fillId="0" borderId="27" xfId="0" applyBorder="1">
      <alignment vertical="top"/>
    </xf>
    <xf numFmtId="0" fontId="0" fillId="0" borderId="28" xfId="0" applyBorder="1">
      <alignment vertical="top"/>
    </xf>
    <xf numFmtId="0" fontId="23" fillId="0" borderId="8" xfId="0" applyFont="1" applyBorder="1" applyAlignment="1">
      <alignment horizontal="left"/>
    </xf>
    <xf numFmtId="0" fontId="23" fillId="0" borderId="9" xfId="0" applyFont="1" applyBorder="1" applyAlignment="1"/>
    <xf numFmtId="1" fontId="23" fillId="0" borderId="10" xfId="0" applyNumberFormat="1" applyFont="1" applyBorder="1" applyAlignment="1">
      <alignment horizontal="center"/>
    </xf>
    <xf numFmtId="0" fontId="23" fillId="20" borderId="31" xfId="0" applyFont="1" applyFill="1" applyBorder="1" applyAlignment="1">
      <alignment horizontal="center"/>
    </xf>
    <xf numFmtId="0" fontId="0" fillId="20" borderId="29" xfId="0" applyFill="1" applyBorder="1" applyAlignment="1">
      <alignment horizontal="center"/>
    </xf>
    <xf numFmtId="0" fontId="38" fillId="0" borderId="0" xfId="0" applyFont="1" applyAlignment="1">
      <alignment horizontal="center" vertical="top"/>
    </xf>
    <xf numFmtId="169" fontId="38" fillId="0" borderId="0" xfId="0" applyNumberFormat="1" applyFont="1" applyAlignment="1">
      <alignment horizontal="left" vertical="top"/>
    </xf>
    <xf numFmtId="171" fontId="0" fillId="0" borderId="0" xfId="0" applyNumberFormat="1" applyAlignment="1"/>
    <xf numFmtId="0" fontId="20" fillId="0" borderId="32" xfId="0" applyFont="1" applyBorder="1" applyAlignment="1">
      <alignment horizontal="left"/>
    </xf>
    <xf numFmtId="0" fontId="20" fillId="0" borderId="29" xfId="0" applyFont="1" applyBorder="1" applyAlignment="1">
      <alignment horizontal="left"/>
    </xf>
    <xf numFmtId="0" fontId="20" fillId="0" borderId="32" xfId="0" applyFont="1" applyBorder="1" applyAlignment="1"/>
    <xf numFmtId="0" fontId="20" fillId="0" borderId="29" xfId="0" applyFont="1" applyBorder="1" applyAlignment="1"/>
    <xf numFmtId="0" fontId="43" fillId="18" borderId="0" xfId="0" applyFont="1" applyFill="1">
      <alignment vertical="top"/>
    </xf>
    <xf numFmtId="0" fontId="22" fillId="0" borderId="23" xfId="0" applyFont="1" applyBorder="1" applyAlignment="1"/>
    <xf numFmtId="0" fontId="26" fillId="0" borderId="23" xfId="0" applyFont="1" applyBorder="1" applyAlignment="1"/>
    <xf numFmtId="0" fontId="42" fillId="0" borderId="12" xfId="0" applyFont="1" applyBorder="1" applyAlignment="1"/>
    <xf numFmtId="174" fontId="23" fillId="0" borderId="13" xfId="0" applyNumberFormat="1" applyFont="1" applyBorder="1" applyAlignment="1">
      <alignment horizontal="center"/>
    </xf>
    <xf numFmtId="0" fontId="42" fillId="0" borderId="22" xfId="0" applyFont="1" applyBorder="1" applyAlignment="1"/>
    <xf numFmtId="0" fontId="18" fillId="0" borderId="22" xfId="0" applyFont="1" applyBorder="1" applyAlignment="1"/>
    <xf numFmtId="174" fontId="18" fillId="0" borderId="0" xfId="0" applyNumberFormat="1" applyFont="1" applyAlignment="1"/>
    <xf numFmtId="0" fontId="18" fillId="0" borderId="24" xfId="0" applyFont="1" applyBorder="1" applyAlignment="1"/>
    <xf numFmtId="2" fontId="23" fillId="0" borderId="11" xfId="0" applyNumberFormat="1" applyFont="1" applyBorder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26" fillId="0" borderId="19" xfId="0" applyFont="1" applyBorder="1" applyAlignment="1"/>
    <xf numFmtId="11" fontId="0" fillId="7" borderId="17" xfId="0" applyNumberFormat="1" applyFill="1" applyBorder="1" applyAlignment="1"/>
    <xf numFmtId="175" fontId="0" fillId="0" borderId="0" xfId="0" applyNumberFormat="1" applyAlignment="1">
      <alignment horizontal="center"/>
    </xf>
    <xf numFmtId="0" fontId="0" fillId="0" borderId="16" xfId="0" applyBorder="1" applyAlignment="1"/>
    <xf numFmtId="0" fontId="0" fillId="0" borderId="23" xfId="0" applyBorder="1" applyAlignment="1"/>
    <xf numFmtId="0" fontId="0" fillId="0" borderId="26" xfId="0" applyBorder="1" applyAlignment="1"/>
    <xf numFmtId="0" fontId="27" fillId="0" borderId="11" xfId="0" applyFont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29" fillId="0" borderId="19" xfId="0" applyFont="1" applyBorder="1">
      <alignment vertical="top"/>
    </xf>
    <xf numFmtId="0" fontId="0" fillId="0" borderId="33" xfId="0" applyBorder="1">
      <alignment vertical="top"/>
    </xf>
    <xf numFmtId="0" fontId="26" fillId="0" borderId="20" xfId="0" applyFont="1" applyBorder="1">
      <alignment vertical="top"/>
    </xf>
    <xf numFmtId="0" fontId="0" fillId="0" borderId="29" xfId="0" applyBorder="1" applyAlignment="1"/>
    <xf numFmtId="0" fontId="20" fillId="0" borderId="5" xfId="0" applyFont="1" applyBorder="1" applyAlignment="1">
      <alignment horizontal="center"/>
    </xf>
    <xf numFmtId="0" fontId="29" fillId="0" borderId="5" xfId="0" applyFont="1" applyBorder="1" applyAlignment="1">
      <alignment horizontal="center" vertical="top"/>
    </xf>
    <xf numFmtId="0" fontId="29" fillId="0" borderId="5" xfId="0" applyFont="1" applyBorder="1" applyAlignment="1">
      <alignment horizontal="center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horizontal="center"/>
    </xf>
    <xf numFmtId="0" fontId="38" fillId="0" borderId="0" xfId="0" applyFont="1" applyAlignment="1">
      <alignment horizontal="left" vertical="top"/>
    </xf>
    <xf numFmtId="0" fontId="0" fillId="0" borderId="34" xfId="0" applyBorder="1" applyAlignment="1"/>
    <xf numFmtId="0" fontId="0" fillId="0" borderId="34" xfId="0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35" xfId="0" applyBorder="1" applyAlignment="1"/>
    <xf numFmtId="0" fontId="0" fillId="0" borderId="11" xfId="0" applyBorder="1" applyAlignment="1">
      <alignment horizontal="left"/>
    </xf>
    <xf numFmtId="0" fontId="0" fillId="0" borderId="31" xfId="0" applyBorder="1" applyAlignment="1"/>
    <xf numFmtId="0" fontId="42" fillId="0" borderId="11" xfId="0" applyFont="1" applyBorder="1" applyAlignment="1">
      <alignment horizontal="center"/>
    </xf>
    <xf numFmtId="0" fontId="26" fillId="0" borderId="5" xfId="0" applyFont="1" applyBorder="1" applyAlignment="1"/>
    <xf numFmtId="0" fontId="26" fillId="0" borderId="5" xfId="0" applyFont="1" applyBorder="1">
      <alignment vertical="top"/>
    </xf>
    <xf numFmtId="0" fontId="21" fillId="0" borderId="5" xfId="0" applyFont="1" applyBorder="1">
      <alignment vertical="top"/>
    </xf>
    <xf numFmtId="0" fontId="21" fillId="0" borderId="5" xfId="0" applyFont="1" applyBorder="1" applyAlignment="1">
      <alignment horizontal="center" vertical="top"/>
    </xf>
    <xf numFmtId="4" fontId="21" fillId="0" borderId="5" xfId="0" applyNumberFormat="1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21" fillId="0" borderId="0" xfId="0" applyFont="1" applyAlignment="1">
      <alignment horizontal="center" vertical="top"/>
    </xf>
    <xf numFmtId="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6" fillId="0" borderId="34" xfId="0" applyFont="1" applyBorder="1">
      <alignment vertical="top"/>
    </xf>
    <xf numFmtId="0" fontId="26" fillId="0" borderId="11" xfId="0" applyFont="1" applyBorder="1">
      <alignment vertical="top"/>
    </xf>
    <xf numFmtId="0" fontId="20" fillId="0" borderId="29" xfId="0" applyFont="1" applyBorder="1" applyAlignment="1">
      <alignment horizontal="center"/>
    </xf>
    <xf numFmtId="0" fontId="41" fillId="0" borderId="0" xfId="0" applyFont="1" applyAlignment="1"/>
    <xf numFmtId="0" fontId="41" fillId="0" borderId="29" xfId="0" applyFont="1" applyBorder="1" applyAlignment="1">
      <alignment horizontal="center" vertical="top"/>
    </xf>
    <xf numFmtId="0" fontId="41" fillId="0" borderId="0" xfId="0" applyFont="1" applyAlignment="1">
      <alignment horizontal="left"/>
    </xf>
    <xf numFmtId="0" fontId="41" fillId="21" borderId="0" xfId="0" applyFont="1" applyFill="1" applyAlignment="1"/>
    <xf numFmtId="0" fontId="23" fillId="0" borderId="0" xfId="0" applyFont="1" applyAlignment="1">
      <alignment horizontal="left"/>
    </xf>
    <xf numFmtId="0" fontId="17" fillId="18" borderId="5" xfId="0" applyFont="1" applyFill="1" applyBorder="1">
      <alignment vertical="top"/>
    </xf>
    <xf numFmtId="0" fontId="39" fillId="0" borderId="0" xfId="0" applyFont="1" applyAlignment="1"/>
    <xf numFmtId="0" fontId="47" fillId="0" borderId="0" xfId="38" applyNumberFormat="1" applyFill="1" applyBorder="1" applyAlignment="1" applyProtection="1">
      <alignment horizontal="left"/>
    </xf>
    <xf numFmtId="0" fontId="31" fillId="16" borderId="0" xfId="0" applyFont="1" applyFill="1" applyAlignment="1">
      <alignment horizontal="left" vertical="top" wrapText="1"/>
    </xf>
    <xf numFmtId="0" fontId="31" fillId="16" borderId="0" xfId="0" applyFont="1" applyFill="1" applyAlignment="1">
      <alignment horizontal="center" vertical="top" wrapText="1"/>
    </xf>
    <xf numFmtId="0" fontId="31" fillId="16" borderId="0" xfId="0" applyFont="1" applyFill="1" applyAlignment="1">
      <alignment horizontal="left" vertical="top" wrapText="1" indent="1"/>
    </xf>
    <xf numFmtId="0" fontId="31" fillId="16" borderId="0" xfId="0" applyFont="1" applyFill="1" applyAlignment="1">
      <alignment horizontal="right" vertical="top" wrapText="1"/>
    </xf>
    <xf numFmtId="0" fontId="31" fillId="16" borderId="5" xfId="0" applyFont="1" applyFill="1" applyBorder="1" applyAlignment="1">
      <alignment horizontal="left" vertical="top" wrapText="1"/>
    </xf>
    <xf numFmtId="0" fontId="31" fillId="16" borderId="5" xfId="0" applyFont="1" applyFill="1" applyBorder="1" applyAlignment="1">
      <alignment horizontal="center" vertical="top" wrapText="1"/>
    </xf>
    <xf numFmtId="0" fontId="31" fillId="16" borderId="5" xfId="0" applyFont="1" applyFill="1" applyBorder="1" applyAlignment="1">
      <alignment horizontal="left" vertical="top" wrapText="1" indent="1"/>
    </xf>
    <xf numFmtId="0" fontId="31" fillId="16" borderId="5" xfId="0" applyFont="1" applyFill="1" applyBorder="1" applyAlignment="1">
      <alignment horizontal="right" vertical="top" wrapText="1"/>
    </xf>
    <xf numFmtId="0" fontId="47" fillId="16" borderId="5" xfId="38" applyNumberFormat="1" applyFill="1" applyBorder="1" applyAlignment="1" applyProtection="1">
      <alignment horizontal="left" vertical="top" wrapText="1"/>
    </xf>
    <xf numFmtId="0" fontId="47" fillId="0" borderId="0" xfId="38" applyNumberFormat="1" applyFill="1" applyBorder="1" applyAlignment="1" applyProtection="1"/>
    <xf numFmtId="4" fontId="0" fillId="0" borderId="0" xfId="0" applyNumberFormat="1" applyAlignment="1">
      <alignment horizontal="left"/>
    </xf>
    <xf numFmtId="176" fontId="0" fillId="0" borderId="0" xfId="0" applyNumberFormat="1" applyAlignment="1"/>
    <xf numFmtId="176" fontId="0" fillId="0" borderId="34" xfId="0" applyNumberFormat="1" applyBorder="1" applyAlignment="1"/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177" fontId="49" fillId="0" borderId="0" xfId="0" applyNumberFormat="1" applyFont="1" applyAlignment="1">
      <alignment vertical="center" wrapText="1"/>
    </xf>
    <xf numFmtId="0" fontId="49" fillId="0" borderId="0" xfId="0" applyFont="1" applyAlignment="1"/>
    <xf numFmtId="0" fontId="49" fillId="0" borderId="0" xfId="0" applyFont="1" applyAlignment="1" applyProtection="1">
      <alignment horizontal="left"/>
      <protection locked="0"/>
    </xf>
    <xf numFmtId="0" fontId="49" fillId="0" borderId="0" xfId="0" applyFont="1" applyAlignment="1" applyProtection="1">
      <alignment horizontal="center"/>
      <protection locked="0"/>
    </xf>
    <xf numFmtId="177" fontId="49" fillId="0" borderId="0" xfId="0" applyNumberFormat="1" applyFont="1" applyAlignment="1" applyProtection="1">
      <alignment vertical="center" wrapText="1"/>
      <protection locked="0"/>
    </xf>
    <xf numFmtId="0" fontId="31" fillId="0" borderId="0" xfId="0" applyFont="1" applyAlignment="1">
      <alignment horizontal="left" vertical="top"/>
    </xf>
    <xf numFmtId="177" fontId="49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177" fontId="49" fillId="0" borderId="0" xfId="0" applyNumberFormat="1" applyFont="1" applyAlignment="1" applyProtection="1">
      <alignment horizontal="left" vertical="center" wrapText="1"/>
      <protection locked="0"/>
    </xf>
    <xf numFmtId="0" fontId="49" fillId="0" borderId="0" xfId="0" applyFont="1" applyAlignment="1">
      <alignment horizontal="left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A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0"/>
      <rgbColor rgb="00A0E0E0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6633"/>
      <rgbColor rgb="009966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840959069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642857142857144"/>
          <c:w val="0.85838871271266581"/>
          <c:h val="0.724999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7F2-85F1-5E65A045807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7F2-85F1-5E65A045807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23-47F2-85F1-5E65A045807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1'!$F$21:$F$1008</c:f>
              <c:numCache>
                <c:formatCode>General</c:formatCode>
                <c:ptCount val="9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1'!$K$21:$K$1008</c:f>
              <c:numCache>
                <c:formatCode>General</c:formatCode>
                <c:ptCount val="9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-3.9531799993710592E-2</c:v>
                </c:pt>
                <c:pt idx="101">
                  <c:v>-3.4035999997286126E-2</c:v>
                </c:pt>
                <c:pt idx="102">
                  <c:v>-3.9373999999952503E-2</c:v>
                </c:pt>
                <c:pt idx="103">
                  <c:v>-3.903659999195952E-2</c:v>
                </c:pt>
                <c:pt idx="104">
                  <c:v>-3.7835199997061864E-2</c:v>
                </c:pt>
                <c:pt idx="105">
                  <c:v>-3.7035199995443691E-2</c:v>
                </c:pt>
                <c:pt idx="106">
                  <c:v>-3.3535199996549636E-2</c:v>
                </c:pt>
                <c:pt idx="107">
                  <c:v>-3.8159199997608084E-2</c:v>
                </c:pt>
                <c:pt idx="108">
                  <c:v>-4.0052999996987637E-2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23-47F2-85F1-5E65A045807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23-47F2-85F1-5E65A045807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23-47F2-85F1-5E65A045807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1'!$N$21:$N$108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23-47F2-85F1-5E65A045807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23-47F2-85F1-5E65A0458070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23-47F2-85F1-5E65A045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5720"/>
        <c:axId val="1"/>
      </c:scatterChart>
      <c:valAx>
        <c:axId val="819615720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79239869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089372837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5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35608837179"/>
          <c:w val="0.53485895962351115"/>
          <c:h val="3.5714139336186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40468258340482"/>
          <c:y val="0.26241225624811698"/>
          <c:w val="0.81374106463283091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4'!$X$21:$X$108</c:f>
              <c:numCache>
                <c:formatCode>General</c:formatCode>
                <c:ptCount val="88"/>
                <c:pt idx="0">
                  <c:v>-1.7236905935035934E-2</c:v>
                </c:pt>
                <c:pt idx="1">
                  <c:v>-3.8887376031928478E-3</c:v>
                </c:pt>
                <c:pt idx="2">
                  <c:v>-1.9037301314100107E-3</c:v>
                </c:pt>
                <c:pt idx="3">
                  <c:v>1.1310851149771121E-2</c:v>
                </c:pt>
                <c:pt idx="4">
                  <c:v>1.0578980368756168E-2</c:v>
                </c:pt>
                <c:pt idx="5">
                  <c:v>1.0500611324999321E-2</c:v>
                </c:pt>
                <c:pt idx="6">
                  <c:v>-4.7268509322376528E-3</c:v>
                </c:pt>
                <c:pt idx="7">
                  <c:v>-5.7824895837219115E-2</c:v>
                </c:pt>
                <c:pt idx="8">
                  <c:v>-3.1898017858466396E-2</c:v>
                </c:pt>
                <c:pt idx="9">
                  <c:v>1.3148843879616862E-2</c:v>
                </c:pt>
                <c:pt idx="10">
                  <c:v>-3.2315984453322295E-2</c:v>
                </c:pt>
                <c:pt idx="11">
                  <c:v>-6.5878351796238091E-2</c:v>
                </c:pt>
                <c:pt idx="12">
                  <c:v>-8.9283727017968786E-2</c:v>
                </c:pt>
                <c:pt idx="13">
                  <c:v>-8.2585822850546289E-2</c:v>
                </c:pt>
                <c:pt idx="14">
                  <c:v>-7.749168005923314E-2</c:v>
                </c:pt>
                <c:pt idx="15">
                  <c:v>-9.0043486502140765E-2</c:v>
                </c:pt>
                <c:pt idx="16">
                  <c:v>7.0198005561712323E-2</c:v>
                </c:pt>
                <c:pt idx="17">
                  <c:v>-9.22416040641659E-2</c:v>
                </c:pt>
                <c:pt idx="18">
                  <c:v>-8.5594912680042781E-2</c:v>
                </c:pt>
                <c:pt idx="19">
                  <c:v>7.3646786924309871E-2</c:v>
                </c:pt>
                <c:pt idx="20">
                  <c:v>6.804411117201066E-2</c:v>
                </c:pt>
                <c:pt idx="21">
                  <c:v>4.9436401961510758E-2</c:v>
                </c:pt>
                <c:pt idx="22">
                  <c:v>3.4197249155576502E-2</c:v>
                </c:pt>
                <c:pt idx="23">
                  <c:v>4.7611401214005047E-2</c:v>
                </c:pt>
                <c:pt idx="24">
                  <c:v>3.4773377717738127E-2</c:v>
                </c:pt>
                <c:pt idx="25">
                  <c:v>4.421150004783235E-3</c:v>
                </c:pt>
                <c:pt idx="26">
                  <c:v>-1.1243108466058586E-2</c:v>
                </c:pt>
                <c:pt idx="27">
                  <c:v>-1.5210970623849702E-2</c:v>
                </c:pt>
                <c:pt idx="28">
                  <c:v>-1.1142401643207973E-2</c:v>
                </c:pt>
                <c:pt idx="29">
                  <c:v>-1.3128267373396729E-2</c:v>
                </c:pt>
                <c:pt idx="30">
                  <c:v>-1.2793100600167057E-2</c:v>
                </c:pt>
                <c:pt idx="31">
                  <c:v>-1.2803033473597968E-2</c:v>
                </c:pt>
                <c:pt idx="32">
                  <c:v>-1.9563745526584405E-2</c:v>
                </c:pt>
                <c:pt idx="33">
                  <c:v>-1.4650986995995216E-2</c:v>
                </c:pt>
                <c:pt idx="34">
                  <c:v>-1.6376811113713061E-2</c:v>
                </c:pt>
                <c:pt idx="35">
                  <c:v>-1.7164050735389166E-2</c:v>
                </c:pt>
                <c:pt idx="36">
                  <c:v>-1.4422794552952276E-3</c:v>
                </c:pt>
                <c:pt idx="37">
                  <c:v>-1.4106916329671735E-2</c:v>
                </c:pt>
                <c:pt idx="38">
                  <c:v>-1.7985758045882021E-2</c:v>
                </c:pt>
                <c:pt idx="39">
                  <c:v>-1.7309162959657301E-2</c:v>
                </c:pt>
                <c:pt idx="40">
                  <c:v>-2.0221898586809634E-2</c:v>
                </c:pt>
                <c:pt idx="41">
                  <c:v>-1.6430111350061501E-2</c:v>
                </c:pt>
                <c:pt idx="42">
                  <c:v>-2.4298478249617714E-2</c:v>
                </c:pt>
                <c:pt idx="43">
                  <c:v>-1.8421909574409437E-2</c:v>
                </c:pt>
                <c:pt idx="44">
                  <c:v>-1.4820016478585704E-2</c:v>
                </c:pt>
                <c:pt idx="45">
                  <c:v>-1.5707732757447405E-2</c:v>
                </c:pt>
                <c:pt idx="46">
                  <c:v>-1.4670515930013551E-2</c:v>
                </c:pt>
                <c:pt idx="47">
                  <c:v>-1.5658042696632523E-2</c:v>
                </c:pt>
                <c:pt idx="48">
                  <c:v>-1.4171205880033491E-2</c:v>
                </c:pt>
                <c:pt idx="49">
                  <c:v>-1.5808862114216435E-2</c:v>
                </c:pt>
                <c:pt idx="50">
                  <c:v>-1.499639387774088E-2</c:v>
                </c:pt>
                <c:pt idx="51">
                  <c:v>-2.116668107018322E-2</c:v>
                </c:pt>
                <c:pt idx="52">
                  <c:v>-2.0813276297756256E-2</c:v>
                </c:pt>
                <c:pt idx="53">
                  <c:v>-1.5832493596326259E-2</c:v>
                </c:pt>
                <c:pt idx="54">
                  <c:v>-1.6028254980303268E-2</c:v>
                </c:pt>
                <c:pt idx="55">
                  <c:v>-1.3716264414368021E-2</c:v>
                </c:pt>
                <c:pt idx="56">
                  <c:v>-1.1029187381903552E-2</c:v>
                </c:pt>
                <c:pt idx="57">
                  <c:v>-1.1027520883679306E-2</c:v>
                </c:pt>
                <c:pt idx="58">
                  <c:v>-1.2765953464693324E-2</c:v>
                </c:pt>
                <c:pt idx="59">
                  <c:v>-1.2495584304114378E-2</c:v>
                </c:pt>
                <c:pt idx="60">
                  <c:v>-1.239508664316063E-2</c:v>
                </c:pt>
                <c:pt idx="61">
                  <c:v>-1.4305051016252367E-2</c:v>
                </c:pt>
                <c:pt idx="62">
                  <c:v>-1.3505051014634194E-2</c:v>
                </c:pt>
                <c:pt idx="63">
                  <c:v>-1.2975913632716794E-2</c:v>
                </c:pt>
                <c:pt idx="64">
                  <c:v>-1.8316062828440983E-2</c:v>
                </c:pt>
                <c:pt idx="65">
                  <c:v>-1.4103718244379412E-2</c:v>
                </c:pt>
                <c:pt idx="66">
                  <c:v>-1.7101939828009942E-2</c:v>
                </c:pt>
                <c:pt idx="67">
                  <c:v>-2.2620363515247058E-2</c:v>
                </c:pt>
                <c:pt idx="68">
                  <c:v>-2.26103635118617E-2</c:v>
                </c:pt>
                <c:pt idx="69">
                  <c:v>-1.4988190583460693E-2</c:v>
                </c:pt>
                <c:pt idx="70">
                  <c:v>-2.365534620200288E-2</c:v>
                </c:pt>
                <c:pt idx="71">
                  <c:v>-4.0866434177049812E-2</c:v>
                </c:pt>
                <c:pt idx="72">
                  <c:v>-4.0846434177555055E-2</c:v>
                </c:pt>
                <c:pt idx="73">
                  <c:v>-4.0566434177352492E-2</c:v>
                </c:pt>
                <c:pt idx="74">
                  <c:v>-4.0546434177857735E-2</c:v>
                </c:pt>
                <c:pt idx="75">
                  <c:v>-4.0546434177857735E-2</c:v>
                </c:pt>
                <c:pt idx="76">
                  <c:v>-4.0536434181748335E-2</c:v>
                </c:pt>
                <c:pt idx="77">
                  <c:v>-4.034643418291016E-2</c:v>
                </c:pt>
                <c:pt idx="78">
                  <c:v>-4.0316434180030045E-2</c:v>
                </c:pt>
                <c:pt idx="79">
                  <c:v>-3.0438703926172476E-2</c:v>
                </c:pt>
                <c:pt idx="80">
                  <c:v>-2.9637598128372675E-2</c:v>
                </c:pt>
                <c:pt idx="81">
                  <c:v>-2.9137598126451822E-2</c:v>
                </c:pt>
                <c:pt idx="82">
                  <c:v>-2.8837598126754502E-2</c:v>
                </c:pt>
                <c:pt idx="83">
                  <c:v>-3.0251127901427977E-2</c:v>
                </c:pt>
                <c:pt idx="84">
                  <c:v>-2.9051127902638696E-2</c:v>
                </c:pt>
                <c:pt idx="85">
                  <c:v>-2.8951127905164908E-2</c:v>
                </c:pt>
                <c:pt idx="86">
                  <c:v>-3.336919220478566E-2</c:v>
                </c:pt>
                <c:pt idx="87">
                  <c:v>-3.0318627420914963E-2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6-4B6F-BFD7-3FA13D0D7CE2}"/>
            </c:ext>
          </c:extLst>
        </c:ser>
        <c:ser>
          <c:idx val="1"/>
          <c:order val="1"/>
          <c:tx>
            <c:strRef>
              <c:f>'Active 4'!$AB$1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4'!$AB$2:$AB$42</c:f>
              <c:numCache>
                <c:formatCode>General</c:formatCode>
                <c:ptCount val="41"/>
                <c:pt idx="0">
                  <c:v>-1.9174999999999998E-2</c:v>
                </c:pt>
                <c:pt idx="1">
                  <c:v>-1.4119999999999999E-2</c:v>
                </c:pt>
                <c:pt idx="2">
                  <c:v>-9.474999999999999E-3</c:v>
                </c:pt>
                <c:pt idx="3">
                  <c:v>-5.2399999999999999E-3</c:v>
                </c:pt>
                <c:pt idx="4">
                  <c:v>-1.4149999999999996E-3</c:v>
                </c:pt>
                <c:pt idx="5">
                  <c:v>2E-3</c:v>
                </c:pt>
                <c:pt idx="6">
                  <c:v>5.004999999999999E-3</c:v>
                </c:pt>
                <c:pt idx="7">
                  <c:v>7.6000000000000009E-3</c:v>
                </c:pt>
                <c:pt idx="8">
                  <c:v>9.7850000000000003E-3</c:v>
                </c:pt>
                <c:pt idx="9">
                  <c:v>1.1559999999999999E-2</c:v>
                </c:pt>
                <c:pt idx="10">
                  <c:v>1.2924999999999997E-2</c:v>
                </c:pt>
                <c:pt idx="11">
                  <c:v>1.3880000000000002E-2</c:v>
                </c:pt>
                <c:pt idx="12">
                  <c:v>1.4424999999999999E-2</c:v>
                </c:pt>
                <c:pt idx="13">
                  <c:v>1.4559999999999997E-2</c:v>
                </c:pt>
                <c:pt idx="14">
                  <c:v>1.4285000000000003E-2</c:v>
                </c:pt>
                <c:pt idx="15">
                  <c:v>1.3600000000000001E-2</c:v>
                </c:pt>
                <c:pt idx="16">
                  <c:v>1.2504999999999999E-2</c:v>
                </c:pt>
                <c:pt idx="17">
                  <c:v>1.1000000000000003E-2</c:v>
                </c:pt>
                <c:pt idx="18">
                  <c:v>9.0850000000000028E-3</c:v>
                </c:pt>
                <c:pt idx="19">
                  <c:v>6.7599999999999952E-3</c:v>
                </c:pt>
                <c:pt idx="20">
                  <c:v>4.0250000000000008E-3</c:v>
                </c:pt>
                <c:pt idx="21">
                  <c:v>8.7999999999999884E-4</c:v>
                </c:pt>
                <c:pt idx="22">
                  <c:v>-2.6750000000000038E-3</c:v>
                </c:pt>
                <c:pt idx="23">
                  <c:v>-6.6399999999999931E-3</c:v>
                </c:pt>
                <c:pt idx="24">
                  <c:v>-1.1015000000000011E-2</c:v>
                </c:pt>
                <c:pt idx="25">
                  <c:v>-1.5799999999999995E-2</c:v>
                </c:pt>
                <c:pt idx="26">
                  <c:v>-2.0995E-2</c:v>
                </c:pt>
                <c:pt idx="27">
                  <c:v>-2.6599999999999999E-2</c:v>
                </c:pt>
                <c:pt idx="28">
                  <c:v>-3.2615000000000005E-2</c:v>
                </c:pt>
                <c:pt idx="29">
                  <c:v>-3.9039999999999991E-2</c:v>
                </c:pt>
                <c:pt idx="30">
                  <c:v>-4.5874999999999999E-2</c:v>
                </c:pt>
                <c:pt idx="31">
                  <c:v>-5.3119999999999987E-2</c:v>
                </c:pt>
                <c:pt idx="32">
                  <c:v>-6.0774999999999996E-2</c:v>
                </c:pt>
                <c:pt idx="33">
                  <c:v>-6.8840000000000012E-2</c:v>
                </c:pt>
                <c:pt idx="34">
                  <c:v>-7.7315000000000009E-2</c:v>
                </c:pt>
                <c:pt idx="35">
                  <c:v>-8.6199999999999999E-2</c:v>
                </c:pt>
                <c:pt idx="36">
                  <c:v>-9.5494999999999997E-2</c:v>
                </c:pt>
                <c:pt idx="37">
                  <c:v>-0.1052</c:v>
                </c:pt>
                <c:pt idx="38">
                  <c:v>-0.115315</c:v>
                </c:pt>
                <c:pt idx="39">
                  <c:v>-0.12584000000000001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76-4B6F-BFD7-3FA13D0D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4432"/>
        <c:axId val="1"/>
      </c:scatterChart>
      <c:valAx>
        <c:axId val="84126443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08396946564885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44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70261064695157"/>
          <c:y val="0.89716609891848631"/>
          <c:w val="0.17557267936927728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4375"/>
          <c:w val="0.8125"/>
          <c:h val="0.54062500000000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D8-44AE-A706-239BDC5EDA32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8-44AE-A706-239BDC5EDA32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D8-44AE-A706-239BDC5EDA32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D8-44AE-A706-239BDC5EDA32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D8-44AE-A706-239BDC5EDA32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D8-44AE-A706-239BDC5EDA32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D8-44AE-A706-239BDC5EDA32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D8-44AE-A706-239BDC5EDA32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D8-44AE-A706-239BDC5E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6720"/>
        <c:axId val="1"/>
      </c:scatterChart>
      <c:valAx>
        <c:axId val="84124672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5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374999999999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6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15853658536586"/>
          <c:y val="0.91249999999999998"/>
          <c:w val="0.74847560975609762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18a.  GR Vir - [0.3469788, 0.3469788]</a:t>
            </a:r>
          </a:p>
        </c:rich>
      </c:tx>
      <c:layout>
        <c:manualLayout>
          <c:xMode val="edge"/>
          <c:yMode val="edge"/>
          <c:x val="0.17558886509635974"/>
          <c:y val="1.99203187250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01070663811557E-2"/>
          <c:y val="0.26294820717131473"/>
          <c:w val="0.85224839400428265"/>
          <c:h val="0.597609561752988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4B-4323-9ABD-6A6A671B5089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4B-4323-9ABD-6A6A671B5089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4B-4323-9ABD-6A6A671B5089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4B-4323-9ABD-6A6A671B5089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4B-4323-9ABD-6A6A671B5089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4B-4323-9ABD-6A6A671B5089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4B-4323-9ABD-6A6A671B5089}"/>
            </c:ext>
          </c:extLst>
        </c:ser>
        <c:ser>
          <c:idx val="7"/>
          <c:order val="7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4B-4323-9ABD-6A6A671B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0496"/>
        <c:axId val="1"/>
      </c:scatterChart>
      <c:valAx>
        <c:axId val="84126049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04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7142857142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821428571428572"/>
          <c:w val="0.85838871271266581"/>
          <c:h val="0.7232142857142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20-4E91-88F0-ED634C96A531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20-4E91-88F0-ED634C96A531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20-4E91-88F0-ED634C96A531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4'!$K$21:$K$108</c:f>
              <c:numCache>
                <c:formatCode>General</c:formatCode>
                <c:ptCount val="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20-4E91-88F0-ED634C96A531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20-4E91-88F0-ED634C96A531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20-4E91-88F0-ED634C96A531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20-4E91-88F0-ED634C96A531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20-4E91-88F0-ED634C96A531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20-4E91-88F0-ED634C96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7384"/>
        <c:axId val="1"/>
      </c:scatterChart>
      <c:valAx>
        <c:axId val="841267384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142857142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73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28571428568"/>
          <c:w val="0.53485895962351115"/>
          <c:h val="3.5714285714285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781982897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08419276345082E-2"/>
          <c:y val="0.13367702266937645"/>
          <c:w val="0.86207004069639093"/>
          <c:h val="0.636594122134460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  <c:pt idx="127">
                  <c:v>20693</c:v>
                </c:pt>
                <c:pt idx="128">
                  <c:v>20693</c:v>
                </c:pt>
                <c:pt idx="129">
                  <c:v>20822.5</c:v>
                </c:pt>
                <c:pt idx="130">
                  <c:v>20834</c:v>
                </c:pt>
              </c:numCache>
            </c:numRef>
          </c:xVal>
          <c:yVal>
            <c:numRef>
              <c:f>'Active 5'!$H$21:$H$200</c:f>
              <c:numCache>
                <c:formatCode>General</c:formatCode>
                <c:ptCount val="1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D-4277-A573-B1A226E1FD0C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5'!$I$21:$I$124</c:f>
              <c:numCache>
                <c:formatCode>General</c:formatCode>
                <c:ptCount val="104"/>
                <c:pt idx="2">
                  <c:v>-1.0035729996161535E-2</c:v>
                </c:pt>
                <c:pt idx="7">
                  <c:v>-1.7445160003262572E-2</c:v>
                </c:pt>
                <c:pt idx="8">
                  <c:v>1.0205690006841905E-2</c:v>
                </c:pt>
                <c:pt idx="9">
                  <c:v>5.6833989998267498E-2</c:v>
                </c:pt>
                <c:pt idx="10">
                  <c:v>2.5158990007184912E-2</c:v>
                </c:pt>
                <c:pt idx="12">
                  <c:v>4.059774999768706E-2</c:v>
                </c:pt>
                <c:pt idx="13">
                  <c:v>1.7261979999602772E-2</c:v>
                </c:pt>
                <c:pt idx="14">
                  <c:v>2.4105370008328464E-2</c:v>
                </c:pt>
                <c:pt idx="15">
                  <c:v>2.9635539998707827E-2</c:v>
                </c:pt>
                <c:pt idx="16">
                  <c:v>1.7411900007573422E-2</c:v>
                </c:pt>
                <c:pt idx="17">
                  <c:v>4.3448700016597286E-3</c:v>
                </c:pt>
                <c:pt idx="18">
                  <c:v>1.5434450004249811E-2</c:v>
                </c:pt>
                <c:pt idx="19">
                  <c:v>2.2188260001712479E-2</c:v>
                </c:pt>
                <c:pt idx="20">
                  <c:v>8.1212300065089948E-3</c:v>
                </c:pt>
                <c:pt idx="21">
                  <c:v>2.8080100018996745E-3</c:v>
                </c:pt>
                <c:pt idx="22">
                  <c:v>-4.3923300036112778E-3</c:v>
                </c:pt>
                <c:pt idx="23">
                  <c:v>-1.945935999538051E-2</c:v>
                </c:pt>
                <c:pt idx="24">
                  <c:v>-5.7725799997569993E-3</c:v>
                </c:pt>
                <c:pt idx="25">
                  <c:v>-6.6359099946566857E-3</c:v>
                </c:pt>
                <c:pt idx="2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ED-4277-A573-B1A226E1FD0C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5'!$J$21:$J$124</c:f>
              <c:numCache>
                <c:formatCode>General</c:formatCode>
                <c:ptCount val="104"/>
                <c:pt idx="0">
                  <c:v>-4.7618680000596214E-2</c:v>
                </c:pt>
                <c:pt idx="1">
                  <c:v>-1.2342259993602056E-2</c:v>
                </c:pt>
                <c:pt idx="3">
                  <c:v>2.237145000253804E-2</c:v>
                </c:pt>
                <c:pt idx="4">
                  <c:v>2.7464730002975557E-2</c:v>
                </c:pt>
                <c:pt idx="5">
                  <c:v>2.7648710005450994E-2</c:v>
                </c:pt>
                <c:pt idx="28">
                  <c:v>-1.4219739998225123E-2</c:v>
                </c:pt>
                <c:pt idx="29">
                  <c:v>-1.7859399995359126E-2</c:v>
                </c:pt>
                <c:pt idx="30">
                  <c:v>-1.3235919999715406E-2</c:v>
                </c:pt>
                <c:pt idx="31">
                  <c:v>-1.5182110000750981E-2</c:v>
                </c:pt>
                <c:pt idx="32">
                  <c:v>-1.4618969995353837E-2</c:v>
                </c:pt>
                <c:pt idx="33">
                  <c:v>-1.4575579996744636E-2</c:v>
                </c:pt>
                <c:pt idx="34">
                  <c:v>-1.751541999692563E-2</c:v>
                </c:pt>
                <c:pt idx="35">
                  <c:v>-1.2600490001204889E-2</c:v>
                </c:pt>
                <c:pt idx="36">
                  <c:v>-1.4228639993234538E-2</c:v>
                </c:pt>
                <c:pt idx="37">
                  <c:v>-1.501370999176288E-2</c:v>
                </c:pt>
                <c:pt idx="39">
                  <c:v>-1.5499559995078016E-2</c:v>
                </c:pt>
                <c:pt idx="40">
                  <c:v>-1.4809979998972267E-2</c:v>
                </c:pt>
                <c:pt idx="41">
                  <c:v>-1.7623199993977323E-2</c:v>
                </c:pt>
                <c:pt idx="42">
                  <c:v>-1.3595829994301312E-2</c:v>
                </c:pt>
                <c:pt idx="43">
                  <c:v>-1.9024929999432061E-2</c:v>
                </c:pt>
                <c:pt idx="44">
                  <c:v>-1.3135349996446166E-2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ED-4277-A573-B1A226E1FD0C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5'!$K$21:$K$124</c:f>
              <c:numCache>
                <c:formatCode>General</c:formatCode>
                <c:ptCount val="104"/>
                <c:pt idx="11">
                  <c:v>2.5158990007184912E-2</c:v>
                </c:pt>
                <c:pt idx="26">
                  <c:v>-6.6359099946566857E-3</c:v>
                </c:pt>
                <c:pt idx="38">
                  <c:v>-1.1793960002250969E-2</c:v>
                </c:pt>
                <c:pt idx="45">
                  <c:v>-3.3840699979919009E-3</c:v>
                </c:pt>
                <c:pt idx="46">
                  <c:v>-4.2496999958530068E-3</c:v>
                </c:pt>
                <c:pt idx="47">
                  <c:v>-3.1854699991527013E-3</c:v>
                </c:pt>
                <c:pt idx="48">
                  <c:v>-4.1705399999045767E-3</c:v>
                </c:pt>
                <c:pt idx="49">
                  <c:v>-2.6271500028087758E-3</c:v>
                </c:pt>
                <c:pt idx="50">
                  <c:v>-4.2524999953457154E-3</c:v>
                </c:pt>
                <c:pt idx="51">
                  <c:v>-3.4375699979136698E-3</c:v>
                </c:pt>
                <c:pt idx="52">
                  <c:v>-4.2581299931043759E-3</c:v>
                </c:pt>
                <c:pt idx="53">
                  <c:v>-3.771349998714868E-3</c:v>
                </c:pt>
                <c:pt idx="54">
                  <c:v>1.3258500039228238E-3</c:v>
                </c:pt>
                <c:pt idx="55">
                  <c:v>1.3994100008858368E-3</c:v>
                </c:pt>
                <c:pt idx="56">
                  <c:v>3.7143399968044832E-3</c:v>
                </c:pt>
                <c:pt idx="57">
                  <c:v>2.0907900005113333E-2</c:v>
                </c:pt>
                <c:pt idx="58">
                  <c:v>2.2388609999325126E-2</c:v>
                </c:pt>
                <c:pt idx="59">
                  <c:v>2.8731040001730435E-2</c:v>
                </c:pt>
                <c:pt idx="60">
                  <c:v>2.9084850000799634E-2</c:v>
                </c:pt>
                <c:pt idx="61">
                  <c:v>2.9382050008280203E-2</c:v>
                </c:pt>
                <c:pt idx="62">
                  <c:v>2.7615020000666846E-2</c:v>
                </c:pt>
                <c:pt idx="63">
                  <c:v>2.8415020002285019E-2</c:v>
                </c:pt>
                <c:pt idx="64">
                  <c:v>2.9255610003019683E-2</c:v>
                </c:pt>
                <c:pt idx="65">
                  <c:v>2.3945190005179029E-2</c:v>
                </c:pt>
                <c:pt idx="66">
                  <c:v>2.8914549999171868E-2</c:v>
                </c:pt>
                <c:pt idx="67">
                  <c:v>3.7611250001646113E-2</c:v>
                </c:pt>
                <c:pt idx="68">
                  <c:v>3.9892520006105769E-2</c:v>
                </c:pt>
                <c:pt idx="69">
                  <c:v>4.8076079998281784E-2</c:v>
                </c:pt>
                <c:pt idx="70">
                  <c:v>5.6242290003865492E-2</c:v>
                </c:pt>
                <c:pt idx="75">
                  <c:v>5.6199650003691204E-2</c:v>
                </c:pt>
                <c:pt idx="80">
                  <c:v>6.1353769997367635E-2</c:v>
                </c:pt>
                <c:pt idx="82">
                  <c:v>6.2632930006657261E-2</c:v>
                </c:pt>
                <c:pt idx="86">
                  <c:v>6.2640550000651274E-2</c:v>
                </c:pt>
                <c:pt idx="89">
                  <c:v>5.9789070000988431E-2</c:v>
                </c:pt>
                <c:pt idx="90">
                  <c:v>6.2878650001948699E-2</c:v>
                </c:pt>
                <c:pt idx="94">
                  <c:v>7.3217810000642203E-2</c:v>
                </c:pt>
                <c:pt idx="96">
                  <c:v>7.890285000030417E-2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ED-4277-A573-B1A226E1FD0C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5'!$F$21:$F$2000</c:f>
              <c:numCache>
                <c:formatCode>General</c:formatCode>
                <c:ptCount val="19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  <c:pt idx="127">
                  <c:v>20693</c:v>
                </c:pt>
                <c:pt idx="128">
                  <c:v>20693</c:v>
                </c:pt>
                <c:pt idx="129">
                  <c:v>20822.5</c:v>
                </c:pt>
                <c:pt idx="130">
                  <c:v>20834</c:v>
                </c:pt>
              </c:numCache>
            </c:numRef>
          </c:xVal>
          <c:yVal>
            <c:numRef>
              <c:f>'Active 5'!$L$21:$L$2000</c:f>
              <c:numCache>
                <c:formatCode>General</c:formatCode>
                <c:ptCount val="1980"/>
                <c:pt idx="71">
                  <c:v>5.0379650005197618E-2</c:v>
                </c:pt>
                <c:pt idx="72">
                  <c:v>5.0679650004894938E-2</c:v>
                </c:pt>
                <c:pt idx="73">
                  <c:v>5.0709650000499096E-2</c:v>
                </c:pt>
                <c:pt idx="74">
                  <c:v>5.0929650002217386E-2</c:v>
                </c:pt>
                <c:pt idx="76">
                  <c:v>6.1449650005670264E-2</c:v>
                </c:pt>
                <c:pt idx="77">
                  <c:v>6.1749650005367585E-2</c:v>
                </c:pt>
                <c:pt idx="78">
                  <c:v>6.1779650000971742E-2</c:v>
                </c:pt>
                <c:pt idx="79">
                  <c:v>6.1999650002690032E-2</c:v>
                </c:pt>
                <c:pt idx="81">
                  <c:v>6.2232930002210196E-2</c:v>
                </c:pt>
                <c:pt idx="83">
                  <c:v>6.2732930004131049E-2</c:v>
                </c:pt>
                <c:pt idx="84">
                  <c:v>6.3032930003828369E-2</c:v>
                </c:pt>
                <c:pt idx="85">
                  <c:v>6.1840550006309059E-2</c:v>
                </c:pt>
                <c:pt idx="87">
                  <c:v>6.3040550005098339E-2</c:v>
                </c:pt>
                <c:pt idx="88">
                  <c:v>6.3140550002572127E-2</c:v>
                </c:pt>
                <c:pt idx="91">
                  <c:v>7.2307810005440842E-2</c:v>
                </c:pt>
                <c:pt idx="92">
                  <c:v>7.2797810003976338E-2</c:v>
                </c:pt>
                <c:pt idx="93">
                  <c:v>7.293781000043964E-2</c:v>
                </c:pt>
                <c:pt idx="95">
                  <c:v>7.4867810006253421E-2</c:v>
                </c:pt>
                <c:pt idx="97">
                  <c:v>7.9608600004576147E-2</c:v>
                </c:pt>
                <c:pt idx="98">
                  <c:v>8.4944960006396286E-2</c:v>
                </c:pt>
                <c:pt idx="99">
                  <c:v>9.2471680000016931E-2</c:v>
                </c:pt>
                <c:pt idx="100">
                  <c:v>9.2871680004463997E-2</c:v>
                </c:pt>
                <c:pt idx="101">
                  <c:v>9.3271680001635104E-2</c:v>
                </c:pt>
                <c:pt idx="102">
                  <c:v>9.2334510001819581E-2</c:v>
                </c:pt>
                <c:pt idx="103">
                  <c:v>0.10320446000696393</c:v>
                </c:pt>
                <c:pt idx="104">
                  <c:v>0.24579288000677479</c:v>
                </c:pt>
                <c:pt idx="105">
                  <c:v>0.24628288000531029</c:v>
                </c:pt>
                <c:pt idx="106">
                  <c:v>0.24642288000177359</c:v>
                </c:pt>
                <c:pt idx="107">
                  <c:v>0.24835288000758737</c:v>
                </c:pt>
                <c:pt idx="108">
                  <c:v>0.25238792019808898</c:v>
                </c:pt>
                <c:pt idx="109">
                  <c:v>0.2530936700059101</c:v>
                </c:pt>
                <c:pt idx="110">
                  <c:v>0.25843003000773024</c:v>
                </c:pt>
                <c:pt idx="111">
                  <c:v>9.2471680000016931E-2</c:v>
                </c:pt>
                <c:pt idx="112">
                  <c:v>9.2871680004463997E-2</c:v>
                </c:pt>
                <c:pt idx="113">
                  <c:v>9.3271680001635104E-2</c:v>
                </c:pt>
                <c:pt idx="114">
                  <c:v>9.2334510001819581E-2</c:v>
                </c:pt>
                <c:pt idx="115">
                  <c:v>0.10320446000696393</c:v>
                </c:pt>
                <c:pt idx="116">
                  <c:v>0.10804735000419896</c:v>
                </c:pt>
                <c:pt idx="117">
                  <c:v>0.11658293000800768</c:v>
                </c:pt>
                <c:pt idx="118">
                  <c:v>0.10736788000212982</c:v>
                </c:pt>
                <c:pt idx="119">
                  <c:v>0.10412279000593117</c:v>
                </c:pt>
                <c:pt idx="120">
                  <c:v>0.11153678000118816</c:v>
                </c:pt>
                <c:pt idx="121">
                  <c:v>0.11582602000271436</c:v>
                </c:pt>
                <c:pt idx="122">
                  <c:v>0.11662602000433253</c:v>
                </c:pt>
                <c:pt idx="123">
                  <c:v>0.12012602000322659</c:v>
                </c:pt>
                <c:pt idx="124">
                  <c:v>0.11749382000562036</c:v>
                </c:pt>
                <c:pt idx="125">
                  <c:v>0.11658293000800768</c:v>
                </c:pt>
                <c:pt idx="126">
                  <c:v>0.12074247012060368</c:v>
                </c:pt>
                <c:pt idx="127">
                  <c:v>0.13109297982009593</c:v>
                </c:pt>
                <c:pt idx="128">
                  <c:v>0.13129297994601075</c:v>
                </c:pt>
                <c:pt idx="129">
                  <c:v>0.13215985021815868</c:v>
                </c:pt>
                <c:pt idx="130">
                  <c:v>0.13190324014431098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ED-4277-A573-B1A226E1FD0C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5'!$M$21:$M$124</c:f>
              <c:numCache>
                <c:formatCode>General</c:formatCode>
                <c:ptCount val="10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ED-4277-A573-B1A226E1FD0C}"/>
            </c:ext>
          </c:extLst>
        </c:ser>
        <c:ser>
          <c:idx val="6"/>
          <c:order val="6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5'!$AX$2:$AX$69</c:f>
              <c:numCache>
                <c:formatCode>General</c:formatCode>
                <c:ptCount val="68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2.8940540168121413E-2</c:v>
                </c:pt>
                <c:pt idx="22">
                  <c:v>2.9457428922477814E-2</c:v>
                </c:pt>
                <c:pt idx="23">
                  <c:v>2.9377521725323253E-2</c:v>
                </c:pt>
                <c:pt idx="24">
                  <c:v>2.6619210921561099E-2</c:v>
                </c:pt>
                <c:pt idx="25">
                  <c:v>2.3196392466976905E-2</c:v>
                </c:pt>
                <c:pt idx="26">
                  <c:v>2.1073002199656604E-2</c:v>
                </c:pt>
                <c:pt idx="27">
                  <c:v>1.8710880626340222E-2</c:v>
                </c:pt>
                <c:pt idx="28">
                  <c:v>1.6141375078298482E-2</c:v>
                </c:pt>
                <c:pt idx="29">
                  <c:v>1.339934929548315E-2</c:v>
                </c:pt>
                <c:pt idx="30">
                  <c:v>1.0523056391158409E-2</c:v>
                </c:pt>
                <c:pt idx="31">
                  <c:v>7.5538858727202222E-3</c:v>
                </c:pt>
                <c:pt idx="32">
                  <c:v>4.5359685670754036E-3</c:v>
                </c:pt>
                <c:pt idx="33">
                  <c:v>1.5156295290875282E-3</c:v>
                </c:pt>
                <c:pt idx="34">
                  <c:v>-1.4593119210786591E-3</c:v>
                </c:pt>
                <c:pt idx="35">
                  <c:v>-4.3403843081821804E-3</c:v>
                </c:pt>
                <c:pt idx="36">
                  <c:v>-7.0794243295328914E-3</c:v>
                </c:pt>
                <c:pt idx="37">
                  <c:v>-9.6296180763429037E-3</c:v>
                </c:pt>
                <c:pt idx="38">
                  <c:v>-1.1946574104940797E-2</c:v>
                </c:pt>
                <c:pt idx="39">
                  <c:v>-1.3989371244668453E-2</c:v>
                </c:pt>
                <c:pt idx="40">
                  <c:v>-1.5721521292561561E-2</c:v>
                </c:pt>
                <c:pt idx="41">
                  <c:v>-1.7111790302834815E-2</c:v>
                </c:pt>
                <c:pt idx="42">
                  <c:v>-1.8134831969988018E-2</c:v>
                </c:pt>
                <c:pt idx="43">
                  <c:v>-1.8771601470108291E-2</c:v>
                </c:pt>
                <c:pt idx="44">
                  <c:v>-1.9009536015033565E-2</c:v>
                </c:pt>
                <c:pt idx="45">
                  <c:v>-1.8270563305962127E-2</c:v>
                </c:pt>
                <c:pt idx="46">
                  <c:v>-1.5940315788115021E-2</c:v>
                </c:pt>
                <c:pt idx="47">
                  <c:v>-1.2123492275993492E-2</c:v>
                </c:pt>
                <c:pt idx="48">
                  <c:v>-6.9862228905295531E-3</c:v>
                </c:pt>
                <c:pt idx="49">
                  <c:v>-7.3440175526640061E-4</c:v>
                </c:pt>
                <c:pt idx="50">
                  <c:v>6.4053832250618101E-3</c:v>
                </c:pt>
                <c:pt idx="51">
                  <c:v>1.4200701784624549E-2</c:v>
                </c:pt>
                <c:pt idx="52">
                  <c:v>2.2423682576458652E-2</c:v>
                </c:pt>
                <c:pt idx="53">
                  <c:v>3.0857535188112309E-2</c:v>
                </c:pt>
                <c:pt idx="54">
                  <c:v>3.9300072189080063E-2</c:v>
                </c:pt>
                <c:pt idx="55">
                  <c:v>4.7565112444774044E-2</c:v>
                </c:pt>
                <c:pt idx="56">
                  <c:v>5.1577291271799455E-2</c:v>
                </c:pt>
                <c:pt idx="57">
                  <c:v>6.9668748594876762E-2</c:v>
                </c:pt>
                <c:pt idx="58">
                  <c:v>7.5668517885298228E-2</c:v>
                </c:pt>
                <c:pt idx="59">
                  <c:v>8.0779798146812271E-2</c:v>
                </c:pt>
                <c:pt idx="60">
                  <c:v>8.4895899417336149E-2</c:v>
                </c:pt>
                <c:pt idx="61">
                  <c:v>8.7919332197323341E-2</c:v>
                </c:pt>
                <c:pt idx="62">
                  <c:v>8.8993173242525689E-2</c:v>
                </c:pt>
                <c:pt idx="63">
                  <c:v>8.9761123258337114E-2</c:v>
                </c:pt>
                <c:pt idx="64">
                  <c:v>9.0213333274003493E-2</c:v>
                </c:pt>
                <c:pt idx="65">
                  <c:v>9.0133693362653602E-2</c:v>
                </c:pt>
                <c:pt idx="66">
                  <c:v>8.868589681023184E-2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ED-4277-A573-B1A226E1F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5408"/>
        <c:axId val="1"/>
      </c:scatterChart>
      <c:valAx>
        <c:axId val="841245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3244433155532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0.4297301950159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540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54065419241949"/>
          <c:w val="0.71519889515726243"/>
          <c:h val="5.94595433635312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41581664075430064"/>
          <c:y val="3.7930972914100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21379310344827587"/>
          <c:w val="0.86352094597077411"/>
          <c:h val="0.49310344827586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5'!$W$21:$W$124</c:f>
              <c:numCache>
                <c:formatCode>General</c:formatCode>
                <c:ptCount val="104"/>
                <c:pt idx="6">
                  <c:v>-1.6827622653869181E-2</c:v>
                </c:pt>
                <c:pt idx="7">
                  <c:v>-5.6044699872958306E-2</c:v>
                </c:pt>
                <c:pt idx="8">
                  <c:v>-2.7147919063201922E-2</c:v>
                </c:pt>
                <c:pt idx="9">
                  <c:v>2.0627737153822163E-2</c:v>
                </c:pt>
                <c:pt idx="12">
                  <c:v>5.2719401555733618E-2</c:v>
                </c:pt>
                <c:pt idx="13">
                  <c:v>2.944032766863923E-2</c:v>
                </c:pt>
                <c:pt idx="14">
                  <c:v>3.6402243783868665E-2</c:v>
                </c:pt>
                <c:pt idx="15">
                  <c:v>4.2287822145933573E-2</c:v>
                </c:pt>
                <c:pt idx="16">
                  <c:v>3.0331850619689689E-2</c:v>
                </c:pt>
                <c:pt idx="17">
                  <c:v>1.7414028972204593E-2</c:v>
                </c:pt>
                <c:pt idx="18">
                  <c:v>2.8534473421820087E-2</c:v>
                </c:pt>
                <c:pt idx="19">
                  <c:v>3.5375720893588661E-2</c:v>
                </c:pt>
                <c:pt idx="20">
                  <c:v>2.1457808166079333E-2</c:v>
                </c:pt>
                <c:pt idx="21">
                  <c:v>1.6381011050429058E-2</c:v>
                </c:pt>
                <c:pt idx="22">
                  <c:v>1.8584737996977799E-2</c:v>
                </c:pt>
                <c:pt idx="23">
                  <c:v>3.6607584808751696E-3</c:v>
                </c:pt>
                <c:pt idx="24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8-4A79-B311-B8524E452633}"/>
            </c:ext>
          </c:extLst>
        </c:ser>
        <c:ser>
          <c:idx val="1"/>
          <c:order val="1"/>
          <c:tx>
            <c:strRef>
              <c:f>'Active 5'!$X$20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5'!$X$21:$X$124</c:f>
              <c:numCache>
                <c:formatCode>General</c:formatCode>
                <c:ptCount val="104"/>
                <c:pt idx="0">
                  <c:v>-9.0364881695181143E-2</c:v>
                </c:pt>
                <c:pt idx="3">
                  <c:v>-3.5148735099744255E-2</c:v>
                </c:pt>
                <c:pt idx="4">
                  <c:v>-2.704182052107669E-2</c:v>
                </c:pt>
                <c:pt idx="5">
                  <c:v>-2.6704595297436906E-2</c:v>
                </c:pt>
                <c:pt idx="10">
                  <c:v>-8.901763521590618E-4</c:v>
                </c:pt>
                <c:pt idx="45">
                  <c:v>4.870382460745698E-2</c:v>
                </c:pt>
                <c:pt idx="52">
                  <c:v>0</c:v>
                </c:pt>
                <c:pt idx="53">
                  <c:v>4.2635583135174078E-2</c:v>
                </c:pt>
                <c:pt idx="54">
                  <c:v>0</c:v>
                </c:pt>
                <c:pt idx="55">
                  <c:v>4.7407604731637999E-2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8-4A79-B311-B8524E452633}"/>
            </c:ext>
          </c:extLst>
        </c:ser>
        <c:ser>
          <c:idx val="2"/>
          <c:order val="2"/>
          <c:tx>
            <c:strRef>
              <c:f>'Active 5'!$Y$20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5'!$Y$21:$Y$124</c:f>
              <c:numCache>
                <c:formatCode>General</c:formatCode>
                <c:ptCount val="104"/>
                <c:pt idx="2">
                  <c:v>-6.6270521969991808E-2</c:v>
                </c:pt>
                <c:pt idx="25">
                  <c:v>2.6712538535064029E-2</c:v>
                </c:pt>
                <c:pt idx="27">
                  <c:v>1.5153496468547481E-2</c:v>
                </c:pt>
                <c:pt idx="28">
                  <c:v>4.5214921658968302E-2</c:v>
                </c:pt>
                <c:pt idx="29">
                  <c:v>4.1603505788538248E-2</c:v>
                </c:pt>
                <c:pt idx="30">
                  <c:v>4.6254801132719001E-2</c:v>
                </c:pt>
                <c:pt idx="31">
                  <c:v>4.4309619623703327E-2</c:v>
                </c:pt>
                <c:pt idx="32">
                  <c:v>4.487597337229058E-2</c:v>
                </c:pt>
                <c:pt idx="33">
                  <c:v>4.491947637374049E-2</c:v>
                </c:pt>
                <c:pt idx="34">
                  <c:v>4.1316546071601859E-2</c:v>
                </c:pt>
                <c:pt idx="35">
                  <c:v>4.6230709498331156E-2</c:v>
                </c:pt>
                <c:pt idx="36">
                  <c:v>4.4567616485657449E-2</c:v>
                </c:pt>
                <c:pt idx="37">
                  <c:v>4.3781760040028594E-2</c:v>
                </c:pt>
                <c:pt idx="39">
                  <c:v>4.3168804087156329E-2</c:v>
                </c:pt>
                <c:pt idx="40">
                  <c:v>4.3853256364675824E-2</c:v>
                </c:pt>
                <c:pt idx="41">
                  <c:v>4.1000211737527055E-2</c:v>
                </c:pt>
                <c:pt idx="42">
                  <c:v>4.4929606709433183E-2</c:v>
                </c:pt>
                <c:pt idx="43">
                  <c:v>3.8192218770020887E-2</c:v>
                </c:pt>
                <c:pt idx="44">
                  <c:v>4.407345927470286E-2</c:v>
                </c:pt>
                <c:pt idx="46">
                  <c:v>4.7816800600028214E-2</c:v>
                </c:pt>
                <c:pt idx="47">
                  <c:v>4.8854846256013613E-2</c:v>
                </c:pt>
                <c:pt idx="49">
                  <c:v>4.9355899093884159E-2</c:v>
                </c:pt>
                <c:pt idx="51">
                  <c:v>4.8531132839484466E-2</c:v>
                </c:pt>
                <c:pt idx="53">
                  <c:v>4.2635583135174078E-2</c:v>
                </c:pt>
                <c:pt idx="55">
                  <c:v>4.7407604731637999E-2</c:v>
                </c:pt>
                <c:pt idx="67">
                  <c:v>5.0357185247906978E-2</c:v>
                </c:pt>
                <c:pt idx="69">
                  <c:v>5.4670914746024597E-2</c:v>
                </c:pt>
                <c:pt idx="71">
                  <c:v>3.8095007175368088E-2</c:v>
                </c:pt>
                <c:pt idx="73">
                  <c:v>0</c:v>
                </c:pt>
                <c:pt idx="75">
                  <c:v>0</c:v>
                </c:pt>
                <c:pt idx="77">
                  <c:v>0</c:v>
                </c:pt>
                <c:pt idx="79">
                  <c:v>0</c:v>
                </c:pt>
                <c:pt idx="80">
                  <c:v>0</c:v>
                </c:pt>
                <c:pt idx="82">
                  <c:v>0</c:v>
                </c:pt>
                <c:pt idx="84">
                  <c:v>0</c:v>
                </c:pt>
                <c:pt idx="86">
                  <c:v>0</c:v>
                </c:pt>
                <c:pt idx="88">
                  <c:v>0</c:v>
                </c:pt>
                <c:pt idx="90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18-4A79-B311-B8524E452633}"/>
            </c:ext>
          </c:extLst>
        </c:ser>
        <c:ser>
          <c:idx val="3"/>
          <c:order val="3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5'!$AY$2:$AY$69</c:f>
              <c:numCache>
                <c:formatCode>General</c:formatCode>
                <c:ptCount val="68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-2.106464867894757E-2</c:v>
                </c:pt>
                <c:pt idx="22">
                  <c:v>-1.7954924937750343E-2</c:v>
                </c:pt>
                <c:pt idx="23">
                  <c:v>-1.1942659087194451E-2</c:v>
                </c:pt>
                <c:pt idx="24">
                  <c:v>-3.4422143909569707E-3</c:v>
                </c:pt>
                <c:pt idx="25">
                  <c:v>1.8794460201371072E-3</c:v>
                </c:pt>
                <c:pt idx="26">
                  <c:v>4.4366854097648723E-3</c:v>
                </c:pt>
                <c:pt idx="27">
                  <c:v>6.9248642554464567E-3</c:v>
                </c:pt>
                <c:pt idx="28">
                  <c:v>9.3439825571818552E-3</c:v>
                </c:pt>
                <c:pt idx="29">
                  <c:v>1.1694040314971076E-2</c:v>
                </c:pt>
                <c:pt idx="30">
                  <c:v>1.3975037528814117E-2</c:v>
                </c:pt>
                <c:pt idx="31">
                  <c:v>1.6186974198710971E-2</c:v>
                </c:pt>
                <c:pt idx="32">
                  <c:v>1.8329850324661646E-2</c:v>
                </c:pt>
                <c:pt idx="33">
                  <c:v>2.0403665906666139E-2</c:v>
                </c:pt>
                <c:pt idx="34">
                  <c:v>2.240842094472445E-2</c:v>
                </c:pt>
                <c:pt idx="35">
                  <c:v>2.4344115438836581E-2</c:v>
                </c:pt>
                <c:pt idx="36">
                  <c:v>2.6210749389002527E-2</c:v>
                </c:pt>
                <c:pt idx="37">
                  <c:v>2.8008322795222293E-2</c:v>
                </c:pt>
                <c:pt idx="38">
                  <c:v>2.9736835657495877E-2</c:v>
                </c:pt>
                <c:pt idx="39">
                  <c:v>3.1396287975823278E-2</c:v>
                </c:pt>
                <c:pt idx="40">
                  <c:v>3.2986679750204501E-2</c:v>
                </c:pt>
                <c:pt idx="41">
                  <c:v>3.450801098063954E-2</c:v>
                </c:pt>
                <c:pt idx="42">
                  <c:v>3.5960281667128398E-2</c:v>
                </c:pt>
                <c:pt idx="43">
                  <c:v>3.7343491809671066E-2</c:v>
                </c:pt>
                <c:pt idx="44">
                  <c:v>3.8657641408267558E-2</c:v>
                </c:pt>
                <c:pt idx="45">
                  <c:v>4.1078758973622002E-2</c:v>
                </c:pt>
                <c:pt idx="46">
                  <c:v>4.3223634363191717E-2</c:v>
                </c:pt>
                <c:pt idx="47">
                  <c:v>4.5092267576976701E-2</c:v>
                </c:pt>
                <c:pt idx="48">
                  <c:v>4.6684658614976955E-2</c:v>
                </c:pt>
                <c:pt idx="49">
                  <c:v>4.8000807477192486E-2</c:v>
                </c:pt>
                <c:pt idx="50">
                  <c:v>4.9040714163623288E-2</c:v>
                </c:pt>
                <c:pt idx="51">
                  <c:v>4.9804378674269366E-2</c:v>
                </c:pt>
                <c:pt idx="52">
                  <c:v>5.0291801009130721E-2</c:v>
                </c:pt>
                <c:pt idx="53">
                  <c:v>5.0502981168207339E-2</c:v>
                </c:pt>
                <c:pt idx="54">
                  <c:v>5.0437919151499228E-2</c:v>
                </c:pt>
                <c:pt idx="55">
                  <c:v>5.0096614959006393E-2</c:v>
                </c:pt>
                <c:pt idx="56">
                  <c:v>4.9822372046840709E-2</c:v>
                </c:pt>
                <c:pt idx="57">
                  <c:v>4.7415249326819536E-2</c:v>
                </c:pt>
                <c:pt idx="58">
                  <c:v>4.5968976431187789E-2</c:v>
                </c:pt>
                <c:pt idx="59">
                  <c:v>4.4246461359771325E-2</c:v>
                </c:pt>
                <c:pt idx="60">
                  <c:v>4.2247704112570131E-2</c:v>
                </c:pt>
                <c:pt idx="61">
                  <c:v>3.9972704689584193E-2</c:v>
                </c:pt>
                <c:pt idx="62">
                  <c:v>3.8731614162171968E-2</c:v>
                </c:pt>
                <c:pt idx="63">
                  <c:v>3.7421463090813553E-2</c:v>
                </c:pt>
                <c:pt idx="64">
                  <c:v>3.6042251475508949E-2</c:v>
                </c:pt>
                <c:pt idx="65">
                  <c:v>3.3076646613061207E-2</c:v>
                </c:pt>
                <c:pt idx="66">
                  <c:v>2.9834799574828742E-2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18-4A79-B311-B8524E452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36552"/>
        <c:axId val="1"/>
      </c:scatterChart>
      <c:valAx>
        <c:axId val="841236552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80508885436"/>
              <c:y val="0.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225638196499E-2"/>
              <c:y val="0.35517238916564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36552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469431766889011E-2"/>
          <c:y val="0.87586194582819998"/>
          <c:w val="0.69005145694367831"/>
          <c:h val="7.586194582820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6'!$H$21:$H$102</c:f>
              <c:numCache>
                <c:formatCode>General</c:formatCode>
                <c:ptCount val="82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4-4873-9035-5A1A24219072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4-4873-9035-5A1A24219072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4-4873-9035-5A1A24219072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4-4873-9035-5A1A24219072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4-4873-9035-5A1A24219072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4-4873-9035-5A1A24219072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4-4873-9035-5A1A24219072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34-4873-9035-5A1A2421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0816"/>
        <c:axId val="1"/>
      </c:scatterChart>
      <c:valAx>
        <c:axId val="841240816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0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907635822978773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204021300990343"/>
          <c:y val="3.0898876404494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1629213483146068"/>
          <c:w val="0.80974245169575798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6'!$H$21:$H$102</c:f>
              <c:numCache>
                <c:formatCode>General</c:formatCode>
                <c:ptCount val="82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4A-4D94-9251-3F8B202D23A1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4A-4D94-9251-3F8B202D23A1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4A-4D94-9251-3F8B202D23A1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4A-4D94-9251-3F8B202D23A1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4A-4D94-9251-3F8B202D23A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A-4D94-9251-3F8B202D23A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4A-4D94-9251-3F8B202D23A1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4A-4D94-9251-3F8B202D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7032"/>
        <c:axId val="1"/>
      </c:scatterChart>
      <c:valAx>
        <c:axId val="81961703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98253414670203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70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04598169521047"/>
          <c:y val="0.9185393258426966"/>
          <c:w val="0.66514555543570753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969512195121952"/>
          <c:y val="0.21629213483146068"/>
          <c:w val="0.74847560975609762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27-4BAC-B5DE-C5ACA3764F14}"/>
            </c:ext>
          </c:extLst>
        </c:ser>
        <c:ser>
          <c:idx val="1"/>
          <c:order val="1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27-4BAC-B5DE-C5ACA3764F14}"/>
            </c:ext>
          </c:extLst>
        </c:ser>
        <c:ser>
          <c:idx val="2"/>
          <c:order val="2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27-4BAC-B5DE-C5ACA3764F14}"/>
            </c:ext>
          </c:extLst>
        </c:ser>
        <c:ser>
          <c:idx val="3"/>
          <c:order val="3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27-4BAC-B5DE-C5ACA3764F14}"/>
            </c:ext>
          </c:extLst>
        </c:ser>
        <c:ser>
          <c:idx val="4"/>
          <c:order val="4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27-4BAC-B5DE-C5ACA3764F14}"/>
            </c:ext>
          </c:extLst>
        </c:ser>
        <c:ser>
          <c:idx val="5"/>
          <c:order val="5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27-4BAC-B5DE-C5ACA376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2296"/>
        <c:axId val="1"/>
      </c:scatterChart>
      <c:valAx>
        <c:axId val="8412522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73170731707321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22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46341463414637"/>
          <c:y val="0.9185393258426966"/>
          <c:w val="0.51981707317073167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2063068117428308"/>
          <c:w val="0.80945121951219512"/>
          <c:h val="0.573066704348787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3'!$H$21:$H$127</c:f>
              <c:numCache>
                <c:formatCode>General</c:formatCode>
                <c:ptCount val="107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1F-409E-811B-F82823B052AC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1F-409E-811B-F82823B052AC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1F-409E-811B-F82823B052AC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1F-409E-811B-F82823B052AC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1F-409E-811B-F82823B052A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1F-409E-811B-F82823B052A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1F-409E-811B-F82823B052AC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1F-409E-811B-F82823B0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6088"/>
        <c:axId val="1"/>
      </c:scatterChart>
      <c:valAx>
        <c:axId val="84232608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7106137520775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20404003940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84146341463414"/>
          <c:y val="0.91690664741405892"/>
          <c:w val="0.66615853658536583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167970988359279"/>
          <c:y val="3.0487804878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8483866951833"/>
          <c:y val="0.23170766200764281"/>
          <c:w val="0.80916090854671741"/>
          <c:h val="0.54878130475494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A-4386-B55C-0F6517FFD0F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BA-4386-B55C-0F6517FFD0F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BA-4386-B55C-0F6517FFD0F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1'!$F$21:$F$1008</c:f>
              <c:numCache>
                <c:formatCode>General</c:formatCode>
                <c:ptCount val="9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1'!$K$21:$K$1008</c:f>
              <c:numCache>
                <c:formatCode>General</c:formatCode>
                <c:ptCount val="9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-3.9531799993710592E-2</c:v>
                </c:pt>
                <c:pt idx="101">
                  <c:v>-3.4035999997286126E-2</c:v>
                </c:pt>
                <c:pt idx="102">
                  <c:v>-3.9373999999952503E-2</c:v>
                </c:pt>
                <c:pt idx="103">
                  <c:v>-3.903659999195952E-2</c:v>
                </c:pt>
                <c:pt idx="104">
                  <c:v>-3.7835199997061864E-2</c:v>
                </c:pt>
                <c:pt idx="105">
                  <c:v>-3.7035199995443691E-2</c:v>
                </c:pt>
                <c:pt idx="106">
                  <c:v>-3.3535199996549636E-2</c:v>
                </c:pt>
                <c:pt idx="107">
                  <c:v>-3.8159199997608084E-2</c:v>
                </c:pt>
                <c:pt idx="108">
                  <c:v>-4.0052999996987637E-2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BA-4386-B55C-0F6517FFD0F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BA-4386-B55C-0F6517FFD0F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BA-4386-B55C-0F6517FFD0F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1'!$N$21:$N$108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9BA-4386-B55C-0F6517FFD0F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9BA-4386-B55C-0F6517FFD0F4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9BA-4386-B55C-0F6517FF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3448"/>
        <c:axId val="1"/>
      </c:scatterChart>
      <c:valAx>
        <c:axId val="84126344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8429003626455"/>
              <c:y val="0.86280615837654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3.5000000000000003E-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1463478650534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34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192442547735"/>
          <c:y val="0.91463542666922726"/>
          <c:w val="0.74961880146661064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060975609756095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4834437086092714"/>
          <c:w val="0.80945121951219512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DE-4CEE-B72A-785E48E7C04B}"/>
            </c:ext>
          </c:extLst>
        </c:ser>
        <c:ser>
          <c:idx val="1"/>
          <c:order val="1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DE-4CEE-B72A-785E48E7C04B}"/>
            </c:ext>
          </c:extLst>
        </c:ser>
        <c:ser>
          <c:idx val="2"/>
          <c:order val="2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DE-4CEE-B72A-785E48E7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5904"/>
        <c:axId val="1"/>
      </c:scatterChart>
      <c:valAx>
        <c:axId val="84125590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59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40243902439024"/>
          <c:y val="0.9072847682119205"/>
          <c:w val="0.24542682926829262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1050276249715358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4834437086092714"/>
          <c:w val="0.81278659625100513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6'!$AF$21:$AF$102</c:f>
              <c:numCache>
                <c:formatCode>General</c:formatCode>
                <c:ptCount val="82"/>
                <c:pt idx="0">
                  <c:v>4.7863247788532626E-2</c:v>
                </c:pt>
                <c:pt idx="1">
                  <c:v>5.6158404143922418E-2</c:v>
                </c:pt>
                <c:pt idx="2">
                  <c:v>5.7965478149671144E-2</c:v>
                </c:pt>
                <c:pt idx="3">
                  <c:v>5.8547658176390134E-2</c:v>
                </c:pt>
                <c:pt idx="4">
                  <c:v>5.6418975947563316E-2</c:v>
                </c:pt>
                <c:pt idx="5">
                  <c:v>5.631341888724227E-2</c:v>
                </c:pt>
                <c:pt idx="10">
                  <c:v>2.6490413682683858E-2</c:v>
                </c:pt>
                <c:pt idx="24">
                  <c:v>-3.2785636383373812E-2</c:v>
                </c:pt>
                <c:pt idx="25">
                  <c:v>-5.6472249123719453E-2</c:v>
                </c:pt>
                <c:pt idx="26">
                  <c:v>-5.545694706773327E-2</c:v>
                </c:pt>
                <c:pt idx="27">
                  <c:v>-5.9247440677174579E-2</c:v>
                </c:pt>
                <c:pt idx="28">
                  <c:v>-5.4878717126979781E-2</c:v>
                </c:pt>
                <c:pt idx="29">
                  <c:v>-5.684310274529028E-2</c:v>
                </c:pt>
                <c:pt idx="30">
                  <c:v>-5.6384447663951787E-2</c:v>
                </c:pt>
                <c:pt idx="31">
                  <c:v>-5.6365479025813597E-2</c:v>
                </c:pt>
                <c:pt idx="32">
                  <c:v>-6.1015736344635391E-2</c:v>
                </c:pt>
                <c:pt idx="33">
                  <c:v>-5.6101743499328338E-2</c:v>
                </c:pt>
                <c:pt idx="34">
                  <c:v>-5.7771990317214389E-2</c:v>
                </c:pt>
                <c:pt idx="35">
                  <c:v>-5.8557994140217728E-2</c:v>
                </c:pt>
                <c:pt idx="36">
                  <c:v>-5.5408074733562074E-2</c:v>
                </c:pt>
                <c:pt idx="37">
                  <c:v>-5.9187712415352478E-2</c:v>
                </c:pt>
                <c:pt idx="38">
                  <c:v>-5.8503666591377235E-2</c:v>
                </c:pt>
                <c:pt idx="39">
                  <c:v>-6.1359228767401797E-2</c:v>
                </c:pt>
                <c:pt idx="40">
                  <c:v>-5.7431580544054506E-2</c:v>
                </c:pt>
                <c:pt idx="41">
                  <c:v>-6.3843878805402043E-2</c:v>
                </c:pt>
                <c:pt idx="42">
                  <c:v>-5.7959272915389964E-2</c:v>
                </c:pt>
                <c:pt idx="43">
                  <c:v>-5.0179678730301047E-2</c:v>
                </c:pt>
                <c:pt idx="44">
                  <c:v>-5.1051010664081548E-2</c:v>
                </c:pt>
                <c:pt idx="45">
                  <c:v>-4.9993741735521791E-2</c:v>
                </c:pt>
                <c:pt idx="46">
                  <c:v>-5.0979444122201817E-2</c:v>
                </c:pt>
                <c:pt idx="47">
                  <c:v>-4.9450579162236913E-2</c:v>
                </c:pt>
                <c:pt idx="48">
                  <c:v>-5.1079081706850549E-2</c:v>
                </c:pt>
                <c:pt idx="49">
                  <c:v>-5.0264782005835201E-2</c:v>
                </c:pt>
                <c:pt idx="50">
                  <c:v>-5.2205134582393287E-2</c:v>
                </c:pt>
                <c:pt idx="51">
                  <c:v>-5.1740591462276941E-2</c:v>
                </c:pt>
                <c:pt idx="52">
                  <c:v>-4.6662603510231604E-2</c:v>
                </c:pt>
                <c:pt idx="53">
                  <c:v>-4.6632792221729141E-2</c:v>
                </c:pt>
                <c:pt idx="54">
                  <c:v>-4.4318334395532677E-2</c:v>
                </c:pt>
                <c:pt idx="55">
                  <c:v>-2.8451397473609752E-2</c:v>
                </c:pt>
                <c:pt idx="56">
                  <c:v>-2.7027499238069963E-2</c:v>
                </c:pt>
                <c:pt idx="57">
                  <c:v>-2.0838941480070594E-2</c:v>
                </c:pt>
                <c:pt idx="58">
                  <c:v>-2.0485538813958953E-2</c:v>
                </c:pt>
                <c:pt idx="59">
                  <c:v>-2.0189214826937196E-2</c:v>
                </c:pt>
                <c:pt idx="60">
                  <c:v>-2.1956807600757577E-2</c:v>
                </c:pt>
                <c:pt idx="61">
                  <c:v>-2.1156807599139404E-2</c:v>
                </c:pt>
                <c:pt idx="62">
                  <c:v>-2.03172306378816E-2</c:v>
                </c:pt>
                <c:pt idx="63">
                  <c:v>-2.5627732140979353E-2</c:v>
                </c:pt>
                <c:pt idx="64">
                  <c:v>-2.0659568914124016E-2</c:v>
                </c:pt>
                <c:pt idx="65">
                  <c:v>-1.1794691518153211E-2</c:v>
                </c:pt>
                <c:pt idx="66">
                  <c:v>-9.239767399224913E-3</c:v>
                </c:pt>
                <c:pt idx="67">
                  <c:v>-1.0326457607261474E-3</c:v>
                </c:pt>
                <c:pt idx="68">
                  <c:v>8.0962081326249602E-3</c:v>
                </c:pt>
                <c:pt idx="69">
                  <c:v>3.1407001664896517E-3</c:v>
                </c:pt>
                <c:pt idx="70">
                  <c:v>3.4407001661869718E-3</c:v>
                </c:pt>
                <c:pt idx="71">
                  <c:v>3.4707001617911293E-3</c:v>
                </c:pt>
                <c:pt idx="72">
                  <c:v>3.6907001635094194E-3</c:v>
                </c:pt>
                <c:pt idx="73">
                  <c:v>1.4163888228796384E-2</c:v>
                </c:pt>
                <c:pt idx="74">
                  <c:v>1.5050099596165628E-2</c:v>
                </c:pt>
                <c:pt idx="75">
                  <c:v>1.5550099598086481E-2</c:v>
                </c:pt>
                <c:pt idx="76">
                  <c:v>1.5850099597783801E-2</c:v>
                </c:pt>
                <c:pt idx="77">
                  <c:v>1.4677755019904648E-2</c:v>
                </c:pt>
                <c:pt idx="78">
                  <c:v>1.5877755018693929E-2</c:v>
                </c:pt>
                <c:pt idx="79">
                  <c:v>1.5977755016167716E-2</c:v>
                </c:pt>
                <c:pt idx="80">
                  <c:v>1.2724090376376118E-2</c:v>
                </c:pt>
                <c:pt idx="81">
                  <c:v>1.5817285862582742E-2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C3-4CEB-93E0-2B94EB794E4E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6'!$AZ$2:$AZ$102</c:f>
              <c:numCache>
                <c:formatCode>General</c:formatCode>
                <c:ptCount val="101"/>
                <c:pt idx="0">
                  <c:v>4.6081971394997895E-2</c:v>
                </c:pt>
                <c:pt idx="1">
                  <c:v>4.8329597884660722E-2</c:v>
                </c:pt>
                <c:pt idx="2">
                  <c:v>5.0401330741295484E-2</c:v>
                </c:pt>
                <c:pt idx="3">
                  <c:v>5.228985506477879E-2</c:v>
                </c:pt>
                <c:pt idx="4">
                  <c:v>5.3987923514198781E-2</c:v>
                </c:pt>
                <c:pt idx="5">
                  <c:v>5.5488342523027347E-2</c:v>
                </c:pt>
                <c:pt idx="6">
                  <c:v>5.6783962108064516E-2</c:v>
                </c:pt>
                <c:pt idx="7">
                  <c:v>5.7867669550226868E-2</c:v>
                </c:pt>
                <c:pt idx="8">
                  <c:v>5.8732387345620238E-2</c:v>
                </c:pt>
                <c:pt idx="9">
                  <c:v>5.9371075979519843E-2</c:v>
                </c:pt>
                <c:pt idx="10">
                  <c:v>5.9776742265497181E-2</c:v>
                </c:pt>
                <c:pt idx="11">
                  <c:v>5.9942454216913056E-2</c:v>
                </c:pt>
                <c:pt idx="12">
                  <c:v>5.9861363677576565E-2</c:v>
                </c:pt>
                <c:pt idx="13">
                  <c:v>5.9526738232376059E-2</c:v>
                </c:pt>
                <c:pt idx="14">
                  <c:v>5.8932004248750863E-2</c:v>
                </c:pt>
                <c:pt idx="15">
                  <c:v>5.8070803270142787E-2</c:v>
                </c:pt>
                <c:pt idx="16">
                  <c:v>5.6937064399381461E-2</c:v>
                </c:pt>
                <c:pt idx="17">
                  <c:v>5.5525095779978571E-2</c:v>
                </c:pt>
                <c:pt idx="18">
                  <c:v>5.3829698809659259E-2</c:v>
                </c:pt>
                <c:pt idx="19">
                  <c:v>5.1846309296688424E-2</c:v>
                </c:pt>
                <c:pt idx="20">
                  <c:v>4.9571170371381167E-2</c:v>
                </c:pt>
                <c:pt idx="21">
                  <c:v>4.7001542540372622E-2</c:v>
                </c:pt>
                <c:pt idx="22">
                  <c:v>4.4135956727960189E-2</c:v>
                </c:pt>
                <c:pt idx="23">
                  <c:v>4.0974516343165603E-2</c:v>
                </c:pt>
                <c:pt idx="24">
                  <c:v>3.7519254133781987E-2</c:v>
                </c:pt>
                <c:pt idx="25">
                  <c:v>3.3774548551371672E-2</c:v>
                </c:pt>
                <c:pt idx="26">
                  <c:v>2.9747602174298192E-2</c:v>
                </c:pt>
                <c:pt idx="27">
                  <c:v>2.5448980940870867E-2</c:v>
                </c:pt>
                <c:pt idx="28">
                  <c:v>2.0893206963140488E-2</c:v>
                </c:pt>
                <c:pt idx="29">
                  <c:v>1.6099388914121049E-2</c:v>
                </c:pt>
                <c:pt idx="30">
                  <c:v>1.1091861883329163E-2</c:v>
                </c:pt>
                <c:pt idx="31">
                  <c:v>5.9007929951473328E-3</c:v>
                </c:pt>
                <c:pt idx="32">
                  <c:v>5.6269056509286066E-4</c:v>
                </c:pt>
                <c:pt idx="33">
                  <c:v>-4.879264945676566E-3</c:v>
                </c:pt>
                <c:pt idx="34">
                  <c:v>-1.0375166587748827E-2</c:v>
                </c:pt>
                <c:pt idx="35">
                  <c:v>-1.5868709436932017E-2</c:v>
                </c:pt>
                <c:pt idx="36">
                  <c:v>-2.1297999672770157E-2</c:v>
                </c:pt>
                <c:pt idx="37">
                  <c:v>-2.6596909885895723E-2</c:v>
                </c:pt>
                <c:pt idx="38">
                  <c:v>-3.1696987253217374E-2</c:v>
                </c:pt>
                <c:pt idx="39">
                  <c:v>-3.6529839150646316E-2</c:v>
                </c:pt>
                <c:pt idx="40">
                  <c:v>-4.1029829283712731E-2</c:v>
                </c:pt>
                <c:pt idx="41">
                  <c:v>-4.5136838437524363E-2</c:v>
                </c:pt>
                <c:pt idx="42">
                  <c:v>-4.8798801635787398E-2</c:v>
                </c:pt>
                <c:pt idx="43">
                  <c:v>-5.1973745046234116E-2</c:v>
                </c:pt>
                <c:pt idx="44">
                  <c:v>-5.4631113477073855E-2</c:v>
                </c:pt>
                <c:pt idx="45">
                  <c:v>-5.675228734092181E-2</c:v>
                </c:pt>
                <c:pt idx="46">
                  <c:v>-5.8330308747782313E-2</c:v>
                </c:pt>
                <c:pt idx="47">
                  <c:v>-5.9368940302359959E-2</c:v>
                </c:pt>
                <c:pt idx="48">
                  <c:v>-5.9881246191189688E-2</c:v>
                </c:pt>
                <c:pt idx="49">
                  <c:v>-5.9887906362517743E-2</c:v>
                </c:pt>
                <c:pt idx="50">
                  <c:v>-5.9415457347438284E-2</c:v>
                </c:pt>
                <c:pt idx="51">
                  <c:v>-5.8494611608697081E-2</c:v>
                </c:pt>
                <c:pt idx="52">
                  <c:v>-5.7158756576456034E-2</c:v>
                </c:pt>
                <c:pt idx="53">
                  <c:v>-5.5442686723178113E-2</c:v>
                </c:pt>
                <c:pt idx="54">
                  <c:v>-5.3381583964149694E-2</c:v>
                </c:pt>
                <c:pt idx="55">
                  <c:v>-5.1010235477788428E-2</c:v>
                </c:pt>
                <c:pt idx="56">
                  <c:v>-4.8362462737542689E-2</c:v>
                </c:pt>
                <c:pt idx="57">
                  <c:v>-4.5470728693070409E-2</c:v>
                </c:pt>
                <c:pt idx="58">
                  <c:v>-4.2365888934473322E-2</c:v>
                </c:pt>
                <c:pt idx="59">
                  <c:v>-3.9077055009550166E-2</c:v>
                </c:pt>
                <c:pt idx="60">
                  <c:v>-3.5631542132960554E-2</c:v>
                </c:pt>
                <c:pt idx="61">
                  <c:v>-3.2054878194582359E-2</c:v>
                </c:pt>
                <c:pt idx="62">
                  <c:v>-2.8370855558614887E-2</c:v>
                </c:pt>
                <c:pt idx="63">
                  <c:v>-2.4601611276790111E-2</c:v>
                </c:pt>
                <c:pt idx="64">
                  <c:v>-2.0767724855834658E-2</c:v>
                </c:pt>
                <c:pt idx="65">
                  <c:v>-1.6888325586018948E-2</c:v>
                </c:pt>
                <c:pt idx="66">
                  <c:v>-1.2981203693830403E-2</c:v>
                </c:pt>
                <c:pt idx="67">
                  <c:v>-9.0629213064866935E-3</c:v>
                </c:pt>
                <c:pt idx="68">
                  <c:v>-5.1489205038110029E-3</c:v>
                </c:pt>
                <c:pt idx="69">
                  <c:v>-1.2536266784459187E-3</c:v>
                </c:pt>
                <c:pt idx="70">
                  <c:v>2.6094538870742555E-3</c:v>
                </c:pt>
                <c:pt idx="71">
                  <c:v>6.4276428190709854E-3</c:v>
                </c:pt>
                <c:pt idx="72">
                  <c:v>1.0189005057583588E-2</c:v>
                </c:pt>
                <c:pt idx="73">
                  <c:v>1.3882270835008124E-2</c:v>
                </c:pt>
                <c:pt idx="74">
                  <c:v>1.7496764009276196E-2</c:v>
                </c:pt>
                <c:pt idx="75">
                  <c:v>2.1022336406280533E-2</c:v>
                </c:pt>
                <c:pt idx="76">
                  <c:v>2.444930775147533E-2</c:v>
                </c:pt>
                <c:pt idx="77">
                  <c:v>2.7768410739912531E-2</c:v>
                </c:pt>
                <c:pt idx="78">
                  <c:v>3.0970740800538115E-2</c:v>
                </c:pt>
                <c:pt idx="79">
                  <c:v>3.4047710146624437E-2</c:v>
                </c:pt>
                <c:pt idx="80">
                  <c:v>3.6991005761107205E-2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C3-4CEB-93E0-2B94EB79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4264"/>
        <c:axId val="1"/>
      </c:scatterChart>
      <c:valAx>
        <c:axId val="84125426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426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01129367961423"/>
          <c:y val="0.90397350993377479"/>
          <c:w val="0.21461219174087254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267207629580655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5000081380473244"/>
          <c:w val="0.80916090854671741"/>
          <c:h val="0.510001660161654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6'!$W$21:$W$102</c:f>
              <c:numCache>
                <c:formatCode>General</c:formatCode>
                <c:ptCount val="82"/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0A-444F-826D-11AF75F147D4}"/>
            </c:ext>
          </c:extLst>
        </c:ser>
        <c:ser>
          <c:idx val="1"/>
          <c:order val="1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0A-444F-826D-11AF75F147D4}"/>
            </c:ext>
          </c:extLst>
        </c:ser>
        <c:ser>
          <c:idx val="2"/>
          <c:order val="2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0A-444F-826D-11AF75F147D4}"/>
            </c:ext>
          </c:extLst>
        </c:ser>
        <c:ser>
          <c:idx val="3"/>
          <c:order val="3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0A-444F-826D-11AF75F14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0328"/>
        <c:axId val="1"/>
      </c:scatterChart>
      <c:valAx>
        <c:axId val="8412503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500027996500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03334733158355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03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84001522710421"/>
          <c:y val="0.90333613298337712"/>
          <c:w val="0.32213756486546052"/>
          <c:h val="6.66670166229221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0945121951219512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1937382972152589"/>
          <c:w val="0.8125"/>
          <c:h val="0.5755001766720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6'!$AB$21:$AB$102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2">
                  <c:v>-5.0762343039343155E-2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0">
                  <c:v>-7.0641626027846682E-2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3">
                  <c:v>-0.14461488195424893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AC-475B-B8C7-11AD34105D03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6'!$AY$2:$AY$102</c:f>
              <c:numCache>
                <c:formatCode>General</c:formatCode>
                <c:ptCount val="10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AC-475B-B8C7-11AD3410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2128"/>
        <c:axId val="1"/>
      </c:scatterChart>
      <c:valAx>
        <c:axId val="841242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717972646581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65361808406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2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17073170731708"/>
          <c:y val="0.91738160935011326"/>
          <c:w val="0.21493902439024387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18b.  GR Vir - [0.3469788, 0.3469788]</a:t>
            </a:r>
          </a:p>
        </c:rich>
      </c:tx>
      <c:layout>
        <c:manualLayout>
          <c:xMode val="edge"/>
          <c:yMode val="edge"/>
          <c:x val="0.18240365877012155"/>
          <c:y val="1.8518518518518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4814904567797191"/>
          <c:w val="0.85193222313847816"/>
          <c:h val="0.62222447274476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B-4AB3-8720-6D02F64A0D47}"/>
            </c:ext>
          </c:extLst>
        </c:ser>
        <c:ser>
          <c:idx val="1"/>
          <c:order val="1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B-4AB3-8720-6D02F64A0D47}"/>
            </c:ext>
          </c:extLst>
        </c:ser>
        <c:ser>
          <c:idx val="2"/>
          <c:order val="2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7B-4AB3-8720-6D02F64A0D47}"/>
            </c:ext>
          </c:extLst>
        </c:ser>
        <c:ser>
          <c:idx val="3"/>
          <c:order val="3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7B-4AB3-8720-6D02F64A0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8872"/>
        <c:axId val="1"/>
      </c:scatterChart>
      <c:valAx>
        <c:axId val="8423188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8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(1)'!$D$21:$D$110</c:f>
              <c:numCache>
                <c:formatCode>General</c:formatCode>
                <c:ptCount val="90"/>
                <c:pt idx="0">
                  <c:v>-0.31574999999999998</c:v>
                </c:pt>
                <c:pt idx="1">
                  <c:v>-6.0499999999999998E-3</c:v>
                </c:pt>
                <c:pt idx="2">
                  <c:v>0</c:v>
                </c:pt>
                <c:pt idx="3">
                  <c:v>0.4163</c:v>
                </c:pt>
                <c:pt idx="4">
                  <c:v>0.52110000000000001</c:v>
                </c:pt>
                <c:pt idx="5">
                  <c:v>0.52539999999999998</c:v>
                </c:pt>
                <c:pt idx="6">
                  <c:v>0.73035000000000005</c:v>
                </c:pt>
                <c:pt idx="7">
                  <c:v>0.81745000000000001</c:v>
                </c:pt>
                <c:pt idx="8">
                  <c:v>0.8347</c:v>
                </c:pt>
                <c:pt idx="9">
                  <c:v>0.85019999999999996</c:v>
                </c:pt>
                <c:pt idx="10">
                  <c:v>0.97519999999999996</c:v>
                </c:pt>
                <c:pt idx="11">
                  <c:v>1.3617999999999999</c:v>
                </c:pt>
                <c:pt idx="12">
                  <c:v>1.3623499999999999</c:v>
                </c:pt>
                <c:pt idx="13">
                  <c:v>1.3634999999999999</c:v>
                </c:pt>
                <c:pt idx="14">
                  <c:v>1.3669500000000001</c:v>
                </c:pt>
                <c:pt idx="15">
                  <c:v>1.36955</c:v>
                </c:pt>
                <c:pt idx="16">
                  <c:v>1.371</c:v>
                </c:pt>
                <c:pt idx="17">
                  <c:v>1.3713</c:v>
                </c:pt>
                <c:pt idx="18">
                  <c:v>1.37215</c:v>
                </c:pt>
                <c:pt idx="19">
                  <c:v>1.3735999999999999</c:v>
                </c:pt>
                <c:pt idx="20">
                  <c:v>1.3758999999999999</c:v>
                </c:pt>
                <c:pt idx="21">
                  <c:v>1.4690000000000001</c:v>
                </c:pt>
                <c:pt idx="22">
                  <c:v>1.47045</c:v>
                </c:pt>
                <c:pt idx="23">
                  <c:v>1.47275</c:v>
                </c:pt>
                <c:pt idx="24">
                  <c:v>1.5787</c:v>
                </c:pt>
                <c:pt idx="25">
                  <c:v>1.68055</c:v>
                </c:pt>
                <c:pt idx="26">
                  <c:v>2.0921500000000002</c:v>
                </c:pt>
                <c:pt idx="27">
                  <c:v>2.0990500000000001</c:v>
                </c:pt>
                <c:pt idx="28">
                  <c:v>2.1108500000000001</c:v>
                </c:pt>
                <c:pt idx="29">
                  <c:v>2.1116999999999999</c:v>
                </c:pt>
                <c:pt idx="30">
                  <c:v>2.1166</c:v>
                </c:pt>
                <c:pt idx="31">
                  <c:v>2.11775</c:v>
                </c:pt>
                <c:pt idx="32">
                  <c:v>2.2033499999999999</c:v>
                </c:pt>
                <c:pt idx="33">
                  <c:v>2.2033999999999998</c:v>
                </c:pt>
                <c:pt idx="34">
                  <c:v>2.2056499999999999</c:v>
                </c:pt>
                <c:pt idx="35">
                  <c:v>2.2057000000000002</c:v>
                </c:pt>
                <c:pt idx="36">
                  <c:v>2.2094499999999999</c:v>
                </c:pt>
                <c:pt idx="37">
                  <c:v>2.2134499999999999</c:v>
                </c:pt>
                <c:pt idx="38">
                  <c:v>2.2137500000000001</c:v>
                </c:pt>
                <c:pt idx="39">
                  <c:v>2.2160500000000001</c:v>
                </c:pt>
                <c:pt idx="40">
                  <c:v>2.2214999999999998</c:v>
                </c:pt>
                <c:pt idx="41">
                  <c:v>2.278</c:v>
                </c:pt>
                <c:pt idx="42">
                  <c:v>2.2783000000000002</c:v>
                </c:pt>
                <c:pt idx="43">
                  <c:v>2.4131</c:v>
                </c:pt>
                <c:pt idx="44">
                  <c:v>2.4135499999999999</c:v>
                </c:pt>
                <c:pt idx="45">
                  <c:v>2.4140999999999999</c:v>
                </c:pt>
                <c:pt idx="46">
                  <c:v>2.4141499999999998</c:v>
                </c:pt>
                <c:pt idx="47">
                  <c:v>2.4152999999999998</c:v>
                </c:pt>
                <c:pt idx="48">
                  <c:v>2.4155500000000001</c:v>
                </c:pt>
                <c:pt idx="49">
                  <c:v>2.4156</c:v>
                </c:pt>
                <c:pt idx="50">
                  <c:v>2.516</c:v>
                </c:pt>
                <c:pt idx="51">
                  <c:v>2.5183</c:v>
                </c:pt>
                <c:pt idx="52">
                  <c:v>2.5203000000000002</c:v>
                </c:pt>
                <c:pt idx="53">
                  <c:v>2.5249000000000001</c:v>
                </c:pt>
                <c:pt idx="54">
                  <c:v>2.52495</c:v>
                </c:pt>
                <c:pt idx="55">
                  <c:v>2.7295500000000001</c:v>
                </c:pt>
                <c:pt idx="56">
                  <c:v>2.7469000000000001</c:v>
                </c:pt>
                <c:pt idx="57">
                  <c:v>2.8344499999999999</c:v>
                </c:pt>
                <c:pt idx="58">
                  <c:v>2.8353000000000002</c:v>
                </c:pt>
                <c:pt idx="59">
                  <c:v>2.8372999999999999</c:v>
                </c:pt>
                <c:pt idx="60">
                  <c:v>2.8387500000000001</c:v>
                </c:pt>
                <c:pt idx="61">
                  <c:v>2.8387500000000001</c:v>
                </c:pt>
                <c:pt idx="62">
                  <c:v>2.8418999999999999</c:v>
                </c:pt>
                <c:pt idx="63">
                  <c:v>2.8422000000000001</c:v>
                </c:pt>
                <c:pt idx="64">
                  <c:v>2.8498000000000001</c:v>
                </c:pt>
                <c:pt idx="65">
                  <c:v>2.9592999999999998</c:v>
                </c:pt>
                <c:pt idx="66">
                  <c:v>3.0262500000000001</c:v>
                </c:pt>
                <c:pt idx="67">
                  <c:v>3.0262500000000001</c:v>
                </c:pt>
                <c:pt idx="68">
                  <c:v>3.03085</c:v>
                </c:pt>
                <c:pt idx="69">
                  <c:v>3.1657000000000002</c:v>
                </c:pt>
                <c:pt idx="70">
                  <c:v>3.2532999999999999</c:v>
                </c:pt>
                <c:pt idx="71">
                  <c:v>3.2532999999999999</c:v>
                </c:pt>
                <c:pt idx="72">
                  <c:v>3.2532999999999999</c:v>
                </c:pt>
                <c:pt idx="73">
                  <c:v>3.2532999999999999</c:v>
                </c:pt>
                <c:pt idx="74">
                  <c:v>3.2532999999999999</c:v>
                </c:pt>
                <c:pt idx="75">
                  <c:v>3.2532999999999999</c:v>
                </c:pt>
                <c:pt idx="76">
                  <c:v>3.2532999999999999</c:v>
                </c:pt>
                <c:pt idx="77">
                  <c:v>3.2532999999999999</c:v>
                </c:pt>
                <c:pt idx="78">
                  <c:v>3.2574999999999998</c:v>
                </c:pt>
                <c:pt idx="79">
                  <c:v>3.2581000000000002</c:v>
                </c:pt>
                <c:pt idx="80">
                  <c:v>3.2581000000000002</c:v>
                </c:pt>
                <c:pt idx="81">
                  <c:v>3.2581000000000002</c:v>
                </c:pt>
                <c:pt idx="82">
                  <c:v>3.2597999999999998</c:v>
                </c:pt>
                <c:pt idx="83">
                  <c:v>3.2597999999999998</c:v>
                </c:pt>
                <c:pt idx="84">
                  <c:v>3.2597999999999998</c:v>
                </c:pt>
                <c:pt idx="85">
                  <c:v>3.2679999999999998</c:v>
                </c:pt>
                <c:pt idx="86">
                  <c:v>3.2683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(1)'!$E$21:$E$110</c:f>
              <c:numCache>
                <c:formatCode>General</c:formatCode>
                <c:ptCount val="90"/>
                <c:pt idx="0">
                  <c:v>-5.5645167457307056E-2</c:v>
                </c:pt>
                <c:pt idx="1">
                  <c:v>-5.8563388206757452E-2</c:v>
                </c:pt>
                <c:pt idx="2">
                  <c:v>-5.6922446834368756E-2</c:v>
                </c:pt>
                <c:pt idx="3">
                  <c:v>-6.1718953052741228E-2</c:v>
                </c:pt>
                <c:pt idx="4">
                  <c:v>-6.3086219868303622E-2</c:v>
                </c:pt>
                <c:pt idx="5">
                  <c:v>-6.3140628659111533E-2</c:v>
                </c:pt>
                <c:pt idx="6">
                  <c:v>-7.2109288425872428E-2</c:v>
                </c:pt>
                <c:pt idx="7">
                  <c:v>-0.11938063955332964</c:v>
                </c:pt>
                <c:pt idx="8">
                  <c:v>-9.2077030724184245E-2</c:v>
                </c:pt>
                <c:pt idx="9">
                  <c:v>-4.5731745283715562E-2</c:v>
                </c:pt>
                <c:pt idx="10">
                  <c:v>-7.871526879088693E-2</c:v>
                </c:pt>
                <c:pt idx="11">
                  <c:v>-5.8933185662835556E-2</c:v>
                </c:pt>
                <c:pt idx="12">
                  <c:v>-8.2258323914104939E-2</c:v>
                </c:pt>
                <c:pt idx="13">
                  <c:v>-7.5392709446641032E-2</c:v>
                </c:pt>
                <c:pt idx="14">
                  <c:v>-6.9795917368166885E-2</c:v>
                </c:pt>
                <c:pt idx="15">
                  <c:v>-8.1969408865259122E-2</c:v>
                </c:pt>
                <c:pt idx="16">
                  <c:v>-9.5008497011722023E-2</c:v>
                </c:pt>
                <c:pt idx="17">
                  <c:v>-8.3913138391505576E-2</c:v>
                </c:pt>
                <c:pt idx="18">
                  <c:v>-7.7142960424250506E-2</c:v>
                </c:pt>
                <c:pt idx="19">
                  <c:v>-9.1182085564317492E-2</c:v>
                </c:pt>
                <c:pt idx="20">
                  <c:v>-9.6451089619616362E-2</c:v>
                </c:pt>
                <c:pt idx="21">
                  <c:v>-0.10197868913486927</c:v>
                </c:pt>
                <c:pt idx="22">
                  <c:v>-0.11702256633886891</c:v>
                </c:pt>
                <c:pt idx="23">
                  <c:v>-0.10329931409621919</c:v>
                </c:pt>
                <c:pt idx="24">
                  <c:v>-0.10292760579772794</c:v>
                </c:pt>
                <c:pt idx="25">
                  <c:v>-0.12302705438427952</c:v>
                </c:pt>
                <c:pt idx="26">
                  <c:v>-0.13027211395822308</c:v>
                </c:pt>
                <c:pt idx="27">
                  <c:v>-0.13454205040567524</c:v>
                </c:pt>
                <c:pt idx="28">
                  <c:v>-0.13101799494343025</c:v>
                </c:pt>
                <c:pt idx="29">
                  <c:v>-0.13304442404548986</c:v>
                </c:pt>
                <c:pt idx="30">
                  <c:v>-0.13294655483368337</c:v>
                </c:pt>
                <c:pt idx="31">
                  <c:v>-0.13301302998187819</c:v>
                </c:pt>
                <c:pt idx="32">
                  <c:v>-0.14481819171487945</c:v>
                </c:pt>
                <c:pt idx="33">
                  <c:v>-0.13990882133672328</c:v>
                </c:pt>
                <c:pt idx="34">
                  <c:v>-0.14178759526766876</c:v>
                </c:pt>
                <c:pt idx="35">
                  <c:v>-0.14257824447728001</c:v>
                </c:pt>
                <c:pt idx="36">
                  <c:v>-0.13977814546175474</c:v>
                </c:pt>
                <c:pt idx="37">
                  <c:v>-0.14393399434328891</c:v>
                </c:pt>
                <c:pt idx="38">
                  <c:v>-0.14327829163081401</c:v>
                </c:pt>
                <c:pt idx="39">
                  <c:v>-0.14635173916004202</c:v>
                </c:pt>
                <c:pt idx="40">
                  <c:v>-0.14294452379179209</c:v>
                </c:pt>
                <c:pt idx="41">
                  <c:v>-0.15508492760214737</c:v>
                </c:pt>
                <c:pt idx="42">
                  <c:v>-0.14923230777083391</c:v>
                </c:pt>
                <c:pt idx="43">
                  <c:v>-0.15734154957123647</c:v>
                </c:pt>
                <c:pt idx="44">
                  <c:v>-0.1582706065808166</c:v>
                </c:pt>
                <c:pt idx="45">
                  <c:v>-0.15728392942089581</c:v>
                </c:pt>
                <c:pt idx="46">
                  <c:v>-0.15827605136874873</c:v>
                </c:pt>
                <c:pt idx="47">
                  <c:v>-0.15689493352464731</c:v>
                </c:pt>
                <c:pt idx="48">
                  <c:v>-0.15855557969170531</c:v>
                </c:pt>
                <c:pt idx="49">
                  <c:v>-0.1577477097646115</c:v>
                </c:pt>
                <c:pt idx="50">
                  <c:v>-0.1732645170954025</c:v>
                </c:pt>
                <c:pt idx="51">
                  <c:v>-0.17312552160358011</c:v>
                </c:pt>
                <c:pt idx="52">
                  <c:v>-0.16833110955011116</c:v>
                </c:pt>
                <c:pt idx="53">
                  <c:v>-0.16895524506571774</c:v>
                </c:pt>
                <c:pt idx="54">
                  <c:v>-0.16664790847605293</c:v>
                </c:pt>
                <c:pt idx="55">
                  <c:v>-0.18194593648056043</c:v>
                </c:pt>
                <c:pt idx="56">
                  <c:v>-0.18332019715594944</c:v>
                </c:pt>
                <c:pt idx="57">
                  <c:v>-0.19152948227793273</c:v>
                </c:pt>
                <c:pt idx="58">
                  <c:v>-0.19131790727274547</c:v>
                </c:pt>
                <c:pt idx="59">
                  <c:v>-0.19135543591403531</c:v>
                </c:pt>
                <c:pt idx="60">
                  <c:v>-0.19336519455911783</c:v>
                </c:pt>
                <c:pt idx="61">
                  <c:v>-0.19256519455749965</c:v>
                </c:pt>
                <c:pt idx="62">
                  <c:v>-0.19225205491822753</c:v>
                </c:pt>
                <c:pt idx="63">
                  <c:v>-0.19761271838015074</c:v>
                </c:pt>
                <c:pt idx="64">
                  <c:v>-0.19391676087696344</c:v>
                </c:pt>
                <c:pt idx="65">
                  <c:v>-0.2036495583904176</c:v>
                </c:pt>
                <c:pt idx="66">
                  <c:v>-0.2126596943257166</c:v>
                </c:pt>
                <c:pt idx="67">
                  <c:v>-0.21264969432233125</c:v>
                </c:pt>
                <c:pt idx="68">
                  <c:v>-0.20525124330850228</c:v>
                </c:pt>
                <c:pt idx="69">
                  <c:v>-0.21968843543671274</c:v>
                </c:pt>
                <c:pt idx="70">
                  <c:v>-0.24002910430447288</c:v>
                </c:pt>
                <c:pt idx="71">
                  <c:v>-0.24000910430497813</c:v>
                </c:pt>
                <c:pt idx="72">
                  <c:v>-0.23972910430477556</c:v>
                </c:pt>
                <c:pt idx="73">
                  <c:v>-0.23970910430528081</c:v>
                </c:pt>
                <c:pt idx="74">
                  <c:v>-0.23970910430528081</c:v>
                </c:pt>
                <c:pt idx="75">
                  <c:v>-0.23969910430917141</c:v>
                </c:pt>
                <c:pt idx="76">
                  <c:v>-0.23950910431033323</c:v>
                </c:pt>
                <c:pt idx="77">
                  <c:v>-0.23947910430745312</c:v>
                </c:pt>
                <c:pt idx="78">
                  <c:v>-0.2297435654551345</c:v>
                </c:pt>
                <c:pt idx="79">
                  <c:v>-0.22896272829657879</c:v>
                </c:pt>
                <c:pt idx="80">
                  <c:v>-0.22846272829465794</c:v>
                </c:pt>
                <c:pt idx="81">
                  <c:v>-0.22816272829496062</c:v>
                </c:pt>
                <c:pt idx="82">
                  <c:v>-0.22963362695116549</c:v>
                </c:pt>
                <c:pt idx="83">
                  <c:v>-0.22843362695237621</c:v>
                </c:pt>
                <c:pt idx="84">
                  <c:v>-0.22833362695490242</c:v>
                </c:pt>
                <c:pt idx="85">
                  <c:v>-0.23302723454648336</c:v>
                </c:pt>
                <c:pt idx="86">
                  <c:v>-0.22998671505663951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89-40CE-83A1-4DC118997EB0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(1)'!$V$2:$V$28</c:f>
              <c:numCache>
                <c:formatCode>General</c:formatCode>
                <c:ptCount val="27"/>
                <c:pt idx="0">
                  <c:v>-5.6850273487987296E-2</c:v>
                </c:pt>
                <c:pt idx="1">
                  <c:v>-5.645524325739483E-2</c:v>
                </c:pt>
                <c:pt idx="2">
                  <c:v>-5.7035392939246317E-2</c:v>
                </c:pt>
                <c:pt idx="3">
                  <c:v>-5.8893193038504682E-2</c:v>
                </c:pt>
                <c:pt idx="4">
                  <c:v>-6.1927820053515617E-2</c:v>
                </c:pt>
                <c:pt idx="5">
                  <c:v>-6.6139273984279129E-2</c:v>
                </c:pt>
                <c:pt idx="6">
                  <c:v>-7.1527554830795204E-2</c:v>
                </c:pt>
                <c:pt idx="7">
                  <c:v>-7.8092662593063841E-2</c:v>
                </c:pt>
                <c:pt idx="8">
                  <c:v>-8.5834597271085056E-2</c:v>
                </c:pt>
                <c:pt idx="9">
                  <c:v>-9.4753358864858819E-2</c:v>
                </c:pt>
                <c:pt idx="10">
                  <c:v>-0.10484894737438519</c:v>
                </c:pt>
                <c:pt idx="11">
                  <c:v>-0.1161213627996641</c:v>
                </c:pt>
                <c:pt idx="12">
                  <c:v>-0.1285706051406956</c:v>
                </c:pt>
                <c:pt idx="13">
                  <c:v>-0.14219667439747968</c:v>
                </c:pt>
                <c:pt idx="14">
                  <c:v>-0.15699957057001629</c:v>
                </c:pt>
                <c:pt idx="15">
                  <c:v>-0.1729792936583055</c:v>
                </c:pt>
                <c:pt idx="16">
                  <c:v>-0.1901358436623472</c:v>
                </c:pt>
                <c:pt idx="17">
                  <c:v>-0.20846922058214157</c:v>
                </c:pt>
                <c:pt idx="18">
                  <c:v>-0.22797942441768851</c:v>
                </c:pt>
                <c:pt idx="19">
                  <c:v>-0.24866645516898794</c:v>
                </c:pt>
                <c:pt idx="20">
                  <c:v>-0.27053031283604001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89-40CE-83A1-4DC118997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7728"/>
        <c:axId val="1"/>
      </c:scatterChart>
      <c:valAx>
        <c:axId val="842327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772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809976247030878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7560975609756E-2"/>
          <c:y val="0.22157465944825563"/>
          <c:w val="0.88719512195121952"/>
          <c:h val="0.577260296983613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(1)'!$H$21:$H$109</c:f>
              <c:numCache>
                <c:formatCode>General</c:formatCode>
                <c:ptCount val="89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85-4AE7-B6E6-1E5FDE1FDB4E}"/>
            </c:ext>
          </c:extLst>
        </c:ser>
        <c:ser>
          <c:idx val="1"/>
          <c:order val="1"/>
          <c:tx>
            <c:strRef>
              <c:f>'errors (1)'!$I$20:$I$20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(1)'!$I$21:$I$109</c:f>
              <c:numCache>
                <c:formatCode>General</c:formatCode>
                <c:ptCount val="89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-0.1245100000014645</c:v>
                </c:pt>
                <c:pt idx="23">
                  <c:v>-0.13970549999794457</c:v>
                </c:pt>
                <c:pt idx="24">
                  <c:v>-0.13970549999794457</c:v>
                </c:pt>
                <c:pt idx="25">
                  <c:v>-0.12622250000276836</c:v>
                </c:pt>
                <c:pt idx="26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85-4AE7-B6E6-1E5FDE1FDB4E}"/>
            </c:ext>
          </c:extLst>
        </c:ser>
        <c:ser>
          <c:idx val="2"/>
          <c:order val="2"/>
          <c:tx>
            <c:strRef>
              <c:f>'errors (1)'!$J$20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(1)'!$J$21:$J$109</c:f>
              <c:numCache>
                <c:formatCode>General</c:formatCode>
                <c:ptCount val="89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5">
                  <c:v>-0.20714900000166381</c:v>
                </c:pt>
                <c:pt idx="52">
                  <c:v>-0.21714000000065425</c:v>
                </c:pt>
                <c:pt idx="53">
                  <c:v>-0.21685700000671204</c:v>
                </c:pt>
                <c:pt idx="54">
                  <c:v>-0.21193700000003446</c:v>
                </c:pt>
                <c:pt idx="55">
                  <c:v>-0.21227100000396604</c:v>
                </c:pt>
                <c:pt idx="56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85-4AE7-B6E6-1E5FDE1FDB4E}"/>
            </c:ext>
          </c:extLst>
        </c:ser>
        <c:ser>
          <c:idx val="3"/>
          <c:order val="3"/>
          <c:tx>
            <c:strRef>
              <c:f>'errors (1)'!$K$20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(1)'!$K$21:$K$109</c:f>
              <c:numCache>
                <c:formatCode>General</c:formatCode>
                <c:ptCount val="89"/>
                <c:pt idx="10">
                  <c:v>-5.1207999997131992E-2</c:v>
                </c:pt>
                <c:pt idx="27">
                  <c:v>-0.13647299999865936</c:v>
                </c:pt>
                <c:pt idx="28">
                  <c:v>-0.16558449999865843</c:v>
                </c:pt>
                <c:pt idx="29">
                  <c:v>-0.18954849999863654</c:v>
                </c:pt>
                <c:pt idx="30">
                  <c:v>-0.19379950000438839</c:v>
                </c:pt>
                <c:pt idx="31">
                  <c:v>-0.19022150000091642</c:v>
                </c:pt>
                <c:pt idx="32">
                  <c:v>-0.19224300000496441</c:v>
                </c:pt>
                <c:pt idx="33">
                  <c:v>-0.19211399999767309</c:v>
                </c:pt>
                <c:pt idx="34">
                  <c:v>-0.19217249999928754</c:v>
                </c:pt>
                <c:pt idx="35">
                  <c:v>-0.2026964999968186</c:v>
                </c:pt>
                <c:pt idx="36">
                  <c:v>-0.19778600000427105</c:v>
                </c:pt>
                <c:pt idx="37">
                  <c:v>-0.20040299999527633</c:v>
                </c:pt>
                <c:pt idx="38">
                  <c:v>-0.19751550000364659</c:v>
                </c:pt>
                <c:pt idx="39">
                  <c:v>-0.20157549999566982</c:v>
                </c:pt>
                <c:pt idx="40">
                  <c:v>-0.20091250000405125</c:v>
                </c:pt>
                <c:pt idx="41">
                  <c:v>-0.20392949999950361</c:v>
                </c:pt>
                <c:pt idx="42">
                  <c:v>-0.20038499999645865</c:v>
                </c:pt>
                <c:pt idx="43">
                  <c:v>-0.21082000000023982</c:v>
                </c:pt>
                <c:pt idx="44">
                  <c:v>-0.20495700000174111</c:v>
                </c:pt>
                <c:pt idx="46">
                  <c:v>-0.20805449999897974</c:v>
                </c:pt>
                <c:pt idx="47">
                  <c:v>-0.20703900000080466</c:v>
                </c:pt>
                <c:pt idx="48">
                  <c:v>-0.20802850000472972</c:v>
                </c:pt>
                <c:pt idx="49">
                  <c:v>-0.20658700000785757</c:v>
                </c:pt>
                <c:pt idx="50">
                  <c:v>-0.20823450000170851</c:v>
                </c:pt>
                <c:pt idx="51">
                  <c:v>-0.20742400000017369</c:v>
                </c:pt>
                <c:pt idx="57">
                  <c:v>-0.21089449999999488</c:v>
                </c:pt>
                <c:pt idx="58">
                  <c:v>-0.21095100000093225</c:v>
                </c:pt>
                <c:pt idx="59">
                  <c:v>-0.21236550000321586</c:v>
                </c:pt>
                <c:pt idx="60">
                  <c:v>-0.21208699999988312</c:v>
                </c:pt>
                <c:pt idx="61">
                  <c:v>-0.21196699999563862</c:v>
                </c:pt>
                <c:pt idx="62">
                  <c:v>-0.21386250000068685</c:v>
                </c:pt>
                <c:pt idx="63">
                  <c:v>-0.21306249999906868</c:v>
                </c:pt>
                <c:pt idx="64">
                  <c:v>-0.21250100000179373</c:v>
                </c:pt>
                <c:pt idx="65">
                  <c:v>-0.21783799999684561</c:v>
                </c:pt>
                <c:pt idx="66">
                  <c:v>-0.21354199999768753</c:v>
                </c:pt>
                <c:pt idx="67">
                  <c:v>-0.21454700000322191</c:v>
                </c:pt>
                <c:pt idx="68">
                  <c:v>-0.21819749999849591</c:v>
                </c:pt>
                <c:pt idx="69">
                  <c:v>-0.21818749999511056</c:v>
                </c:pt>
                <c:pt idx="70">
                  <c:v>-0.21042149999993853</c:v>
                </c:pt>
                <c:pt idx="71">
                  <c:v>-0.21420300000318093</c:v>
                </c:pt>
                <c:pt idx="72">
                  <c:v>-0.22782700000243494</c:v>
                </c:pt>
                <c:pt idx="73">
                  <c:v>-0.22780700000294019</c:v>
                </c:pt>
                <c:pt idx="74">
                  <c:v>-0.22752700000273762</c:v>
                </c:pt>
                <c:pt idx="75">
                  <c:v>-0.22750700000324287</c:v>
                </c:pt>
                <c:pt idx="76">
                  <c:v>-0.22750700000324287</c:v>
                </c:pt>
                <c:pt idx="77">
                  <c:v>-0.22749700000713347</c:v>
                </c:pt>
                <c:pt idx="78">
                  <c:v>-0.22730700000829529</c:v>
                </c:pt>
                <c:pt idx="79">
                  <c:v>-0.22727700000541518</c:v>
                </c:pt>
                <c:pt idx="80">
                  <c:v>-0.21722500000032596</c:v>
                </c:pt>
                <c:pt idx="81">
                  <c:v>-0.21639900000445778</c:v>
                </c:pt>
                <c:pt idx="82">
                  <c:v>-0.21589900000253692</c:v>
                </c:pt>
                <c:pt idx="83">
                  <c:v>-0.2155990000028396</c:v>
                </c:pt>
                <c:pt idx="84">
                  <c:v>-0.21694199999910779</c:v>
                </c:pt>
                <c:pt idx="85">
                  <c:v>-0.21574200000031851</c:v>
                </c:pt>
                <c:pt idx="86">
                  <c:v>-0.21564200000284472</c:v>
                </c:pt>
                <c:pt idx="87">
                  <c:v>-0.21972000000096159</c:v>
                </c:pt>
                <c:pt idx="88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85-4AE7-B6E6-1E5FDE1FDB4E}"/>
            </c:ext>
          </c:extLst>
        </c:ser>
        <c:ser>
          <c:idx val="4"/>
          <c:order val="4"/>
          <c:tx>
            <c:strRef>
              <c:f>'errors (1)'!$L$20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(1)'!$L$21:$L$109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85-4AE7-B6E6-1E5FDE1FDB4E}"/>
            </c:ext>
          </c:extLst>
        </c:ser>
        <c:ser>
          <c:idx val="5"/>
          <c:order val="5"/>
          <c:tx>
            <c:strRef>
              <c:f>'errors (1)'!$M$20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(1)'!$M$21:$M$109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85-4AE7-B6E6-1E5FDE1FDB4E}"/>
            </c:ext>
          </c:extLst>
        </c:ser>
        <c:ser>
          <c:idx val="6"/>
          <c:order val="6"/>
          <c:tx>
            <c:strRef>
              <c:f>'errors (1)'!$N$20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(1)'!$N$21:$N$109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85-4AE7-B6E6-1E5FDE1FDB4E}"/>
            </c:ext>
          </c:extLst>
        </c:ser>
        <c:ser>
          <c:idx val="7"/>
          <c:order val="7"/>
          <c:tx>
            <c:strRef>
              <c:f>'errors (1)'!$BC$1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(1)'!$BB$2:$BB$109</c:f>
              <c:numCache>
                <c:formatCode>General</c:formatCode>
                <c:ptCount val="10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39500</c:v>
                </c:pt>
              </c:numCache>
            </c:numRef>
          </c:xVal>
          <c:yVal>
            <c:numRef>
              <c:f>'errors (1)'!$BC$2:$BC$109</c:f>
              <c:numCache>
                <c:formatCode>General</c:formatCode>
                <c:ptCount val="108"/>
                <c:pt idx="0">
                  <c:v>-2.0711562423246892E-2</c:v>
                </c:pt>
                <c:pt idx="1">
                  <c:v>-1.7594115090796343E-2</c:v>
                </c:pt>
                <c:pt idx="2">
                  <c:v>-1.4694221759022782E-2</c:v>
                </c:pt>
                <c:pt idx="3">
                  <c:v>-1.2020336400382969E-2</c:v>
                </c:pt>
                <c:pt idx="4">
                  <c:v>-9.5807568420973391E-3</c:v>
                </c:pt>
                <c:pt idx="5">
                  <c:v>-7.3836516192869253E-3</c:v>
                </c:pt>
                <c:pt idx="6">
                  <c:v>-5.4370833652206615E-3</c:v>
                </c:pt>
                <c:pt idx="7">
                  <c:v>-3.7490286533479397E-3</c:v>
                </c:pt>
                <c:pt idx="8">
                  <c:v>-2.3273941487789024E-3</c:v>
                </c:pt>
                <c:pt idx="9">
                  <c:v>-1.1800288545143825E-3</c:v>
                </c:pt>
                <c:pt idx="10">
                  <c:v>-3.1473214220163054E-4</c:v>
                </c:pt>
                <c:pt idx="11">
                  <c:v>2.6074286816902409E-4</c:v>
                </c:pt>
                <c:pt idx="12">
                  <c:v>5.3869117518898918E-4</c:v>
                </c:pt>
                <c:pt idx="13">
                  <c:v>5.114638024120155E-4</c:v>
                </c:pt>
                <c:pt idx="14">
                  <c:v>1.714827724735371E-4</c:v>
                </c:pt>
                <c:pt idx="15">
                  <c:v>-4.8873554922375384E-4</c:v>
                </c:pt>
                <c:pt idx="16">
                  <c:v>-1.476547127707839E-3</c:v>
                </c:pt>
                <c:pt idx="17">
                  <c:v>-2.7991349837188026E-3</c:v>
                </c:pt>
                <c:pt idx="18">
                  <c:v>-4.463449612280776E-3</c:v>
                </c:pt>
                <c:pt idx="19">
                  <c:v>-6.4761322944012142E-3</c:v>
                </c:pt>
                <c:pt idx="20">
                  <c:v>-8.8434180089801209E-3</c:v>
                </c:pt>
                <c:pt idx="21">
                  <c:v>-1.1571014108615579E-2</c:v>
                </c:pt>
                <c:pt idx="22">
                  <c:v>-1.4663950340864533E-2</c:v>
                </c:pt>
                <c:pt idx="23">
                  <c:v>-1.8126395207530378E-2</c:v>
                </c:pt>
                <c:pt idx="24">
                  <c:v>-2.1961433121306363E-2</c:v>
                </c:pt>
                <c:pt idx="25">
                  <c:v>-2.6170796447281701E-2</c:v>
                </c:pt>
                <c:pt idx="26">
                  <c:v>-3.0754546468363168E-2</c:v>
                </c:pt>
                <c:pt idx="27">
                  <c:v>-3.5710697820222556E-2</c:v>
                </c:pt>
                <c:pt idx="28">
                  <c:v>-4.1034782316870105E-2</c:v>
                </c:pt>
                <c:pt idx="29">
                  <c:v>-4.6719350737886814E-2</c:v>
                </c:pt>
                <c:pt idx="30">
                  <c:v>-5.2753415569490397E-2</c:v>
                </c:pt>
                <c:pt idx="31">
                  <c:v>-5.9121844448194703E-2</c:v>
                </c:pt>
                <c:pt idx="32">
                  <c:v>-6.5804723706330184E-2</c:v>
                </c:pt>
                <c:pt idx="33">
                  <c:v>-7.2776724354377043E-2</c:v>
                </c:pt>
                <c:pt idx="34">
                  <c:v>-8.0006518986631123E-2</c:v>
                </c:pt>
                <c:pt idx="35">
                  <c:v>-8.745631648868013E-2</c:v>
                </c:pt>
                <c:pt idx="36">
                  <c:v>-9.5081599631676519E-2</c:v>
                </c:pt>
                <c:pt idx="37">
                  <c:v>-0.10283116433445758</c:v>
                </c:pt>
                <c:pt idx="38">
                  <c:v>-0.1106475623518741</c:v>
                </c:pt>
                <c:pt idx="39">
                  <c:v>-0.11846803426991598</c:v>
                </c:pt>
                <c:pt idx="40">
                  <c:v>-0.12622598111479535</c:v>
                </c:pt>
                <c:pt idx="41">
                  <c:v>-0.13385295933475463</c:v>
                </c:pt>
                <c:pt idx="42">
                  <c:v>-0.14128110184963166</c:v>
                </c:pt>
                <c:pt idx="43">
                  <c:v>-0.14844578266056244</c:v>
                </c:pt>
                <c:pt idx="44">
                  <c:v>-0.15528827584291099</c:v>
                </c:pt>
                <c:pt idx="45">
                  <c:v>-0.16175813289582308</c:v>
                </c:pt>
                <c:pt idx="46">
                  <c:v>-0.16781502779140681</c:v>
                </c:pt>
                <c:pt idx="47">
                  <c:v>-0.17342989397362901</c:v>
                </c:pt>
                <c:pt idx="48">
                  <c:v>-0.17858528401827897</c:v>
                </c:pt>
                <c:pt idx="49">
                  <c:v>-0.18327499379805162</c:v>
                </c:pt>
                <c:pt idx="50">
                  <c:v>-0.18750308295275611</c:v>
                </c:pt>
                <c:pt idx="51">
                  <c:v>-0.19128247597251624</c:v>
                </c:pt>
                <c:pt idx="52">
                  <c:v>-0.19463334004677349</c:v>
                </c:pt>
                <c:pt idx="53">
                  <c:v>-0.19758141477708335</c:v>
                </c:pt>
                <c:pt idx="54">
                  <c:v>-0.20015642827765984</c:v>
                </c:pt>
                <c:pt idx="55">
                  <c:v>-0.20239068755708506</c:v>
                </c:pt>
                <c:pt idx="56">
                  <c:v>-0.20431788835091702</c:v>
                </c:pt>
                <c:pt idx="57">
                  <c:v>-0.20597215610403705</c:v>
                </c:pt>
                <c:pt idx="58">
                  <c:v>-0.20738730698857166</c:v>
                </c:pt>
                <c:pt idx="59">
                  <c:v>-0.2085963045896865</c:v>
                </c:pt>
                <c:pt idx="60">
                  <c:v>-0.20963088198895313</c:v>
                </c:pt>
                <c:pt idx="61">
                  <c:v>-0.21052129807289444</c:v>
                </c:pt>
                <c:pt idx="62">
                  <c:v>-0.21129619900116905</c:v>
                </c:pt>
                <c:pt idx="63">
                  <c:v>-0.21198255940988309</c:v>
                </c:pt>
                <c:pt idx="64">
                  <c:v>-0.21260568211190736</c:v>
                </c:pt>
                <c:pt idx="65">
                  <c:v>-0.21318923918196592</c:v>
                </c:pt>
                <c:pt idx="66">
                  <c:v>-0.21375534104681057</c:v>
                </c:pt>
                <c:pt idx="67">
                  <c:v>-0.21432462338962552</c:v>
                </c:pt>
                <c:pt idx="68">
                  <c:v>-0.21491634428825887</c:v>
                </c:pt>
                <c:pt idx="69">
                  <c:v>-0.21554848607312982</c:v>
                </c:pt>
                <c:pt idx="70">
                  <c:v>-0.21623785798316844</c:v>
                </c:pt>
                <c:pt idx="71">
                  <c:v>-0.21700019690128741</c:v>
                </c:pt>
                <c:pt idx="72">
                  <c:v>-0.21785026434809668</c:v>
                </c:pt>
                <c:pt idx="73">
                  <c:v>-0.21880193857731967</c:v>
                </c:pt>
                <c:pt idx="74">
                  <c:v>-0.21986830110791361</c:v>
                </c:pt>
                <c:pt idx="75">
                  <c:v>-0.22106171739042385</c:v>
                </c:pt>
                <c:pt idx="76">
                  <c:v>-0.22239391156953012</c:v>
                </c:pt>
                <c:pt idx="77">
                  <c:v>-0.22387603549162405</c:v>
                </c:pt>
                <c:pt idx="78">
                  <c:v>-0.22551873222937724</c:v>
                </c:pt>
                <c:pt idx="79">
                  <c:v>-0.2273321944646606</c:v>
                </c:pt>
                <c:pt idx="80">
                  <c:v>-0.22932621809560419</c:v>
                </c:pt>
                <c:pt idx="81">
                  <c:v>-0.23151025142190462</c:v>
                </c:pt>
                <c:pt idx="82">
                  <c:v>-0.23389344022406056</c:v>
                </c:pt>
                <c:pt idx="83">
                  <c:v>-0.23648466899669324</c:v>
                </c:pt>
                <c:pt idx="84">
                  <c:v>-0.2392925985324984</c:v>
                </c:pt>
                <c:pt idx="85">
                  <c:v>-0.24232569998913928</c:v>
                </c:pt>
                <c:pt idx="86">
                  <c:v>-0.24559228551142365</c:v>
                </c:pt>
                <c:pt idx="87">
                  <c:v>-0.24910053542721633</c:v>
                </c:pt>
                <c:pt idx="88">
                  <c:v>-0.25285852198619541</c:v>
                </c:pt>
                <c:pt idx="89">
                  <c:v>-0.25687422956128692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85-4AE7-B6E6-1E5FDE1F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5760"/>
        <c:axId val="1"/>
      </c:scatterChart>
      <c:valAx>
        <c:axId val="84232576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5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30166270783847"/>
          <c:y val="3.2418952618453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9596199524941E-2"/>
          <c:y val="0.18703241895261846"/>
          <c:w val="0.9002375296912114"/>
          <c:h val="0.693266832917705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(6)'!$D$21:$D$92</c:f>
              <c:numCache>
                <c:formatCode>General</c:formatCode>
                <c:ptCount val="72"/>
                <c:pt idx="0">
                  <c:v>-0.31574999999999998</c:v>
                </c:pt>
                <c:pt idx="1">
                  <c:v>-6.0499999999999998E-3</c:v>
                </c:pt>
                <c:pt idx="2">
                  <c:v>0.4163</c:v>
                </c:pt>
                <c:pt idx="3">
                  <c:v>0.52110000000000001</c:v>
                </c:pt>
                <c:pt idx="4">
                  <c:v>0.52539999999999998</c:v>
                </c:pt>
                <c:pt idx="5">
                  <c:v>0.97519999999999996</c:v>
                </c:pt>
                <c:pt idx="6">
                  <c:v>1.5787</c:v>
                </c:pt>
                <c:pt idx="7">
                  <c:v>1.68055</c:v>
                </c:pt>
                <c:pt idx="8">
                  <c:v>2.0921500000000002</c:v>
                </c:pt>
                <c:pt idx="9">
                  <c:v>2.0990500000000001</c:v>
                </c:pt>
                <c:pt idx="10">
                  <c:v>2.1108500000000001</c:v>
                </c:pt>
                <c:pt idx="11">
                  <c:v>2.1116999999999999</c:v>
                </c:pt>
                <c:pt idx="12">
                  <c:v>2.1166</c:v>
                </c:pt>
                <c:pt idx="13">
                  <c:v>2.11775</c:v>
                </c:pt>
                <c:pt idx="14">
                  <c:v>2.2033499999999999</c:v>
                </c:pt>
                <c:pt idx="15">
                  <c:v>2.2033999999999998</c:v>
                </c:pt>
                <c:pt idx="16">
                  <c:v>2.2056499999999999</c:v>
                </c:pt>
                <c:pt idx="17">
                  <c:v>2.2057000000000002</c:v>
                </c:pt>
                <c:pt idx="18">
                  <c:v>2.2094499999999999</c:v>
                </c:pt>
                <c:pt idx="19">
                  <c:v>2.2134499999999999</c:v>
                </c:pt>
                <c:pt idx="20">
                  <c:v>2.2137500000000001</c:v>
                </c:pt>
                <c:pt idx="21">
                  <c:v>2.2160500000000001</c:v>
                </c:pt>
                <c:pt idx="22">
                  <c:v>2.2214999999999998</c:v>
                </c:pt>
                <c:pt idx="23">
                  <c:v>2.278</c:v>
                </c:pt>
                <c:pt idx="24">
                  <c:v>2.2783000000000002</c:v>
                </c:pt>
                <c:pt idx="25">
                  <c:v>2.4131</c:v>
                </c:pt>
                <c:pt idx="26">
                  <c:v>2.4135499999999999</c:v>
                </c:pt>
                <c:pt idx="27">
                  <c:v>2.4140999999999999</c:v>
                </c:pt>
                <c:pt idx="28">
                  <c:v>2.4141499999999998</c:v>
                </c:pt>
                <c:pt idx="29">
                  <c:v>2.4152999999999998</c:v>
                </c:pt>
                <c:pt idx="30">
                  <c:v>2.4155500000000001</c:v>
                </c:pt>
                <c:pt idx="31">
                  <c:v>2.4156</c:v>
                </c:pt>
                <c:pt idx="32">
                  <c:v>2.516</c:v>
                </c:pt>
                <c:pt idx="33">
                  <c:v>2.5183</c:v>
                </c:pt>
                <c:pt idx="34">
                  <c:v>2.5203000000000002</c:v>
                </c:pt>
                <c:pt idx="35">
                  <c:v>2.5249000000000001</c:v>
                </c:pt>
                <c:pt idx="36">
                  <c:v>2.52495</c:v>
                </c:pt>
                <c:pt idx="37">
                  <c:v>2.7295500000000001</c:v>
                </c:pt>
                <c:pt idx="38">
                  <c:v>2.7469000000000001</c:v>
                </c:pt>
                <c:pt idx="39">
                  <c:v>2.8344499999999999</c:v>
                </c:pt>
                <c:pt idx="40">
                  <c:v>2.8353000000000002</c:v>
                </c:pt>
                <c:pt idx="41">
                  <c:v>2.8372999999999999</c:v>
                </c:pt>
                <c:pt idx="42">
                  <c:v>2.8387500000000001</c:v>
                </c:pt>
                <c:pt idx="43">
                  <c:v>2.8387500000000001</c:v>
                </c:pt>
                <c:pt idx="44">
                  <c:v>2.8418999999999999</c:v>
                </c:pt>
                <c:pt idx="45">
                  <c:v>2.8422000000000001</c:v>
                </c:pt>
                <c:pt idx="46">
                  <c:v>2.8498000000000001</c:v>
                </c:pt>
                <c:pt idx="47">
                  <c:v>2.9592999999999998</c:v>
                </c:pt>
                <c:pt idx="48">
                  <c:v>3.0262500000000001</c:v>
                </c:pt>
                <c:pt idx="49">
                  <c:v>3.0262500000000001</c:v>
                </c:pt>
                <c:pt idx="50">
                  <c:v>3.03085</c:v>
                </c:pt>
                <c:pt idx="51">
                  <c:v>3.1657000000000002</c:v>
                </c:pt>
                <c:pt idx="52">
                  <c:v>3.2532999999999999</c:v>
                </c:pt>
                <c:pt idx="53">
                  <c:v>3.2532999999999999</c:v>
                </c:pt>
                <c:pt idx="54">
                  <c:v>3.2532999999999999</c:v>
                </c:pt>
                <c:pt idx="55">
                  <c:v>3.2532999999999999</c:v>
                </c:pt>
                <c:pt idx="56">
                  <c:v>3.2532999999999999</c:v>
                </c:pt>
                <c:pt idx="57">
                  <c:v>3.2532999999999999</c:v>
                </c:pt>
                <c:pt idx="58">
                  <c:v>3.2532999999999999</c:v>
                </c:pt>
                <c:pt idx="59">
                  <c:v>3.2532999999999999</c:v>
                </c:pt>
                <c:pt idx="60">
                  <c:v>3.2574999999999998</c:v>
                </c:pt>
                <c:pt idx="61">
                  <c:v>3.2581000000000002</c:v>
                </c:pt>
                <c:pt idx="62">
                  <c:v>3.2581000000000002</c:v>
                </c:pt>
                <c:pt idx="63">
                  <c:v>3.2581000000000002</c:v>
                </c:pt>
                <c:pt idx="64">
                  <c:v>3.2597999999999998</c:v>
                </c:pt>
                <c:pt idx="65">
                  <c:v>3.2597999999999998</c:v>
                </c:pt>
                <c:pt idx="66">
                  <c:v>3.2597999999999998</c:v>
                </c:pt>
                <c:pt idx="67">
                  <c:v>3.2679999999999998</c:v>
                </c:pt>
                <c:pt idx="68">
                  <c:v>3.2683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xVal>
          <c:yVal>
            <c:numRef>
              <c:f>'Q_fit (6)'!$E$21:$E$92</c:f>
              <c:numCache>
                <c:formatCode>General</c:formatCode>
                <c:ptCount val="72"/>
                <c:pt idx="0">
                  <c:v>-5.5645167457307056E-2</c:v>
                </c:pt>
                <c:pt idx="1">
                  <c:v>-5.8563388206757452E-2</c:v>
                </c:pt>
                <c:pt idx="2">
                  <c:v>-6.1718953052741228E-2</c:v>
                </c:pt>
                <c:pt idx="3">
                  <c:v>-6.3086219868303622E-2</c:v>
                </c:pt>
                <c:pt idx="4">
                  <c:v>-6.3140628659111533E-2</c:v>
                </c:pt>
                <c:pt idx="5">
                  <c:v>-7.871526879088693E-2</c:v>
                </c:pt>
                <c:pt idx="6">
                  <c:v>-0.10292760579772794</c:v>
                </c:pt>
                <c:pt idx="7">
                  <c:v>-0.12302705438427952</c:v>
                </c:pt>
                <c:pt idx="8">
                  <c:v>-0.13027211395822308</c:v>
                </c:pt>
                <c:pt idx="9">
                  <c:v>-0.13454205040567524</c:v>
                </c:pt>
                <c:pt idx="10">
                  <c:v>-0.13101799494343025</c:v>
                </c:pt>
                <c:pt idx="11">
                  <c:v>-0.13304442404548986</c:v>
                </c:pt>
                <c:pt idx="12">
                  <c:v>-0.13294655483368337</c:v>
                </c:pt>
                <c:pt idx="13">
                  <c:v>-0.13301302998187819</c:v>
                </c:pt>
                <c:pt idx="14">
                  <c:v>-0.14481819171487945</c:v>
                </c:pt>
                <c:pt idx="15">
                  <c:v>-0.13990882133672328</c:v>
                </c:pt>
                <c:pt idx="16">
                  <c:v>-0.14178759526766876</c:v>
                </c:pt>
                <c:pt idx="17">
                  <c:v>-0.14257824447728001</c:v>
                </c:pt>
                <c:pt idx="18">
                  <c:v>-0.13977814546175474</c:v>
                </c:pt>
                <c:pt idx="19">
                  <c:v>-0.14393399434328891</c:v>
                </c:pt>
                <c:pt idx="20">
                  <c:v>-0.14327829163081401</c:v>
                </c:pt>
                <c:pt idx="21">
                  <c:v>-0.14635173916004202</c:v>
                </c:pt>
                <c:pt idx="22">
                  <c:v>-0.14294452379179209</c:v>
                </c:pt>
                <c:pt idx="23">
                  <c:v>-0.15508492760214737</c:v>
                </c:pt>
                <c:pt idx="24">
                  <c:v>-0.14923230777083391</c:v>
                </c:pt>
                <c:pt idx="25">
                  <c:v>-0.15734154957123647</c:v>
                </c:pt>
                <c:pt idx="26">
                  <c:v>-0.1582706065808166</c:v>
                </c:pt>
                <c:pt idx="27">
                  <c:v>-0.15728392942089581</c:v>
                </c:pt>
                <c:pt idx="28">
                  <c:v>-0.15827605136874873</c:v>
                </c:pt>
                <c:pt idx="29">
                  <c:v>-0.15689493352464731</c:v>
                </c:pt>
                <c:pt idx="30">
                  <c:v>-0.15855557969170531</c:v>
                </c:pt>
                <c:pt idx="31">
                  <c:v>-0.1577477097646115</c:v>
                </c:pt>
                <c:pt idx="32">
                  <c:v>-0.1732645170954025</c:v>
                </c:pt>
                <c:pt idx="33">
                  <c:v>-0.17312552160358011</c:v>
                </c:pt>
                <c:pt idx="34">
                  <c:v>-0.16833110955011116</c:v>
                </c:pt>
                <c:pt idx="35">
                  <c:v>-0.16895524506571774</c:v>
                </c:pt>
                <c:pt idx="36">
                  <c:v>-0.16664790847605293</c:v>
                </c:pt>
                <c:pt idx="37">
                  <c:v>-0.18194593648056043</c:v>
                </c:pt>
                <c:pt idx="38">
                  <c:v>-0.18332019715594944</c:v>
                </c:pt>
                <c:pt idx="39">
                  <c:v>-0.19152948227793273</c:v>
                </c:pt>
                <c:pt idx="40">
                  <c:v>-0.19131790727274547</c:v>
                </c:pt>
                <c:pt idx="41">
                  <c:v>-0.19135543591403531</c:v>
                </c:pt>
                <c:pt idx="42">
                  <c:v>-0.19336519455911783</c:v>
                </c:pt>
                <c:pt idx="43">
                  <c:v>-0.19256519455749965</c:v>
                </c:pt>
                <c:pt idx="44">
                  <c:v>-0.19225205491822753</c:v>
                </c:pt>
                <c:pt idx="45">
                  <c:v>-0.19761271838015074</c:v>
                </c:pt>
                <c:pt idx="46">
                  <c:v>-0.19391676087696344</c:v>
                </c:pt>
                <c:pt idx="47">
                  <c:v>-0.2036495583904176</c:v>
                </c:pt>
                <c:pt idx="48">
                  <c:v>-0.2126596943257166</c:v>
                </c:pt>
                <c:pt idx="49">
                  <c:v>-0.21264969432233125</c:v>
                </c:pt>
                <c:pt idx="50">
                  <c:v>-0.20525124330850228</c:v>
                </c:pt>
                <c:pt idx="51">
                  <c:v>-0.21968843543671274</c:v>
                </c:pt>
                <c:pt idx="52">
                  <c:v>-0.24002910430447288</c:v>
                </c:pt>
                <c:pt idx="53">
                  <c:v>-0.24000910430497813</c:v>
                </c:pt>
                <c:pt idx="54">
                  <c:v>-0.23972910430477556</c:v>
                </c:pt>
                <c:pt idx="55">
                  <c:v>-0.23970910430528081</c:v>
                </c:pt>
                <c:pt idx="56">
                  <c:v>-0.23970910430528081</c:v>
                </c:pt>
                <c:pt idx="57">
                  <c:v>-0.23969910430917141</c:v>
                </c:pt>
                <c:pt idx="58">
                  <c:v>-0.23950910431033323</c:v>
                </c:pt>
                <c:pt idx="59">
                  <c:v>-0.23947910430745312</c:v>
                </c:pt>
                <c:pt idx="60">
                  <c:v>-0.2297435654551345</c:v>
                </c:pt>
                <c:pt idx="61">
                  <c:v>-0.22896272829657879</c:v>
                </c:pt>
                <c:pt idx="62">
                  <c:v>-0.22846272829465794</c:v>
                </c:pt>
                <c:pt idx="63">
                  <c:v>-0.22816272829496062</c:v>
                </c:pt>
                <c:pt idx="64">
                  <c:v>-0.22963362695116549</c:v>
                </c:pt>
                <c:pt idx="65">
                  <c:v>-0.22843362695237621</c:v>
                </c:pt>
                <c:pt idx="66">
                  <c:v>-0.22833362695490242</c:v>
                </c:pt>
                <c:pt idx="67">
                  <c:v>-0.23302723454648336</c:v>
                </c:pt>
                <c:pt idx="68">
                  <c:v>-0.22998671505663951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A-4D0B-92C7-09D2BBAC8B3C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(6)'!$U$2:$U$25</c:f>
              <c:numCache>
                <c:formatCode>General</c:formatCode>
                <c:ptCount val="24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(6)'!$V$2:$V$25</c:f>
              <c:numCache>
                <c:formatCode>General</c:formatCode>
                <c:ptCount val="24"/>
                <c:pt idx="0">
                  <c:v>-5.6652820797682239E-2</c:v>
                </c:pt>
                <c:pt idx="1">
                  <c:v>-5.6305255425634415E-2</c:v>
                </c:pt>
                <c:pt idx="2">
                  <c:v>-5.7012581213505199E-2</c:v>
                </c:pt>
                <c:pt idx="3">
                  <c:v>-5.8942483325430957E-2</c:v>
                </c:pt>
                <c:pt idx="4">
                  <c:v>-6.2039066706699557E-2</c:v>
                </c:pt>
                <c:pt idx="5">
                  <c:v>-6.630233135731102E-2</c:v>
                </c:pt>
                <c:pt idx="6">
                  <c:v>-7.1732277277265333E-2</c:v>
                </c:pt>
                <c:pt idx="7">
                  <c:v>-7.8328904466562488E-2</c:v>
                </c:pt>
                <c:pt idx="8">
                  <c:v>-8.6092212925202485E-2</c:v>
                </c:pt>
                <c:pt idx="9">
                  <c:v>-9.5022202653185339E-2</c:v>
                </c:pt>
                <c:pt idx="10">
                  <c:v>-0.10511887365051106</c:v>
                </c:pt>
                <c:pt idx="11">
                  <c:v>-0.11638222591717962</c:v>
                </c:pt>
                <c:pt idx="12">
                  <c:v>-0.12881225945319102</c:v>
                </c:pt>
                <c:pt idx="13">
                  <c:v>-0.14240897425854526</c:v>
                </c:pt>
                <c:pt idx="14">
                  <c:v>-0.15717237033324238</c:v>
                </c:pt>
                <c:pt idx="15">
                  <c:v>-0.17310244767728236</c:v>
                </c:pt>
                <c:pt idx="16">
                  <c:v>-0.19019920629066514</c:v>
                </c:pt>
                <c:pt idx="17">
                  <c:v>-0.20846264617339083</c:v>
                </c:pt>
                <c:pt idx="18">
                  <c:v>-0.22789276732545935</c:v>
                </c:pt>
                <c:pt idx="19">
                  <c:v>-0.24848956974687064</c:v>
                </c:pt>
                <c:pt idx="20">
                  <c:v>-0.2702530534376249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AA-4D0B-92C7-09D2BBAC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5600"/>
        <c:axId val="1"/>
      </c:scatterChart>
      <c:valAx>
        <c:axId val="842335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2232779097386"/>
              <c:y val="0.9351620947630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0374064837905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56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472684085510688"/>
          <c:y val="0.92269326683291775"/>
          <c:w val="0.1270783847980998"/>
          <c:h val="5.2369077306733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Diagram</a:t>
            </a:r>
          </a:p>
        </c:rich>
      </c:tx>
      <c:layout>
        <c:manualLayout>
          <c:xMode val="edge"/>
          <c:yMode val="edge"/>
          <c:x val="0.37260708390832586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4734742278643"/>
          <c:y val="0.21661752454087732"/>
          <c:w val="0.84977969798452602"/>
          <c:h val="0.57270112652588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04-4742-B427-827CC83CF547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04-4742-B427-827CC83CF547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04-4742-B427-827CC83CF547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04-4742-B427-827CC83CF547}"/>
            </c:ext>
          </c:extLst>
        </c:ser>
        <c:ser>
          <c:idx val="4"/>
          <c:order val="4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04-4742-B427-827CC83CF547}"/>
            </c:ext>
          </c:extLst>
        </c:ser>
        <c:ser>
          <c:idx val="5"/>
          <c:order val="5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(7)'!$O$21:$O$92</c:f>
              <c:numCache>
                <c:formatCode>General</c:formatCode>
                <c:ptCount val="72"/>
                <c:pt idx="29">
                  <c:v>-0.19540754391502793</c:v>
                </c:pt>
                <c:pt idx="30">
                  <c:v>-0.19541005786448015</c:v>
                </c:pt>
                <c:pt idx="31">
                  <c:v>-0.1954105606543706</c:v>
                </c:pt>
                <c:pt idx="32">
                  <c:v>-0.19642016275437513</c:v>
                </c:pt>
                <c:pt idx="33">
                  <c:v>-0.19644329108933539</c:v>
                </c:pt>
                <c:pt idx="34">
                  <c:v>-0.19646340268495299</c:v>
                </c:pt>
                <c:pt idx="35">
                  <c:v>-0.19650965935487352</c:v>
                </c:pt>
                <c:pt idx="36">
                  <c:v>-0.19651016214476397</c:v>
                </c:pt>
                <c:pt idx="37">
                  <c:v>-0.19856757837644651</c:v>
                </c:pt>
                <c:pt idx="38">
                  <c:v>-0.19874204646842936</c:v>
                </c:pt>
                <c:pt idx="39">
                  <c:v>-0.19962243156659068</c:v>
                </c:pt>
                <c:pt idx="40">
                  <c:v>-0.19963097899472818</c:v>
                </c:pt>
                <c:pt idx="41">
                  <c:v>-0.1996510905903458</c:v>
                </c:pt>
                <c:pt idx="42">
                  <c:v>-0.19966567149716857</c:v>
                </c:pt>
                <c:pt idx="43">
                  <c:v>-0.19966567149716857</c:v>
                </c:pt>
                <c:pt idx="44">
                  <c:v>-0.19969734726026631</c:v>
                </c:pt>
                <c:pt idx="45">
                  <c:v>-0.19970036399960894</c:v>
                </c:pt>
                <c:pt idx="46">
                  <c:v>-0.1997767880629559</c:v>
                </c:pt>
                <c:pt idx="47">
                  <c:v>-0.2008778979230206</c:v>
                </c:pt>
                <c:pt idx="48">
                  <c:v>-0.20155113358632046</c:v>
                </c:pt>
                <c:pt idx="49">
                  <c:v>-0.20159739025624099</c:v>
                </c:pt>
                <c:pt idx="50">
                  <c:v>-0.20295341459075902</c:v>
                </c:pt>
                <c:pt idx="51">
                  <c:v>-0.20383430247881076</c:v>
                </c:pt>
                <c:pt idx="52">
                  <c:v>-0.20383430247881076</c:v>
                </c:pt>
                <c:pt idx="53">
                  <c:v>-0.20383430247881076</c:v>
                </c:pt>
                <c:pt idx="54">
                  <c:v>-0.20383430247881076</c:v>
                </c:pt>
                <c:pt idx="55">
                  <c:v>-0.20383430247881076</c:v>
                </c:pt>
                <c:pt idx="56">
                  <c:v>-0.20383430247881076</c:v>
                </c:pt>
                <c:pt idx="57">
                  <c:v>-0.20383430247881076</c:v>
                </c:pt>
                <c:pt idx="58">
                  <c:v>-0.20383430247881076</c:v>
                </c:pt>
                <c:pt idx="59">
                  <c:v>-0.20387653682960777</c:v>
                </c:pt>
                <c:pt idx="60">
                  <c:v>-0.20388257030829307</c:v>
                </c:pt>
                <c:pt idx="61">
                  <c:v>-0.20388257030829307</c:v>
                </c:pt>
                <c:pt idx="62">
                  <c:v>-0.20388257030829307</c:v>
                </c:pt>
                <c:pt idx="63">
                  <c:v>-0.20389966516456803</c:v>
                </c:pt>
                <c:pt idx="64">
                  <c:v>-0.20389966516456803</c:v>
                </c:pt>
                <c:pt idx="65">
                  <c:v>-0.20389966516456803</c:v>
                </c:pt>
                <c:pt idx="66">
                  <c:v>-0.20398212270660027</c:v>
                </c:pt>
                <c:pt idx="67">
                  <c:v>-0.20398513944594293</c:v>
                </c:pt>
                <c:pt idx="68">
                  <c:v>-0.20499675270550921</c:v>
                </c:pt>
                <c:pt idx="69">
                  <c:v>-0.20499675270550921</c:v>
                </c:pt>
                <c:pt idx="70">
                  <c:v>-0.20499675270550921</c:v>
                </c:pt>
                <c:pt idx="71">
                  <c:v>-0.20499675270550921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04-4742-B427-827CC83C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408"/>
        <c:axId val="1"/>
      </c:scatterChart>
      <c:valAx>
        <c:axId val="83913940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1842411451144"/>
              <c:y val="0.8813068841172301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3637702503681884E-3"/>
              <c:y val="0.4005940948776061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71296758008342"/>
          <c:y val="0.89317632031901051"/>
          <c:w val="0.51104596461524787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LiTE Residuals.</a:t>
            </a:r>
          </a:p>
        </c:rich>
      </c:tx>
      <c:layout>
        <c:manualLayout>
          <c:xMode val="edge"/>
          <c:yMode val="edge"/>
          <c:x val="0.33276193820540872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65878994927062"/>
          <c:y val="0.22754524283256169"/>
          <c:w val="0.78902295928836508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8-4CC9-B962-1BCA7C749C7D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8-4CC9-B962-1BCA7C749C7D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38-4CC9-B962-1BCA7C74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736"/>
        <c:axId val="1"/>
      </c:scatterChart>
      <c:valAx>
        <c:axId val="8391397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2953858897997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03773584905662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67102911449961"/>
          <c:y val="0.91317491002247464"/>
          <c:w val="0.27615798454009721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6241225624811698"/>
          <c:w val="0.81221434593745967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1'!$X$21:$X$1500</c:f>
              <c:numCache>
                <c:formatCode>General</c:formatCode>
                <c:ptCount val="148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3.3207140614724809E-2</c:v>
                </c:pt>
                <c:pt idx="23">
                  <c:v>4.6607583400754937E-2</c:v>
                </c:pt>
                <c:pt idx="24">
                  <c:v>3.3608308937654492E-2</c:v>
                </c:pt>
                <c:pt idx="25">
                  <c:v>4.067359712435676E-3</c:v>
                </c:pt>
                <c:pt idx="26">
                  <c:v>-2.7792022771450423E-3</c:v>
                </c:pt>
                <c:pt idx="27">
                  <c:v>-6.6332053158876143E-3</c:v>
                </c:pt>
                <c:pt idx="28">
                  <c:v>-2.3808454711081715E-3</c:v>
                </c:pt>
                <c:pt idx="29">
                  <c:v>-4.3540214596775196E-3</c:v>
                </c:pt>
                <c:pt idx="30">
                  <c:v>-3.9471812884550976E-3</c:v>
                </c:pt>
                <c:pt idx="31">
                  <c:v>-3.9406619237394953E-3</c:v>
                </c:pt>
                <c:pt idx="32">
                  <c:v>-9.9204360080017914E-3</c:v>
                </c:pt>
                <c:pt idx="33">
                  <c:v>-5.0075019915939364E-3</c:v>
                </c:pt>
                <c:pt idx="34">
                  <c:v>-6.7257956387356075E-3</c:v>
                </c:pt>
                <c:pt idx="35">
                  <c:v>-7.5128760728502379E-3</c:v>
                </c:pt>
                <c:pt idx="36">
                  <c:v>8.2196866902825034E-3</c:v>
                </c:pt>
                <c:pt idx="37">
                  <c:v>-4.44481774662135E-3</c:v>
                </c:pt>
                <c:pt idx="38">
                  <c:v>-8.3142280263695592E-3</c:v>
                </c:pt>
                <c:pt idx="39">
                  <c:v>-7.6370185171318727E-3</c:v>
                </c:pt>
                <c:pt idx="40">
                  <c:v>-1.0545476332295823E-2</c:v>
                </c:pt>
                <c:pt idx="41">
                  <c:v>-6.7466256399881762E-3</c:v>
                </c:pt>
                <c:pt idx="42">
                  <c:v>-1.4805904418422795E-2</c:v>
                </c:pt>
                <c:pt idx="43">
                  <c:v>-8.9316732350417788E-3</c:v>
                </c:pt>
                <c:pt idx="44">
                  <c:v>-7.8454889219986557E-3</c:v>
                </c:pt>
                <c:pt idx="45">
                  <c:v>-8.7464401887266483E-3</c:v>
                </c:pt>
                <c:pt idx="46">
                  <c:v>-7.7254414290280904E-3</c:v>
                </c:pt>
                <c:pt idx="47">
                  <c:v>-8.7144448535559482E-3</c:v>
                </c:pt>
                <c:pt idx="48">
                  <c:v>-7.2616763266522607E-3</c:v>
                </c:pt>
                <c:pt idx="49">
                  <c:v>-8.9067653610385624E-3</c:v>
                </c:pt>
                <c:pt idx="50">
                  <c:v>-8.0957848258892389E-3</c:v>
                </c:pt>
                <c:pt idx="51">
                  <c:v>-1.7968218356381203E-2</c:v>
                </c:pt>
                <c:pt idx="52">
                  <c:v>-1.7714830581764471E-2</c:v>
                </c:pt>
                <c:pt idx="53">
                  <c:v>-1.2821505584727525E-2</c:v>
                </c:pt>
                <c:pt idx="54">
                  <c:v>-1.3220113532424868E-2</c:v>
                </c:pt>
                <c:pt idx="55">
                  <c:v>-1.0910340657554434E-2</c:v>
                </c:pt>
                <c:pt idx="56">
                  <c:v>-1.8689939638431102E-2</c:v>
                </c:pt>
                <c:pt idx="57">
                  <c:v>-1.9601021362997604E-2</c:v>
                </c:pt>
                <c:pt idx="58">
                  <c:v>-2.5629135717677467E-2</c:v>
                </c:pt>
                <c:pt idx="59">
                  <c:v>-2.5396756434099148E-2</c:v>
                </c:pt>
                <c:pt idx="60">
                  <c:v>-2.5385301228158536E-2</c:v>
                </c:pt>
                <c:pt idx="61">
                  <c:v>-2.735951540073614E-2</c:v>
                </c:pt>
                <c:pt idx="62">
                  <c:v>-2.6559515399117967E-2</c:v>
                </c:pt>
                <c:pt idx="63">
                  <c:v>-2.6169056613197478E-2</c:v>
                </c:pt>
                <c:pt idx="64">
                  <c:v>-3.1522348462973387E-2</c:v>
                </c:pt>
                <c:pt idx="65">
                  <c:v>-2.7639105811885552E-2</c:v>
                </c:pt>
                <c:pt idx="66">
                  <c:v>-3.4377474865098158E-2</c:v>
                </c:pt>
                <c:pt idx="67">
                  <c:v>-4.1032069624779094E-2</c:v>
                </c:pt>
                <c:pt idx="68">
                  <c:v>-4.1022069621393736E-2</c:v>
                </c:pt>
                <c:pt idx="69">
                  <c:v>-3.3440764077681533E-2</c:v>
                </c:pt>
                <c:pt idx="70">
                  <c:v>-4.0997195578042336E-2</c:v>
                </c:pt>
                <c:pt idx="71">
                  <c:v>-5.5073121734889291E-2</c:v>
                </c:pt>
                <c:pt idx="72">
                  <c:v>-5.5053121735394533E-2</c:v>
                </c:pt>
                <c:pt idx="73">
                  <c:v>-5.4773121735191971E-2</c:v>
                </c:pt>
                <c:pt idx="74">
                  <c:v>-5.4753121735697213E-2</c:v>
                </c:pt>
                <c:pt idx="75">
                  <c:v>-5.4753121735697213E-2</c:v>
                </c:pt>
                <c:pt idx="76">
                  <c:v>-5.4743121739587813E-2</c:v>
                </c:pt>
                <c:pt idx="77">
                  <c:v>-5.4553121740749638E-2</c:v>
                </c:pt>
                <c:pt idx="78">
                  <c:v>-5.4523121737869523E-2</c:v>
                </c:pt>
                <c:pt idx="79">
                  <c:v>-4.444997140775634E-2</c:v>
                </c:pt>
                <c:pt idx="80">
                  <c:v>-4.3620628832642006E-2</c:v>
                </c:pt>
                <c:pt idx="81">
                  <c:v>-4.3120628830721153E-2</c:v>
                </c:pt>
                <c:pt idx="82">
                  <c:v>-4.2820628831023833E-2</c:v>
                </c:pt>
                <c:pt idx="83">
                  <c:v>-4.4153722476615642E-2</c:v>
                </c:pt>
                <c:pt idx="84">
                  <c:v>-4.2953722477826362E-2</c:v>
                </c:pt>
                <c:pt idx="85">
                  <c:v>-4.2853722480352574E-2</c:v>
                </c:pt>
                <c:pt idx="86">
                  <c:v>-4.6874902140140562E-2</c:v>
                </c:pt>
                <c:pt idx="87">
                  <c:v>-4.3809539816141982E-2</c:v>
                </c:pt>
                <c:pt idx="88">
                  <c:v>-4.1404507243808397E-2</c:v>
                </c:pt>
                <c:pt idx="89">
                  <c:v>-4.0914507245272902E-2</c:v>
                </c:pt>
                <c:pt idx="90">
                  <c:v>-4.0774507248809599E-2</c:v>
                </c:pt>
                <c:pt idx="91">
                  <c:v>-3.8844507242995818E-2</c:v>
                </c:pt>
                <c:pt idx="92">
                  <c:v>-3.9701238900108966E-2</c:v>
                </c:pt>
                <c:pt idx="93">
                  <c:v>-3.9573225809454493E-2</c:v>
                </c:pt>
                <c:pt idx="94">
                  <c:v>-3.789767887812958E-2</c:v>
                </c:pt>
                <c:pt idx="95">
                  <c:v>-3.328922019116224E-2</c:v>
                </c:pt>
                <c:pt idx="96">
                  <c:v>-3.2889220186715175E-2</c:v>
                </c:pt>
                <c:pt idx="97">
                  <c:v>-3.2489220189544067E-2</c:v>
                </c:pt>
                <c:pt idx="98">
                  <c:v>-3.3474421510409968E-2</c:v>
                </c:pt>
                <c:pt idx="99">
                  <c:v>-2.6451494316392044E-2</c:v>
                </c:pt>
                <c:pt idx="100">
                  <c:v>-2.8643000271685558E-2</c:v>
                </c:pt>
                <c:pt idx="101">
                  <c:v>-2.238983377418206E-2</c:v>
                </c:pt>
                <c:pt idx="102">
                  <c:v>-2.7309950720054467E-2</c:v>
                </c:pt>
                <c:pt idx="103">
                  <c:v>-2.6856769872236834E-2</c:v>
                </c:pt>
                <c:pt idx="104">
                  <c:v>-2.4039393735290154E-2</c:v>
                </c:pt>
                <c:pt idx="105">
                  <c:v>-2.3239393733671981E-2</c:v>
                </c:pt>
                <c:pt idx="106">
                  <c:v>-1.9739393734777927E-2</c:v>
                </c:pt>
                <c:pt idx="107">
                  <c:v>-2.4115353853187294E-2</c:v>
                </c:pt>
                <c:pt idx="108">
                  <c:v>-2.5929700905889908E-2</c:v>
                </c:pt>
                <c:pt idx="109">
                  <c:v>-2.5929700905889908E-2</c:v>
                </c:pt>
                <c:pt idx="110">
                  <c:v>-2.8843234275378764E-2</c:v>
                </c:pt>
                <c:pt idx="111">
                  <c:v>-3.0616976160186934E-2</c:v>
                </c:pt>
                <c:pt idx="112">
                  <c:v>-3.0416976034272122E-2</c:v>
                </c:pt>
                <c:pt idx="113">
                  <c:v>-3.1126768491521125E-2</c:v>
                </c:pt>
                <c:pt idx="114">
                  <c:v>-3.152479417931052E-2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A7-4AD1-AA2D-4BEAA9C68D1E}"/>
            </c:ext>
          </c:extLst>
        </c:ser>
        <c:ser>
          <c:idx val="1"/>
          <c:order val="1"/>
          <c:tx>
            <c:strRef>
              <c:f>'Active 1'!$AB$1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1'!$AB$2:$AB$42</c:f>
              <c:numCache>
                <c:formatCode>General</c:formatCode>
                <c:ptCount val="41"/>
                <c:pt idx="0">
                  <c:v>-2.0112784333817694E-2</c:v>
                </c:pt>
                <c:pt idx="1">
                  <c:v>-1.6640517689015217E-2</c:v>
                </c:pt>
                <c:pt idx="2">
                  <c:v>-1.3409859347780488E-2</c:v>
                </c:pt>
                <c:pt idx="3">
                  <c:v>-1.0420809310113513E-2</c:v>
                </c:pt>
                <c:pt idx="4">
                  <c:v>-7.6733675760142887E-3</c:v>
                </c:pt>
                <c:pt idx="5">
                  <c:v>-5.1675341454828182E-3</c:v>
                </c:pt>
                <c:pt idx="6">
                  <c:v>-2.9033090185190992E-3</c:v>
                </c:pt>
                <c:pt idx="7">
                  <c:v>-8.8069219512313204E-4</c:v>
                </c:pt>
                <c:pt idx="8">
                  <c:v>9.0031632470508331E-4</c:v>
                </c:pt>
                <c:pt idx="9">
                  <c:v>2.4397165409655456E-3</c:v>
                </c:pt>
                <c:pt idx="10">
                  <c:v>3.737508453658256E-3</c:v>
                </c:pt>
                <c:pt idx="11">
                  <c:v>4.7936920627832157E-3</c:v>
                </c:pt>
                <c:pt idx="12">
                  <c:v>5.6082673683404216E-3</c:v>
                </c:pt>
                <c:pt idx="13">
                  <c:v>6.1812343703298751E-3</c:v>
                </c:pt>
                <c:pt idx="14">
                  <c:v>6.5125930687515779E-3</c:v>
                </c:pt>
                <c:pt idx="15">
                  <c:v>6.6023434636055273E-3</c:v>
                </c:pt>
                <c:pt idx="16">
                  <c:v>6.4504855548917269E-3</c:v>
                </c:pt>
                <c:pt idx="17">
                  <c:v>6.0570193426101732E-3</c:v>
                </c:pt>
                <c:pt idx="18">
                  <c:v>5.4219448267608661E-3</c:v>
                </c:pt>
                <c:pt idx="19">
                  <c:v>4.5452620073438074E-3</c:v>
                </c:pt>
                <c:pt idx="20">
                  <c:v>3.4269708843590006E-3</c:v>
                </c:pt>
                <c:pt idx="21">
                  <c:v>2.0670714578064353E-3</c:v>
                </c:pt>
                <c:pt idx="22">
                  <c:v>4.6556372768611493E-4</c:v>
                </c:pt>
                <c:pt idx="23">
                  <c:v>-1.3775523060019501E-3</c:v>
                </c:pt>
                <c:pt idx="24">
                  <c:v>-3.4622766432577598E-3</c:v>
                </c:pt>
                <c:pt idx="25">
                  <c:v>-5.788609284081335E-3</c:v>
                </c:pt>
                <c:pt idx="26">
                  <c:v>-8.3565502284726687E-3</c:v>
                </c:pt>
                <c:pt idx="27">
                  <c:v>-1.1166099476431733E-2</c:v>
                </c:pt>
                <c:pt idx="28">
                  <c:v>-1.4217257027958563E-2</c:v>
                </c:pt>
                <c:pt idx="29">
                  <c:v>-1.7510022883053145E-2</c:v>
                </c:pt>
                <c:pt idx="30">
                  <c:v>-2.1044397041715485E-2</c:v>
                </c:pt>
                <c:pt idx="31">
                  <c:v>-2.4820379503945555E-2</c:v>
                </c:pt>
                <c:pt idx="32">
                  <c:v>-2.8837970269743399E-2</c:v>
                </c:pt>
                <c:pt idx="33">
                  <c:v>-3.3097169339108987E-2</c:v>
                </c:pt>
                <c:pt idx="34">
                  <c:v>-3.7597976712042333E-2</c:v>
                </c:pt>
                <c:pt idx="35">
                  <c:v>-4.234039238854341E-2</c:v>
                </c:pt>
                <c:pt idx="36">
                  <c:v>-4.732441636861226E-2</c:v>
                </c:pt>
                <c:pt idx="37">
                  <c:v>-5.2550048652248868E-2</c:v>
                </c:pt>
                <c:pt idx="38">
                  <c:v>-5.8017289239453221E-2</c:v>
                </c:pt>
                <c:pt idx="39">
                  <c:v>-6.3726138130225318E-2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A7-4AD1-AA2D-4BEAA9C68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1808"/>
        <c:axId val="1"/>
      </c:scatterChart>
      <c:valAx>
        <c:axId val="84126180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5757247901257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18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75604576145536"/>
          <c:y val="0.89716609891848631"/>
          <c:w val="0.17557267936927734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Quad fit</a:t>
            </a:r>
          </a:p>
        </c:rich>
      </c:tx>
      <c:layout>
        <c:manualLayout>
          <c:xMode val="edge"/>
          <c:yMode val="edge"/>
          <c:x val="0.2772965424382610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51312732981015"/>
          <c:y val="0.22485207100591717"/>
          <c:w val="0.7920283998832186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(7)'!$AF$21:$AF$92</c:f>
              <c:numCache>
                <c:formatCode>General</c:formatCode>
                <c:ptCount val="72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2.4085202399075356E-2</c:v>
                </c:pt>
                <c:pt idx="50">
                  <c:v>3.1773436039882835E-2</c:v>
                </c:pt>
                <c:pt idx="51">
                  <c:v>2.5663500686343738E-2</c:v>
                </c:pt>
                <c:pt idx="52">
                  <c:v>2.5963500686041058E-2</c:v>
                </c:pt>
                <c:pt idx="53">
                  <c:v>2.5993500681645215E-2</c:v>
                </c:pt>
                <c:pt idx="54">
                  <c:v>2.6213500683363505E-2</c:v>
                </c:pt>
                <c:pt idx="55">
                  <c:v>3.6733500686816384E-2</c:v>
                </c:pt>
                <c:pt idx="56">
                  <c:v>3.7033500686513704E-2</c:v>
                </c:pt>
                <c:pt idx="57">
                  <c:v>3.7063500682117861E-2</c:v>
                </c:pt>
                <c:pt idx="58">
                  <c:v>3.7283500683836152E-2</c:v>
                </c:pt>
                <c:pt idx="59">
                  <c:v>3.6627014591194273E-2</c:v>
                </c:pt>
                <c:pt idx="60">
                  <c:v>3.7504668773424371E-2</c:v>
                </c:pt>
                <c:pt idx="61">
                  <c:v>3.8004668775345224E-2</c:v>
                </c:pt>
                <c:pt idx="62">
                  <c:v>3.8304668775042544E-2</c:v>
                </c:pt>
                <c:pt idx="63">
                  <c:v>3.7108034980062515E-2</c:v>
                </c:pt>
                <c:pt idx="64">
                  <c:v>3.8308034978851796E-2</c:v>
                </c:pt>
                <c:pt idx="65">
                  <c:v>3.8408034976325583E-2</c:v>
                </c:pt>
                <c:pt idx="66">
                  <c:v>3.5036299972105389E-2</c:v>
                </c:pt>
                <c:pt idx="67">
                  <c:v>3.8125147207002552E-2</c:v>
                </c:pt>
                <c:pt idx="68">
                  <c:v>4.7341508707689522E-2</c:v>
                </c:pt>
                <c:pt idx="69">
                  <c:v>4.7831508706225018E-2</c:v>
                </c:pt>
                <c:pt idx="70">
                  <c:v>4.797150870268832E-2</c:v>
                </c:pt>
                <c:pt idx="71">
                  <c:v>4.9901508708502101E-2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B0-4EE7-8C1B-4157A39A7C53}"/>
            </c:ext>
          </c:extLst>
        </c:ser>
        <c:ser>
          <c:idx val="1"/>
          <c:order val="1"/>
          <c:tx>
            <c:strRef>
              <c:f>'A (7)'!$AZ$1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(7)'!$AZ$2:$AZ$92</c:f>
              <c:numCache>
                <c:formatCode>General</c:formatCode>
                <c:ptCount val="91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3.3989691581386518E-2</c:v>
                </c:pt>
                <c:pt idx="75">
                  <c:v>3.3986814582303071E-2</c:v>
                </c:pt>
                <c:pt idx="76">
                  <c:v>3.3992566395916503E-2</c:v>
                </c:pt>
                <c:pt idx="77">
                  <c:v>3.398393539893569E-2</c:v>
                </c:pt>
                <c:pt idx="78">
                  <c:v>3.5155141399343018E-2</c:v>
                </c:pt>
                <c:pt idx="79">
                  <c:v>3.5738478819426336E-2</c:v>
                </c:pt>
                <c:pt idx="80">
                  <c:v>3.5741177452644664E-2</c:v>
                </c:pt>
                <c:pt idx="81">
                  <c:v>3.516001304085678E-2</c:v>
                </c:pt>
                <c:pt idx="82">
                  <c:v>3.4006907690844849E-2</c:v>
                </c:pt>
                <c:pt idx="83">
                  <c:v>3.4004043803118077E-2</c:v>
                </c:pt>
                <c:pt idx="84">
                  <c:v>3.4001177729493258E-2</c:v>
                </c:pt>
                <c:pt idx="85">
                  <c:v>3.399830947023888E-2</c:v>
                </c:pt>
                <c:pt idx="86">
                  <c:v>3.3995439025623658E-2</c:v>
                </c:pt>
                <c:pt idx="87">
                  <c:v>3.3981054031554152E-2</c:v>
                </c:pt>
                <c:pt idx="88">
                  <c:v>3.3978170480428421E-2</c:v>
                </c:pt>
                <c:pt idx="89">
                  <c:v>3.3975284745828664E-2</c:v>
                </c:pt>
                <c:pt idx="90">
                  <c:v>3.3972396828025317E-2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B0-4EE7-8C1B-4157A39A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8592"/>
        <c:axId val="1"/>
      </c:scatterChart>
      <c:valAx>
        <c:axId val="83914859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648353097977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459272097053723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8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062564536452"/>
          <c:y val="0.91715976331360949"/>
          <c:w val="0.2201041680881744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754524283256169"/>
          <c:w val="0.79109589041095896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CB-4974-95EA-4926A2748548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CB-4974-95EA-4926A2748548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CB-4974-95EA-4926A2748548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CB-4974-95EA-4926A2748548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(7)'!$L$21:$L$92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CB-4974-95EA-4926A2748548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(7)'!$M$21:$M$92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CB-4974-95EA-4926A2748548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(7)'!$N$21:$N$92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CB-4974-95EA-4926A2748548}"/>
            </c:ext>
          </c:extLst>
        </c:ser>
        <c:ser>
          <c:idx val="7"/>
          <c:order val="7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CB-4974-95EA-4926A274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6792"/>
        <c:axId val="1"/>
      </c:scatterChart>
      <c:valAx>
        <c:axId val="83915679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67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317491002247464"/>
          <c:w val="0.74828767123287676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[0.3469788, 0.3469788] (sol'n 1)</a:t>
            </a:r>
          </a:p>
        </c:rich>
      </c:tx>
      <c:layout>
        <c:manualLayout>
          <c:xMode val="edge"/>
          <c:yMode val="edge"/>
          <c:x val="0.19313327250402712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93724740039575"/>
          <c:w val="0.85193222313847816"/>
          <c:h val="0.617979788374108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03-41B9-8675-A15E5F7DA0F5}"/>
            </c:ext>
          </c:extLst>
        </c:ser>
        <c:ser>
          <c:idx val="1"/>
          <c:order val="1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03-41B9-8675-A15E5F7DA0F5}"/>
            </c:ext>
          </c:extLst>
        </c:ser>
        <c:ser>
          <c:idx val="2"/>
          <c:order val="2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03-41B9-8675-A15E5F7DA0F5}"/>
            </c:ext>
          </c:extLst>
        </c:ser>
        <c:ser>
          <c:idx val="3"/>
          <c:order val="3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03-41B9-8675-A15E5F7D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3840"/>
        <c:axId val="1"/>
      </c:scatterChart>
      <c:valAx>
        <c:axId val="83915384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38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 (sol'n 1)</a:t>
            </a:r>
          </a:p>
        </c:rich>
      </c:tx>
      <c:layout>
        <c:manualLayout>
          <c:xMode val="edge"/>
          <c:yMode val="edge"/>
          <c:x val="0.17204346230914683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722670012171412"/>
          <c:w val="0.85161469173112347"/>
          <c:h val="0.63503762801812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EC-4791-8A83-11B98D284D36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EC-4791-8A83-11B98D284D36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EC-4791-8A83-11B98D28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432"/>
        <c:axId val="1"/>
      </c:scatterChart>
      <c:valAx>
        <c:axId val="83915843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43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(7)'!$E$21:$E$110</c:f>
              <c:numCache>
                <c:formatCode>General</c:formatCode>
                <c:ptCount val="90"/>
                <c:pt idx="0">
                  <c:v>-4.9113598959061977E-2</c:v>
                </c:pt>
                <c:pt idx="1">
                  <c:v>-5.2472496701798647E-2</c:v>
                </c:pt>
                <c:pt idx="2">
                  <c:v>-5.5102457287918287E-2</c:v>
                </c:pt>
                <c:pt idx="3">
                  <c:v>-5.5976448271700771E-2</c:v>
                </c:pt>
                <c:pt idx="4">
                  <c:v>-5.6006879271318775E-2</c:v>
                </c:pt>
                <c:pt idx="5">
                  <c:v>-6.7566782069762729E-2</c:v>
                </c:pt>
                <c:pt idx="6">
                  <c:v>-8.8205205587481933E-2</c:v>
                </c:pt>
                <c:pt idx="7">
                  <c:v>-0.10877981400887311</c:v>
                </c:pt>
                <c:pt idx="8">
                  <c:v>-0.11794811959904614</c:v>
                </c:pt>
                <c:pt idx="9">
                  <c:v>-0.12222375420442752</c:v>
                </c:pt>
                <c:pt idx="10">
                  <c:v>-0.11870680992416316</c:v>
                </c:pt>
                <c:pt idx="11">
                  <c:v>-0.12073362357883435</c:v>
                </c:pt>
                <c:pt idx="12">
                  <c:v>-0.12063763827344745</c:v>
                </c:pt>
                <c:pt idx="13">
                  <c:v>-0.12070447352890246</c:v>
                </c:pt>
                <c:pt idx="14">
                  <c:v>-0.13245230687996071</c:v>
                </c:pt>
                <c:pt idx="15">
                  <c:v>-0.12754285679259925</c:v>
                </c:pt>
                <c:pt idx="16">
                  <c:v>-0.1294179912416038</c:v>
                </c:pt>
                <c:pt idx="17">
                  <c:v>-0.13020855841381279</c:v>
                </c:pt>
                <c:pt idx="18">
                  <c:v>-0.12740216222886677</c:v>
                </c:pt>
                <c:pt idx="19">
                  <c:v>-0.13155098312813832</c:v>
                </c:pt>
                <c:pt idx="20">
                  <c:v>-0.13089474045505145</c:v>
                </c:pt>
                <c:pt idx="21">
                  <c:v>-0.13396398904841558</c:v>
                </c:pt>
                <c:pt idx="22">
                  <c:v>-0.13054640821136085</c:v>
                </c:pt>
                <c:pt idx="23">
                  <c:v>-0.14254686884373047</c:v>
                </c:pt>
                <c:pt idx="24">
                  <c:v>-0.13669335748687375</c:v>
                </c:pt>
                <c:pt idx="25">
                  <c:v>-0.14427731382919987</c:v>
                </c:pt>
                <c:pt idx="26">
                  <c:v>-0.14520428248695513</c:v>
                </c:pt>
                <c:pt idx="27">
                  <c:v>-0.14421505059578971</c:v>
                </c:pt>
                <c:pt idx="28">
                  <c:v>-0.1452069401627645</c:v>
                </c:pt>
                <c:pt idx="29">
                  <c:v>-0.14382047203714299</c:v>
                </c:pt>
                <c:pt idx="30">
                  <c:v>-0.14547995365133826</c:v>
                </c:pt>
                <c:pt idx="31">
                  <c:v>-0.14467185075929501</c:v>
                </c:pt>
                <c:pt idx="32">
                  <c:v>-0.15968884688179846</c:v>
                </c:pt>
                <c:pt idx="33">
                  <c:v>-0.15953786936682568</c:v>
                </c:pt>
                <c:pt idx="34">
                  <c:v>-0.15473302651172502</c:v>
                </c:pt>
                <c:pt idx="35">
                  <c:v>-0.15533313224471693</c:v>
                </c:pt>
                <c:pt idx="36">
                  <c:v>-0.15302553418253428</c:v>
                </c:pt>
                <c:pt idx="37">
                  <c:v>-0.16726499902077013</c:v>
                </c:pt>
                <c:pt idx="38">
                  <c:v>-0.16855581209867354</c:v>
                </c:pt>
                <c:pt idx="39">
                  <c:v>-0.17637276182503325</c:v>
                </c:pt>
                <c:pt idx="40">
                  <c:v>-0.17615764104912252</c:v>
                </c:pt>
                <c:pt idx="41">
                  <c:v>-0.17618684828740791</c:v>
                </c:pt>
                <c:pt idx="42">
                  <c:v>-0.17819059291426217</c:v>
                </c:pt>
                <c:pt idx="43">
                  <c:v>-0.177390592912644</c:v>
                </c:pt>
                <c:pt idx="44">
                  <c:v>-0.17706444364957777</c:v>
                </c:pt>
                <c:pt idx="45">
                  <c:v>-0.18242387205938076</c:v>
                </c:pt>
                <c:pt idx="46">
                  <c:v>-0.17869685845375055</c:v>
                </c:pt>
                <c:pt idx="47">
                  <c:v>-0.18803514613028527</c:v>
                </c:pt>
                <c:pt idx="48">
                  <c:v>-0.19685656923292436</c:v>
                </c:pt>
                <c:pt idx="49">
                  <c:v>-0.196846569229539</c:v>
                </c:pt>
                <c:pt idx="50">
                  <c:v>-0.1894366839944388</c:v>
                </c:pt>
                <c:pt idx="51">
                  <c:v>-0.2036275916462644</c:v>
                </c:pt>
                <c:pt idx="52">
                  <c:v>-0.2238992085233788</c:v>
                </c:pt>
                <c:pt idx="53">
                  <c:v>-0.22387920852388404</c:v>
                </c:pt>
                <c:pt idx="54">
                  <c:v>-0.22359920852368148</c:v>
                </c:pt>
                <c:pt idx="55">
                  <c:v>-0.22357920852418672</c:v>
                </c:pt>
                <c:pt idx="56">
                  <c:v>-0.22357920852418672</c:v>
                </c:pt>
                <c:pt idx="57">
                  <c:v>-0.22356920852807732</c:v>
                </c:pt>
                <c:pt idx="58">
                  <c:v>-0.22337920852923915</c:v>
                </c:pt>
                <c:pt idx="59">
                  <c:v>-0.22334920852635903</c:v>
                </c:pt>
                <c:pt idx="60">
                  <c:v>-0.21361209660916869</c:v>
                </c:pt>
                <c:pt idx="61">
                  <c:v>-0.21283104741435036</c:v>
                </c:pt>
                <c:pt idx="62">
                  <c:v>-0.2123310474124295</c:v>
                </c:pt>
                <c:pt idx="63">
                  <c:v>-0.21203104741273218</c:v>
                </c:pt>
                <c:pt idx="64">
                  <c:v>-0.21350136250420801</c:v>
                </c:pt>
                <c:pt idx="65">
                  <c:v>-0.21230136250541873</c:v>
                </c:pt>
                <c:pt idx="66">
                  <c:v>-0.21220136250794494</c:v>
                </c:pt>
                <c:pt idx="67">
                  <c:v>-0.21689251120000524</c:v>
                </c:pt>
                <c:pt idx="68">
                  <c:v>-0.21385191289406652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E-4543-BFD7-6DEA9D70702A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(7)'!$V$2:$V$28</c:f>
              <c:numCache>
                <c:formatCode>General</c:formatCode>
                <c:ptCount val="27"/>
                <c:pt idx="0">
                  <c:v>-5.0216420073412912E-2</c:v>
                </c:pt>
                <c:pt idx="1">
                  <c:v>-5.0078749994436809E-2</c:v>
                </c:pt>
                <c:pt idx="2">
                  <c:v>-5.1402241890147374E-2</c:v>
                </c:pt>
                <c:pt idx="3">
                  <c:v>-5.3731654931153484E-2</c:v>
                </c:pt>
                <c:pt idx="4">
                  <c:v>-5.7218736060585501E-2</c:v>
                </c:pt>
                <c:pt idx="5">
                  <c:v>-6.1863485278443438E-2</c:v>
                </c:pt>
                <c:pt idx="6">
                  <c:v>-6.7665902584727294E-2</c:v>
                </c:pt>
                <c:pt idx="7">
                  <c:v>-7.4625987979437078E-2</c:v>
                </c:pt>
                <c:pt idx="8">
                  <c:v>-8.2743741462572767E-2</c:v>
                </c:pt>
                <c:pt idx="9">
                  <c:v>-9.2019163034134363E-2</c:v>
                </c:pt>
                <c:pt idx="10">
                  <c:v>-0.10245225269412191</c:v>
                </c:pt>
                <c:pt idx="11">
                  <c:v>-0.11404301044253534</c:v>
                </c:pt>
                <c:pt idx="12">
                  <c:v>-0.1267914362793747</c:v>
                </c:pt>
                <c:pt idx="13">
                  <c:v>-0.14069753020463999</c:v>
                </c:pt>
                <c:pt idx="14">
                  <c:v>-0.15576129221833118</c:v>
                </c:pt>
                <c:pt idx="15">
                  <c:v>-0.17198272232044831</c:v>
                </c:pt>
                <c:pt idx="16">
                  <c:v>-0.18936182051099132</c:v>
                </c:pt>
                <c:pt idx="17">
                  <c:v>-0.20789858678996026</c:v>
                </c:pt>
                <c:pt idx="18">
                  <c:v>-0.22759302115735514</c:v>
                </c:pt>
                <c:pt idx="19">
                  <c:v>-0.24844512361317589</c:v>
                </c:pt>
                <c:pt idx="20">
                  <c:v>-0.27045489415742263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E-4543-BFD7-6DEA9D707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0024"/>
        <c:axId val="1"/>
      </c:scatterChart>
      <c:valAx>
        <c:axId val="842330024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0024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4C-4925-871C-3285F7B1C64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4C-4925-871C-3285F7B1C64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4C-4925-871C-3285F7B1C64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4C-4925-871C-3285F7B1C64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4C-4925-871C-3285F7B1C64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4C-4925-871C-3285F7B1C64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4C-4925-871C-3285F7B1C646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4C-4925-871C-3285F7B1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760"/>
        <c:axId val="1"/>
      </c:scatterChart>
      <c:valAx>
        <c:axId val="83915876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69-4B43-BC95-6309A8E85ACB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69-4B43-BC95-6309A8E85ACB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69-4B43-BC95-6309A8E8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9744"/>
        <c:axId val="1"/>
      </c:scatterChart>
      <c:valAx>
        <c:axId val="83915974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9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(8)'!$AF$21:$AF$84</c:f>
              <c:numCache>
                <c:formatCode>General</c:formatCode>
                <c:ptCount val="64"/>
                <c:pt idx="0">
                  <c:v>-1.1850278108253114E-3</c:v>
                </c:pt>
                <c:pt idx="1">
                  <c:v>2.0751241638043011E-2</c:v>
                </c:pt>
                <c:pt idx="2">
                  <c:v>3.9395116032285633E-2</c:v>
                </c:pt>
                <c:pt idx="3">
                  <c:v>4.0880180908675699E-2</c:v>
                </c:pt>
                <c:pt idx="4">
                  <c:v>4.0919334679297412E-2</c:v>
                </c:pt>
                <c:pt idx="5">
                  <c:v>2.4682400800158419E-2</c:v>
                </c:pt>
                <c:pt idx="6">
                  <c:v>-2.1193141388067854E-2</c:v>
                </c:pt>
                <c:pt idx="7">
                  <c:v>-4.3163849811512278E-2</c:v>
                </c:pt>
                <c:pt idx="8">
                  <c:v>-3.6819314318011914E-2</c:v>
                </c:pt>
                <c:pt idx="9">
                  <c:v>-4.0542401792209803E-2</c:v>
                </c:pt>
                <c:pt idx="10">
                  <c:v>-3.6060079942158874E-2</c:v>
                </c:pt>
                <c:pt idx="11">
                  <c:v>-3.8016364299652522E-2</c:v>
                </c:pt>
                <c:pt idx="12">
                  <c:v>-3.7511221827646157E-2</c:v>
                </c:pt>
                <c:pt idx="13">
                  <c:v>-3.7481395727251898E-2</c:v>
                </c:pt>
                <c:pt idx="14">
                  <c:v>-4.1379880760107401E-2</c:v>
                </c:pt>
                <c:pt idx="15">
                  <c:v>-3.6465481321988014E-2</c:v>
                </c:pt>
                <c:pt idx="16">
                  <c:v>-3.8117470768561368E-2</c:v>
                </c:pt>
                <c:pt idx="17">
                  <c:v>-3.890306974565208E-2</c:v>
                </c:pt>
                <c:pt idx="18">
                  <c:v>-3.5722895127380111E-2</c:v>
                </c:pt>
                <c:pt idx="19">
                  <c:v>-3.9470496035149849E-2</c:v>
                </c:pt>
                <c:pt idx="20">
                  <c:v>-3.8784057250951992E-2</c:v>
                </c:pt>
                <c:pt idx="21">
                  <c:v>-4.1621318817996383E-2</c:v>
                </c:pt>
                <c:pt idx="22">
                  <c:v>-3.7650626911098523E-2</c:v>
                </c:pt>
                <c:pt idx="23">
                  <c:v>-4.3643277075765041E-2</c:v>
                </c:pt>
                <c:pt idx="24">
                  <c:v>-3.7756572388255333E-2</c:v>
                </c:pt>
                <c:pt idx="25">
                  <c:v>-2.9172238656181931E-2</c:v>
                </c:pt>
                <c:pt idx="26">
                  <c:v>-3.0041346408735542E-2</c:v>
                </c:pt>
                <c:pt idx="27">
                  <c:v>-2.8981363213822914E-2</c:v>
                </c:pt>
                <c:pt idx="28">
                  <c:v>-2.9966819076872819E-2</c:v>
                </c:pt>
                <c:pt idx="29">
                  <c:v>-2.8432294554813248E-2</c:v>
                </c:pt>
                <c:pt idx="30">
                  <c:v>-3.0059569418166787E-2</c:v>
                </c:pt>
                <c:pt idx="31">
                  <c:v>-2.9245024294827671E-2</c:v>
                </c:pt>
                <c:pt idx="32">
                  <c:v>-3.0769167968146383E-2</c:v>
                </c:pt>
                <c:pt idx="33">
                  <c:v>-3.0296884247947742E-2</c:v>
                </c:pt>
                <c:pt idx="34">
                  <c:v>-2.5212230658168855E-2</c:v>
                </c:pt>
                <c:pt idx="35">
                  <c:v>-2.5167318993644106E-2</c:v>
                </c:pt>
                <c:pt idx="36">
                  <c:v>-2.2852698798813409E-2</c:v>
                </c:pt>
                <c:pt idx="37">
                  <c:v>-6.6393716869994901E-3</c:v>
                </c:pt>
                <c:pt idx="38">
                  <c:v>-5.2153476043355906E-3</c:v>
                </c:pt>
                <c:pt idx="39">
                  <c:v>9.0409076407030331E-4</c:v>
                </c:pt>
                <c:pt idx="40">
                  <c:v>1.2562516635988563E-3</c:v>
                </c:pt>
                <c:pt idx="41">
                  <c:v>1.5496105541631389E-3</c:v>
                </c:pt>
                <c:pt idx="42">
                  <c:v>-2.201699096581744E-4</c:v>
                </c:pt>
                <c:pt idx="43">
                  <c:v>5.7983009195999857E-4</c:v>
                </c:pt>
                <c:pt idx="44">
                  <c:v>1.4145444306015165E-3</c:v>
                </c:pt>
                <c:pt idx="45">
                  <c:v>-3.8964280404608642E-3</c:v>
                </c:pt>
                <c:pt idx="46">
                  <c:v>1.0593479811737971E-3</c:v>
                </c:pt>
                <c:pt idx="47">
                  <c:v>9.6483625477772617E-3</c:v>
                </c:pt>
                <c:pt idx="48">
                  <c:v>1.1944895073163625E-2</c:v>
                </c:pt>
                <c:pt idx="49">
                  <c:v>2.013176333084829E-2</c:v>
                </c:pt>
                <c:pt idx="50">
                  <c:v>2.852405819354778E-2</c:v>
                </c:pt>
                <c:pt idx="51">
                  <c:v>2.2942068523064629E-2</c:v>
                </c:pt>
                <c:pt idx="52">
                  <c:v>2.3242068522761949E-2</c:v>
                </c:pt>
                <c:pt idx="53">
                  <c:v>2.3272068518366107E-2</c:v>
                </c:pt>
                <c:pt idx="54">
                  <c:v>2.3492068520084397E-2</c:v>
                </c:pt>
                <c:pt idx="55">
                  <c:v>3.3932291379754176E-2</c:v>
                </c:pt>
                <c:pt idx="56">
                  <c:v>3.4813771557812484E-2</c:v>
                </c:pt>
                <c:pt idx="57">
                  <c:v>3.5313771559733337E-2</c:v>
                </c:pt>
                <c:pt idx="58">
                  <c:v>3.5613771559430657E-2</c:v>
                </c:pt>
                <c:pt idx="59">
                  <c:v>3.4427992247875017E-2</c:v>
                </c:pt>
                <c:pt idx="60">
                  <c:v>3.5627992246664297E-2</c:v>
                </c:pt>
                <c:pt idx="61">
                  <c:v>3.5727992244138085E-2</c:v>
                </c:pt>
                <c:pt idx="62">
                  <c:v>3.2408908191664421E-2</c:v>
                </c:pt>
                <c:pt idx="63">
                  <c:v>3.5499690916922733E-2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0-457F-8554-066351BC7B90}"/>
            </c:ext>
          </c:extLst>
        </c:ser>
        <c:ser>
          <c:idx val="1"/>
          <c:order val="1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(8)'!$AZ$2:$AZ$84</c:f>
              <c:numCache>
                <c:formatCode>General</c:formatCode>
                <c:ptCount val="83"/>
                <c:pt idx="0">
                  <c:v>-4.2646292478056751E-3</c:v>
                </c:pt>
                <c:pt idx="1">
                  <c:v>-3.3792500666710034E-4</c:v>
                </c:pt>
                <c:pt idx="2">
                  <c:v>3.5999548677759889E-3</c:v>
                </c:pt>
                <c:pt idx="3">
                  <c:v>7.514985147759454E-3</c:v>
                </c:pt>
                <c:pt idx="4">
                  <c:v>1.1372789389298482E-2</c:v>
                </c:pt>
                <c:pt idx="5">
                  <c:v>1.5138803431369082E-2</c:v>
                </c:pt>
                <c:pt idx="6">
                  <c:v>1.8778458419033413E-2</c:v>
                </c:pt>
                <c:pt idx="7">
                  <c:v>2.2257387096143763E-2</c:v>
                </c:pt>
                <c:pt idx="8">
                  <c:v>2.5541656912744525E-2</c:v>
                </c:pt>
                <c:pt idx="9">
                  <c:v>2.8598033117403967E-2</c:v>
                </c:pt>
                <c:pt idx="10">
                  <c:v>3.1394274405176545E-2</c:v>
                </c:pt>
                <c:pt idx="11">
                  <c:v>3.3899462813691147E-2</c:v>
                </c:pt>
                <c:pt idx="12">
                  <c:v>3.6084368349521175E-2</c:v>
                </c:pt>
                <c:pt idx="13">
                  <c:v>3.7921847238188248E-2</c:v>
                </c:pt>
                <c:pt idx="14">
                  <c:v>3.9387270693754264E-2</c:v>
                </c:pt>
                <c:pt idx="15">
                  <c:v>4.0458978695634099E-2</c:v>
                </c:pt>
                <c:pt idx="16">
                  <c:v>4.1118750479950915E-2</c:v>
                </c:pt>
                <c:pt idx="17">
                  <c:v>4.135228039470782E-2</c:v>
                </c:pt>
                <c:pt idx="18">
                  <c:v>4.1149644593999439E-2</c:v>
                </c:pt>
                <c:pt idx="19">
                  <c:v>4.050574099260934E-2</c:v>
                </c:pt>
                <c:pt idx="20">
                  <c:v>3.9420682276819462E-2</c:v>
                </c:pt>
                <c:pt idx="21">
                  <c:v>3.7900119934248473E-2</c:v>
                </c:pt>
                <c:pt idx="22">
                  <c:v>3.5955476612442291E-2</c:v>
                </c:pt>
                <c:pt idx="23">
                  <c:v>3.3604065003518958E-2</c:v>
                </c:pt>
                <c:pt idx="24">
                  <c:v>3.0869074151198342E-2</c:v>
                </c:pt>
                <c:pt idx="25">
                  <c:v>2.7779408699858971E-2</c:v>
                </c:pt>
                <c:pt idx="26">
                  <c:v>2.4369373048737888E-2</c:v>
                </c:pt>
                <c:pt idx="27">
                  <c:v>2.067820028297521E-2</c:v>
                </c:pt>
                <c:pt idx="28">
                  <c:v>1.6749434526614797E-2</c:v>
                </c:pt>
                <c:pt idx="29">
                  <c:v>1.2630184208817539E-2</c:v>
                </c:pt>
                <c:pt idx="30">
                  <c:v>8.3702717682037318E-3</c:v>
                </c:pt>
                <c:pt idx="31">
                  <c:v>4.0213116918316081E-3</c:v>
                </c:pt>
                <c:pt idx="32">
                  <c:v>-3.6424718518741401E-4</c:v>
                </c:pt>
                <c:pt idx="33">
                  <c:v>-4.7340779066358148E-3</c:v>
                </c:pt>
                <c:pt idx="34">
                  <c:v>-9.0368944518417621E-3</c:v>
                </c:pt>
                <c:pt idx="35">
                  <c:v>-1.3223301964213941E-2</c:v>
                </c:pt>
                <c:pt idx="36">
                  <c:v>-1.7246552497185336E-2</c:v>
                </c:pt>
                <c:pt idx="37">
                  <c:v>-2.1063187856661825E-2</c:v>
                </c:pt>
                <c:pt idx="38">
                  <c:v>-2.4633558795416139E-2</c:v>
                </c:pt>
                <c:pt idx="39">
                  <c:v>-2.7922217207196454E-2</c:v>
                </c:pt>
                <c:pt idx="40">
                  <c:v>-3.0898184496167089E-2</c:v>
                </c:pt>
                <c:pt idx="41">
                  <c:v>-3.3535104573605028E-2</c:v>
                </c:pt>
                <c:pt idx="42">
                  <c:v>-3.5811293773020253E-2</c:v>
                </c:pt>
                <c:pt idx="43">
                  <c:v>-3.7709702370262617E-2</c:v>
                </c:pt>
                <c:pt idx="44">
                  <c:v>-3.9217803476464322E-2</c:v>
                </c:pt>
                <c:pt idx="45">
                  <c:v>-4.0327425055771082E-2</c:v>
                </c:pt>
                <c:pt idx="46">
                  <c:v>-4.1034539964027075E-2</c:v>
                </c:pt>
                <c:pt idx="47">
                  <c:v>-4.1339027468456274E-2</c:v>
                </c:pt>
                <c:pt idx="48">
                  <c:v>-4.1244417927094011E-2</c:v>
                </c:pt>
                <c:pt idx="49">
                  <c:v>-4.0757630375640043E-2</c:v>
                </c:pt>
                <c:pt idx="50">
                  <c:v>-3.9888710838193148E-2</c:v>
                </c:pt>
                <c:pt idx="51">
                  <c:v>-3.8650577351901125E-2</c:v>
                </c:pt>
                <c:pt idx="52">
                  <c:v>-3.7058776039336813E-2</c:v>
                </c:pt>
                <c:pt idx="53">
                  <c:v>-3.51312511096636E-2</c:v>
                </c:pt>
                <c:pt idx="54">
                  <c:v>-3.2888130429351681E-2</c:v>
                </c:pt>
                <c:pt idx="55">
                  <c:v>-3.035152726729955E-2</c:v>
                </c:pt>
                <c:pt idx="56">
                  <c:v>-2.75453579688534E-2</c:v>
                </c:pt>
                <c:pt idx="57">
                  <c:v>-2.4495174623649477E-2</c:v>
                </c:pt>
                <c:pt idx="58">
                  <c:v>-2.122801123648629E-2</c:v>
                </c:pt>
                <c:pt idx="59">
                  <c:v>-1.7772241462024489E-2</c:v>
                </c:pt>
                <c:pt idx="60">
                  <c:v>-1.4157445598638154E-2</c:v>
                </c:pt>
                <c:pt idx="61">
                  <c:v>-1.0414284233143835E-2</c:v>
                </c:pt>
                <c:pt idx="62">
                  <c:v>-6.5743756693907827E-3</c:v>
                </c:pt>
                <c:pt idx="63">
                  <c:v>-2.6701740472944869E-3</c:v>
                </c:pt>
                <c:pt idx="64">
                  <c:v>1.265155142749784E-3</c:v>
                </c:pt>
                <c:pt idx="65">
                  <c:v>5.1978656243399125E-3</c:v>
                </c:pt>
                <c:pt idx="66">
                  <c:v>9.0937706060105466E-3</c:v>
                </c:pt>
                <c:pt idx="67">
                  <c:v>1.291839650397081E-2</c:v>
                </c:pt>
                <c:pt idx="68">
                  <c:v>1.6637153927561196E-2</c:v>
                </c:pt>
                <c:pt idx="69">
                  <c:v>2.0215529727866669E-2</c:v>
                </c:pt>
                <c:pt idx="70">
                  <c:v>2.3619303791586475E-2</c:v>
                </c:pt>
                <c:pt idx="71">
                  <c:v>2.681479399648172E-2</c:v>
                </c:pt>
                <c:pt idx="72">
                  <c:v>2.9769132284776224E-2</c:v>
                </c:pt>
                <c:pt idx="73">
                  <c:v>3.2450574104550871E-2</c:v>
                </c:pt>
                <c:pt idx="74">
                  <c:v>3.4828842462030538E-2</c:v>
                </c:pt>
                <c:pt idx="75">
                  <c:v>3.6875506468212645E-2</c:v>
                </c:pt>
                <c:pt idx="76">
                  <c:v>3.8564392510555226E-2</c:v>
                </c:pt>
                <c:pt idx="77">
                  <c:v>3.9872024014084198E-2</c:v>
                </c:pt>
                <c:pt idx="78">
                  <c:v>4.077808318905915E-2</c:v>
                </c:pt>
                <c:pt idx="79">
                  <c:v>4.1265885254043122E-2</c:v>
                </c:pt>
                <c:pt idx="80">
                  <c:v>4.1322852494315186E-2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B0-457F-8554-066351BC7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7128"/>
        <c:axId val="1"/>
      </c:scatterChart>
      <c:valAx>
        <c:axId val="661997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5D-49A8-B53D-C2BDC333A321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5D-49A8-B53D-C2BDC333A321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5D-49A8-B53D-C2BDC333A321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5D-49A8-B53D-C2BDC333A321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5D-49A8-B53D-C2BDC333A321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5D-49A8-B53D-C2BDC333A321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5D-49A8-B53D-C2BDC333A321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5D-49A8-B53D-C2BDC333A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1456"/>
        <c:axId val="1"/>
      </c:scatterChart>
      <c:valAx>
        <c:axId val="82618145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14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42701046489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00045548707056"/>
          <c:w val="0.85193222313847816"/>
          <c:h val="0.6194041135948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4-4ED0-89A4-839DA39C6086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4-4ED0-89A4-839DA39C6086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C4-4ED0-89A4-839DA39C6086}"/>
            </c:ext>
          </c:extLst>
        </c:ser>
        <c:ser>
          <c:idx val="3"/>
          <c:order val="3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C4-4ED0-89A4-839DA39C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0488"/>
        <c:axId val="1"/>
      </c:scatterChart>
      <c:valAx>
        <c:axId val="84034048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0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4270538979561"/>
          <c:y val="0.14294338207724036"/>
          <c:w val="0.85653576827800737"/>
          <c:h val="0.657808398950131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'Inactive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  <c:pt idx="121">
                  <c:v>20693.5</c:v>
                </c:pt>
                <c:pt idx="122">
                  <c:v>20693.5</c:v>
                </c:pt>
                <c:pt idx="123">
                  <c:v>20823</c:v>
                </c:pt>
                <c:pt idx="124">
                  <c:v>20834.5</c:v>
                </c:pt>
              </c:numCache>
            </c:numRef>
          </c:xVal>
          <c:yVal>
            <c:numRef>
              <c:f>'Inactive 2'!$H$21:$H$200</c:f>
              <c:numCache>
                <c:formatCode>General</c:formatCode>
                <c:ptCount val="180"/>
                <c:pt idx="43">
                  <c:v>-1.0035729996161535E-2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35A-A23E-4C2F6764044B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2'!$I$21:$I$118</c:f>
              <c:numCache>
                <c:formatCode>General</c:formatCode>
                <c:ptCount val="98"/>
                <c:pt idx="45">
                  <c:v>-1.7445160003262572E-2</c:v>
                </c:pt>
                <c:pt idx="46">
                  <c:v>1.0205690006841905E-2</c:v>
                </c:pt>
                <c:pt idx="47">
                  <c:v>5.6833989998267498E-2</c:v>
                </c:pt>
                <c:pt idx="48">
                  <c:v>4.059774999768706E-2</c:v>
                </c:pt>
                <c:pt idx="49">
                  <c:v>1.7261979999602772E-2</c:v>
                </c:pt>
                <c:pt idx="50">
                  <c:v>2.4105370008328464E-2</c:v>
                </c:pt>
                <c:pt idx="51">
                  <c:v>2.9635539998707827E-2</c:v>
                </c:pt>
                <c:pt idx="52">
                  <c:v>1.7411900007573422E-2</c:v>
                </c:pt>
                <c:pt idx="53">
                  <c:v>4.3448700016597286E-3</c:v>
                </c:pt>
                <c:pt idx="54">
                  <c:v>1.5434450004249811E-2</c:v>
                </c:pt>
                <c:pt idx="55">
                  <c:v>2.2188260001712479E-2</c:v>
                </c:pt>
                <c:pt idx="56">
                  <c:v>8.1212300065089948E-3</c:v>
                </c:pt>
                <c:pt idx="57">
                  <c:v>2.8080100018996745E-3</c:v>
                </c:pt>
                <c:pt idx="58">
                  <c:v>-4.3923300036112778E-3</c:v>
                </c:pt>
                <c:pt idx="59">
                  <c:v>-1.945935999538051E-2</c:v>
                </c:pt>
                <c:pt idx="60">
                  <c:v>-5.7725799997569993E-3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35A-A23E-4C2F6764044B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2'!$J$21:$J$118</c:f>
              <c:numCache>
                <c:formatCode>General</c:formatCode>
                <c:ptCount val="98"/>
                <c:pt idx="44">
                  <c:v>2.7648710005450994E-2</c:v>
                </c:pt>
                <c:pt idx="71">
                  <c:v>7.8691110000363551E-2</c:v>
                </c:pt>
                <c:pt idx="83">
                  <c:v>6.1449650005670264E-2</c:v>
                </c:pt>
                <c:pt idx="84">
                  <c:v>6.1749650005367585E-2</c:v>
                </c:pt>
                <c:pt idx="85">
                  <c:v>6.1779650000971742E-2</c:v>
                </c:pt>
                <c:pt idx="86">
                  <c:v>6.1999650002690032E-2</c:v>
                </c:pt>
                <c:pt idx="94">
                  <c:v>7.2307810005440842E-2</c:v>
                </c:pt>
                <c:pt idx="95">
                  <c:v>7.2797810003976338E-2</c:v>
                </c:pt>
                <c:pt idx="96">
                  <c:v>7.293781000043964E-2</c:v>
                </c:pt>
                <c:pt idx="97">
                  <c:v>7.4867810006253421E-2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81-435A-A23E-4C2F6764044B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2'!$K$21:$K$118</c:f>
              <c:numCache>
                <c:formatCode>General</c:formatCode>
                <c:ptCount val="98"/>
                <c:pt idx="61">
                  <c:v>-1.4219739998225123E-2</c:v>
                </c:pt>
                <c:pt idx="62">
                  <c:v>-1.7859399995359126E-2</c:v>
                </c:pt>
                <c:pt idx="63">
                  <c:v>-1.3235919999715406E-2</c:v>
                </c:pt>
                <c:pt idx="64">
                  <c:v>-1.5182110000750981E-2</c:v>
                </c:pt>
                <c:pt idx="65">
                  <c:v>-1.4618969995353837E-2</c:v>
                </c:pt>
                <c:pt idx="66">
                  <c:v>-1.4575579996744636E-2</c:v>
                </c:pt>
                <c:pt idx="67">
                  <c:v>-1.751541999692563E-2</c:v>
                </c:pt>
                <c:pt idx="68">
                  <c:v>-1.2600490001204889E-2</c:v>
                </c:pt>
                <c:pt idx="69">
                  <c:v>-1.4228639993234538E-2</c:v>
                </c:pt>
                <c:pt idx="70">
                  <c:v>-1.501370999176288E-2</c:v>
                </c:pt>
                <c:pt idx="72">
                  <c:v>-1.5499559995078016E-2</c:v>
                </c:pt>
                <c:pt idx="73">
                  <c:v>-1.4809979998972267E-2</c:v>
                </c:pt>
                <c:pt idx="74">
                  <c:v>-1.7623199993977323E-2</c:v>
                </c:pt>
                <c:pt idx="75">
                  <c:v>-1.3595829994301312E-2</c:v>
                </c:pt>
                <c:pt idx="76">
                  <c:v>-1.9024929999432061E-2</c:v>
                </c:pt>
                <c:pt idx="77">
                  <c:v>-1.3135349996446166E-2</c:v>
                </c:pt>
                <c:pt idx="78">
                  <c:v>2.8415020002285019E-2</c:v>
                </c:pt>
                <c:pt idx="79">
                  <c:v>5.0379650005197618E-2</c:v>
                </c:pt>
                <c:pt idx="80">
                  <c:v>5.0679650004894938E-2</c:v>
                </c:pt>
                <c:pt idx="81">
                  <c:v>5.0709650000499096E-2</c:v>
                </c:pt>
                <c:pt idx="82">
                  <c:v>5.0929650002217386E-2</c:v>
                </c:pt>
                <c:pt idx="87">
                  <c:v>6.2232930002210196E-2</c:v>
                </c:pt>
                <c:pt idx="88">
                  <c:v>6.2732930004131049E-2</c:v>
                </c:pt>
                <c:pt idx="89">
                  <c:v>6.3032930003828369E-2</c:v>
                </c:pt>
                <c:pt idx="90">
                  <c:v>6.1840550006309059E-2</c:v>
                </c:pt>
                <c:pt idx="91">
                  <c:v>6.3040550005098339E-2</c:v>
                </c:pt>
                <c:pt idx="92">
                  <c:v>6.3140550002572127E-2</c:v>
                </c:pt>
                <c:pt idx="93">
                  <c:v>6.2878650001948699E-2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81-435A-A23E-4C2F6764044B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  <c:pt idx="121">
                  <c:v>20693.5</c:v>
                </c:pt>
                <c:pt idx="122">
                  <c:v>20693.5</c:v>
                </c:pt>
                <c:pt idx="123">
                  <c:v>20823</c:v>
                </c:pt>
                <c:pt idx="124">
                  <c:v>20834.5</c:v>
                </c:pt>
              </c:numCache>
            </c:numRef>
          </c:xVal>
          <c:yVal>
            <c:numRef>
              <c:f>'Inactive 2'!$L$21:$L$200</c:f>
              <c:numCache>
                <c:formatCode>General</c:formatCode>
                <c:ptCount val="180"/>
                <c:pt idx="5">
                  <c:v>2.5158990007184912E-2</c:v>
                </c:pt>
                <c:pt idx="6">
                  <c:v>-6.6359099946566857E-3</c:v>
                </c:pt>
                <c:pt idx="8">
                  <c:v>-1.1793960002250969E-2</c:v>
                </c:pt>
                <c:pt idx="9">
                  <c:v>-3.3840699979919009E-3</c:v>
                </c:pt>
                <c:pt idx="10">
                  <c:v>-4.2496999958530068E-3</c:v>
                </c:pt>
                <c:pt idx="11">
                  <c:v>-3.1854699991527013E-3</c:v>
                </c:pt>
                <c:pt idx="12">
                  <c:v>-4.1705399999045767E-3</c:v>
                </c:pt>
                <c:pt idx="13">
                  <c:v>-2.6271500028087758E-3</c:v>
                </c:pt>
                <c:pt idx="14">
                  <c:v>-4.2524999953457154E-3</c:v>
                </c:pt>
                <c:pt idx="15">
                  <c:v>-3.4375699979136698E-3</c:v>
                </c:pt>
                <c:pt idx="16">
                  <c:v>-4.2581299931043759E-3</c:v>
                </c:pt>
                <c:pt idx="17">
                  <c:v>-3.771349998714868E-3</c:v>
                </c:pt>
                <c:pt idx="18">
                  <c:v>1.3258500039228238E-3</c:v>
                </c:pt>
                <c:pt idx="19">
                  <c:v>1.3994100008858368E-3</c:v>
                </c:pt>
                <c:pt idx="20">
                  <c:v>3.7143399968044832E-3</c:v>
                </c:pt>
                <c:pt idx="21">
                  <c:v>2.0907900005113333E-2</c:v>
                </c:pt>
                <c:pt idx="22">
                  <c:v>2.2388609999325126E-2</c:v>
                </c:pt>
                <c:pt idx="23">
                  <c:v>2.8731040001730435E-2</c:v>
                </c:pt>
                <c:pt idx="24">
                  <c:v>2.9084850000799634E-2</c:v>
                </c:pt>
                <c:pt idx="25">
                  <c:v>2.9382050008280203E-2</c:v>
                </c:pt>
                <c:pt idx="26">
                  <c:v>2.7615020000666846E-2</c:v>
                </c:pt>
                <c:pt idx="27">
                  <c:v>2.9255610003019683E-2</c:v>
                </c:pt>
                <c:pt idx="28">
                  <c:v>2.3945190005179029E-2</c:v>
                </c:pt>
                <c:pt idx="29">
                  <c:v>2.8914549999171868E-2</c:v>
                </c:pt>
                <c:pt idx="30">
                  <c:v>3.7611250001646113E-2</c:v>
                </c:pt>
                <c:pt idx="31">
                  <c:v>3.9892520006105769E-2</c:v>
                </c:pt>
                <c:pt idx="32">
                  <c:v>4.8076079998281784E-2</c:v>
                </c:pt>
                <c:pt idx="33">
                  <c:v>5.6242290003865492E-2</c:v>
                </c:pt>
                <c:pt idx="34">
                  <c:v>5.6199650003691204E-2</c:v>
                </c:pt>
                <c:pt idx="35">
                  <c:v>6.1353769997367635E-2</c:v>
                </c:pt>
                <c:pt idx="36">
                  <c:v>6.2632930006657261E-2</c:v>
                </c:pt>
                <c:pt idx="37">
                  <c:v>6.2640550000651274E-2</c:v>
                </c:pt>
                <c:pt idx="38">
                  <c:v>5.9789070000988431E-2</c:v>
                </c:pt>
                <c:pt idx="39">
                  <c:v>6.2878650001948699E-2</c:v>
                </c:pt>
                <c:pt idx="40">
                  <c:v>7.3217810000642203E-2</c:v>
                </c:pt>
                <c:pt idx="41">
                  <c:v>7.890285000030417E-2</c:v>
                </c:pt>
                <c:pt idx="42">
                  <c:v>7.9608600004576147E-2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81-435A-A23E-4C2F6764044B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ZH-not listed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2'!$M$21:$M$118</c:f>
              <c:numCache>
                <c:formatCode>General</c:formatCode>
                <c:ptCount val="98"/>
                <c:pt idx="0">
                  <c:v>-4.7618680000596214E-2</c:v>
                </c:pt>
                <c:pt idx="1">
                  <c:v>-1.2342259993602056E-2</c:v>
                </c:pt>
                <c:pt idx="2">
                  <c:v>2.237145000253804E-2</c:v>
                </c:pt>
                <c:pt idx="3">
                  <c:v>2.7464730002975557E-2</c:v>
                </c:pt>
                <c:pt idx="4">
                  <c:v>2.7546780002012383E-2</c:v>
                </c:pt>
                <c:pt idx="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81-435A-A23E-4C2F6764044B}"/>
            </c:ext>
          </c:extLst>
        </c:ser>
        <c:ser>
          <c:idx val="6"/>
          <c:order val="6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'Inactive 2'!$AX$2:$AX$95</c:f>
              <c:numCache>
                <c:formatCode>General</c:formatCode>
                <c:ptCount val="94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2.6766424249530914E-2</c:v>
                </c:pt>
                <c:pt idx="21">
                  <c:v>2.8044684721991404E-2</c:v>
                </c:pt>
                <c:pt idx="22">
                  <c:v>2.8940540168121413E-2</c:v>
                </c:pt>
                <c:pt idx="23">
                  <c:v>2.9457428922477814E-2</c:v>
                </c:pt>
                <c:pt idx="24">
                  <c:v>2.9600640191611256E-2</c:v>
                </c:pt>
                <c:pt idx="25">
                  <c:v>2.9377521725323253E-2</c:v>
                </c:pt>
                <c:pt idx="26">
                  <c:v>2.8797699687668783E-2</c:v>
                </c:pt>
                <c:pt idx="27">
                  <c:v>2.7873306542077123E-2</c:v>
                </c:pt>
                <c:pt idx="28">
                  <c:v>2.6619210921561099E-2</c:v>
                </c:pt>
                <c:pt idx="29">
                  <c:v>2.5053241260961583E-2</c:v>
                </c:pt>
                <c:pt idx="30">
                  <c:v>2.3196392466976905E-2</c:v>
                </c:pt>
                <c:pt idx="31">
                  <c:v>2.1073002199656604E-2</c:v>
                </c:pt>
                <c:pt idx="32">
                  <c:v>1.8710880626340222E-2</c:v>
                </c:pt>
                <c:pt idx="33">
                  <c:v>1.6141375078298482E-2</c:v>
                </c:pt>
                <c:pt idx="34">
                  <c:v>1.339934929548315E-2</c:v>
                </c:pt>
                <c:pt idx="35">
                  <c:v>1.0523056391158409E-2</c:v>
                </c:pt>
                <c:pt idx="36">
                  <c:v>7.5538858727202222E-3</c:v>
                </c:pt>
                <c:pt idx="37">
                  <c:v>4.5359685670754036E-3</c:v>
                </c:pt>
                <c:pt idx="38">
                  <c:v>1.5156295290875282E-3</c:v>
                </c:pt>
                <c:pt idx="39">
                  <c:v>-1.4593119210786591E-3</c:v>
                </c:pt>
                <c:pt idx="40">
                  <c:v>-4.3403843081821804E-3</c:v>
                </c:pt>
                <c:pt idx="41">
                  <c:v>-7.0794243295328914E-3</c:v>
                </c:pt>
                <c:pt idx="42">
                  <c:v>-9.6296180763429037E-3</c:v>
                </c:pt>
                <c:pt idx="43">
                  <c:v>-1.1946574104940797E-2</c:v>
                </c:pt>
                <c:pt idx="44">
                  <c:v>-1.3989371244668453E-2</c:v>
                </c:pt>
                <c:pt idx="45">
                  <c:v>-1.5721521292561561E-2</c:v>
                </c:pt>
                <c:pt idx="46">
                  <c:v>-1.7111790302834815E-2</c:v>
                </c:pt>
                <c:pt idx="47">
                  <c:v>-1.8134831969988018E-2</c:v>
                </c:pt>
                <c:pt idx="48">
                  <c:v>-1.8771601470108291E-2</c:v>
                </c:pt>
                <c:pt idx="49">
                  <c:v>-1.9009536015033565E-2</c:v>
                </c:pt>
                <c:pt idx="50">
                  <c:v>-1.8842506776081944E-2</c:v>
                </c:pt>
                <c:pt idx="51">
                  <c:v>-1.8270563305962127E-2</c:v>
                </c:pt>
                <c:pt idx="52">
                  <c:v>-1.7299504234750476E-2</c:v>
                </c:pt>
                <c:pt idx="53">
                  <c:v>-1.5940315788115021E-2</c:v>
                </c:pt>
                <c:pt idx="54">
                  <c:v>-1.4208522429248881E-2</c:v>
                </c:pt>
                <c:pt idx="55">
                  <c:v>-1.2123492275993492E-2</c:v>
                </c:pt>
                <c:pt idx="56">
                  <c:v>-9.7077349931090282E-3</c:v>
                </c:pt>
                <c:pt idx="57">
                  <c:v>-6.9862228905295531E-3</c:v>
                </c:pt>
                <c:pt idx="58">
                  <c:v>-3.9857581827230787E-3</c:v>
                </c:pt>
                <c:pt idx="59">
                  <c:v>-7.3440175526640061E-4</c:v>
                </c:pt>
                <c:pt idx="60">
                  <c:v>2.7390279911106569E-3</c:v>
                </c:pt>
                <c:pt idx="61">
                  <c:v>6.4053832250618101E-3</c:v>
                </c:pt>
                <c:pt idx="62">
                  <c:v>1.0235542961022713E-2</c:v>
                </c:pt>
                <c:pt idx="63">
                  <c:v>1.4200701784624549E-2</c:v>
                </c:pt>
                <c:pt idx="64">
                  <c:v>1.8272597175799266E-2</c:v>
                </c:pt>
                <c:pt idx="65">
                  <c:v>2.2423682576458652E-2</c:v>
                </c:pt>
                <c:pt idx="66">
                  <c:v>2.6627253670754209E-2</c:v>
                </c:pt>
                <c:pt idx="67">
                  <c:v>3.0857535188112309E-2</c:v>
                </c:pt>
                <c:pt idx="68">
                  <c:v>3.5089735069639846E-2</c:v>
                </c:pt>
                <c:pt idx="69">
                  <c:v>3.9300072189080063E-2</c:v>
                </c:pt>
                <c:pt idx="70">
                  <c:v>4.3465783088472792E-2</c:v>
                </c:pt>
                <c:pt idx="71">
                  <c:v>4.7565112444774044E-2</c:v>
                </c:pt>
                <c:pt idx="72">
                  <c:v>5.1577291271799455E-2</c:v>
                </c:pt>
                <c:pt idx="73">
                  <c:v>5.5482506208618575E-2</c:v>
                </c:pt>
                <c:pt idx="74">
                  <c:v>5.9261862664456419E-2</c:v>
                </c:pt>
                <c:pt idx="75">
                  <c:v>6.2897344085833473E-2</c:v>
                </c:pt>
                <c:pt idx="76">
                  <c:v>6.6371769182963086E-2</c:v>
                </c:pt>
                <c:pt idx="77">
                  <c:v>6.9668748594876762E-2</c:v>
                </c:pt>
                <c:pt idx="78">
                  <c:v>7.2772642180126468E-2</c:v>
                </c:pt>
                <c:pt idx="79">
                  <c:v>7.5668517885298228E-2</c:v>
                </c:pt>
                <c:pt idx="80">
                  <c:v>7.8342112959910976E-2</c:v>
                </c:pt>
                <c:pt idx="81">
                  <c:v>8.0779798146812271E-2</c:v>
                </c:pt>
                <c:pt idx="82">
                  <c:v>8.296854537560959E-2</c:v>
                </c:pt>
                <c:pt idx="83">
                  <c:v>8.4895899417336149E-2</c:v>
                </c:pt>
                <c:pt idx="84">
                  <c:v>8.6549953916463807E-2</c:v>
                </c:pt>
                <c:pt idx="85">
                  <c:v>8.7919332197323341E-2</c:v>
                </c:pt>
                <c:pt idx="86">
                  <c:v>8.8993173242525689E-2</c:v>
                </c:pt>
                <c:pt idx="87">
                  <c:v>8.9761123258337114E-2</c:v>
                </c:pt>
                <c:pt idx="88">
                  <c:v>9.0213333274003493E-2</c:v>
                </c:pt>
                <c:pt idx="89">
                  <c:v>9.0340463267009105E-2</c:v>
                </c:pt>
                <c:pt idx="90">
                  <c:v>9.0133693362653602E-2</c:v>
                </c:pt>
                <c:pt idx="91">
                  <c:v>8.9584742722506439E-2</c:v>
                </c:pt>
                <c:pt idx="92">
                  <c:v>8.868589681023184E-2</c:v>
                </c:pt>
                <c:pt idx="93">
                  <c:v>8.743004380224699E-2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81-435A-A23E-4C2F6764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3848"/>
        <c:axId val="1"/>
      </c:scatterChart>
      <c:valAx>
        <c:axId val="661993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59470809392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1711366538952746E-2"/>
              <c:y val="0.43243299992906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384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810924310136909"/>
          <c:w val="0.71519889515726243"/>
          <c:h val="5.945945945945951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C0-446A-A317-FB4515EE3A81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C0-446A-A317-FB4515EE3A81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C0-446A-A317-FB4515EE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2128"/>
        <c:axId val="1"/>
      </c:scatterChart>
      <c:valAx>
        <c:axId val="8403421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2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(8)'!$E$21:$E$110</c:f>
              <c:numCache>
                <c:formatCode>General</c:formatCode>
                <c:ptCount val="90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5">
                  <c:v>-0.16528896119408804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-0.21946201417737013</c:v>
                </c:pt>
                <c:pt idx="50">
                  <c:v>-0.21203013323745065</c:v>
                </c:pt>
                <c:pt idx="51">
                  <c:v>-0.22503737171093807</c:v>
                </c:pt>
                <c:pt idx="52">
                  <c:v>-0.2438654653234934</c:v>
                </c:pt>
                <c:pt idx="53">
                  <c:v>-0.24384546532399864</c:v>
                </c:pt>
                <c:pt idx="54">
                  <c:v>-0.24356546532379608</c:v>
                </c:pt>
                <c:pt idx="55">
                  <c:v>-0.24354546532430132</c:v>
                </c:pt>
                <c:pt idx="56">
                  <c:v>-0.24354546532430132</c:v>
                </c:pt>
                <c:pt idx="57">
                  <c:v>-0.24353546532819192</c:v>
                </c:pt>
                <c:pt idx="58">
                  <c:v>-0.24334546532935375</c:v>
                </c:pt>
                <c:pt idx="59">
                  <c:v>-0.24331546532647363</c:v>
                </c:pt>
                <c:pt idx="60">
                  <c:v>-0.23349352822763556</c:v>
                </c:pt>
                <c:pt idx="61">
                  <c:v>-0.23270023781799865</c:v>
                </c:pt>
                <c:pt idx="62">
                  <c:v>-0.23220023781607779</c:v>
                </c:pt>
                <c:pt idx="63">
                  <c:v>-0.23190023781638047</c:v>
                </c:pt>
                <c:pt idx="64">
                  <c:v>-0.233335701400744</c:v>
                </c:pt>
                <c:pt idx="65">
                  <c:v>-0.23213570140195472</c:v>
                </c:pt>
                <c:pt idx="66">
                  <c:v>-0.23203570140448093</c:v>
                </c:pt>
                <c:pt idx="67">
                  <c:v>-0.23655523255274769</c:v>
                </c:pt>
                <c:pt idx="68">
                  <c:v>-0.23350824465739953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40-47CA-9E2C-BC1FB36A2CFF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(8)'!$V$2:$V$28</c:f>
              <c:numCache>
                <c:formatCode>General</c:formatCode>
                <c:ptCount val="27"/>
                <c:pt idx="0">
                  <c:v>-5.2342951049577716E-3</c:v>
                </c:pt>
                <c:pt idx="1">
                  <c:v>-9.5506732196113091E-3</c:v>
                </c:pt>
                <c:pt idx="2">
                  <c:v>-2.3320979738595989E-2</c:v>
                </c:pt>
                <c:pt idx="3">
                  <c:v>-3.3185494230439171E-2</c:v>
                </c:pt>
                <c:pt idx="4">
                  <c:v>-4.3597456838965064E-2</c:v>
                </c:pt>
                <c:pt idx="5">
                  <c:v>-5.4556867564173668E-2</c:v>
                </c:pt>
                <c:pt idx="6">
                  <c:v>-6.6063726406065004E-2</c:v>
                </c:pt>
                <c:pt idx="7">
                  <c:v>-7.8118033364639031E-2</c:v>
                </c:pt>
                <c:pt idx="8">
                  <c:v>-9.0719788439895782E-2</c:v>
                </c:pt>
                <c:pt idx="9">
                  <c:v>-0.10386899163183524</c:v>
                </c:pt>
                <c:pt idx="10">
                  <c:v>-0.11756564294045743</c:v>
                </c:pt>
                <c:pt idx="11">
                  <c:v>-0.13180974236576234</c:v>
                </c:pt>
                <c:pt idx="12">
                  <c:v>-0.14660128990774993</c:v>
                </c:pt>
                <c:pt idx="13">
                  <c:v>-0.16194028556642026</c:v>
                </c:pt>
                <c:pt idx="14">
                  <c:v>-0.17782672934177329</c:v>
                </c:pt>
                <c:pt idx="15">
                  <c:v>-0.19426062123380905</c:v>
                </c:pt>
                <c:pt idx="16">
                  <c:v>-0.2112419612425275</c:v>
                </c:pt>
                <c:pt idx="17">
                  <c:v>-0.22877074936792871</c:v>
                </c:pt>
                <c:pt idx="18">
                  <c:v>-0.24684698561001261</c:v>
                </c:pt>
                <c:pt idx="19">
                  <c:v>-0.26547066996877922</c:v>
                </c:pt>
                <c:pt idx="20">
                  <c:v>-0.28464180244422854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40-47CA-9E2C-BC1FB36A2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9040"/>
        <c:axId val="1"/>
      </c:scatterChart>
      <c:valAx>
        <c:axId val="842329040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904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2F-4AC7-BCF7-33ECBD3990BE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F-4AC7-BCF7-33ECBD3990BE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2F-4AC7-BCF7-33ECBD3990BE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2F-4AC7-BCF7-33ECBD3990BE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2F-4AC7-BCF7-33ECBD3990BE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2F-4AC7-BCF7-33ECBD3990BE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2F-4AC7-BCF7-33ECBD3990BE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42F-4AC7-BCF7-33ECBD39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5736"/>
        <c:axId val="1"/>
      </c:scatterChart>
      <c:valAx>
        <c:axId val="84034573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5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3-49EF-9FA8-E5FC83DFFF0B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3-49EF-9FA8-E5FC83DFFF0B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13-49EF-9FA8-E5FC83DFF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5568"/>
        <c:axId val="1"/>
      </c:scatterChart>
      <c:valAx>
        <c:axId val="84033556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55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(9)'!$AF$21:$AF$89</c:f>
              <c:numCache>
                <c:formatCode>General</c:formatCode>
                <c:ptCount val="69"/>
                <c:pt idx="0">
                  <c:v>-1.5619604213191647E-2</c:v>
                </c:pt>
                <c:pt idx="1">
                  <c:v>1.0351280583837615E-2</c:v>
                </c:pt>
                <c:pt idx="2">
                  <c:v>3.3700674659466384E-2</c:v>
                </c:pt>
                <c:pt idx="3">
                  <c:v>3.6210999454194259E-2</c:v>
                </c:pt>
                <c:pt idx="4">
                  <c:v>3.6291011416970609E-2</c:v>
                </c:pt>
                <c:pt idx="5">
                  <c:v>2.3801748894593119E-2</c:v>
                </c:pt>
                <c:pt idx="6">
                  <c:v>-1.8683386497921325E-2</c:v>
                </c:pt>
                <c:pt idx="7">
                  <c:v>-4.0267015285116489E-2</c:v>
                </c:pt>
                <c:pt idx="8">
                  <c:v>-3.2902731997144996E-2</c:v>
                </c:pt>
                <c:pt idx="9">
                  <c:v>-3.6616164953137076E-2</c:v>
                </c:pt>
                <c:pt idx="10">
                  <c:v>-3.2117901034907442E-2</c:v>
                </c:pt>
                <c:pt idx="11">
                  <c:v>-3.4073064728198904E-2</c:v>
                </c:pt>
                <c:pt idx="12">
                  <c:v>-3.3561534552966843E-2</c:v>
                </c:pt>
                <c:pt idx="13">
                  <c:v>-3.3530227224573494E-2</c:v>
                </c:pt>
                <c:pt idx="14">
                  <c:v>-3.7337590844499502E-2</c:v>
                </c:pt>
                <c:pt idx="15">
                  <c:v>-3.2423149215634522E-2</c:v>
                </c:pt>
                <c:pt idx="16">
                  <c:v>-3.4073253412671284E-2</c:v>
                </c:pt>
                <c:pt idx="17">
                  <c:v>-3.4858810791639216E-2</c:v>
                </c:pt>
                <c:pt idx="18">
                  <c:v>-3.1675553031008358E-2</c:v>
                </c:pt>
                <c:pt idx="19">
                  <c:v>-3.5419945128841862E-2</c:v>
                </c:pt>
                <c:pt idx="20">
                  <c:v>-3.4733269007739709E-2</c:v>
                </c:pt>
                <c:pt idx="21">
                  <c:v>-3.7568726400043828E-2</c:v>
                </c:pt>
                <c:pt idx="22">
                  <c:v>-3.3593868213458777E-2</c:v>
                </c:pt>
                <c:pt idx="23">
                  <c:v>-3.955234529519186E-2</c:v>
                </c:pt>
                <c:pt idx="24">
                  <c:v>-3.3665503063303681E-2</c:v>
                </c:pt>
                <c:pt idx="25">
                  <c:v>-2.5066290136425057E-2</c:v>
                </c:pt>
                <c:pt idx="26">
                  <c:v>-2.593550503766312E-2</c:v>
                </c:pt>
                <c:pt idx="27">
                  <c:v>-2.4875654219395249E-2</c:v>
                </c:pt>
                <c:pt idx="28">
                  <c:v>-2.5861122193984232E-2</c:v>
                </c:pt>
                <c:pt idx="29">
                  <c:v>-2.4326879793059752E-2</c:v>
                </c:pt>
                <c:pt idx="30">
                  <c:v>-2.5954216888912113E-2</c:v>
                </c:pt>
                <c:pt idx="31">
                  <c:v>-2.5139684250722022E-2</c:v>
                </c:pt>
                <c:pt idx="32">
                  <c:v>-2.6714883788549582E-2</c:v>
                </c:pt>
                <c:pt idx="33">
                  <c:v>-2.6244378298421911E-2</c:v>
                </c:pt>
                <c:pt idx="34">
                  <c:v>-2.1161293154600608E-2</c:v>
                </c:pt>
                <c:pt idx="35">
                  <c:v>-2.1120067141987692E-2</c:v>
                </c:pt>
                <c:pt idx="36">
                  <c:v>-1.8805487607655186E-2</c:v>
                </c:pt>
                <c:pt idx="37">
                  <c:v>-2.8664299512353164E-3</c:v>
                </c:pt>
                <c:pt idx="38">
                  <c:v>-1.47558594649147E-3</c:v>
                </c:pt>
                <c:pt idx="39">
                  <c:v>4.4527584420911426E-3</c:v>
                </c:pt>
                <c:pt idx="40">
                  <c:v>4.8028704529708421E-3</c:v>
                </c:pt>
                <c:pt idx="41">
                  <c:v>5.0913937423283651E-3</c:v>
                </c:pt>
                <c:pt idx="42">
                  <c:v>3.318094578086267E-3</c:v>
                </c:pt>
                <c:pt idx="43">
                  <c:v>4.1180945797044399E-3</c:v>
                </c:pt>
                <c:pt idx="44">
                  <c:v>4.9451275097818215E-3</c:v>
                </c:pt>
                <c:pt idx="45">
                  <c:v>-3.665791908035454E-4</c:v>
                </c:pt>
                <c:pt idx="46">
                  <c:v>4.5704416492659272E-3</c:v>
                </c:pt>
                <c:pt idx="47">
                  <c:v>1.2856194941974625E-2</c:v>
                </c:pt>
                <c:pt idx="48">
                  <c:v>1.4936870350285569E-2</c:v>
                </c:pt>
                <c:pt idx="49">
                  <c:v>1.4946870353670927E-2</c:v>
                </c:pt>
                <c:pt idx="50">
                  <c:v>2.3108059455881402E-2</c:v>
                </c:pt>
                <c:pt idx="51">
                  <c:v>3.0992263642916684E-2</c:v>
                </c:pt>
                <c:pt idx="52">
                  <c:v>2.5030003212297036E-2</c:v>
                </c:pt>
                <c:pt idx="53">
                  <c:v>2.5050003211791794E-2</c:v>
                </c:pt>
                <c:pt idx="54">
                  <c:v>2.5330003211994356E-2</c:v>
                </c:pt>
                <c:pt idx="55">
                  <c:v>2.5350003211489114E-2</c:v>
                </c:pt>
                <c:pt idx="56">
                  <c:v>2.5350003211489114E-2</c:v>
                </c:pt>
                <c:pt idx="57">
                  <c:v>2.5360003207598514E-2</c:v>
                </c:pt>
                <c:pt idx="58">
                  <c:v>2.5550003206436689E-2</c:v>
                </c:pt>
                <c:pt idx="59">
                  <c:v>2.5580003209316804E-2</c:v>
                </c:pt>
                <c:pt idx="60">
                  <c:v>3.6001000467315636E-2</c:v>
                </c:pt>
                <c:pt idx="61">
                  <c:v>3.6879726710181471E-2</c:v>
                </c:pt>
                <c:pt idx="62">
                  <c:v>3.7379726712102324E-2</c:v>
                </c:pt>
                <c:pt idx="63">
                  <c:v>3.7679726711799644E-2</c:v>
                </c:pt>
                <c:pt idx="64">
                  <c:v>3.6486134509277679E-2</c:v>
                </c:pt>
                <c:pt idx="65">
                  <c:v>3.768613450806696E-2</c:v>
                </c:pt>
                <c:pt idx="66">
                  <c:v>3.7786134505540747E-2</c:v>
                </c:pt>
                <c:pt idx="67">
                  <c:v>3.4429155573618947E-2</c:v>
                </c:pt>
                <c:pt idx="68">
                  <c:v>3.7518545330465447E-2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3-4037-AD1C-7BB70BCC8EDF}"/>
            </c:ext>
          </c:extLst>
        </c:ser>
        <c:ser>
          <c:idx val="1"/>
          <c:order val="1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(9)'!$AZ$2:$AZ$89</c:f>
              <c:numCache>
                <c:formatCode>General</c:formatCode>
                <c:ptCount val="88"/>
                <c:pt idx="0">
                  <c:v>-1.672100555672382E-2</c:v>
                </c:pt>
                <c:pt idx="1">
                  <c:v>-1.3245826405205123E-2</c:v>
                </c:pt>
                <c:pt idx="2">
                  <c:v>-9.6038634090800223E-3</c:v>
                </c:pt>
                <c:pt idx="3">
                  <c:v>-5.8284695739400918E-3</c:v>
                </c:pt>
                <c:pt idx="4">
                  <c:v>-1.9559515506502858E-3</c:v>
                </c:pt>
                <c:pt idx="5">
                  <c:v>1.9744433050100586E-3</c:v>
                </c:pt>
                <c:pt idx="6">
                  <c:v>5.9206071471910159E-3</c:v>
                </c:pt>
                <c:pt idx="7">
                  <c:v>9.8377404538459116E-3</c:v>
                </c:pt>
                <c:pt idx="8">
                  <c:v>1.3678632660587659E-2</c:v>
                </c:pt>
                <c:pt idx="9">
                  <c:v>1.7394078425625136E-2</c:v>
                </c:pt>
                <c:pt idx="10">
                  <c:v>2.0933451841869521E-2</c:v>
                </c:pt>
                <c:pt idx="11">
                  <c:v>2.4245456453498383E-2</c:v>
                </c:pt>
                <c:pt idx="12">
                  <c:v>2.7279060664475285E-2</c:v>
                </c:pt>
                <c:pt idx="13">
                  <c:v>2.9984615447450607E-2</c:v>
                </c:pt>
                <c:pt idx="14">
                  <c:v>3.2315134120301431E-2</c:v>
                </c:pt>
                <c:pt idx="15">
                  <c:v>3.4227693176171123E-2</c:v>
                </c:pt>
                <c:pt idx="16">
                  <c:v>3.5684890691880702E-2</c:v>
                </c:pt>
                <c:pt idx="17">
                  <c:v>3.6656277854717034E-2</c:v>
                </c:pt>
                <c:pt idx="18">
                  <c:v>3.7119663690543488E-2</c:v>
                </c:pt>
                <c:pt idx="19">
                  <c:v>3.7062187361934916E-2</c:v>
                </c:pt>
                <c:pt idx="20">
                  <c:v>3.6481059723694802E-2</c:v>
                </c:pt>
                <c:pt idx="21">
                  <c:v>3.5383897374994068E-2</c:v>
                </c:pt>
                <c:pt idx="22">
                  <c:v>3.3788606529558035E-2</c:v>
                </c:pt>
                <c:pt idx="23">
                  <c:v>3.1722815979819179E-2</c:v>
                </c:pt>
                <c:pt idx="24">
                  <c:v>2.9222901529992629E-2</c:v>
                </c:pt>
                <c:pt idx="25">
                  <c:v>2.6332681339253039E-2</c:v>
                </c:pt>
                <c:pt idx="26">
                  <c:v>2.3101886839594788E-2</c:v>
                </c:pt>
                <c:pt idx="27">
                  <c:v>1.9584524202954312E-2</c:v>
                </c:pt>
                <c:pt idx="28">
                  <c:v>1.5837236876581822E-2</c:v>
                </c:pt>
                <c:pt idx="29">
                  <c:v>1.1917763372722037E-2</c:v>
                </c:pt>
                <c:pt idx="30">
                  <c:v>7.8835607849109552E-3</c:v>
                </c:pt>
                <c:pt idx="31">
                  <c:v>3.7906382070943402E-3</c:v>
                </c:pt>
                <c:pt idx="32">
                  <c:v>-3.0738060042508091E-4</c:v>
                </c:pt>
                <c:pt idx="33">
                  <c:v>-4.3599666063456289E-3</c:v>
                </c:pt>
                <c:pt idx="34">
                  <c:v>-8.3201834571192974E-3</c:v>
                </c:pt>
                <c:pt idx="35">
                  <c:v>-1.2145000086172484E-2</c:v>
                </c:pt>
                <c:pt idx="36">
                  <c:v>-1.5795448828040886E-2</c:v>
                </c:pt>
                <c:pt idx="37">
                  <c:v>-1.9236660827067823E-2</c:v>
                </c:pt>
                <c:pt idx="38">
                  <c:v>-2.2437808849801174E-2</c:v>
                </c:pt>
                <c:pt idx="39">
                  <c:v>-2.5371984351999867E-2</c:v>
                </c:pt>
                <c:pt idx="40">
                  <c:v>-2.8016031648196521E-2</c:v>
                </c:pt>
                <c:pt idx="41">
                  <c:v>-3.0350357880376617E-2</c:v>
                </c:pt>
                <c:pt idx="42">
                  <c:v>-3.2358733565218054E-2</c:v>
                </c:pt>
                <c:pt idx="43">
                  <c:v>-3.4028095028776059E-2</c:v>
                </c:pt>
                <c:pt idx="44">
                  <c:v>-3.5348357102379657E-2</c:v>
                </c:pt>
                <c:pt idx="45">
                  <c:v>-3.6312242061006562E-2</c:v>
                </c:pt>
                <c:pt idx="46">
                  <c:v>-3.6915128893720284E-2</c:v>
                </c:pt>
                <c:pt idx="47">
                  <c:v>-3.7154925537549365E-2</c:v>
                </c:pt>
                <c:pt idx="48">
                  <c:v>-3.7031965604010307E-2</c:v>
                </c:pt>
                <c:pt idx="49">
                  <c:v>-3.65489303030722E-2</c:v>
                </c:pt>
                <c:pt idx="50">
                  <c:v>-3.5710795648587507E-2</c:v>
                </c:pt>
                <c:pt idx="51">
                  <c:v>-3.4524804543978486E-2</c:v>
                </c:pt>
                <c:pt idx="52">
                  <c:v>-3.3000462935229145E-2</c:v>
                </c:pt>
                <c:pt idx="53">
                  <c:v>-3.1149558822820583E-2</c:v>
                </c:pt>
                <c:pt idx="54">
                  <c:v>-2.8986202491130906E-2</c:v>
                </c:pt>
                <c:pt idx="55">
                  <c:v>-2.6526885790313207E-2</c:v>
                </c:pt>
                <c:pt idx="56">
                  <c:v>-2.3790557639091745E-2</c:v>
                </c:pt>
                <c:pt idx="57">
                  <c:v>-2.0798712054209651E-2</c:v>
                </c:pt>
                <c:pt idx="58">
                  <c:v>-1.7575483901028595E-2</c:v>
                </c:pt>
                <c:pt idx="59">
                  <c:v>-1.4147746151440141E-2</c:v>
                </c:pt>
                <c:pt idx="60">
                  <c:v>-1.0545200691020287E-2</c:v>
                </c:pt>
                <c:pt idx="61">
                  <c:v>-6.8004526180869985E-3</c:v>
                </c:pt>
                <c:pt idx="62">
                  <c:v>-2.9490555382054315E-3</c:v>
                </c:pt>
                <c:pt idx="63">
                  <c:v>9.704873510960418E-4</c:v>
                </c:pt>
                <c:pt idx="64">
                  <c:v>4.916784417195676E-3</c:v>
                </c:pt>
                <c:pt idx="65">
                  <c:v>8.8456997021294018E-3</c:v>
                </c:pt>
                <c:pt idx="66">
                  <c:v>1.2710602819707798E-2</c:v>
                </c:pt>
                <c:pt idx="67">
                  <c:v>1.6462748465382399E-2</c:v>
                </c:pt>
                <c:pt idx="68">
                  <c:v>2.005180848120305E-2</c:v>
                </c:pt>
                <c:pt idx="69">
                  <c:v>2.3426575798745262E-2</c:v>
                </c:pt>
                <c:pt idx="70">
                  <c:v>2.6535852354690956E-2</c:v>
                </c:pt>
                <c:pt idx="71">
                  <c:v>2.9329521549709605E-2</c:v>
                </c:pt>
                <c:pt idx="72">
                  <c:v>3.1759789778494259E-2</c:v>
                </c:pt>
                <c:pt idx="73">
                  <c:v>3.3782561566574006E-2</c:v>
                </c:pt>
                <c:pt idx="74">
                  <c:v>3.5358890562215736E-2</c:v>
                </c:pt>
                <c:pt idx="75">
                  <c:v>3.6456426912838027E-2</c:v>
                </c:pt>
                <c:pt idx="76">
                  <c:v>3.7050764280611381E-2</c:v>
                </c:pt>
                <c:pt idx="77">
                  <c:v>3.7126581187143924E-2</c:v>
                </c:pt>
                <c:pt idx="78">
                  <c:v>3.6678475162098295E-2</c:v>
                </c:pt>
                <c:pt idx="79">
                  <c:v>3.5711406136819127E-2</c:v>
                </c:pt>
                <c:pt idx="80">
                  <c:v>3.4240696748627217E-2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A3-4037-AD1C-7BB70BCC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9504"/>
        <c:axId val="1"/>
      </c:scatterChart>
      <c:valAx>
        <c:axId val="84033950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42-4FAF-8F63-6A11BF299833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42-4FAF-8F63-6A11BF299833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42-4FAF-8F63-6A11BF299833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42-4FAF-8F63-6A11BF299833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42-4FAF-8F63-6A11BF299833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42-4FAF-8F63-6A11BF299833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42-4FAF-8F63-6A11BF299833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42-4FAF-8F63-6A11BF29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1640"/>
        <c:axId val="1"/>
      </c:scatterChart>
      <c:valAx>
        <c:axId val="8403516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1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18e.  GR Vir - [0.3469788, 0.3469788] -- (Mdl 4)</a:t>
            </a:r>
          </a:p>
        </c:rich>
      </c:tx>
      <c:layout>
        <c:manualLayout>
          <c:xMode val="edge"/>
          <c:yMode val="edge"/>
          <c:x val="0.10515021459227468"/>
          <c:y val="1.879699248120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187969924812031"/>
          <c:w val="0.85193222313847816"/>
          <c:h val="0.616541353383458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7-4869-9323-FD77BCC8B2EF}"/>
            </c:ext>
          </c:extLst>
        </c:ser>
        <c:ser>
          <c:idx val="1"/>
          <c:order val="1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7-4869-9323-FD77BCC8B2EF}"/>
            </c:ext>
          </c:extLst>
        </c:ser>
        <c:ser>
          <c:idx val="2"/>
          <c:order val="2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27-4869-9323-FD77BCC8B2EF}"/>
            </c:ext>
          </c:extLst>
        </c:ser>
        <c:ser>
          <c:idx val="3"/>
          <c:order val="3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27-4869-9323-FD77BCC8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4592"/>
        <c:axId val="1"/>
      </c:scatterChart>
      <c:valAx>
        <c:axId val="84035459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459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18f.  GR Vir - LTE Residuals (Model 4).</a:t>
            </a:r>
          </a:p>
        </c:rich>
      </c:tx>
      <c:layout>
        <c:manualLayout>
          <c:xMode val="edge"/>
          <c:yMode val="edge"/>
          <c:x val="0.15914001072446587"/>
          <c:y val="1.8050541516245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39825142441916"/>
          <c:y val="0.23465745335319366"/>
          <c:w val="0.75914137924516811"/>
          <c:h val="0.63899029605408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28-44D6-A00E-3F7CF8BB7C1A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28-44D6-A00E-3F7CF8BB7C1A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8-44D6-A00E-3F7CF8BB7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5576"/>
        <c:axId val="1"/>
      </c:scatterChart>
      <c:valAx>
        <c:axId val="840355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5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07838479809977"/>
          <c:y val="0.18009478672985782"/>
          <c:w val="0.83966745843230406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(9)'!$E$20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(9)'!$D$21:$D$110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(9)'!$E$21:$E$110</c:f>
              <c:numCache>
                <c:formatCode>General</c:formatCode>
                <c:ptCount val="90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5">
                  <c:v>-0.16910650286044623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3-4BFC-AC66-9F2FF0B51F26}"/>
            </c:ext>
          </c:extLst>
        </c:ser>
        <c:ser>
          <c:idx val="1"/>
          <c:order val="1"/>
          <c:tx>
            <c:strRef>
              <c:f>'Q_fit (9)'!$V$1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(9)'!$U$2:$U$28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(9)'!$V$2:$V$28</c:f>
              <c:numCache>
                <c:formatCode>General</c:formatCode>
                <c:ptCount val="27"/>
                <c:pt idx="0">
                  <c:v>8.2048603959236216E-3</c:v>
                </c:pt>
                <c:pt idx="1">
                  <c:v>2.5761700576193702E-3</c:v>
                </c:pt>
                <c:pt idx="2">
                  <c:v>-1.4824584569665478E-2</c:v>
                </c:pt>
                <c:pt idx="3">
                  <c:v>-2.6853990664832132E-2</c:v>
                </c:pt>
                <c:pt idx="4">
                  <c:v>-3.9226519168246862E-2</c:v>
                </c:pt>
                <c:pt idx="5">
                  <c:v>-5.1942170079909651E-2</c:v>
                </c:pt>
                <c:pt idx="6">
                  <c:v>-6.5000943399820529E-2</c:v>
                </c:pt>
                <c:pt idx="7">
                  <c:v>-7.8402839127979462E-2</c:v>
                </c:pt>
                <c:pt idx="8">
                  <c:v>-9.2147857264386471E-2</c:v>
                </c:pt>
                <c:pt idx="9">
                  <c:v>-0.10623599780904155</c:v>
                </c:pt>
                <c:pt idx="10">
                  <c:v>-0.12066726076194471</c:v>
                </c:pt>
                <c:pt idx="11">
                  <c:v>-0.13544164612309592</c:v>
                </c:pt>
                <c:pt idx="12">
                  <c:v>-0.15055915389249519</c:v>
                </c:pt>
                <c:pt idx="13">
                  <c:v>-0.16601978407014259</c:v>
                </c:pt>
                <c:pt idx="14">
                  <c:v>-0.18182353665603801</c:v>
                </c:pt>
                <c:pt idx="15">
                  <c:v>-0.19797041165018153</c:v>
                </c:pt>
                <c:pt idx="16">
                  <c:v>-0.21446040905257308</c:v>
                </c:pt>
                <c:pt idx="17">
                  <c:v>-0.23129352886321275</c:v>
                </c:pt>
                <c:pt idx="18">
                  <c:v>-0.24846977108210047</c:v>
                </c:pt>
                <c:pt idx="19">
                  <c:v>-0.26598913570923621</c:v>
                </c:pt>
                <c:pt idx="20">
                  <c:v>-0.28385162274462011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3-4BFC-AC66-9F2FF0B5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7568"/>
        <c:axId val="1"/>
      </c:scatterChart>
      <c:valAx>
        <c:axId val="842337568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356294536817103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756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560570071258906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9-4229-B4E4-98DA9D149B16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69-4229-B4E4-98DA9D149B16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9-4229-B4E4-98DA9D149B16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69-4229-B4E4-98DA9D149B16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69-4229-B4E4-98DA9D149B16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69-4229-B4E4-98DA9D149B16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69-4229-B4E4-98DA9D149B16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69-4229-B4E4-98DA9D149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272"/>
        <c:axId val="1"/>
      </c:scatterChart>
      <c:valAx>
        <c:axId val="8391682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2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39668394129305262"/>
          <c:y val="2.9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1813338055567853"/>
          <c:w val="0.86224543497229433"/>
          <c:h val="0.589334868059552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2'!$W$21:$W$118</c:f>
              <c:numCache>
                <c:formatCode>General</c:formatCode>
                <c:ptCount val="98"/>
                <c:pt idx="4">
                  <c:v>-1.6827622653869181E-2</c:v>
                </c:pt>
                <c:pt idx="45">
                  <c:v>-5.6044699872958306E-2</c:v>
                </c:pt>
                <c:pt idx="46">
                  <c:v>-2.7147919063201922E-2</c:v>
                </c:pt>
                <c:pt idx="47">
                  <c:v>2.0627737153822163E-2</c:v>
                </c:pt>
                <c:pt idx="48">
                  <c:v>5.2719401555733618E-2</c:v>
                </c:pt>
                <c:pt idx="49">
                  <c:v>2.944032766863923E-2</c:v>
                </c:pt>
                <c:pt idx="50">
                  <c:v>3.6402243783868665E-2</c:v>
                </c:pt>
                <c:pt idx="51">
                  <c:v>4.2287822145933573E-2</c:v>
                </c:pt>
                <c:pt idx="52">
                  <c:v>3.0331850619689689E-2</c:v>
                </c:pt>
                <c:pt idx="53">
                  <c:v>1.7414028972204593E-2</c:v>
                </c:pt>
                <c:pt idx="54">
                  <c:v>2.8534473421820087E-2</c:v>
                </c:pt>
                <c:pt idx="55">
                  <c:v>3.5375720893588661E-2</c:v>
                </c:pt>
                <c:pt idx="56">
                  <c:v>2.1457808166079333E-2</c:v>
                </c:pt>
                <c:pt idx="57">
                  <c:v>1.6381011050429058E-2</c:v>
                </c:pt>
                <c:pt idx="58">
                  <c:v>1.8584737996977799E-2</c:v>
                </c:pt>
                <c:pt idx="59">
                  <c:v>3.6607584808751696E-3</c:v>
                </c:pt>
                <c:pt idx="60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AB-4C31-9FB4-AD4139BAFE50}"/>
            </c:ext>
          </c:extLst>
        </c:ser>
        <c:ser>
          <c:idx val="1"/>
          <c:order val="1"/>
          <c:tx>
            <c:strRef>
              <c:f>'Inactive 2'!$X$20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2'!$X$21:$X$118</c:f>
              <c:numCache>
                <c:formatCode>General</c:formatCode>
                <c:ptCount val="98"/>
                <c:pt idx="0">
                  <c:v>-9.0364881695181143E-2</c:v>
                </c:pt>
                <c:pt idx="1">
                  <c:v>-6.8411578323737926E-2</c:v>
                </c:pt>
                <c:pt idx="2">
                  <c:v>-3.5148735099744255E-2</c:v>
                </c:pt>
                <c:pt idx="3">
                  <c:v>-2.704182052107669E-2</c:v>
                </c:pt>
                <c:pt idx="5">
                  <c:v>-8.901763521590618E-4</c:v>
                </c:pt>
                <c:pt idx="9">
                  <c:v>4.870382460745698E-2</c:v>
                </c:pt>
                <c:pt idx="16">
                  <c:v>4.2286664978809223E-2</c:v>
                </c:pt>
                <c:pt idx="17">
                  <c:v>4.2635583135174078E-2</c:v>
                </c:pt>
                <c:pt idx="18">
                  <c:v>4.761244276815936E-2</c:v>
                </c:pt>
                <c:pt idx="19">
                  <c:v>4.7407604731637999E-2</c:v>
                </c:pt>
                <c:pt idx="20">
                  <c:v>4.9719496352966276E-2</c:v>
                </c:pt>
                <c:pt idx="44">
                  <c:v>-2.6704595297436906E-2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AB-4C31-9FB4-AD4139BAFE50}"/>
            </c:ext>
          </c:extLst>
        </c:ser>
        <c:ser>
          <c:idx val="2"/>
          <c:order val="2"/>
          <c:tx>
            <c:strRef>
              <c:f>'Inactive 2'!$Y$20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2'!$Y$21:$Y$118</c:f>
              <c:numCache>
                <c:formatCode>General</c:formatCode>
                <c:ptCount val="98"/>
                <c:pt idx="6">
                  <c:v>2.6712538535064029E-2</c:v>
                </c:pt>
                <c:pt idx="7">
                  <c:v>1.5153496468547481E-2</c:v>
                </c:pt>
                <c:pt idx="8">
                  <c:v>4.694129761559003E-2</c:v>
                </c:pt>
                <c:pt idx="10">
                  <c:v>4.7816800600028214E-2</c:v>
                </c:pt>
                <c:pt idx="11">
                  <c:v>4.8854846256013613E-2</c:v>
                </c:pt>
                <c:pt idx="12">
                  <c:v>4.7867393892379075E-2</c:v>
                </c:pt>
                <c:pt idx="13">
                  <c:v>4.9355899093884159E-2</c:v>
                </c:pt>
                <c:pt idx="14">
                  <c:v>4.7718594703185284E-2</c:v>
                </c:pt>
                <c:pt idx="15">
                  <c:v>4.8531132839484466E-2</c:v>
                </c:pt>
                <c:pt idx="21">
                  <c:v>5.260168727511956E-2</c:v>
                </c:pt>
                <c:pt idx="22">
                  <c:v>5.2728485889522891E-2</c:v>
                </c:pt>
                <c:pt idx="23">
                  <c:v>5.2008142047970815E-2</c:v>
                </c:pt>
                <c:pt idx="24">
                  <c:v>5.2291769629797924E-2</c:v>
                </c:pt>
                <c:pt idx="25">
                  <c:v>5.2423729841586372E-2</c:v>
                </c:pt>
                <c:pt idx="26">
                  <c:v>5.0536809817988221E-2</c:v>
                </c:pt>
                <c:pt idx="27">
                  <c:v>5.1916688233690875E-2</c:v>
                </c:pt>
                <c:pt idx="28">
                  <c:v>4.6581420097338573E-2</c:v>
                </c:pt>
                <c:pt idx="29">
                  <c:v>5.0920244957821187E-2</c:v>
                </c:pt>
                <c:pt idx="30">
                  <c:v>5.0357185247906978E-2</c:v>
                </c:pt>
                <c:pt idx="31">
                  <c:v>4.6883574137547387E-2</c:v>
                </c:pt>
                <c:pt idx="32">
                  <c:v>5.4670914746024597E-2</c:v>
                </c:pt>
                <c:pt idx="33">
                  <c:v>5.1283669654928976E-2</c:v>
                </c:pt>
                <c:pt idx="34">
                  <c:v>4.3915007173861674E-2</c:v>
                </c:pt>
                <c:pt idx="35">
                  <c:v>4.8723578917296367E-2</c:v>
                </c:pt>
                <c:pt idx="36">
                  <c:v>4.9953423671792889E-2</c:v>
                </c:pt>
                <c:pt idx="37">
                  <c:v>4.9821383917225709E-2</c:v>
                </c:pt>
                <c:pt idx="38">
                  <c:v>4.6297657440149589E-2</c:v>
                </c:pt>
                <c:pt idx="39">
                  <c:v>4.9362687825802547E-2</c:v>
                </c:pt>
                <c:pt idx="40">
                  <c:v>5.1672214576176038E-2</c:v>
                </c:pt>
                <c:pt idx="41">
                  <c:v>5.0120963372608955E-2</c:v>
                </c:pt>
                <c:pt idx="42">
                  <c:v>4.9837504112074937E-2</c:v>
                </c:pt>
                <c:pt idx="43">
                  <c:v>-6.6270521969991808E-2</c:v>
                </c:pt>
                <c:pt idx="61">
                  <c:v>4.5214921658968302E-2</c:v>
                </c:pt>
                <c:pt idx="62">
                  <c:v>4.1603505788538248E-2</c:v>
                </c:pt>
                <c:pt idx="63">
                  <c:v>4.6254801132719001E-2</c:v>
                </c:pt>
                <c:pt idx="64">
                  <c:v>4.4309619623703327E-2</c:v>
                </c:pt>
                <c:pt idx="65">
                  <c:v>4.487597337229058E-2</c:v>
                </c:pt>
                <c:pt idx="66">
                  <c:v>4.491947637374049E-2</c:v>
                </c:pt>
                <c:pt idx="67">
                  <c:v>4.1316546071601859E-2</c:v>
                </c:pt>
                <c:pt idx="68">
                  <c:v>4.6230709498331156E-2</c:v>
                </c:pt>
                <c:pt idx="69">
                  <c:v>4.4567616485657449E-2</c:v>
                </c:pt>
                <c:pt idx="70">
                  <c:v>4.3781760040028594E-2</c:v>
                </c:pt>
                <c:pt idx="72">
                  <c:v>4.3168804087156329E-2</c:v>
                </c:pt>
                <c:pt idx="73">
                  <c:v>4.3853256364675824E-2</c:v>
                </c:pt>
                <c:pt idx="74">
                  <c:v>4.1000211737527055E-2</c:v>
                </c:pt>
                <c:pt idx="75">
                  <c:v>4.4929606709433183E-2</c:v>
                </c:pt>
                <c:pt idx="76">
                  <c:v>3.8192218770020887E-2</c:v>
                </c:pt>
                <c:pt idx="77">
                  <c:v>4.407345927470286E-2</c:v>
                </c:pt>
                <c:pt idx="78">
                  <c:v>5.1336809819606394E-2</c:v>
                </c:pt>
                <c:pt idx="79">
                  <c:v>3.8095007175368088E-2</c:v>
                </c:pt>
                <c:pt idx="80">
                  <c:v>3.8395007175065408E-2</c:v>
                </c:pt>
                <c:pt idx="81">
                  <c:v>3.8425007170669566E-2</c:v>
                </c:pt>
                <c:pt idx="82">
                  <c:v>3.8645007172387856E-2</c:v>
                </c:pt>
                <c:pt idx="83">
                  <c:v>4.9165007175840734E-2</c:v>
                </c:pt>
                <c:pt idx="84">
                  <c:v>4.9465007175538055E-2</c:v>
                </c:pt>
                <c:pt idx="85">
                  <c:v>4.9495007171142212E-2</c:v>
                </c:pt>
                <c:pt idx="86">
                  <c:v>4.9715007172860502E-2</c:v>
                </c:pt>
                <c:pt idx="87">
                  <c:v>4.9553423667345824E-2</c:v>
                </c:pt>
                <c:pt idx="88">
                  <c:v>5.0053423669266676E-2</c:v>
                </c:pt>
                <c:pt idx="89">
                  <c:v>5.0353423668963997E-2</c:v>
                </c:pt>
                <c:pt idx="90">
                  <c:v>4.9021383922883494E-2</c:v>
                </c:pt>
                <c:pt idx="91">
                  <c:v>5.0221383921672774E-2</c:v>
                </c:pt>
                <c:pt idx="92">
                  <c:v>5.0321383919146562E-2</c:v>
                </c:pt>
                <c:pt idx="93">
                  <c:v>4.9362687825802547E-2</c:v>
                </c:pt>
                <c:pt idx="94">
                  <c:v>5.0762214580974678E-2</c:v>
                </c:pt>
                <c:pt idx="95">
                  <c:v>5.1252214579510173E-2</c:v>
                </c:pt>
                <c:pt idx="96">
                  <c:v>5.1392214575973476E-2</c:v>
                </c:pt>
                <c:pt idx="97">
                  <c:v>5.3322214581787257E-2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AB-4C31-9FB4-AD4139BAFE50}"/>
            </c:ext>
          </c:extLst>
        </c:ser>
        <c:ser>
          <c:idx val="3"/>
          <c:order val="3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'Inactive 2'!$AY$2:$AY$95</c:f>
              <c:numCache>
                <c:formatCode>General</c:formatCode>
                <c:ptCount val="94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-2.749127779318055E-2</c:v>
                </c:pt>
                <c:pt idx="21">
                  <c:v>-2.4243432964090962E-2</c:v>
                </c:pt>
                <c:pt idx="22">
                  <c:v>-2.106464867894757E-2</c:v>
                </c:pt>
                <c:pt idx="23">
                  <c:v>-1.7954924937750343E-2</c:v>
                </c:pt>
                <c:pt idx="24">
                  <c:v>-1.4914261740499309E-2</c:v>
                </c:pt>
                <c:pt idx="25">
                  <c:v>-1.1942659087194451E-2</c:v>
                </c:pt>
                <c:pt idx="26">
                  <c:v>-9.040116977835775E-3</c:v>
                </c:pt>
                <c:pt idx="27">
                  <c:v>-6.2066354124232816E-3</c:v>
                </c:pt>
                <c:pt idx="28">
                  <c:v>-3.4422143909569707E-3</c:v>
                </c:pt>
                <c:pt idx="29">
                  <c:v>-7.4685391343684224E-4</c:v>
                </c:pt>
                <c:pt idx="30">
                  <c:v>1.8794460201371072E-3</c:v>
                </c:pt>
                <c:pt idx="31">
                  <c:v>4.4366854097648723E-3</c:v>
                </c:pt>
                <c:pt idx="32">
                  <c:v>6.9248642554464567E-3</c:v>
                </c:pt>
                <c:pt idx="33">
                  <c:v>9.3439825571818552E-3</c:v>
                </c:pt>
                <c:pt idx="34">
                  <c:v>1.1694040314971076E-2</c:v>
                </c:pt>
                <c:pt idx="35">
                  <c:v>1.3975037528814117E-2</c:v>
                </c:pt>
                <c:pt idx="36">
                  <c:v>1.6186974198710971E-2</c:v>
                </c:pt>
                <c:pt idx="37">
                  <c:v>1.8329850324661646E-2</c:v>
                </c:pt>
                <c:pt idx="38">
                  <c:v>2.0403665906666139E-2</c:v>
                </c:pt>
                <c:pt idx="39">
                  <c:v>2.240842094472445E-2</c:v>
                </c:pt>
                <c:pt idx="40">
                  <c:v>2.4344115438836581E-2</c:v>
                </c:pt>
                <c:pt idx="41">
                  <c:v>2.6210749389002527E-2</c:v>
                </c:pt>
                <c:pt idx="42">
                  <c:v>2.8008322795222293E-2</c:v>
                </c:pt>
                <c:pt idx="43">
                  <c:v>2.9736835657495877E-2</c:v>
                </c:pt>
                <c:pt idx="44">
                  <c:v>3.1396287975823278E-2</c:v>
                </c:pt>
                <c:pt idx="45">
                  <c:v>3.2986679750204501E-2</c:v>
                </c:pt>
                <c:pt idx="46">
                  <c:v>3.450801098063954E-2</c:v>
                </c:pt>
                <c:pt idx="47">
                  <c:v>3.5960281667128398E-2</c:v>
                </c:pt>
                <c:pt idx="48">
                  <c:v>3.7343491809671066E-2</c:v>
                </c:pt>
                <c:pt idx="49">
                  <c:v>3.8657641408267558E-2</c:v>
                </c:pt>
                <c:pt idx="50">
                  <c:v>3.9902730462917868E-2</c:v>
                </c:pt>
                <c:pt idx="51">
                  <c:v>4.1078758973622002E-2</c:v>
                </c:pt>
                <c:pt idx="52">
                  <c:v>4.2185726940379947E-2</c:v>
                </c:pt>
                <c:pt idx="53">
                  <c:v>4.3223634363191717E-2</c:v>
                </c:pt>
                <c:pt idx="54">
                  <c:v>4.4192481242057297E-2</c:v>
                </c:pt>
                <c:pt idx="55">
                  <c:v>4.5092267576976701E-2</c:v>
                </c:pt>
                <c:pt idx="56">
                  <c:v>4.5922993367949923E-2</c:v>
                </c:pt>
                <c:pt idx="57">
                  <c:v>4.6684658614976955E-2</c:v>
                </c:pt>
                <c:pt idx="58">
                  <c:v>4.7377263318057812E-2</c:v>
                </c:pt>
                <c:pt idx="59">
                  <c:v>4.8000807477192486E-2</c:v>
                </c:pt>
                <c:pt idx="60">
                  <c:v>4.8555291092380978E-2</c:v>
                </c:pt>
                <c:pt idx="61">
                  <c:v>4.9040714163623288E-2</c:v>
                </c:pt>
                <c:pt idx="62">
                  <c:v>4.9457076690919421E-2</c:v>
                </c:pt>
                <c:pt idx="63">
                  <c:v>4.9804378674269366E-2</c:v>
                </c:pt>
                <c:pt idx="64">
                  <c:v>5.0082620113673128E-2</c:v>
                </c:pt>
                <c:pt idx="65">
                  <c:v>5.0291801009130721E-2</c:v>
                </c:pt>
                <c:pt idx="66">
                  <c:v>5.0431921360642111E-2</c:v>
                </c:pt>
                <c:pt idx="67">
                  <c:v>5.0502981168207339E-2</c:v>
                </c:pt>
                <c:pt idx="68">
                  <c:v>5.0504980431826371E-2</c:v>
                </c:pt>
                <c:pt idx="69">
                  <c:v>5.0437919151499228E-2</c:v>
                </c:pt>
                <c:pt idx="70">
                  <c:v>5.0301797327225908E-2</c:v>
                </c:pt>
                <c:pt idx="71">
                  <c:v>5.0096614959006393E-2</c:v>
                </c:pt>
                <c:pt idx="72">
                  <c:v>4.9822372046840709E-2</c:v>
                </c:pt>
                <c:pt idx="73">
                  <c:v>4.9479068590728835E-2</c:v>
                </c:pt>
                <c:pt idx="74">
                  <c:v>4.9066704590670793E-2</c:v>
                </c:pt>
                <c:pt idx="75">
                  <c:v>4.8585280046666547E-2</c:v>
                </c:pt>
                <c:pt idx="76">
                  <c:v>4.8034794958716126E-2</c:v>
                </c:pt>
                <c:pt idx="77">
                  <c:v>4.7415249326819536E-2</c:v>
                </c:pt>
                <c:pt idx="78">
                  <c:v>4.6726643150976757E-2</c:v>
                </c:pt>
                <c:pt idx="79">
                  <c:v>4.5968976431187789E-2</c:v>
                </c:pt>
                <c:pt idx="80">
                  <c:v>4.5142249167452644E-2</c:v>
                </c:pt>
                <c:pt idx="81">
                  <c:v>4.4246461359771325E-2</c:v>
                </c:pt>
                <c:pt idx="82">
                  <c:v>4.3281613008143822E-2</c:v>
                </c:pt>
                <c:pt idx="83">
                  <c:v>4.2247704112570131E-2</c:v>
                </c:pt>
                <c:pt idx="84">
                  <c:v>4.114473467305025E-2</c:v>
                </c:pt>
                <c:pt idx="85">
                  <c:v>3.9972704689584193E-2</c:v>
                </c:pt>
                <c:pt idx="86">
                  <c:v>3.8731614162171968E-2</c:v>
                </c:pt>
                <c:pt idx="87">
                  <c:v>3.7421463090813553E-2</c:v>
                </c:pt>
                <c:pt idx="88">
                  <c:v>3.6042251475508949E-2</c:v>
                </c:pt>
                <c:pt idx="89">
                  <c:v>3.4593979316258162E-2</c:v>
                </c:pt>
                <c:pt idx="90">
                  <c:v>3.3076646613061207E-2</c:v>
                </c:pt>
                <c:pt idx="91">
                  <c:v>3.1490253365918076E-2</c:v>
                </c:pt>
                <c:pt idx="92">
                  <c:v>2.9834799574828742E-2</c:v>
                </c:pt>
                <c:pt idx="93">
                  <c:v>2.8110285239793226E-2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AB-4C31-9FB4-AD4139BA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0144"/>
        <c:axId val="1"/>
      </c:scatterChart>
      <c:valAx>
        <c:axId val="826180144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79843590983"/>
              <c:y val="0.8426689063867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183673469389E-2"/>
              <c:y val="0.394667786526684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0144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744897959183673E-2"/>
          <c:y val="0.90400223972003502"/>
          <c:w val="0.69005142214366066"/>
          <c:h val="5.8666946631671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F-444F-8BEC-D49349CC247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2F-444F-8BEC-D49349CC247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2F-444F-8BEC-D49349CC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928"/>
        <c:axId val="1"/>
      </c:scatterChart>
      <c:valAx>
        <c:axId val="8391689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9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(10)'!$AF$21:$AF$89</c:f>
              <c:numCache>
                <c:formatCode>General</c:formatCode>
                <c:ptCount val="69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1.5930027677993536E-2</c:v>
                </c:pt>
                <c:pt idx="50">
                  <c:v>2.4085202399075356E-2</c:v>
                </c:pt>
                <c:pt idx="51">
                  <c:v>3.1773436039882835E-2</c:v>
                </c:pt>
                <c:pt idx="52">
                  <c:v>2.5663500686343738E-2</c:v>
                </c:pt>
                <c:pt idx="53">
                  <c:v>2.5683500685838495E-2</c:v>
                </c:pt>
                <c:pt idx="54">
                  <c:v>2.5963500686041058E-2</c:v>
                </c:pt>
                <c:pt idx="55">
                  <c:v>2.5983500685535815E-2</c:v>
                </c:pt>
                <c:pt idx="56">
                  <c:v>2.5983500685535815E-2</c:v>
                </c:pt>
                <c:pt idx="57">
                  <c:v>2.5993500681645215E-2</c:v>
                </c:pt>
                <c:pt idx="58">
                  <c:v>2.618350068048339E-2</c:v>
                </c:pt>
                <c:pt idx="59">
                  <c:v>2.6213500683363505E-2</c:v>
                </c:pt>
                <c:pt idx="60">
                  <c:v>3.6627014591194273E-2</c:v>
                </c:pt>
                <c:pt idx="61">
                  <c:v>3.7504668773424371E-2</c:v>
                </c:pt>
                <c:pt idx="62">
                  <c:v>3.8004668775345224E-2</c:v>
                </c:pt>
                <c:pt idx="63">
                  <c:v>3.8304668775042544E-2</c:v>
                </c:pt>
                <c:pt idx="64">
                  <c:v>3.7108034980062515E-2</c:v>
                </c:pt>
                <c:pt idx="65">
                  <c:v>3.8308034978851796E-2</c:v>
                </c:pt>
                <c:pt idx="66">
                  <c:v>3.8408034976325583E-2</c:v>
                </c:pt>
                <c:pt idx="67">
                  <c:v>3.5036299972105389E-2</c:v>
                </c:pt>
                <c:pt idx="68">
                  <c:v>3.8125147207002552E-2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1-4855-812A-544CB7372C88}"/>
            </c:ext>
          </c:extLst>
        </c:ser>
        <c:ser>
          <c:idx val="1"/>
          <c:order val="1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(10)'!$AZ$2:$AZ$89</c:f>
              <c:numCache>
                <c:formatCode>General</c:formatCode>
                <c:ptCount val="88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3.5155141399343018E-2</c:v>
                </c:pt>
                <c:pt idx="75">
                  <c:v>3.5738478819426336E-2</c:v>
                </c:pt>
                <c:pt idx="76">
                  <c:v>3.5741177452644664E-2</c:v>
                </c:pt>
                <c:pt idx="77">
                  <c:v>3.516001304085678E-2</c:v>
                </c:pt>
                <c:pt idx="78">
                  <c:v>3.4006907690844849E-2</c:v>
                </c:pt>
                <c:pt idx="79">
                  <c:v>3.230836041958806E-2</c:v>
                </c:pt>
                <c:pt idx="80">
                  <c:v>3.010396847389581E-2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91-4855-812A-544CB7372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9912"/>
        <c:axId val="1"/>
      </c:scatterChart>
      <c:valAx>
        <c:axId val="83916991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9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FC-412E-A9F4-CB14ED3A5F34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FC-412E-A9F4-CB14ED3A5F34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FC-412E-A9F4-CB14ED3A5F34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FC-412E-A9F4-CB14ED3A5F34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FC-412E-A9F4-CB14ED3A5F34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FC-412E-A9F4-CB14ED3A5F34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FC-412E-A9F4-CB14ED3A5F34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FC-412E-A9F4-CB14ED3A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2040"/>
        <c:axId val="1"/>
      </c:scatterChart>
      <c:valAx>
        <c:axId val="8391620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3006951537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"/>
          <c:w val="0.85193222313847816"/>
          <c:h val="0.62132352941176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7A-427D-B7D9-27FBC1FB6AB3}"/>
            </c:ext>
          </c:extLst>
        </c:ser>
        <c:ser>
          <c:idx val="1"/>
          <c:order val="1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A-427D-B7D9-27FBC1FB6AB3}"/>
            </c:ext>
          </c:extLst>
        </c:ser>
        <c:ser>
          <c:idx val="2"/>
          <c:order val="2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7A-427D-B7D9-27FBC1FB6AB3}"/>
            </c:ext>
          </c:extLst>
        </c:ser>
        <c:ser>
          <c:idx val="3"/>
          <c:order val="3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7A-427D-B7D9-27FBC1FB6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4328"/>
        <c:axId val="1"/>
      </c:scatterChart>
      <c:valAx>
        <c:axId val="8391443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43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DC-431D-96C1-A490CDBEDB3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DC-431D-96C1-A490CDBEDB3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DC-431D-96C1-A490CDBED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9576"/>
        <c:axId val="1"/>
      </c:scatterChart>
      <c:valAx>
        <c:axId val="839149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9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779097387174"/>
          <c:y val="0.18009478672985782"/>
          <c:w val="0.8444180522565321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(10)'!$E$21:$E$110</c:f>
              <c:numCache>
                <c:formatCode>General</c:formatCode>
                <c:ptCount val="90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5">
                  <c:v>-0.17038717978503889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AF-46BD-BB89-BF26262A95AA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(10)'!$V$2:$V$28</c:f>
              <c:numCache>
                <c:formatCode>General</c:formatCode>
                <c:ptCount val="27"/>
                <c:pt idx="0">
                  <c:v>1.3735429070108787E-2</c:v>
                </c:pt>
                <c:pt idx="1">
                  <c:v>7.5933219796610581E-3</c:v>
                </c:pt>
                <c:pt idx="2">
                  <c:v>-1.1228679510400175E-2</c:v>
                </c:pt>
                <c:pt idx="3">
                  <c:v>-2.4106414019372715E-2</c:v>
                </c:pt>
                <c:pt idx="4">
                  <c:v>-3.7247935340823955E-2</c:v>
                </c:pt>
                <c:pt idx="5">
                  <c:v>-5.0653243474753903E-2</c:v>
                </c:pt>
                <c:pt idx="6">
                  <c:v>-6.4322338421162556E-2</c:v>
                </c:pt>
                <c:pt idx="7">
                  <c:v>-7.8255220180049906E-2</c:v>
                </c:pt>
                <c:pt idx="8">
                  <c:v>-9.2451888751415953E-2</c:v>
                </c:pt>
                <c:pt idx="9">
                  <c:v>-0.10691234413526073</c:v>
                </c:pt>
                <c:pt idx="10">
                  <c:v>-0.1216365863315842</c:v>
                </c:pt>
                <c:pt idx="11">
                  <c:v>-0.13662461534038639</c:v>
                </c:pt>
                <c:pt idx="12">
                  <c:v>-0.15187643116166727</c:v>
                </c:pt>
                <c:pt idx="13">
                  <c:v>-0.16739203379542686</c:v>
                </c:pt>
                <c:pt idx="14">
                  <c:v>-0.1831714232416651</c:v>
                </c:pt>
                <c:pt idx="15">
                  <c:v>-0.19921459950038214</c:v>
                </c:pt>
                <c:pt idx="16">
                  <c:v>-0.21552156257157781</c:v>
                </c:pt>
                <c:pt idx="17">
                  <c:v>-0.23209231245525222</c:v>
                </c:pt>
                <c:pt idx="18">
                  <c:v>-0.24892684915140534</c:v>
                </c:pt>
                <c:pt idx="19">
                  <c:v>-0.26602517266003711</c:v>
                </c:pt>
                <c:pt idx="20">
                  <c:v>-0.28338728298114768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AF-46BD-BB89-BF26262A9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6256"/>
        <c:axId val="1"/>
      </c:scatterChart>
      <c:valAx>
        <c:axId val="842336256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118764845605701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6256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204275534441803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540880503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14884387669"/>
          <c:y val="0.23584978088695488"/>
          <c:w val="0.81345687215822127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(OLD)'!$H$21:$H$103</c:f>
              <c:numCache>
                <c:formatCode>General</c:formatCode>
                <c:ptCount val="83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BE-4E46-BD42-37A4022DD69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(OLD)'!$I$21:$I$103</c:f>
              <c:numCache>
                <c:formatCode>General</c:formatCode>
                <c:ptCount val="83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BE-4E46-BD42-37A4022DD69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(OLD)'!$J$21:$J$103</c:f>
              <c:numCache>
                <c:formatCode>General</c:formatCode>
                <c:ptCount val="83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4">
                  <c:v>-0.20714900000166381</c:v>
                </c:pt>
                <c:pt idx="51">
                  <c:v>-0.21714000000065425</c:v>
                </c:pt>
                <c:pt idx="52">
                  <c:v>-0.21685700000671204</c:v>
                </c:pt>
                <c:pt idx="53">
                  <c:v>-0.21193700000003446</c:v>
                </c:pt>
                <c:pt idx="54">
                  <c:v>-0.21227100000396604</c:v>
                </c:pt>
                <c:pt idx="55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BE-4E46-BD42-37A4022DD69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(OLD)'!$K$21:$K$103</c:f>
              <c:numCache>
                <c:formatCode>General</c:formatCode>
                <c:ptCount val="83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7">
                  <c:v>-0.19751550000364659</c:v>
                </c:pt>
                <c:pt idx="38">
                  <c:v>-0.20157549999566982</c:v>
                </c:pt>
                <c:pt idx="39">
                  <c:v>-0.20091250000405125</c:v>
                </c:pt>
                <c:pt idx="40">
                  <c:v>-0.20392949999950361</c:v>
                </c:pt>
                <c:pt idx="41">
                  <c:v>-0.20038499999645865</c:v>
                </c:pt>
                <c:pt idx="42">
                  <c:v>-0.21082000000023982</c:v>
                </c:pt>
                <c:pt idx="43">
                  <c:v>-0.20495700000174111</c:v>
                </c:pt>
                <c:pt idx="45">
                  <c:v>-0.20805449999897974</c:v>
                </c:pt>
                <c:pt idx="46">
                  <c:v>-0.20703900000080466</c:v>
                </c:pt>
                <c:pt idx="47">
                  <c:v>-0.20802850000472972</c:v>
                </c:pt>
                <c:pt idx="48">
                  <c:v>-0.20658700000785757</c:v>
                </c:pt>
                <c:pt idx="49">
                  <c:v>-0.20823450000170851</c:v>
                </c:pt>
                <c:pt idx="50">
                  <c:v>-0.20742400000017369</c:v>
                </c:pt>
                <c:pt idx="56">
                  <c:v>-0.21089449999999488</c:v>
                </c:pt>
                <c:pt idx="57">
                  <c:v>-0.21095100000093225</c:v>
                </c:pt>
                <c:pt idx="58">
                  <c:v>-0.21236550000321586</c:v>
                </c:pt>
                <c:pt idx="59">
                  <c:v>-0.21208699999988312</c:v>
                </c:pt>
                <c:pt idx="60">
                  <c:v>-0.21196699999563862</c:v>
                </c:pt>
                <c:pt idx="61">
                  <c:v>-0.21386250000068685</c:v>
                </c:pt>
                <c:pt idx="62">
                  <c:v>-0.21306249999906868</c:v>
                </c:pt>
                <c:pt idx="63">
                  <c:v>-0.21250100000179373</c:v>
                </c:pt>
                <c:pt idx="64">
                  <c:v>-0.21783799999684561</c:v>
                </c:pt>
                <c:pt idx="65">
                  <c:v>-0.21354199999768753</c:v>
                </c:pt>
                <c:pt idx="66">
                  <c:v>-0.21454700000322191</c:v>
                </c:pt>
                <c:pt idx="67">
                  <c:v>-0.21819749999849591</c:v>
                </c:pt>
                <c:pt idx="68">
                  <c:v>-0.21042149999993853</c:v>
                </c:pt>
                <c:pt idx="69">
                  <c:v>-0.21420300000318093</c:v>
                </c:pt>
                <c:pt idx="70">
                  <c:v>-0.22782700000243494</c:v>
                </c:pt>
                <c:pt idx="71">
                  <c:v>-0.22752700000273762</c:v>
                </c:pt>
                <c:pt idx="72">
                  <c:v>-0.22749700000713347</c:v>
                </c:pt>
                <c:pt idx="73">
                  <c:v>-0.22727700000541518</c:v>
                </c:pt>
                <c:pt idx="74">
                  <c:v>-0.21722500000032596</c:v>
                </c:pt>
                <c:pt idx="75">
                  <c:v>-0.21639900000445778</c:v>
                </c:pt>
                <c:pt idx="76">
                  <c:v>-0.21589900000253692</c:v>
                </c:pt>
                <c:pt idx="77">
                  <c:v>-0.2155990000028396</c:v>
                </c:pt>
                <c:pt idx="78">
                  <c:v>-0.21694199999910779</c:v>
                </c:pt>
                <c:pt idx="79">
                  <c:v>-0.21574200000031851</c:v>
                </c:pt>
                <c:pt idx="80">
                  <c:v>-0.21564200000284472</c:v>
                </c:pt>
                <c:pt idx="81">
                  <c:v>-0.21972000000096159</c:v>
                </c:pt>
                <c:pt idx="82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BE-4E46-BD42-37A4022DD69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(OLD)'!$L$21:$L$103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BE-4E46-BD42-37A4022DD69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(OLD)'!$M$21:$M$103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BE-4E46-BD42-37A4022DD69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(OLD)'!$N$21:$N$103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BE-4E46-BD42-37A4022DD69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(OLD)'!$O$21:$O$103</c:f>
              <c:numCache>
                <c:formatCode>General</c:formatCode>
                <c:ptCount val="83"/>
                <c:pt idx="0">
                  <c:v>-0.17135566104172759</c:v>
                </c:pt>
                <c:pt idx="1">
                  <c:v>-0.17553092879514134</c:v>
                </c:pt>
                <c:pt idx="2">
                  <c:v>-0.17561249279226163</c:v>
                </c:pt>
                <c:pt idx="3">
                  <c:v>-0.18122490469328242</c:v>
                </c:pt>
                <c:pt idx="4">
                  <c:v>-0.18263778186653964</c:v>
                </c:pt>
                <c:pt idx="5">
                  <c:v>-0.18269575297193091</c:v>
                </c:pt>
                <c:pt idx="6">
                  <c:v>-0.18545881763470828</c:v>
                </c:pt>
                <c:pt idx="7">
                  <c:v>-0.1866330695601921</c:v>
                </c:pt>
                <c:pt idx="8">
                  <c:v>-0.18686562806437804</c:v>
                </c:pt>
                <c:pt idx="9">
                  <c:v>-0.18707459367683496</c:v>
                </c:pt>
                <c:pt idx="10">
                  <c:v>-0.18875980022890704</c:v>
                </c:pt>
                <c:pt idx="11">
                  <c:v>-0.1939718070531555</c:v>
                </c:pt>
                <c:pt idx="12">
                  <c:v>-0.19397922196198464</c:v>
                </c:pt>
                <c:pt idx="13">
                  <c:v>-0.19399472586226368</c:v>
                </c:pt>
                <c:pt idx="14">
                  <c:v>-0.19404123756310088</c:v>
                </c:pt>
                <c:pt idx="15">
                  <c:v>-0.19407628985938397</c:v>
                </c:pt>
                <c:pt idx="16">
                  <c:v>-0.19409583825538801</c:v>
                </c:pt>
                <c:pt idx="17">
                  <c:v>-0.19409988275111298</c:v>
                </c:pt>
                <c:pt idx="18">
                  <c:v>-0.19411134215566708</c:v>
                </c:pt>
                <c:pt idx="19">
                  <c:v>-0.1941308905516711</c:v>
                </c:pt>
                <c:pt idx="20">
                  <c:v>-0.19416189835222925</c:v>
                </c:pt>
                <c:pt idx="21">
                  <c:v>-0.19541704019221251</c:v>
                </c:pt>
                <c:pt idx="22">
                  <c:v>-0.19543658858821655</c:v>
                </c:pt>
                <c:pt idx="23">
                  <c:v>-0.19546759638877467</c:v>
                </c:pt>
                <c:pt idx="24">
                  <c:v>-0.19689597746231097</c:v>
                </c:pt>
                <c:pt idx="25">
                  <c:v>-0.19826908376093927</c:v>
                </c:pt>
                <c:pt idx="26">
                  <c:v>-0.20381813189560216</c:v>
                </c:pt>
                <c:pt idx="27">
                  <c:v>-0.20391115529727655</c:v>
                </c:pt>
                <c:pt idx="28">
                  <c:v>-0.20407023879579214</c:v>
                </c:pt>
                <c:pt idx="29">
                  <c:v>-0.20408169820034622</c:v>
                </c:pt>
                <c:pt idx="30">
                  <c:v>-0.20414775829718745</c:v>
                </c:pt>
                <c:pt idx="31">
                  <c:v>-0.20416326219746653</c:v>
                </c:pt>
                <c:pt idx="32">
                  <c:v>-0.20531729164432547</c:v>
                </c:pt>
                <c:pt idx="33">
                  <c:v>-0.2053179657269463</c:v>
                </c:pt>
                <c:pt idx="34">
                  <c:v>-0.20534829944488359</c:v>
                </c:pt>
                <c:pt idx="35">
                  <c:v>-0.20534897352750442</c:v>
                </c:pt>
                <c:pt idx="36">
                  <c:v>-0.20539885564144575</c:v>
                </c:pt>
                <c:pt idx="37">
                  <c:v>-0.20539952972406658</c:v>
                </c:pt>
                <c:pt idx="38">
                  <c:v>-0.20545345633373288</c:v>
                </c:pt>
                <c:pt idx="39">
                  <c:v>-0.20545750082945785</c:v>
                </c:pt>
                <c:pt idx="40">
                  <c:v>-0.205488508630016</c:v>
                </c:pt>
                <c:pt idx="41">
                  <c:v>-0.20556198363568634</c:v>
                </c:pt>
                <c:pt idx="42">
                  <c:v>-0.20632369699722292</c:v>
                </c:pt>
                <c:pt idx="43">
                  <c:v>-0.20632774149294789</c:v>
                </c:pt>
                <c:pt idx="44">
                  <c:v>-0.20814506823870238</c:v>
                </c:pt>
                <c:pt idx="45">
                  <c:v>-0.20815113498228985</c:v>
                </c:pt>
                <c:pt idx="46">
                  <c:v>-0.20815854989111898</c:v>
                </c:pt>
                <c:pt idx="47">
                  <c:v>-0.20815922397373979</c:v>
                </c:pt>
                <c:pt idx="48">
                  <c:v>-0.20817472787401886</c:v>
                </c:pt>
                <c:pt idx="49">
                  <c:v>-0.208178098287123</c:v>
                </c:pt>
                <c:pt idx="50">
                  <c:v>-0.20817877236974383</c:v>
                </c:pt>
                <c:pt idx="51">
                  <c:v>-0.20953233027236812</c:v>
                </c:pt>
                <c:pt idx="52">
                  <c:v>-0.20956333807292624</c:v>
                </c:pt>
                <c:pt idx="53">
                  <c:v>-0.20959030137775939</c:v>
                </c:pt>
                <c:pt idx="54">
                  <c:v>-0.20965231697887565</c:v>
                </c:pt>
                <c:pt idx="55">
                  <c:v>-0.20965299106149649</c:v>
                </c:pt>
                <c:pt idx="56">
                  <c:v>-0.21241133714592803</c:v>
                </c:pt>
                <c:pt idx="57">
                  <c:v>-0.21264524381535563</c:v>
                </c:pt>
                <c:pt idx="58">
                  <c:v>-0.21382556248442691</c:v>
                </c:pt>
                <c:pt idx="59">
                  <c:v>-0.21383702188898099</c:v>
                </c:pt>
                <c:pt idx="60">
                  <c:v>-0.21386398519381414</c:v>
                </c:pt>
                <c:pt idx="61">
                  <c:v>-0.21388353358981818</c:v>
                </c:pt>
                <c:pt idx="62">
                  <c:v>-0.21388353358981818</c:v>
                </c:pt>
                <c:pt idx="63">
                  <c:v>-0.2139260007949304</c:v>
                </c:pt>
                <c:pt idx="64">
                  <c:v>-0.21393004529065537</c:v>
                </c:pt>
                <c:pt idx="65">
                  <c:v>-0.21403250584902134</c:v>
                </c:pt>
                <c:pt idx="66">
                  <c:v>-0.21550874678863646</c:v>
                </c:pt>
                <c:pt idx="67">
                  <c:v>-0.21641134341792628</c:v>
                </c:pt>
                <c:pt idx="68">
                  <c:v>-0.21647335901904252</c:v>
                </c:pt>
                <c:pt idx="69">
                  <c:v>-0.21829135984741788</c:v>
                </c:pt>
                <c:pt idx="70">
                  <c:v>-0.21947235259910997</c:v>
                </c:pt>
                <c:pt idx="71">
                  <c:v>-0.21947235259910997</c:v>
                </c:pt>
                <c:pt idx="72">
                  <c:v>-0.21947235259910997</c:v>
                </c:pt>
                <c:pt idx="73">
                  <c:v>-0.21947235259910997</c:v>
                </c:pt>
                <c:pt idx="74">
                  <c:v>-0.2195289755392596</c:v>
                </c:pt>
                <c:pt idx="75">
                  <c:v>-0.21953706453070954</c:v>
                </c:pt>
                <c:pt idx="76">
                  <c:v>-0.21953706453070954</c:v>
                </c:pt>
                <c:pt idx="77">
                  <c:v>-0.21953706453070954</c:v>
                </c:pt>
                <c:pt idx="78">
                  <c:v>-0.21955998333981772</c:v>
                </c:pt>
                <c:pt idx="79">
                  <c:v>-0.21955998333981772</c:v>
                </c:pt>
                <c:pt idx="80">
                  <c:v>-0.21955998333981772</c:v>
                </c:pt>
                <c:pt idx="81">
                  <c:v>-0.21967053288963365</c:v>
                </c:pt>
                <c:pt idx="82">
                  <c:v>-0.21967457738535862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BE-4E46-BD42-37A4022DD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232"/>
        <c:axId val="1"/>
      </c:scatterChart>
      <c:valAx>
        <c:axId val="840356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0721702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87767584097858E-2"/>
              <c:y val="0.408806352036184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2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5200301797134"/>
          <c:y val="0.9088076726258274"/>
          <c:w val="0.64067374605697225"/>
          <c:h val="6.28934119084171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485855934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14393865864311"/>
          <c:y val="0.23584978088695488"/>
          <c:w val="0.81192781788724722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(sine)'!$H$20:$H$20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(sine)'!$H$21:$H$111</c:f>
              <c:numCache>
                <c:formatCode>General</c:formatCode>
                <c:ptCount val="91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54-4459-A5A0-ECD961DC64E3}"/>
            </c:ext>
          </c:extLst>
        </c:ser>
        <c:ser>
          <c:idx val="1"/>
          <c:order val="1"/>
          <c:tx>
            <c:strRef>
              <c:f>'A (sine)'!$I$20:$I$20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(sine)'!$I$21:$I$111</c:f>
              <c:numCache>
                <c:formatCode>General</c:formatCode>
                <c:ptCount val="91"/>
                <c:pt idx="6">
                  <c:v>3.1301499999244697E-2</c:v>
                </c:pt>
                <c:pt idx="7">
                  <c:v>-1.4439500002481509E-2</c:v>
                </c:pt>
                <c:pt idx="8">
                  <c:v>1.306299999851035E-2</c:v>
                </c:pt>
                <c:pt idx="9">
                  <c:v>5.9558000000833999E-2</c:v>
                </c:pt>
                <c:pt idx="11">
                  <c:v>3.8921999999729451E-2</c:v>
                </c:pt>
                <c:pt idx="12">
                  <c:v>1.5581499996187631E-2</c:v>
                </c:pt>
                <c:pt idx="13">
                  <c:v>2.2414999999455176E-2</c:v>
                </c:pt>
                <c:pt idx="14">
                  <c:v>2.7915499995287973E-2</c:v>
                </c:pt>
                <c:pt idx="15">
                  <c:v>1.5669500004150905E-2</c:v>
                </c:pt>
                <c:pt idx="16">
                  <c:v>2.5899999964167364E-3</c:v>
                </c:pt>
                <c:pt idx="17">
                  <c:v>1.367700000264449E-2</c:v>
                </c:pt>
                <c:pt idx="18">
                  <c:v>2.0423499998287298E-2</c:v>
                </c:pt>
                <c:pt idx="19">
                  <c:v>6.3440000012633391E-3</c:v>
                </c:pt>
                <c:pt idx="20">
                  <c:v>1.0110000002896413E-3</c:v>
                </c:pt>
                <c:pt idx="21">
                  <c:v>-6.9900000016787089E-3</c:v>
                </c:pt>
                <c:pt idx="22">
                  <c:v>-2.2069500002544373E-2</c:v>
                </c:pt>
                <c:pt idx="23">
                  <c:v>-8.4025000032852404E-3</c:v>
                </c:pt>
                <c:pt idx="85">
                  <c:v>4.1719999993802048E-2</c:v>
                </c:pt>
                <c:pt idx="86">
                  <c:v>4.4806999998399988E-2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54-4459-A5A0-ECD961DC64E3}"/>
            </c:ext>
          </c:extLst>
        </c:ser>
        <c:ser>
          <c:idx val="2"/>
          <c:order val="2"/>
          <c:tx>
            <c:strRef>
              <c:f>'A (sine)'!$J$20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(sine)'!$J$21:$J$111</c:f>
              <c:numCache>
                <c:formatCode>General</c:formatCode>
                <c:ptCount val="91"/>
                <c:pt idx="0">
                  <c:v>-3.4867500005930196E-2</c:v>
                </c:pt>
                <c:pt idx="1">
                  <c:v>-2.2544999956153333E-3</c:v>
                </c:pt>
                <c:pt idx="3">
                  <c:v>2.8827000001911074E-2</c:v>
                </c:pt>
                <c:pt idx="4">
                  <c:v>3.301899999496527E-2</c:v>
                </c:pt>
                <c:pt idx="5">
                  <c:v>3.3166000001074281E-2</c:v>
                </c:pt>
                <c:pt idx="44">
                  <c:v>-1.4101000000664499E-2</c:v>
                </c:pt>
                <c:pt idx="51">
                  <c:v>-1.5859999999520369E-2</c:v>
                </c:pt>
                <c:pt idx="52">
                  <c:v>-1.5393000001495238E-2</c:v>
                </c:pt>
                <c:pt idx="53">
                  <c:v>-1.0312999998859596E-2</c:v>
                </c:pt>
                <c:pt idx="54">
                  <c:v>-1.0279000001901295E-2</c:v>
                </c:pt>
                <c:pt idx="55">
                  <c:v>-7.9645000005257316E-3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54-4459-A5A0-ECD961DC64E3}"/>
            </c:ext>
          </c:extLst>
        </c:ser>
        <c:ser>
          <c:idx val="3"/>
          <c:order val="3"/>
          <c:tx>
            <c:strRef>
              <c:f>'A (sine)'!$K$20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(sine)'!$K$21:$K$111</c:f>
              <c:numCache>
                <c:formatCode>General</c:formatCode>
                <c:ptCount val="91"/>
                <c:pt idx="10">
                  <c:v>2.6808000002347399E-2</c:v>
                </c:pt>
                <c:pt idx="24">
                  <c:v>-1.0176999996474478E-2</c:v>
                </c:pt>
                <c:pt idx="25">
                  <c:v>-3.1140500002948102E-2</c:v>
                </c:pt>
                <c:pt idx="26">
                  <c:v>-2.2176500002387911E-2</c:v>
                </c:pt>
                <c:pt idx="27">
                  <c:v>-2.5875500003166962E-2</c:v>
                </c:pt>
                <c:pt idx="28">
                  <c:v>-2.1353500007535331E-2</c:v>
                </c:pt>
                <c:pt idx="29">
                  <c:v>-2.3307000003114808E-2</c:v>
                </c:pt>
                <c:pt idx="30">
                  <c:v>-2.2786000001360662E-2</c:v>
                </c:pt>
                <c:pt idx="31">
                  <c:v>-2.2752500000933651E-2</c:v>
                </c:pt>
                <c:pt idx="32">
                  <c:v>-2.6428500001202337E-2</c:v>
                </c:pt>
                <c:pt idx="33">
                  <c:v>-2.151400000002468E-2</c:v>
                </c:pt>
                <c:pt idx="34">
                  <c:v>-2.316150000115158E-2</c:v>
                </c:pt>
                <c:pt idx="35">
                  <c:v>-2.3946999994223006E-2</c:v>
                </c:pt>
                <c:pt idx="37">
                  <c:v>-2.0759500002895948E-2</c:v>
                </c:pt>
                <c:pt idx="38">
                  <c:v>-2.4499499995727092E-2</c:v>
                </c:pt>
                <c:pt idx="39">
                  <c:v>-2.3812500003259629E-2</c:v>
                </c:pt>
                <c:pt idx="40">
                  <c:v>-2.664550000190502E-2</c:v>
                </c:pt>
                <c:pt idx="41">
                  <c:v>-2.2665000004053582E-2</c:v>
                </c:pt>
                <c:pt idx="42">
                  <c:v>-2.8580000005604234E-2</c:v>
                </c:pt>
                <c:pt idx="43">
                  <c:v>-2.2692999998980667E-2</c:v>
                </c:pt>
                <c:pt idx="45">
                  <c:v>-1.4970500000345055E-2</c:v>
                </c:pt>
                <c:pt idx="46">
                  <c:v>-1.3911000001826324E-2</c:v>
                </c:pt>
                <c:pt idx="47">
                  <c:v>-1.489650000439724E-2</c:v>
                </c:pt>
                <c:pt idx="48">
                  <c:v>-1.3363000005483627E-2</c:v>
                </c:pt>
                <c:pt idx="49">
                  <c:v>-1.4990499999839813E-2</c:v>
                </c:pt>
                <c:pt idx="50">
                  <c:v>-1.417599999695085E-2</c:v>
                </c:pt>
                <c:pt idx="56">
                  <c:v>7.4695000002975576E-3</c:v>
                </c:pt>
                <c:pt idx="57">
                  <c:v>8.8009999963105656E-3</c:v>
                </c:pt>
                <c:pt idx="58">
                  <c:v>1.4390500000445172E-2</c:v>
                </c:pt>
                <c:pt idx="59">
                  <c:v>1.4736999997694511E-2</c:v>
                </c:pt>
                <c:pt idx="60">
                  <c:v>1.5017000005173031E-2</c:v>
                </c:pt>
                <c:pt idx="61">
                  <c:v>1.3237499995739199E-2</c:v>
                </c:pt>
                <c:pt idx="62">
                  <c:v>1.4037499997357372E-2</c:v>
                </c:pt>
                <c:pt idx="63">
                  <c:v>1.4850999999907799E-2</c:v>
                </c:pt>
                <c:pt idx="64">
                  <c:v>9.5379999984288588E-3</c:v>
                </c:pt>
                <c:pt idx="65">
                  <c:v>1.444199999968987E-2</c:v>
                </c:pt>
                <c:pt idx="66">
                  <c:v>2.2196999998413958E-2</c:v>
                </c:pt>
                <c:pt idx="67">
                  <c:v>2.3902499997348059E-2</c:v>
                </c:pt>
                <c:pt idx="68">
                  <c:v>3.2046499996795319E-2</c:v>
                </c:pt>
                <c:pt idx="69">
                  <c:v>3.9053000000421889E-2</c:v>
                </c:pt>
                <c:pt idx="70">
                  <c:v>3.2437000001664273E-2</c:v>
                </c:pt>
                <c:pt idx="71">
                  <c:v>3.2737000001361594E-2</c:v>
                </c:pt>
                <c:pt idx="72">
                  <c:v>3.2766999996965751E-2</c:v>
                </c:pt>
                <c:pt idx="73">
                  <c:v>3.2986999998684041E-2</c:v>
                </c:pt>
                <c:pt idx="74">
                  <c:v>4.350700000213692E-2</c:v>
                </c:pt>
                <c:pt idx="75">
                  <c:v>4.380700000183424E-2</c:v>
                </c:pt>
                <c:pt idx="76">
                  <c:v>4.3836999997438397E-2</c:v>
                </c:pt>
                <c:pt idx="77">
                  <c:v>4.4056999999156687E-2</c:v>
                </c:pt>
                <c:pt idx="78">
                  <c:v>4.3375000001105946E-2</c:v>
                </c:pt>
                <c:pt idx="79">
                  <c:v>4.4248999998671934E-2</c:v>
                </c:pt>
                <c:pt idx="80">
                  <c:v>4.4749000000592787E-2</c:v>
                </c:pt>
                <c:pt idx="81">
                  <c:v>4.5049000000290107E-2</c:v>
                </c:pt>
                <c:pt idx="82">
                  <c:v>4.3842000006407034E-2</c:v>
                </c:pt>
                <c:pt idx="83">
                  <c:v>4.5042000005196314E-2</c:v>
                </c:pt>
                <c:pt idx="84">
                  <c:v>4.5142000002670102E-2</c:v>
                </c:pt>
                <c:pt idx="87">
                  <c:v>5.3371000001789071E-2</c:v>
                </c:pt>
                <c:pt idx="88">
                  <c:v>5.3861000000324566E-2</c:v>
                </c:pt>
                <c:pt idx="89">
                  <c:v>5.4000999996787868E-2</c:v>
                </c:pt>
                <c:pt idx="90">
                  <c:v>5.593100000260165E-2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54-4459-A5A0-ECD961DC64E3}"/>
            </c:ext>
          </c:extLst>
        </c:ser>
        <c:ser>
          <c:idx val="4"/>
          <c:order val="4"/>
          <c:tx>
            <c:strRef>
              <c:f>'A (sine)'!$L$20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(sine)'!$L$21:$L$111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54-4459-A5A0-ECD961DC64E3}"/>
            </c:ext>
          </c:extLst>
        </c:ser>
        <c:ser>
          <c:idx val="5"/>
          <c:order val="5"/>
          <c:tx>
            <c:strRef>
              <c:f>'A (sine)'!$M$20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(sine)'!$M$21:$M$111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54-4459-A5A0-ECD961DC64E3}"/>
            </c:ext>
          </c:extLst>
        </c:ser>
        <c:ser>
          <c:idx val="6"/>
          <c:order val="6"/>
          <c:tx>
            <c:strRef>
              <c:f>'A (sine)'!$N$20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(sine)'!$N$21:$N$111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54-4459-A5A0-ECD961DC64E3}"/>
            </c:ext>
          </c:extLst>
        </c:ser>
        <c:ser>
          <c:idx val="7"/>
          <c:order val="7"/>
          <c:tx>
            <c:strRef>
              <c:f>'A (sine)'!$O$20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(sine)'!$O$21:$O$111</c:f>
              <c:numCache>
                <c:formatCode>General</c:formatCode>
                <c:ptCount val="91"/>
                <c:pt idx="22">
                  <c:v>-8.4559597329336308E-2</c:v>
                </c:pt>
                <c:pt idx="23">
                  <c:v>-8.4395610025135639E-2</c:v>
                </c:pt>
                <c:pt idx="24">
                  <c:v>-7.6841499207717504E-2</c:v>
                </c:pt>
                <c:pt idx="25">
                  <c:v>-6.9579713584744074E-2</c:v>
                </c:pt>
                <c:pt idx="26">
                  <c:v>-4.0233116015614301E-2</c:v>
                </c:pt>
                <c:pt idx="27">
                  <c:v>-3.9741154103012266E-2</c:v>
                </c:pt>
                <c:pt idx="28">
                  <c:v>-3.8899827933634862E-2</c:v>
                </c:pt>
                <c:pt idx="29">
                  <c:v>-3.8839223929908545E-2</c:v>
                </c:pt>
                <c:pt idx="30">
                  <c:v>-3.8489859673133175E-2</c:v>
                </c:pt>
                <c:pt idx="31">
                  <c:v>-3.8407866021032855E-2</c:v>
                </c:pt>
                <c:pt idx="32">
                  <c:v>-3.2304686351651152E-2</c:v>
                </c:pt>
                <c:pt idx="33">
                  <c:v>-3.2301121410255484E-2</c:v>
                </c:pt>
                <c:pt idx="34">
                  <c:v>-3.2140699047450455E-2</c:v>
                </c:pt>
                <c:pt idx="35">
                  <c:v>-3.2137134106054788E-2</c:v>
                </c:pt>
                <c:pt idx="36">
                  <c:v>-3.1873328442775462E-2</c:v>
                </c:pt>
                <c:pt idx="37">
                  <c:v>-3.1869763501379794E-2</c:v>
                </c:pt>
                <c:pt idx="38">
                  <c:v>-3.1584568189726436E-2</c:v>
                </c:pt>
                <c:pt idx="39">
                  <c:v>-3.1563178541352432E-2</c:v>
                </c:pt>
                <c:pt idx="40">
                  <c:v>-3.1399191237151763E-2</c:v>
                </c:pt>
                <c:pt idx="41">
                  <c:v>-3.1010612625024053E-2</c:v>
                </c:pt>
                <c:pt idx="42">
                  <c:v>-2.6982228847920481E-2</c:v>
                </c:pt>
                <c:pt idx="43">
                  <c:v>-2.6960839199546477E-2</c:v>
                </c:pt>
                <c:pt idx="44">
                  <c:v>-1.7349757196828575E-2</c:v>
                </c:pt>
                <c:pt idx="45">
                  <c:v>-1.7317672724267569E-2</c:v>
                </c:pt>
                <c:pt idx="46">
                  <c:v>-1.7278458368915228E-2</c:v>
                </c:pt>
                <c:pt idx="47">
                  <c:v>-1.7274893427519561E-2</c:v>
                </c:pt>
                <c:pt idx="48">
                  <c:v>-1.7192899775419213E-2</c:v>
                </c:pt>
                <c:pt idx="49">
                  <c:v>-1.7175075068440876E-2</c:v>
                </c:pt>
                <c:pt idx="50">
                  <c:v>-1.7171510127045236E-2</c:v>
                </c:pt>
                <c:pt idx="51">
                  <c:v>-1.0013107804546117E-2</c:v>
                </c:pt>
                <c:pt idx="52">
                  <c:v>-9.8491205003454485E-3</c:v>
                </c:pt>
                <c:pt idx="53">
                  <c:v>-9.7065228445187834E-3</c:v>
                </c:pt>
                <c:pt idx="54">
                  <c:v>-9.3785482361174177E-3</c:v>
                </c:pt>
                <c:pt idx="55">
                  <c:v>-9.3749832947217504E-3</c:v>
                </c:pt>
                <c:pt idx="56">
                  <c:v>5.2127568963471482E-3</c:v>
                </c:pt>
                <c:pt idx="57">
                  <c:v>6.4497915606435419E-3</c:v>
                </c:pt>
                <c:pt idx="58">
                  <c:v>1.2692003944456243E-2</c:v>
                </c:pt>
                <c:pt idx="59">
                  <c:v>1.2752607948182587E-2</c:v>
                </c:pt>
                <c:pt idx="60">
                  <c:v>1.289520560400928E-2</c:v>
                </c:pt>
                <c:pt idx="61">
                  <c:v>1.2998588904483604E-2</c:v>
                </c:pt>
                <c:pt idx="62">
                  <c:v>1.2998588904483604E-2</c:v>
                </c:pt>
                <c:pt idx="63">
                  <c:v>1.3223180212410618E-2</c:v>
                </c:pt>
                <c:pt idx="64">
                  <c:v>1.3244569860784622E-2</c:v>
                </c:pt>
                <c:pt idx="65">
                  <c:v>1.3786440952925999E-2</c:v>
                </c:pt>
                <c:pt idx="66">
                  <c:v>2.1593662609436459E-2</c:v>
                </c:pt>
                <c:pt idx="67">
                  <c:v>2.6367119138234418E-2</c:v>
                </c:pt>
                <c:pt idx="68">
                  <c:v>2.6695093746635784E-2</c:v>
                </c:pt>
                <c:pt idx="69">
                  <c:v>3.6309740690749354E-2</c:v>
                </c:pt>
                <c:pt idx="70">
                  <c:v>4.2555518015957722E-2</c:v>
                </c:pt>
                <c:pt idx="71">
                  <c:v>4.2555518015957722E-2</c:v>
                </c:pt>
                <c:pt idx="72">
                  <c:v>4.2555518015957722E-2</c:v>
                </c:pt>
                <c:pt idx="73">
                  <c:v>4.2555518015957722E-2</c:v>
                </c:pt>
                <c:pt idx="74">
                  <c:v>4.2555518015957722E-2</c:v>
                </c:pt>
                <c:pt idx="75">
                  <c:v>4.2555518015957722E-2</c:v>
                </c:pt>
                <c:pt idx="76">
                  <c:v>4.2555518015957722E-2</c:v>
                </c:pt>
                <c:pt idx="77">
                  <c:v>4.2555518015957722E-2</c:v>
                </c:pt>
                <c:pt idx="78">
                  <c:v>4.2854973093193749E-2</c:v>
                </c:pt>
                <c:pt idx="79">
                  <c:v>4.2897752389941757E-2</c:v>
                </c:pt>
                <c:pt idx="80">
                  <c:v>4.2897752389941757E-2</c:v>
                </c:pt>
                <c:pt idx="81">
                  <c:v>4.2897752389941757E-2</c:v>
                </c:pt>
                <c:pt idx="82">
                  <c:v>4.3018960397394418E-2</c:v>
                </c:pt>
                <c:pt idx="83">
                  <c:v>4.3018960397394418E-2</c:v>
                </c:pt>
                <c:pt idx="84">
                  <c:v>4.3018960397394418E-2</c:v>
                </c:pt>
                <c:pt idx="85">
                  <c:v>4.3603610786283803E-2</c:v>
                </c:pt>
                <c:pt idx="86">
                  <c:v>4.3625000434657807E-2</c:v>
                </c:pt>
                <c:pt idx="87">
                  <c:v>5.0797662522739567E-2</c:v>
                </c:pt>
                <c:pt idx="88">
                  <c:v>5.0797662522739567E-2</c:v>
                </c:pt>
                <c:pt idx="89">
                  <c:v>5.0797662522739567E-2</c:v>
                </c:pt>
                <c:pt idx="90">
                  <c:v>5.0797662522739567E-2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54-4459-A5A0-ECD961DC64E3}"/>
            </c:ext>
          </c:extLst>
        </c:ser>
        <c:ser>
          <c:idx val="8"/>
          <c:order val="8"/>
          <c:tx>
            <c:strRef>
              <c:f>'A (sine)'!$W$1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(sine)'!$V$2:$V$20</c:f>
              <c:numCache>
                <c:formatCode>General</c:formatCode>
                <c:ptCount val="19"/>
                <c:pt idx="0">
                  <c:v>-4000</c:v>
                </c:pt>
                <c:pt idx="1">
                  <c:v>-2000</c:v>
                </c:pt>
                <c:pt idx="2">
                  <c:v>0</c:v>
                </c:pt>
                <c:pt idx="3">
                  <c:v>2000</c:v>
                </c:pt>
                <c:pt idx="4">
                  <c:v>4000</c:v>
                </c:pt>
                <c:pt idx="5">
                  <c:v>6000</c:v>
                </c:pt>
                <c:pt idx="6">
                  <c:v>8000</c:v>
                </c:pt>
                <c:pt idx="7">
                  <c:v>10000</c:v>
                </c:pt>
                <c:pt idx="8">
                  <c:v>12000</c:v>
                </c:pt>
                <c:pt idx="9">
                  <c:v>14000</c:v>
                </c:pt>
                <c:pt idx="10">
                  <c:v>16000</c:v>
                </c:pt>
                <c:pt idx="11">
                  <c:v>18000</c:v>
                </c:pt>
                <c:pt idx="12">
                  <c:v>20000</c:v>
                </c:pt>
                <c:pt idx="13">
                  <c:v>22000</c:v>
                </c:pt>
                <c:pt idx="14">
                  <c:v>24000</c:v>
                </c:pt>
                <c:pt idx="15">
                  <c:v>26000</c:v>
                </c:pt>
                <c:pt idx="16">
                  <c:v>28000</c:v>
                </c:pt>
                <c:pt idx="17">
                  <c:v>30000</c:v>
                </c:pt>
                <c:pt idx="18">
                  <c:v>32000</c:v>
                </c:pt>
              </c:numCache>
            </c:numRef>
          </c:xVal>
          <c:yVal>
            <c:numRef>
              <c:f>'A (sine)'!$W$2:$W$20</c:f>
              <c:numCache>
                <c:formatCode>General</c:formatCode>
                <c:ptCount val="19"/>
                <c:pt idx="0">
                  <c:v>-2.0826546374904026E-2</c:v>
                </c:pt>
                <c:pt idx="1">
                  <c:v>-1.3125321103929107E-2</c:v>
                </c:pt>
                <c:pt idx="2">
                  <c:v>-5.2487655836695301E-4</c:v>
                </c:pt>
                <c:pt idx="3">
                  <c:v>1.3976814345653772E-2</c:v>
                </c:pt>
                <c:pt idx="4">
                  <c:v>2.6936691909571014E-2</c:v>
                </c:pt>
                <c:pt idx="5">
                  <c:v>3.5272978301595523E-2</c:v>
                </c:pt>
                <c:pt idx="6">
                  <c:v>3.6986933565882354E-2</c:v>
                </c:pt>
                <c:pt idx="7">
                  <c:v>3.163096288160111E-2</c:v>
                </c:pt>
                <c:pt idx="8">
                  <c:v>2.0413443798785312E-2</c:v>
                </c:pt>
                <c:pt idx="9">
                  <c:v>5.9157227884769643E-3</c:v>
                </c:pt>
                <c:pt idx="10">
                  <c:v>-8.5124391505234966E-3</c:v>
                </c:pt>
                <c:pt idx="11">
                  <c:v>-1.9537384475151277E-2</c:v>
                </c:pt>
                <c:pt idx="12">
                  <c:v>-2.4622305633212823E-2</c:v>
                </c:pt>
                <c:pt idx="13">
                  <c:v>-2.2621368389220946E-2</c:v>
                </c:pt>
                <c:pt idx="14">
                  <c:v>-1.4048067556091689E-2</c:v>
                </c:pt>
                <c:pt idx="15">
                  <c:v>-9.5496590329103778E-4</c:v>
                </c:pt>
                <c:pt idx="16">
                  <c:v>1.3547018468774466E-2</c:v>
                </c:pt>
                <c:pt idx="17">
                  <c:v>2.6017192823267022E-2</c:v>
                </c:pt>
                <c:pt idx="18">
                  <c:v>3.3490904090891588E-2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54-4459-A5A0-ECD961DC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7872"/>
        <c:axId val="1"/>
      </c:scatterChart>
      <c:valAx>
        <c:axId val="84035787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4390006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516819571865444E-2"/>
              <c:y val="0.408806260328570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78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19603971521907"/>
          <c:y val="0.90880788049641936"/>
          <c:w val="0.75076564970663062"/>
          <c:h val="6.28932957454392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36192911783459"/>
          <c:y val="2.823529411764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0.17882352941176471"/>
          <c:w val="0.90109997555609878"/>
          <c:h val="0.7035294117647058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Q_fit!$D$21:$D$140</c:f>
              <c:numCache>
                <c:formatCode>General</c:formatCode>
                <c:ptCount val="120"/>
                <c:pt idx="0">
                  <c:v>-0.47405000000000003</c:v>
                </c:pt>
                <c:pt idx="1">
                  <c:v>-0.16435</c:v>
                </c:pt>
                <c:pt idx="2">
                  <c:v>-0.1583</c:v>
                </c:pt>
                <c:pt idx="3">
                  <c:v>0.25800000000000001</c:v>
                </c:pt>
                <c:pt idx="4">
                  <c:v>0.36280000000000001</c:v>
                </c:pt>
                <c:pt idx="5">
                  <c:v>0.36709999999999998</c:v>
                </c:pt>
                <c:pt idx="6">
                  <c:v>0.57204999999999995</c:v>
                </c:pt>
                <c:pt idx="7">
                  <c:v>0.65915000000000001</c:v>
                </c:pt>
                <c:pt idx="8">
                  <c:v>0.6764</c:v>
                </c:pt>
                <c:pt idx="9">
                  <c:v>0.69189999999999996</c:v>
                </c:pt>
                <c:pt idx="10">
                  <c:v>0.81689999999999996</c:v>
                </c:pt>
                <c:pt idx="11">
                  <c:v>1.2035</c:v>
                </c:pt>
                <c:pt idx="12">
                  <c:v>1.2040500000000001</c:v>
                </c:pt>
                <c:pt idx="13">
                  <c:v>1.2052</c:v>
                </c:pt>
                <c:pt idx="14">
                  <c:v>1.20865</c:v>
                </c:pt>
                <c:pt idx="15">
                  <c:v>1.2112499999999999</c:v>
                </c:pt>
                <c:pt idx="16">
                  <c:v>1.21265</c:v>
                </c:pt>
                <c:pt idx="17">
                  <c:v>1.2130000000000001</c:v>
                </c:pt>
                <c:pt idx="18">
                  <c:v>1.2138500000000001</c:v>
                </c:pt>
                <c:pt idx="19">
                  <c:v>1.2152499999999999</c:v>
                </c:pt>
                <c:pt idx="20">
                  <c:v>1.2175499999999999</c:v>
                </c:pt>
                <c:pt idx="21">
                  <c:v>1.3106500000000001</c:v>
                </c:pt>
                <c:pt idx="22">
                  <c:v>1.3106500000000001</c:v>
                </c:pt>
                <c:pt idx="23">
                  <c:v>1.3121</c:v>
                </c:pt>
                <c:pt idx="24">
                  <c:v>1.3121</c:v>
                </c:pt>
                <c:pt idx="25">
                  <c:v>1.3144</c:v>
                </c:pt>
                <c:pt idx="26">
                  <c:v>1.3144</c:v>
                </c:pt>
                <c:pt idx="27">
                  <c:v>1.42035</c:v>
                </c:pt>
                <c:pt idx="28">
                  <c:v>1.5222</c:v>
                </c:pt>
                <c:pt idx="29">
                  <c:v>1.9338</c:v>
                </c:pt>
                <c:pt idx="30">
                  <c:v>1.9407000000000001</c:v>
                </c:pt>
                <c:pt idx="31">
                  <c:v>1.9524999999999999</c:v>
                </c:pt>
                <c:pt idx="32">
                  <c:v>1.9533499999999999</c:v>
                </c:pt>
                <c:pt idx="33">
                  <c:v>1.95825</c:v>
                </c:pt>
                <c:pt idx="34">
                  <c:v>1.9594</c:v>
                </c:pt>
                <c:pt idx="35">
                  <c:v>2.0449999999999999</c:v>
                </c:pt>
                <c:pt idx="36">
                  <c:v>2.0450499999999998</c:v>
                </c:pt>
                <c:pt idx="37">
                  <c:v>2.0472999999999999</c:v>
                </c:pt>
                <c:pt idx="38">
                  <c:v>2.0473499999999998</c:v>
                </c:pt>
                <c:pt idx="39">
                  <c:v>2.05105</c:v>
                </c:pt>
                <c:pt idx="40">
                  <c:v>2.0510999999999999</c:v>
                </c:pt>
                <c:pt idx="41">
                  <c:v>2.0550999999999999</c:v>
                </c:pt>
                <c:pt idx="42">
                  <c:v>2.0554000000000001</c:v>
                </c:pt>
                <c:pt idx="43">
                  <c:v>2.0577000000000001</c:v>
                </c:pt>
                <c:pt idx="44">
                  <c:v>2.0631499999999998</c:v>
                </c:pt>
                <c:pt idx="45">
                  <c:v>2.11965</c:v>
                </c:pt>
                <c:pt idx="46">
                  <c:v>2.1199499999999998</c:v>
                </c:pt>
                <c:pt idx="47">
                  <c:v>2.25475</c:v>
                </c:pt>
                <c:pt idx="48">
                  <c:v>2.2551999999999999</c:v>
                </c:pt>
                <c:pt idx="49">
                  <c:v>2.2557499999999999</c:v>
                </c:pt>
                <c:pt idx="50">
                  <c:v>2.2557999999999998</c:v>
                </c:pt>
                <c:pt idx="51">
                  <c:v>2.2569499999999998</c:v>
                </c:pt>
                <c:pt idx="52">
                  <c:v>2.2572000000000001</c:v>
                </c:pt>
                <c:pt idx="53">
                  <c:v>2.25725</c:v>
                </c:pt>
                <c:pt idx="54">
                  <c:v>2.35765</c:v>
                </c:pt>
                <c:pt idx="55">
                  <c:v>2.35995</c:v>
                </c:pt>
                <c:pt idx="56">
                  <c:v>2.3619500000000002</c:v>
                </c:pt>
                <c:pt idx="57">
                  <c:v>2.3665500000000002</c:v>
                </c:pt>
                <c:pt idx="58">
                  <c:v>2.3666</c:v>
                </c:pt>
                <c:pt idx="59">
                  <c:v>2.5712000000000002</c:v>
                </c:pt>
                <c:pt idx="60">
                  <c:v>2.5885500000000001</c:v>
                </c:pt>
                <c:pt idx="61">
                  <c:v>2.6760999999999999</c:v>
                </c:pt>
                <c:pt idx="62">
                  <c:v>2.6769500000000002</c:v>
                </c:pt>
                <c:pt idx="63">
                  <c:v>2.6789499999999999</c:v>
                </c:pt>
                <c:pt idx="64">
                  <c:v>2.6804000000000001</c:v>
                </c:pt>
                <c:pt idx="65">
                  <c:v>2.6804000000000001</c:v>
                </c:pt>
                <c:pt idx="66">
                  <c:v>2.6835499999999999</c:v>
                </c:pt>
                <c:pt idx="67">
                  <c:v>2.6838500000000001</c:v>
                </c:pt>
                <c:pt idx="68">
                  <c:v>2.6914500000000001</c:v>
                </c:pt>
                <c:pt idx="69">
                  <c:v>2.8009499999999998</c:v>
                </c:pt>
                <c:pt idx="70">
                  <c:v>2.8679000000000001</c:v>
                </c:pt>
                <c:pt idx="71">
                  <c:v>2.8679000000000001</c:v>
                </c:pt>
                <c:pt idx="72">
                  <c:v>2.8725000000000001</c:v>
                </c:pt>
                <c:pt idx="73">
                  <c:v>3.0073500000000002</c:v>
                </c:pt>
                <c:pt idx="74">
                  <c:v>3.0949499999999999</c:v>
                </c:pt>
                <c:pt idx="75">
                  <c:v>3.0949499999999999</c:v>
                </c:pt>
                <c:pt idx="76">
                  <c:v>3.0949499999999999</c:v>
                </c:pt>
                <c:pt idx="77">
                  <c:v>3.0949499999999999</c:v>
                </c:pt>
                <c:pt idx="78">
                  <c:v>3.0949499999999999</c:v>
                </c:pt>
                <c:pt idx="79">
                  <c:v>3.0949499999999999</c:v>
                </c:pt>
                <c:pt idx="80">
                  <c:v>3.0949499999999999</c:v>
                </c:pt>
                <c:pt idx="81">
                  <c:v>3.0949499999999999</c:v>
                </c:pt>
                <c:pt idx="82">
                  <c:v>3.0991499999999998</c:v>
                </c:pt>
                <c:pt idx="83">
                  <c:v>3.0997499999999998</c:v>
                </c:pt>
                <c:pt idx="84">
                  <c:v>3.0997499999999998</c:v>
                </c:pt>
                <c:pt idx="85">
                  <c:v>3.0997499999999998</c:v>
                </c:pt>
                <c:pt idx="86">
                  <c:v>3.1014499999999998</c:v>
                </c:pt>
                <c:pt idx="87">
                  <c:v>3.1014499999999998</c:v>
                </c:pt>
                <c:pt idx="88">
                  <c:v>3.1014499999999998</c:v>
                </c:pt>
                <c:pt idx="89">
                  <c:v>3.1096499999999998</c:v>
                </c:pt>
                <c:pt idx="90">
                  <c:v>3.10995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xVal>
          <c:yVal>
            <c:numRef>
              <c:f>Q_fit!$E$21:$E$140</c:f>
              <c:numCache>
                <c:formatCode>General</c:formatCode>
                <c:ptCount val="12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4.8455135323916855E-2</c:v>
                </c:pt>
                <c:pt idx="23">
                  <c:v>3.3207140614724809E-2</c:v>
                </c:pt>
                <c:pt idx="24">
                  <c:v>3.3207140614724809E-2</c:v>
                </c:pt>
                <c:pt idx="25">
                  <c:v>4.6607583400754937E-2</c:v>
                </c:pt>
                <c:pt idx="26">
                  <c:v>4.6607583400754937E-2</c:v>
                </c:pt>
                <c:pt idx="27">
                  <c:v>3.3608308937654492E-2</c:v>
                </c:pt>
                <c:pt idx="28">
                  <c:v>4.067359712435676E-3</c:v>
                </c:pt>
                <c:pt idx="29">
                  <c:v>-2.7792022771450423E-3</c:v>
                </c:pt>
                <c:pt idx="30">
                  <c:v>-6.6332053158876143E-3</c:v>
                </c:pt>
                <c:pt idx="31">
                  <c:v>-2.3808454711081715E-3</c:v>
                </c:pt>
                <c:pt idx="32">
                  <c:v>-4.3540214596775196E-3</c:v>
                </c:pt>
                <c:pt idx="33">
                  <c:v>-3.9471812884550976E-3</c:v>
                </c:pt>
                <c:pt idx="34">
                  <c:v>-3.9406619237394953E-3</c:v>
                </c:pt>
                <c:pt idx="35">
                  <c:v>-9.9204360080017914E-3</c:v>
                </c:pt>
                <c:pt idx="36">
                  <c:v>-5.0075019915939364E-3</c:v>
                </c:pt>
                <c:pt idx="37">
                  <c:v>-6.7257956387356075E-3</c:v>
                </c:pt>
                <c:pt idx="38">
                  <c:v>-7.5128760728502379E-3</c:v>
                </c:pt>
                <c:pt idx="39">
                  <c:v>8.2196866902825034E-3</c:v>
                </c:pt>
                <c:pt idx="40">
                  <c:v>-4.44481774662135E-3</c:v>
                </c:pt>
                <c:pt idx="41">
                  <c:v>-8.3142280263695592E-3</c:v>
                </c:pt>
                <c:pt idx="42">
                  <c:v>-7.6370185171318727E-3</c:v>
                </c:pt>
                <c:pt idx="43">
                  <c:v>-1.0545476332295823E-2</c:v>
                </c:pt>
                <c:pt idx="44">
                  <c:v>-6.7466256399881762E-3</c:v>
                </c:pt>
                <c:pt idx="45">
                  <c:v>-1.4805904418422795E-2</c:v>
                </c:pt>
                <c:pt idx="46">
                  <c:v>-8.9316732350417788E-3</c:v>
                </c:pt>
                <c:pt idx="47">
                  <c:v>-7.8454889219986557E-3</c:v>
                </c:pt>
                <c:pt idx="48">
                  <c:v>-8.7464401887266483E-3</c:v>
                </c:pt>
                <c:pt idx="49">
                  <c:v>-7.7254414290280904E-3</c:v>
                </c:pt>
                <c:pt idx="50">
                  <c:v>-8.7144448535559482E-3</c:v>
                </c:pt>
                <c:pt idx="51">
                  <c:v>-7.2616763266522607E-3</c:v>
                </c:pt>
                <c:pt idx="52">
                  <c:v>-8.9067653610385624E-3</c:v>
                </c:pt>
                <c:pt idx="53">
                  <c:v>-8.0957848258892389E-3</c:v>
                </c:pt>
                <c:pt idx="54">
                  <c:v>-1.7968218356381203E-2</c:v>
                </c:pt>
                <c:pt idx="55">
                  <c:v>-1.7714830581764471E-2</c:v>
                </c:pt>
                <c:pt idx="56">
                  <c:v>-1.2821505584727525E-2</c:v>
                </c:pt>
                <c:pt idx="57">
                  <c:v>-1.3220113532424868E-2</c:v>
                </c:pt>
                <c:pt idx="58">
                  <c:v>-1.0910340657554434E-2</c:v>
                </c:pt>
                <c:pt idx="59">
                  <c:v>-1.8689939638431102E-2</c:v>
                </c:pt>
                <c:pt idx="60">
                  <c:v>-1.9601021362997604E-2</c:v>
                </c:pt>
                <c:pt idx="61">
                  <c:v>-2.5629135717677467E-2</c:v>
                </c:pt>
                <c:pt idx="62">
                  <c:v>-2.5396756434099148E-2</c:v>
                </c:pt>
                <c:pt idx="63">
                  <c:v>-2.5385301228158536E-2</c:v>
                </c:pt>
                <c:pt idx="64">
                  <c:v>-2.735951540073614E-2</c:v>
                </c:pt>
                <c:pt idx="65">
                  <c:v>-2.6559515399117967E-2</c:v>
                </c:pt>
                <c:pt idx="66">
                  <c:v>-2.6169056613197478E-2</c:v>
                </c:pt>
                <c:pt idx="67">
                  <c:v>-3.1522348462973387E-2</c:v>
                </c:pt>
                <c:pt idx="68">
                  <c:v>-2.7639105811885552E-2</c:v>
                </c:pt>
                <c:pt idx="69">
                  <c:v>-3.4377474865098158E-2</c:v>
                </c:pt>
                <c:pt idx="70">
                  <c:v>-4.1032069624779094E-2</c:v>
                </c:pt>
                <c:pt idx="71">
                  <c:v>-4.1022069621393736E-2</c:v>
                </c:pt>
                <c:pt idx="72">
                  <c:v>-3.3440764077681533E-2</c:v>
                </c:pt>
                <c:pt idx="73">
                  <c:v>-4.0997195578042336E-2</c:v>
                </c:pt>
                <c:pt idx="74">
                  <c:v>-5.5073121734889291E-2</c:v>
                </c:pt>
                <c:pt idx="75">
                  <c:v>-5.5053121735394533E-2</c:v>
                </c:pt>
                <c:pt idx="76">
                  <c:v>-5.4773121735191971E-2</c:v>
                </c:pt>
                <c:pt idx="77">
                  <c:v>-5.4753121735697213E-2</c:v>
                </c:pt>
                <c:pt idx="78">
                  <c:v>-5.4753121735697213E-2</c:v>
                </c:pt>
                <c:pt idx="79">
                  <c:v>-5.4743121739587813E-2</c:v>
                </c:pt>
                <c:pt idx="80">
                  <c:v>-5.4553121740749638E-2</c:v>
                </c:pt>
                <c:pt idx="81">
                  <c:v>-5.4523121737869523E-2</c:v>
                </c:pt>
                <c:pt idx="82">
                  <c:v>-4.444997140775634E-2</c:v>
                </c:pt>
                <c:pt idx="83">
                  <c:v>-4.3620628832642006E-2</c:v>
                </c:pt>
                <c:pt idx="84">
                  <c:v>-4.3120628830721153E-2</c:v>
                </c:pt>
                <c:pt idx="85">
                  <c:v>-4.2820628831023833E-2</c:v>
                </c:pt>
                <c:pt idx="86">
                  <c:v>-4.4153722476615642E-2</c:v>
                </c:pt>
                <c:pt idx="87">
                  <c:v>-4.2953722477826362E-2</c:v>
                </c:pt>
                <c:pt idx="88">
                  <c:v>-4.2853722480352574E-2</c:v>
                </c:pt>
                <c:pt idx="89">
                  <c:v>-4.6874902140140562E-2</c:v>
                </c:pt>
                <c:pt idx="90">
                  <c:v>-4.3809539816141982E-2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3-4DC2-B94D-2EA7FA837EB9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Q_fit!$V$2:$V$38</c:f>
              <c:numCache>
                <c:formatCode>General</c:formatCode>
                <c:ptCount val="37"/>
                <c:pt idx="0">
                  <c:v>-4.1097007994123982E-2</c:v>
                </c:pt>
                <c:pt idx="1">
                  <c:v>-3.1978296479167723E-2</c:v>
                </c:pt>
                <c:pt idx="2">
                  <c:v>-2.3825992765584482E-2</c:v>
                </c:pt>
                <c:pt idx="3">
                  <c:v>-1.6640096853374281E-2</c:v>
                </c:pt>
                <c:pt idx="4">
                  <c:v>-1.0420608742537113E-2</c:v>
                </c:pt>
                <c:pt idx="5">
                  <c:v>-5.1675284330729718E-3</c:v>
                </c:pt>
                <c:pt idx="6">
                  <c:v>-8.8085592498186394E-4</c:v>
                </c:pt>
                <c:pt idx="7">
                  <c:v>2.4394087817362119E-3</c:v>
                </c:pt>
                <c:pt idx="8">
                  <c:v>4.7932656870812562E-3</c:v>
                </c:pt>
                <c:pt idx="9">
                  <c:v>6.1807147910532692E-3</c:v>
                </c:pt>
                <c:pt idx="10">
                  <c:v>6.6017560936522494E-3</c:v>
                </c:pt>
                <c:pt idx="11">
                  <c:v>6.0563895948781976E-3</c:v>
                </c:pt>
                <c:pt idx="12">
                  <c:v>4.5446152947311164E-3</c:v>
                </c:pt>
                <c:pt idx="13">
                  <c:v>2.0664331932109987E-3</c:v>
                </c:pt>
                <c:pt idx="14">
                  <c:v>-1.3781567096821448E-3</c:v>
                </c:pt>
                <c:pt idx="15">
                  <c:v>-5.7891544139483248E-3</c:v>
                </c:pt>
                <c:pt idx="16">
                  <c:v>-1.1166559919587538E-2</c:v>
                </c:pt>
                <c:pt idx="17">
                  <c:v>-1.7510373226599776E-2</c:v>
                </c:pt>
                <c:pt idx="18">
                  <c:v>-2.4820594334985055E-2</c:v>
                </c:pt>
                <c:pt idx="19">
                  <c:v>-3.3097223244743346E-2</c:v>
                </c:pt>
                <c:pt idx="20">
                  <c:v>-4.234025995587469E-2</c:v>
                </c:pt>
                <c:pt idx="21">
                  <c:v>-5.2549704468379074E-2</c:v>
                </c:pt>
                <c:pt idx="22">
                  <c:v>-6.3725556782256457E-2</c:v>
                </c:pt>
                <c:pt idx="23">
                  <c:v>-7.5867816897506893E-2</c:v>
                </c:pt>
                <c:pt idx="24">
                  <c:v>-8.8976484814130369E-2</c:v>
                </c:pt>
                <c:pt idx="25">
                  <c:v>-0.10305156053212686</c:v>
                </c:pt>
                <c:pt idx="26">
                  <c:v>-0.1180930440514964</c:v>
                </c:pt>
                <c:pt idx="27">
                  <c:v>-0.13410093537223897</c:v>
                </c:pt>
                <c:pt idx="28">
                  <c:v>-0.1510752344943545</c:v>
                </c:pt>
                <c:pt idx="29">
                  <c:v>-0.16901594141784315</c:v>
                </c:pt>
                <c:pt idx="30">
                  <c:v>-0.18792305614270483</c:v>
                </c:pt>
                <c:pt idx="31">
                  <c:v>-0.20779657866893952</c:v>
                </c:pt>
                <c:pt idx="32">
                  <c:v>-0.22863650899654725</c:v>
                </c:pt>
                <c:pt idx="33">
                  <c:v>-0.25044284712552789</c:v>
                </c:pt>
                <c:pt idx="34">
                  <c:v>-0.27321559305588172</c:v>
                </c:pt>
                <c:pt idx="35">
                  <c:v>-0.29695474678760858</c:v>
                </c:pt>
                <c:pt idx="36">
                  <c:v>-0.32166030832070847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3-4DC2-B94D-2EA7FA837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9200"/>
        <c:axId val="1"/>
      </c:scatterChart>
      <c:valAx>
        <c:axId val="842319200"/>
        <c:scaling>
          <c:orientation val="minMax"/>
          <c:max val="6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3299138889687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9882352941176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92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036668493361407"/>
          <c:y val="0.92705882352941171"/>
          <c:w val="0.13797326616224254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846153846153846"/>
          <c:y val="3.355704697986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01659125188534"/>
          <c:y val="0.15319345025053691"/>
          <c:w val="0.81230769230769229"/>
          <c:h val="0.608552851348126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3-49DA-9DBB-85002CF25794}"/>
            </c:ext>
          </c:extLst>
        </c:ser>
        <c:ser>
          <c:idx val="1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3'!$F$21:$F$150</c:f>
              <c:numCache>
                <c:formatCode>General</c:formatCode>
                <c:ptCount val="13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  <c:pt idx="107">
                  <c:v>40081</c:v>
                </c:pt>
                <c:pt idx="108">
                  <c:v>40870</c:v>
                </c:pt>
                <c:pt idx="109">
                  <c:v>41973.5</c:v>
                </c:pt>
                <c:pt idx="110">
                  <c:v>41973.5</c:v>
                </c:pt>
                <c:pt idx="111">
                  <c:v>42103</c:v>
                </c:pt>
                <c:pt idx="112">
                  <c:v>42114.5</c:v>
                </c:pt>
              </c:numCache>
            </c:numRef>
          </c:xVal>
          <c:yVal>
            <c:numRef>
              <c:f>'Active 3'!$K$21:$K$150</c:f>
              <c:numCache>
                <c:formatCode>General</c:formatCode>
                <c:ptCount val="130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  <c:pt idx="107">
                  <c:v>-0.22849899999710033</c:v>
                </c:pt>
                <c:pt idx="108">
                  <c:v>-0.23132999987865333</c:v>
                </c:pt>
                <c:pt idx="109">
                  <c:v>-0.23075650018290617</c:v>
                </c:pt>
                <c:pt idx="110">
                  <c:v>-0.23055650005699135</c:v>
                </c:pt>
                <c:pt idx="111">
                  <c:v>-0.23083699978451477</c:v>
                </c:pt>
                <c:pt idx="112">
                  <c:v>-0.23119549985858612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3-49DA-9DBB-85002CF25794}"/>
            </c:ext>
          </c:extLst>
        </c:ser>
        <c:ser>
          <c:idx val="2"/>
          <c:order val="2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3-49DA-9DBB-85002CF25794}"/>
            </c:ext>
          </c:extLst>
        </c:ser>
        <c:ser>
          <c:idx val="3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3-49DA-9DBB-85002CF25794}"/>
            </c:ext>
          </c:extLst>
        </c:ser>
        <c:ser>
          <c:idx val="4"/>
          <c:order val="4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23-49DA-9DBB-85002CF25794}"/>
            </c:ext>
          </c:extLst>
        </c:ser>
        <c:ser>
          <c:idx val="5"/>
          <c:order val="5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23-49DA-9DBB-85002CF25794}"/>
            </c:ext>
          </c:extLst>
        </c:ser>
        <c:ser>
          <c:idx val="6"/>
          <c:order val="6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3'!$O$21:$O$127</c:f>
              <c:numCache>
                <c:formatCode>General</c:formatCode>
                <c:ptCount val="107"/>
                <c:pt idx="19">
                  <c:v>-0.19427181500513521</c:v>
                </c:pt>
                <c:pt idx="20">
                  <c:v>-0.19430065240267264</c:v>
                </c:pt>
                <c:pt idx="21">
                  <c:v>-0.19546794010299195</c:v>
                </c:pt>
                <c:pt idx="22">
                  <c:v>-0.19548612020143946</c:v>
                </c:pt>
                <c:pt idx="23">
                  <c:v>-0.19551495759897689</c:v>
                </c:pt>
                <c:pt idx="24">
                  <c:v>-0.19684335858553792</c:v>
                </c:pt>
                <c:pt idx="25">
                  <c:v>-0.19812035377648873</c:v>
                </c:pt>
                <c:pt idx="26">
                  <c:v>-0.20328099413579515</c:v>
                </c:pt>
                <c:pt idx="27">
                  <c:v>-0.20336750632840744</c:v>
                </c:pt>
                <c:pt idx="28">
                  <c:v>-0.20351545471577337</c:v>
                </c:pt>
                <c:pt idx="29">
                  <c:v>-0.20352611201486329</c:v>
                </c:pt>
                <c:pt idx="30">
                  <c:v>-0.20358754820961691</c:v>
                </c:pt>
                <c:pt idx="31">
                  <c:v>-0.20360196690838564</c:v>
                </c:pt>
                <c:pt idx="32">
                  <c:v>-0.20467521961673507</c:v>
                </c:pt>
                <c:pt idx="33">
                  <c:v>-0.20467584651668155</c:v>
                </c:pt>
                <c:pt idx="34">
                  <c:v>-0.20470405701427249</c:v>
                </c:pt>
                <c:pt idx="35">
                  <c:v>-0.20470468391421898</c:v>
                </c:pt>
                <c:pt idx="36">
                  <c:v>-0.20475170141020391</c:v>
                </c:pt>
                <c:pt idx="37">
                  <c:v>-0.20480185340592116</c:v>
                </c:pt>
                <c:pt idx="38">
                  <c:v>-0.20480561480559997</c:v>
                </c:pt>
                <c:pt idx="39">
                  <c:v>-0.2048344522031374</c:v>
                </c:pt>
                <c:pt idx="40">
                  <c:v>-0.20490278429730216</c:v>
                </c:pt>
                <c:pt idx="41">
                  <c:v>-0.20561118123680849</c:v>
                </c:pt>
                <c:pt idx="42">
                  <c:v>-0.2056149426364873</c:v>
                </c:pt>
                <c:pt idx="43">
                  <c:v>-0.20730506489215908</c:v>
                </c:pt>
                <c:pt idx="44">
                  <c:v>-0.20731070699167728</c:v>
                </c:pt>
                <c:pt idx="45">
                  <c:v>-0.20731760289108841</c:v>
                </c:pt>
                <c:pt idx="46">
                  <c:v>-0.20731822979103487</c:v>
                </c:pt>
                <c:pt idx="47">
                  <c:v>-0.20733264848980357</c:v>
                </c:pt>
                <c:pt idx="48">
                  <c:v>-0.20733578298953592</c:v>
                </c:pt>
                <c:pt idx="49">
                  <c:v>-0.20733640988948238</c:v>
                </c:pt>
                <c:pt idx="50">
                  <c:v>-0.20859522498198568</c:v>
                </c:pt>
                <c:pt idx="51">
                  <c:v>-0.20862406237952311</c:v>
                </c:pt>
                <c:pt idx="52">
                  <c:v>-0.20864913837738175</c:v>
                </c:pt>
                <c:pt idx="53">
                  <c:v>-0.2087068131724566</c:v>
                </c:pt>
                <c:pt idx="54">
                  <c:v>-0.20870744007240305</c:v>
                </c:pt>
                <c:pt idx="55">
                  <c:v>-0.2112727146533411</c:v>
                </c:pt>
                <c:pt idx="56">
                  <c:v>-0.21149024893476473</c:v>
                </c:pt>
                <c:pt idx="57">
                  <c:v>-0.21258795074102632</c:v>
                </c:pt>
                <c:pt idx="58">
                  <c:v>-0.21259860804011627</c:v>
                </c:pt>
                <c:pt idx="59">
                  <c:v>-0.21262368403797488</c:v>
                </c:pt>
                <c:pt idx="60">
                  <c:v>-0.21264186413642239</c:v>
                </c:pt>
                <c:pt idx="61">
                  <c:v>-0.21264186413642239</c:v>
                </c:pt>
                <c:pt idx="62">
                  <c:v>-0.21268135883304973</c:v>
                </c:pt>
                <c:pt idx="63">
                  <c:v>-0.21268512023272854</c:v>
                </c:pt>
                <c:pt idx="64">
                  <c:v>-0.21278040902459133</c:v>
                </c:pt>
                <c:pt idx="65">
                  <c:v>-0.21415331990735142</c:v>
                </c:pt>
                <c:pt idx="66">
                  <c:v>-0.21499273893566911</c:v>
                </c:pt>
                <c:pt idx="67">
                  <c:v>-0.21505041373074396</c:v>
                </c:pt>
                <c:pt idx="68">
                  <c:v>-0.21674116288636222</c:v>
                </c:pt>
                <c:pt idx="69">
                  <c:v>-0.21783949159257029</c:v>
                </c:pt>
                <c:pt idx="70">
                  <c:v>-0.21783949159257029</c:v>
                </c:pt>
                <c:pt idx="71">
                  <c:v>-0.21783949159257029</c:v>
                </c:pt>
                <c:pt idx="72">
                  <c:v>-0.21783949159257029</c:v>
                </c:pt>
                <c:pt idx="73">
                  <c:v>-0.21783949159257029</c:v>
                </c:pt>
                <c:pt idx="74">
                  <c:v>-0.21783949159257029</c:v>
                </c:pt>
                <c:pt idx="75">
                  <c:v>-0.21783949159257029</c:v>
                </c:pt>
                <c:pt idx="76">
                  <c:v>-0.21783949159257029</c:v>
                </c:pt>
                <c:pt idx="77">
                  <c:v>-0.21789215118807342</c:v>
                </c:pt>
                <c:pt idx="78">
                  <c:v>-0.21789967398743101</c:v>
                </c:pt>
                <c:pt idx="79">
                  <c:v>-0.21789967398743101</c:v>
                </c:pt>
                <c:pt idx="80">
                  <c:v>-0.21789967398743101</c:v>
                </c:pt>
                <c:pt idx="81">
                  <c:v>-0.21792098858561085</c:v>
                </c:pt>
                <c:pt idx="82">
                  <c:v>-0.21792098858561085</c:v>
                </c:pt>
                <c:pt idx="83">
                  <c:v>-0.21792098858561085</c:v>
                </c:pt>
                <c:pt idx="84">
                  <c:v>-0.21802380017683123</c:v>
                </c:pt>
                <c:pt idx="85">
                  <c:v>-0.21802756157651004</c:v>
                </c:pt>
                <c:pt idx="86">
                  <c:v>-0.21928888426879922</c:v>
                </c:pt>
                <c:pt idx="87">
                  <c:v>-0.21928888426879922</c:v>
                </c:pt>
                <c:pt idx="88">
                  <c:v>-0.21928888426879922</c:v>
                </c:pt>
                <c:pt idx="89">
                  <c:v>-0.21928888426879922</c:v>
                </c:pt>
                <c:pt idx="90">
                  <c:v>-0.22049754736558527</c:v>
                </c:pt>
                <c:pt idx="91">
                  <c:v>-0.22066994485086336</c:v>
                </c:pt>
                <c:pt idx="92">
                  <c:v>-0.22195634354101118</c:v>
                </c:pt>
                <c:pt idx="93">
                  <c:v>-0.22314996103908202</c:v>
                </c:pt>
                <c:pt idx="94">
                  <c:v>-0.22314996103908202</c:v>
                </c:pt>
                <c:pt idx="95">
                  <c:v>-0.22314996103908202</c:v>
                </c:pt>
                <c:pt idx="96">
                  <c:v>-0.22316939493742249</c:v>
                </c:pt>
                <c:pt idx="97">
                  <c:v>-0.22455797831884422</c:v>
                </c:pt>
                <c:pt idx="98">
                  <c:v>-0.22542372714491349</c:v>
                </c:pt>
                <c:pt idx="99">
                  <c:v>-0.22570144382119783</c:v>
                </c:pt>
                <c:pt idx="100">
                  <c:v>-0.22587070680674359</c:v>
                </c:pt>
                <c:pt idx="101">
                  <c:v>-0.22592023190251437</c:v>
                </c:pt>
                <c:pt idx="102">
                  <c:v>-0.22592023190251437</c:v>
                </c:pt>
                <c:pt idx="103">
                  <c:v>-0.22687249292119593</c:v>
                </c:pt>
                <c:pt idx="104">
                  <c:v>-0.22687249292119593</c:v>
                </c:pt>
                <c:pt idx="105">
                  <c:v>-0.22687249292119593</c:v>
                </c:pt>
                <c:pt idx="106">
                  <c:v>-0.2271608668965702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23-49DA-9DBB-85002CF2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5744"/>
        <c:axId val="1"/>
      </c:scatterChart>
      <c:valAx>
        <c:axId val="840365744"/>
        <c:scaling>
          <c:orientation val="minMax"/>
          <c:max val="4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6153846153842"/>
              <c:y val="0.8523504025084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846153846153849E-2"/>
              <c:y val="0.40604097306628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5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93815987933634"/>
          <c:y val="0.91328680505845861"/>
          <c:w val="0.66923076923076918"/>
          <c:h val="6.71140939597315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4075491250869"/>
          <c:y val="5.8659297883338811E-2"/>
          <c:w val="0.85917556119390748"/>
          <c:h val="0.75139767288657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3'!$W$21:$W$127</c:f>
              <c:numCache>
                <c:formatCode>General</c:formatCode>
                <c:ptCount val="107"/>
                <c:pt idx="6">
                  <c:v>-8.2369533937579759E-2</c:v>
                </c:pt>
                <c:pt idx="7">
                  <c:v>-0.12804306196146542</c:v>
                </c:pt>
                <c:pt idx="8">
                  <c:v>-0.10040253141650816</c:v>
                </c:pt>
                <c:pt idx="9">
                  <c:v>-5.3748267428431612E-2</c:v>
                </c:pt>
                <c:pt idx="11">
                  <c:v>-5.3837051866351064E-2</c:v>
                </c:pt>
                <c:pt idx="12">
                  <c:v>-7.7147357547260598E-2</c:v>
                </c:pt>
                <c:pt idx="13">
                  <c:v>-7.0250751543191034E-2</c:v>
                </c:pt>
                <c:pt idx="14">
                  <c:v>-6.456116615040064E-2</c:v>
                </c:pt>
                <c:pt idx="15">
                  <c:v>-7.6664909664930711E-2</c:v>
                </c:pt>
                <c:pt idx="16">
                  <c:v>-8.966516965582072E-2</c:v>
                </c:pt>
                <c:pt idx="17">
                  <c:v>-7.8561783930569409E-2</c:v>
                </c:pt>
                <c:pt idx="18">
                  <c:v>-7.1768874318861864E-2</c:v>
                </c:pt>
                <c:pt idx="19">
                  <c:v>-8.5769262538853502E-2</c:v>
                </c:pt>
                <c:pt idx="20">
                  <c:v>-9.0976928007891714E-2</c:v>
                </c:pt>
                <c:pt idx="21">
                  <c:v>-9.4154784038861017E-2</c:v>
                </c:pt>
                <c:pt idx="22">
                  <c:v>-0.10916444172881044</c:v>
                </c:pt>
                <c:pt idx="23">
                  <c:v>-9.5387076640231272E-2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5F-4A2D-B7A5-AFC8C4167F9A}"/>
            </c:ext>
          </c:extLst>
        </c:ser>
        <c:ser>
          <c:idx val="1"/>
          <c:order val="1"/>
          <c:tx>
            <c:strRef>
              <c:f>'Active 3'!$X$20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3'!$X$21:$X$127</c:f>
              <c:numCache>
                <c:formatCode>General</c:formatCode>
                <c:ptCount val="107"/>
                <c:pt idx="0">
                  <c:v>-8.2686542563037743E-2</c:v>
                </c:pt>
                <c:pt idx="1">
                  <c:v>-7.9933932426361279E-2</c:v>
                </c:pt>
                <c:pt idx="3">
                  <c:v>-7.6794269635842641E-2</c:v>
                </c:pt>
                <c:pt idx="4">
                  <c:v>-7.6657219283433997E-2</c:v>
                </c:pt>
                <c:pt idx="5">
                  <c:v>-7.6648609498034148E-2</c:v>
                </c:pt>
                <c:pt idx="10">
                  <c:v>-8.4010130129506366E-2</c:v>
                </c:pt>
                <c:pt idx="43">
                  <c:v>-0.13164705343067268</c:v>
                </c:pt>
                <c:pt idx="50">
                  <c:v>-0.14476958929709285</c:v>
                </c:pt>
                <c:pt idx="51">
                  <c:v>-0.1445675307343518</c:v>
                </c:pt>
                <c:pt idx="52">
                  <c:v>-0.13971827976496226</c:v>
                </c:pt>
                <c:pt idx="53">
                  <c:v>-0.1402162850012183</c:v>
                </c:pt>
                <c:pt idx="54">
                  <c:v>-0.13790757744943355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5F-4A2D-B7A5-AFC8C4167F9A}"/>
            </c:ext>
          </c:extLst>
        </c:ser>
        <c:ser>
          <c:idx val="2"/>
          <c:order val="2"/>
          <c:tx>
            <c:strRef>
              <c:f>'Active 3'!$Y$20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3'!$Y$21:$Y$127</c:f>
              <c:numCache>
                <c:formatCode>General</c:formatCode>
                <c:ptCount val="107"/>
                <c:pt idx="24">
                  <c:v>-9.2756193563473838E-2</c:v>
                </c:pt>
                <c:pt idx="25">
                  <c:v>-0.1111034890464048</c:v>
                </c:pt>
                <c:pt idx="26">
                  <c:v>-0.11214220750423116</c:v>
                </c:pt>
                <c:pt idx="27">
                  <c:v>-0.11627948865899115</c:v>
                </c:pt>
                <c:pt idx="28">
                  <c:v>-0.11252506837187393</c:v>
                </c:pt>
                <c:pt idx="29">
                  <c:v>-0.11453473261949312</c:v>
                </c:pt>
                <c:pt idx="30">
                  <c:v>-0.11433977184902563</c:v>
                </c:pt>
                <c:pt idx="31">
                  <c:v>-0.11438334985862608</c:v>
                </c:pt>
                <c:pt idx="32">
                  <c:v>-0.12436891511037716</c:v>
                </c:pt>
                <c:pt idx="33">
                  <c:v>-0.11945841760315028</c:v>
                </c:pt>
                <c:pt idx="34">
                  <c:v>-0.1212863966038345</c:v>
                </c:pt>
                <c:pt idx="35">
                  <c:v>-0.12207591539264193</c:v>
                </c:pt>
                <c:pt idx="36">
                  <c:v>-0.11919083186532052</c:v>
                </c:pt>
                <c:pt idx="37">
                  <c:v>-0.12325559147096081</c:v>
                </c:pt>
                <c:pt idx="38">
                  <c:v>-0.12259303889292858</c:v>
                </c:pt>
                <c:pt idx="39">
                  <c:v>-0.12561388695768033</c:v>
                </c:pt>
                <c:pt idx="40">
                  <c:v>-0.12208144515750124</c:v>
                </c:pt>
                <c:pt idx="41">
                  <c:v>-0.13287740736832115</c:v>
                </c:pt>
                <c:pt idx="42">
                  <c:v>-0.12701743687784847</c:v>
                </c:pt>
                <c:pt idx="44">
                  <c:v>-0.13256403309042208</c:v>
                </c:pt>
                <c:pt idx="45">
                  <c:v>-0.13156259177018081</c:v>
                </c:pt>
                <c:pt idx="46">
                  <c:v>-0.1325533713609845</c:v>
                </c:pt>
                <c:pt idx="47">
                  <c:v>-0.13114137195470801</c:v>
                </c:pt>
                <c:pt idx="48">
                  <c:v>-0.13279530288298419</c:v>
                </c:pt>
                <c:pt idx="49">
                  <c:v>-0.13198608982896581</c:v>
                </c:pt>
                <c:pt idx="55">
                  <c:v>-0.14773518233753358</c:v>
                </c:pt>
                <c:pt idx="56">
                  <c:v>-0.1486709196198181</c:v>
                </c:pt>
                <c:pt idx="57">
                  <c:v>-0.15476578048959122</c:v>
                </c:pt>
                <c:pt idx="58">
                  <c:v>-0.15453457744000693</c:v>
                </c:pt>
                <c:pt idx="59">
                  <c:v>-0.15452599667838651</c:v>
                </c:pt>
                <c:pt idx="60">
                  <c:v>-0.15650239139307534</c:v>
                </c:pt>
                <c:pt idx="61">
                  <c:v>-0.15570239139145717</c:v>
                </c:pt>
                <c:pt idx="62">
                  <c:v>-0.15531696194644606</c:v>
                </c:pt>
                <c:pt idx="63">
                  <c:v>-0.16067075432513692</c:v>
                </c:pt>
                <c:pt idx="64">
                  <c:v>-0.15680152910803161</c:v>
                </c:pt>
                <c:pt idx="65">
                  <c:v>-0.16422454671692244</c:v>
                </c:pt>
                <c:pt idx="66">
                  <c:v>-0.17201576483158448</c:v>
                </c:pt>
                <c:pt idx="67">
                  <c:v>-0.16452949545045442</c:v>
                </c:pt>
                <c:pt idx="68">
                  <c:v>-0.17705584388372397</c:v>
                </c:pt>
                <c:pt idx="69">
                  <c:v>-0.19657143029997037</c:v>
                </c:pt>
                <c:pt idx="70">
                  <c:v>-0.19627143030027305</c:v>
                </c:pt>
                <c:pt idx="71">
                  <c:v>-0.1962414303046689</c:v>
                </c:pt>
                <c:pt idx="72">
                  <c:v>-0.19602143030295061</c:v>
                </c:pt>
                <c:pt idx="73">
                  <c:v>-0.18550143029949773</c:v>
                </c:pt>
                <c:pt idx="74">
                  <c:v>-0.18520143029980041</c:v>
                </c:pt>
                <c:pt idx="75">
                  <c:v>-0.18517143030419625</c:v>
                </c:pt>
                <c:pt idx="76">
                  <c:v>-0.18495143030247796</c:v>
                </c:pt>
                <c:pt idx="77">
                  <c:v>-0.18625515819107774</c:v>
                </c:pt>
                <c:pt idx="78">
                  <c:v>-0.18546999815437953</c:v>
                </c:pt>
                <c:pt idx="79">
                  <c:v>-0.18496999815245868</c:v>
                </c:pt>
                <c:pt idx="80">
                  <c:v>-0.18466999815276136</c:v>
                </c:pt>
                <c:pt idx="81">
                  <c:v>-0.18612874056786397</c:v>
                </c:pt>
                <c:pt idx="82">
                  <c:v>-0.18492874056907468</c:v>
                </c:pt>
                <c:pt idx="83">
                  <c:v>-0.1848287405716009</c:v>
                </c:pt>
                <c:pt idx="84">
                  <c:v>-0.18946562564952041</c:v>
                </c:pt>
                <c:pt idx="85">
                  <c:v>-0.18642309120772466</c:v>
                </c:pt>
                <c:pt idx="86">
                  <c:v>-0.19283338618252721</c:v>
                </c:pt>
                <c:pt idx="87">
                  <c:v>-0.19234338618399172</c:v>
                </c:pt>
                <c:pt idx="88">
                  <c:v>-0.19220338618752841</c:v>
                </c:pt>
                <c:pt idx="89">
                  <c:v>-0.19027338618171463</c:v>
                </c:pt>
                <c:pt idx="90">
                  <c:v>-0.2015021911084483</c:v>
                </c:pt>
                <c:pt idx="91">
                  <c:v>-0.20297773943048122</c:v>
                </c:pt>
                <c:pt idx="92">
                  <c:v>-0.21393043306652021</c:v>
                </c:pt>
                <c:pt idx="93">
                  <c:v>-0.22150814896939958</c:v>
                </c:pt>
                <c:pt idx="94">
                  <c:v>-0.22110814896495251</c:v>
                </c:pt>
                <c:pt idx="95">
                  <c:v>-0.2207081489677814</c:v>
                </c:pt>
                <c:pt idx="96">
                  <c:v>-0.2218909497320582</c:v>
                </c:pt>
                <c:pt idx="97">
                  <c:v>-0.22852983545781974</c:v>
                </c:pt>
                <c:pt idx="98">
                  <c:v>-0.23847122748982427</c:v>
                </c:pt>
                <c:pt idx="99">
                  <c:v>-0.23452900779604466</c:v>
                </c:pt>
                <c:pt idx="100">
                  <c:v>-0.24081074959044482</c:v>
                </c:pt>
                <c:pt idx="101">
                  <c:v>-0.2407490154084804</c:v>
                </c:pt>
                <c:pt idx="102">
                  <c:v>-0.2407490154084804</c:v>
                </c:pt>
                <c:pt idx="103">
                  <c:v>-0.24480355707891646</c:v>
                </c:pt>
                <c:pt idx="104">
                  <c:v>-0.24400355707729829</c:v>
                </c:pt>
                <c:pt idx="105">
                  <c:v>-0.24050355707840423</c:v>
                </c:pt>
                <c:pt idx="106">
                  <c:v>-0.24670109258524722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5F-4A2D-B7A5-AFC8C4167F9A}"/>
            </c:ext>
          </c:extLst>
        </c:ser>
        <c:ser>
          <c:idx val="3"/>
          <c:order val="3"/>
          <c:tx>
            <c:strRef>
              <c:f>'Active 3'!$AY$1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3'!$AY$2:$AY$92</c:f>
              <c:numCache>
                <c:formatCode>General</c:formatCode>
                <c:ptCount val="91"/>
                <c:pt idx="0">
                  <c:v>-8.6539055094287706E-2</c:v>
                </c:pt>
                <c:pt idx="1">
                  <c:v>-8.5465815007012058E-2</c:v>
                </c:pt>
                <c:pt idx="2">
                  <c:v>-8.4457470233495813E-2</c:v>
                </c:pt>
                <c:pt idx="3">
                  <c:v>-8.3514020773738928E-2</c:v>
                </c:pt>
                <c:pt idx="4">
                  <c:v>-8.2635466627741447E-2</c:v>
                </c:pt>
                <c:pt idx="5">
                  <c:v>-8.1821807795503354E-2</c:v>
                </c:pt>
                <c:pt idx="6">
                  <c:v>-8.1073044277024622E-2</c:v>
                </c:pt>
                <c:pt idx="7">
                  <c:v>-8.0389176072305307E-2</c:v>
                </c:pt>
                <c:pt idx="8">
                  <c:v>-7.9770203181345367E-2</c:v>
                </c:pt>
                <c:pt idx="9">
                  <c:v>-7.9216125604144816E-2</c:v>
                </c:pt>
                <c:pt idx="10">
                  <c:v>-7.872694334070364E-2</c:v>
                </c:pt>
                <c:pt idx="11">
                  <c:v>-7.8302656391021852E-2</c:v>
                </c:pt>
                <c:pt idx="12">
                  <c:v>-7.7943264755099467E-2</c:v>
                </c:pt>
                <c:pt idx="13">
                  <c:v>-7.7648768432936444E-2</c:v>
                </c:pt>
                <c:pt idx="14">
                  <c:v>-7.7419167424532823E-2</c:v>
                </c:pt>
                <c:pt idx="15">
                  <c:v>-7.7254461729888591E-2</c:v>
                </c:pt>
                <c:pt idx="16">
                  <c:v>-7.7154651349003747E-2</c:v>
                </c:pt>
                <c:pt idx="17">
                  <c:v>-7.7119736281878265E-2</c:v>
                </c:pt>
                <c:pt idx="18">
                  <c:v>-7.7149716528512186E-2</c:v>
                </c:pt>
                <c:pt idx="19">
                  <c:v>-7.7244592088905495E-2</c:v>
                </c:pt>
                <c:pt idx="20">
                  <c:v>-7.7404362963058179E-2</c:v>
                </c:pt>
                <c:pt idx="21">
                  <c:v>-7.7629029150970266E-2</c:v>
                </c:pt>
                <c:pt idx="22">
                  <c:v>-7.7918590652641728E-2</c:v>
                </c:pt>
                <c:pt idx="23">
                  <c:v>-7.8273047468072593E-2</c:v>
                </c:pt>
                <c:pt idx="24">
                  <c:v>-7.8692399597262819E-2</c:v>
                </c:pt>
                <c:pt idx="25">
                  <c:v>-7.9176647040212447E-2</c:v>
                </c:pt>
                <c:pt idx="26">
                  <c:v>-7.9725789796921451E-2</c:v>
                </c:pt>
                <c:pt idx="27">
                  <c:v>-8.0339827867389843E-2</c:v>
                </c:pt>
                <c:pt idx="28">
                  <c:v>-8.1018761251617638E-2</c:v>
                </c:pt>
                <c:pt idx="29">
                  <c:v>-8.1762589949604794E-2</c:v>
                </c:pt>
                <c:pt idx="30">
                  <c:v>-8.2571313961351367E-2</c:v>
                </c:pt>
                <c:pt idx="31">
                  <c:v>-8.3444933286857301E-2</c:v>
                </c:pt>
                <c:pt idx="32">
                  <c:v>-8.4383447926122623E-2</c:v>
                </c:pt>
                <c:pt idx="33">
                  <c:v>-8.5386857879147335E-2</c:v>
                </c:pt>
                <c:pt idx="34">
                  <c:v>-8.6455163145931449E-2</c:v>
                </c:pt>
                <c:pt idx="35">
                  <c:v>-8.7588363726474924E-2</c:v>
                </c:pt>
                <c:pt idx="36">
                  <c:v>-8.8786459620777788E-2</c:v>
                </c:pt>
                <c:pt idx="37">
                  <c:v>-9.0049450828840055E-2</c:v>
                </c:pt>
                <c:pt idx="38">
                  <c:v>-9.1377337350661697E-2</c:v>
                </c:pt>
                <c:pt idx="39">
                  <c:v>-9.2770119186242728E-2</c:v>
                </c:pt>
                <c:pt idx="40">
                  <c:v>-9.4227796335583147E-2</c:v>
                </c:pt>
                <c:pt idx="41">
                  <c:v>-9.5750368798682955E-2</c:v>
                </c:pt>
                <c:pt idx="42">
                  <c:v>-9.7337836575542125E-2</c:v>
                </c:pt>
                <c:pt idx="43">
                  <c:v>-9.8990199666160711E-2</c:v>
                </c:pt>
                <c:pt idx="44">
                  <c:v>-0.10070745807053867</c:v>
                </c:pt>
                <c:pt idx="45">
                  <c:v>-0.10248961178867602</c:v>
                </c:pt>
                <c:pt idx="46">
                  <c:v>-0.10433666082057275</c:v>
                </c:pt>
                <c:pt idx="47">
                  <c:v>-0.10624860516622886</c:v>
                </c:pt>
                <c:pt idx="48">
                  <c:v>-0.10822544482564439</c:v>
                </c:pt>
                <c:pt idx="49">
                  <c:v>-0.11026717979881927</c:v>
                </c:pt>
                <c:pt idx="50">
                  <c:v>-0.11237381008575355</c:v>
                </c:pt>
                <c:pt idx="51">
                  <c:v>-0.1145453356864472</c:v>
                </c:pt>
                <c:pt idx="52">
                  <c:v>-0.11678175660090026</c:v>
                </c:pt>
                <c:pt idx="53">
                  <c:v>-0.11908307282911271</c:v>
                </c:pt>
                <c:pt idx="54">
                  <c:v>-0.12144928437108451</c:v>
                </c:pt>
                <c:pt idx="55">
                  <c:v>-0.12388039122681574</c:v>
                </c:pt>
                <c:pt idx="56">
                  <c:v>-0.12637639339630632</c:v>
                </c:pt>
                <c:pt idx="57">
                  <c:v>-0.1289372908795563</c:v>
                </c:pt>
                <c:pt idx="58">
                  <c:v>-0.13156308367656566</c:v>
                </c:pt>
                <c:pt idx="59">
                  <c:v>-0.13425377178733441</c:v>
                </c:pt>
                <c:pt idx="60">
                  <c:v>-0.13700935521186258</c:v>
                </c:pt>
                <c:pt idx="61">
                  <c:v>-0.13982983395015008</c:v>
                </c:pt>
                <c:pt idx="62">
                  <c:v>-0.142715208002197</c:v>
                </c:pt>
                <c:pt idx="63">
                  <c:v>-0.14566547736800328</c:v>
                </c:pt>
                <c:pt idx="64">
                  <c:v>-0.14868064204756898</c:v>
                </c:pt>
                <c:pt idx="65">
                  <c:v>-0.15176070204089406</c:v>
                </c:pt>
                <c:pt idx="66">
                  <c:v>-0.15490565734797851</c:v>
                </c:pt>
                <c:pt idx="67">
                  <c:v>-0.15811550796882234</c:v>
                </c:pt>
                <c:pt idx="68">
                  <c:v>-0.1613902539034256</c:v>
                </c:pt>
                <c:pt idx="69">
                  <c:v>-0.16472989515178821</c:v>
                </c:pt>
                <c:pt idx="70">
                  <c:v>-0.16813443171391018</c:v>
                </c:pt>
                <c:pt idx="71">
                  <c:v>-0.1716038635897916</c:v>
                </c:pt>
                <c:pt idx="72">
                  <c:v>-0.17513819077943238</c:v>
                </c:pt>
                <c:pt idx="73">
                  <c:v>-0.17873741328283252</c:v>
                </c:pt>
                <c:pt idx="74">
                  <c:v>-0.18240153109999208</c:v>
                </c:pt>
                <c:pt idx="75">
                  <c:v>-0.18613054423091102</c:v>
                </c:pt>
                <c:pt idx="76">
                  <c:v>-0.18992445267558933</c:v>
                </c:pt>
                <c:pt idx="77">
                  <c:v>-0.19378325643402702</c:v>
                </c:pt>
                <c:pt idx="78">
                  <c:v>-0.19770695550622414</c:v>
                </c:pt>
                <c:pt idx="79">
                  <c:v>-0.20169554989218058</c:v>
                </c:pt>
                <c:pt idx="80">
                  <c:v>-0.20574903959189647</c:v>
                </c:pt>
                <c:pt idx="81">
                  <c:v>-0.20986742460537169</c:v>
                </c:pt>
                <c:pt idx="82">
                  <c:v>-0.21405070493260633</c:v>
                </c:pt>
                <c:pt idx="83">
                  <c:v>-0.21829888057360036</c:v>
                </c:pt>
                <c:pt idx="84">
                  <c:v>-0.22261195152835378</c:v>
                </c:pt>
                <c:pt idx="85">
                  <c:v>-0.22698991779686656</c:v>
                </c:pt>
                <c:pt idx="86">
                  <c:v>-0.23143277937913875</c:v>
                </c:pt>
                <c:pt idx="87">
                  <c:v>-0.23594053627517031</c:v>
                </c:pt>
                <c:pt idx="88">
                  <c:v>-0.24051318848496128</c:v>
                </c:pt>
                <c:pt idx="89">
                  <c:v>-0.24985317884582134</c:v>
                </c:pt>
                <c:pt idx="90">
                  <c:v>-0.30044684947568484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5F-4A2D-B7A5-AFC8C416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8528"/>
        <c:axId val="1"/>
      </c:scatterChart>
      <c:valAx>
        <c:axId val="8403585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55648644915119"/>
              <c:y val="0.91061569817739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2597768295722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8528"/>
        <c:crossesAt val="0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46814365131809"/>
          <c:y val="0.89664921773046524"/>
          <c:w val="0.30014239685188715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LiTE fit</a:t>
            </a:r>
          </a:p>
        </c:rich>
      </c:tx>
      <c:layout>
        <c:manualLayout>
          <c:xMode val="edge"/>
          <c:yMode val="edge"/>
          <c:x val="0.31050276249715358"/>
          <c:y val="3.3582089552238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7611990606034659"/>
          <c:w val="0.81278659625100513"/>
          <c:h val="0.45895606007327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3'!$AF$21:$AF$127</c:f>
              <c:numCache>
                <c:formatCode>General</c:formatCode>
                <c:ptCount val="107"/>
                <c:pt idx="0">
                  <c:v>7.3297709786800239E-2</c:v>
                </c:pt>
                <c:pt idx="1">
                  <c:v>7.7012183295130904E-2</c:v>
                </c:pt>
                <c:pt idx="3">
                  <c:v>7.2696516437290734E-2</c:v>
                </c:pt>
                <c:pt idx="4">
                  <c:v>6.8822257589126079E-2</c:v>
                </c:pt>
                <c:pt idx="5">
                  <c:v>6.8644383545184165E-2</c:v>
                </c:pt>
                <c:pt idx="10">
                  <c:v>3.0954075459335664E-2</c:v>
                </c:pt>
                <c:pt idx="24">
                  <c:v>-3.9819358926910103E-2</c:v>
                </c:pt>
                <c:pt idx="25">
                  <c:v>-6.5552767574062296E-2</c:v>
                </c:pt>
                <c:pt idx="26">
                  <c:v>-7.3122155961141105E-2</c:v>
                </c:pt>
                <c:pt idx="27">
                  <c:v>-7.7060840192739316E-2</c:v>
                </c:pt>
                <c:pt idx="28">
                  <c:v>-7.2945870992322137E-2</c:v>
                </c:pt>
                <c:pt idx="29">
                  <c:v>-7.4928551454472192E-2</c:v>
                </c:pt>
                <c:pt idx="30">
                  <c:v>-7.4575402520558443E-2</c:v>
                </c:pt>
                <c:pt idx="31">
                  <c:v>-7.4581205839605896E-2</c:v>
                </c:pt>
                <c:pt idx="32">
                  <c:v>-8.1086359801879296E-2</c:v>
                </c:pt>
                <c:pt idx="33">
                  <c:v>-7.6173456769699208E-2</c:v>
                </c:pt>
                <c:pt idx="34">
                  <c:v>-7.7892752816165312E-2</c:v>
                </c:pt>
                <c:pt idx="35">
                  <c:v>-7.867984678577393E-2</c:v>
                </c:pt>
                <c:pt idx="36">
                  <c:v>-7.5611709981227737E-2</c:v>
                </c:pt>
                <c:pt idx="37">
                  <c:v>-7.9478628355194758E-2</c:v>
                </c:pt>
                <c:pt idx="38">
                  <c:v>-7.8801130499231042E-2</c:v>
                </c:pt>
                <c:pt idx="39">
                  <c:v>-8.1706902586575203E-2</c:v>
                </c:pt>
                <c:pt idx="40">
                  <c:v>-7.7898292598110916E-2</c:v>
                </c:pt>
                <c:pt idx="41">
                  <c:v>-8.5549842661164499E-2</c:v>
                </c:pt>
                <c:pt idx="42">
                  <c:v>-7.9671842119220238E-2</c:v>
                </c:pt>
                <c:pt idx="43">
                  <c:v>-7.4887229989220344E-2</c:v>
                </c:pt>
                <c:pt idx="44">
                  <c:v>-7.576865017104123E-2</c:v>
                </c:pt>
                <c:pt idx="45">
                  <c:v>-7.4723712148776572E-2</c:v>
                </c:pt>
                <c:pt idx="46">
                  <c:v>-7.5710535579321614E-2</c:v>
                </c:pt>
                <c:pt idx="47">
                  <c:v>-7.4207456483602274E-2</c:v>
                </c:pt>
                <c:pt idx="48">
                  <c:v>-7.5841565174162295E-2</c:v>
                </c:pt>
                <c:pt idx="49">
                  <c:v>-7.5028386717283346E-2</c:v>
                </c:pt>
                <c:pt idx="50">
                  <c:v>-7.9235152202676712E-2</c:v>
                </c:pt>
                <c:pt idx="51">
                  <c:v>-7.8822878860729251E-2</c:v>
                </c:pt>
                <c:pt idx="52">
                  <c:v>-7.3790355627150889E-2</c:v>
                </c:pt>
                <c:pt idx="53">
                  <c:v>-7.386515816486558E-2</c:v>
                </c:pt>
                <c:pt idx="54">
                  <c:v>-7.1551837783448841E-2</c:v>
                </c:pt>
                <c:pt idx="55">
                  <c:v>-6.0401385711544076E-2</c:v>
                </c:pt>
                <c:pt idx="56">
                  <c:v>-5.9383148705557831E-2</c:v>
                </c:pt>
                <c:pt idx="57">
                  <c:v>-5.5255208428944463E-2</c:v>
                </c:pt>
                <c:pt idx="58">
                  <c:v>-5.4921923079041424E-2</c:v>
                </c:pt>
                <c:pt idx="59">
                  <c:v>-5.4672942396326779E-2</c:v>
                </c:pt>
                <c:pt idx="60">
                  <c:v>-5.6474866481722757E-2</c:v>
                </c:pt>
                <c:pt idx="61">
                  <c:v>-5.5674866480104584E-2</c:v>
                </c:pt>
                <c:pt idx="62">
                  <c:v>-5.490989279765543E-2</c:v>
                </c:pt>
                <c:pt idx="63">
                  <c:v>-6.0227500913170307E-2</c:v>
                </c:pt>
                <c:pt idx="64">
                  <c:v>-5.5439460702813553E-2</c:v>
                </c:pt>
                <c:pt idx="65">
                  <c:v>-4.9188773755921233E-2</c:v>
                </c:pt>
                <c:pt idx="66">
                  <c:v>-4.8249708184182366E-2</c:v>
                </c:pt>
                <c:pt idx="67">
                  <c:v>-4.0154096556854424E-2</c:v>
                </c:pt>
                <c:pt idx="68">
                  <c:v>-3.4322043080842801E-2</c:v>
                </c:pt>
                <c:pt idx="69">
                  <c:v>-4.1448058017535871E-2</c:v>
                </c:pt>
                <c:pt idx="70">
                  <c:v>-4.1148058017838551E-2</c:v>
                </c:pt>
                <c:pt idx="71">
                  <c:v>-4.1118058022234394E-2</c:v>
                </c:pt>
                <c:pt idx="72">
                  <c:v>-4.0898058020516104E-2</c:v>
                </c:pt>
                <c:pt idx="73">
                  <c:v>-3.0378058017063225E-2</c:v>
                </c:pt>
                <c:pt idx="74">
                  <c:v>-3.0078058017365905E-2</c:v>
                </c:pt>
                <c:pt idx="75">
                  <c:v>-3.0048058021761748E-2</c:v>
                </c:pt>
                <c:pt idx="76">
                  <c:v>-2.9828058020043458E-2</c:v>
                </c:pt>
                <c:pt idx="77">
                  <c:v>-3.052950657896536E-2</c:v>
                </c:pt>
                <c:pt idx="78">
                  <c:v>-2.9658247569616242E-2</c:v>
                </c:pt>
                <c:pt idx="79">
                  <c:v>-2.9158247567695389E-2</c:v>
                </c:pt>
                <c:pt idx="80">
                  <c:v>-2.8858247567998069E-2</c:v>
                </c:pt>
                <c:pt idx="81">
                  <c:v>-3.0072962944601572E-2</c:v>
                </c:pt>
                <c:pt idx="82">
                  <c:v>-2.8872962945812292E-2</c:v>
                </c:pt>
                <c:pt idx="83">
                  <c:v>-2.8772962948338504E-2</c:v>
                </c:pt>
                <c:pt idx="84">
                  <c:v>-3.2231124670111466E-2</c:v>
                </c:pt>
                <c:pt idx="85">
                  <c:v>-2.9145414566918215E-2</c:v>
                </c:pt>
                <c:pt idx="86">
                  <c:v>-2.0882214277128469E-2</c:v>
                </c:pt>
                <c:pt idx="87">
                  <c:v>-2.0392214278592974E-2</c:v>
                </c:pt>
                <c:pt idx="88">
                  <c:v>-2.0252214282129671E-2</c:v>
                </c:pt>
                <c:pt idx="89">
                  <c:v>-1.832221427631589E-2</c:v>
                </c:pt>
                <c:pt idx="90">
                  <c:v>-1.5157972778566564E-2</c:v>
                </c:pt>
                <c:pt idx="91">
                  <c:v>-1.4556771621047682E-2</c:v>
                </c:pt>
                <c:pt idx="92">
                  <c:v>-9.8455968890208689E-3</c:v>
                </c:pt>
                <c:pt idx="93">
                  <c:v>-2.6545678200656508E-3</c:v>
                </c:pt>
                <c:pt idx="94">
                  <c:v>-2.2545678156185855E-3</c:v>
                </c:pt>
                <c:pt idx="95">
                  <c:v>-1.8545678184474779E-3</c:v>
                </c:pt>
                <c:pt idx="96">
                  <c:v>-2.7952570053237369E-3</c:v>
                </c:pt>
                <c:pt idx="97">
                  <c:v>7.9846652021056952E-3</c:v>
                </c:pt>
                <c:pt idx="98">
                  <c:v>9.0080025383783568E-3</c:v>
                </c:pt>
                <c:pt idx="99">
                  <c:v>1.648189574366471E-2</c:v>
                </c:pt>
                <c:pt idx="100">
                  <c:v>1.2355752102854389E-2</c:v>
                </c:pt>
                <c:pt idx="101">
                  <c:v>1.3048626916430273E-2</c:v>
                </c:pt>
                <c:pt idx="102">
                  <c:v>1.3048626916430273E-2</c:v>
                </c:pt>
                <c:pt idx="103">
                  <c:v>2.1163804716595569E-2</c:v>
                </c:pt>
                <c:pt idx="104">
                  <c:v>2.1963804718213742E-2</c:v>
                </c:pt>
                <c:pt idx="105">
                  <c:v>2.5463804717107796E-2</c:v>
                </c:pt>
                <c:pt idx="106">
                  <c:v>2.2963048055554575E-2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10-4DA9-8C47-BF124D9D3F74}"/>
            </c:ext>
          </c:extLst>
        </c:ser>
        <c:ser>
          <c:idx val="1"/>
          <c:order val="1"/>
          <c:tx>
            <c:strRef>
              <c:f>'Active 3'!$AZ$1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3'!$AZ$2:$AZ$112</c:f>
              <c:numCache>
                <c:formatCode>General</c:formatCode>
                <c:ptCount val="111"/>
                <c:pt idx="0">
                  <c:v>6.7184520279180274E-2</c:v>
                </c:pt>
                <c:pt idx="1">
                  <c:v>6.8969041398936962E-2</c:v>
                </c:pt>
                <c:pt idx="2">
                  <c:v>7.0619318778462933E-2</c:v>
                </c:pt>
                <c:pt idx="3">
                  <c:v>7.2129158335788784E-2</c:v>
                </c:pt>
                <c:pt idx="4">
                  <c:v>7.349213770095768E-2</c:v>
                </c:pt>
                <c:pt idx="5">
                  <c:v>7.4701588850377074E-2</c:v>
                </c:pt>
                <c:pt idx="6">
                  <c:v>7.5750580524147959E-2</c:v>
                </c:pt>
                <c:pt idx="7">
                  <c:v>7.6631900780675236E-2</c:v>
                </c:pt>
                <c:pt idx="8">
                  <c:v>7.7338040119192375E-2</c:v>
                </c:pt>
                <c:pt idx="9">
                  <c:v>7.7861175683201903E-2</c:v>
                </c:pt>
                <c:pt idx="10">
                  <c:v>7.8193157157383592E-2</c:v>
                </c:pt>
                <c:pt idx="11">
                  <c:v>7.8325495103127377E-2</c:v>
                </c:pt>
                <c:pt idx="12">
                  <c:v>7.8249352663706209E-2</c:v>
                </c:pt>
                <c:pt idx="13">
                  <c:v>7.795554183273555E-2</c:v>
                </c:pt>
                <c:pt idx="14">
                  <c:v>7.7434525844276125E-2</c:v>
                </c:pt>
                <c:pt idx="15">
                  <c:v>7.6676429734868393E-2</c:v>
                </c:pt>
                <c:pt idx="16">
                  <c:v>7.5671061769942663E-2</c:v>
                </c:pt>
                <c:pt idx="17">
                  <c:v>7.4407949238595325E-2</c:v>
                </c:pt>
                <c:pt idx="18">
                  <c:v>7.2876393116159302E-2</c:v>
                </c:pt>
                <c:pt idx="19">
                  <c:v>7.1065547283231029E-2</c:v>
                </c:pt>
                <c:pt idx="20">
                  <c:v>6.896452937880454E-2</c:v>
                </c:pt>
                <c:pt idx="21">
                  <c:v>6.656257195523059E-2</c:v>
                </c:pt>
                <c:pt idx="22">
                  <c:v>6.3849224384604553E-2</c:v>
                </c:pt>
                <c:pt idx="23">
                  <c:v>6.0814617901885519E-2</c:v>
                </c:pt>
                <c:pt idx="24">
                  <c:v>5.7449808152333595E-2</c:v>
                </c:pt>
                <c:pt idx="25">
                  <c:v>5.3747211388844286E-2</c:v>
                </c:pt>
                <c:pt idx="26">
                  <c:v>4.9701151527217553E-2</c:v>
                </c:pt>
                <c:pt idx="27">
                  <c:v>4.5308534689178601E-2</c:v>
                </c:pt>
                <c:pt idx="28">
                  <c:v>4.0569664150866207E-2</c:v>
                </c:pt>
                <c:pt idx="29">
                  <c:v>3.5489199640872479E-2</c:v>
                </c:pt>
                <c:pt idx="30">
                  <c:v>3.0077248111647793E-2</c:v>
                </c:pt>
                <c:pt idx="31">
                  <c:v>2.435054602781225E-2</c:v>
                </c:pt>
                <c:pt idx="32">
                  <c:v>1.8333654897279877E-2</c:v>
                </c:pt>
                <c:pt idx="33">
                  <c:v>1.2060044556080712E-2</c:v>
                </c:pt>
                <c:pt idx="34">
                  <c:v>5.5728902915774632E-3</c:v>
                </c:pt>
                <c:pt idx="35">
                  <c:v>-1.0746256537148436E-3</c:v>
                </c:pt>
                <c:pt idx="36">
                  <c:v>-7.8197213274026622E-3</c:v>
                </c:pt>
                <c:pt idx="37">
                  <c:v>-1.4591297536741909E-2</c:v>
                </c:pt>
                <c:pt idx="38">
                  <c:v>-2.131215609367201E-2</c:v>
                </c:pt>
                <c:pt idx="39">
                  <c:v>-2.790205906756172E-2</c:v>
                </c:pt>
                <c:pt idx="40">
                  <c:v>-3.4281362164912711E-2</c:v>
                </c:pt>
                <c:pt idx="41">
                  <c:v>-4.0374815113444054E-2</c:v>
                </c:pt>
                <c:pt idx="42">
                  <c:v>-4.6115060891281243E-2</c:v>
                </c:pt>
                <c:pt idx="43">
                  <c:v>-5.1445408902732644E-2</c:v>
                </c:pt>
                <c:pt idx="44">
                  <c:v>-5.6321594690567328E-2</c:v>
                </c:pt>
                <c:pt idx="45">
                  <c:v>-6.0712428543035685E-2</c:v>
                </c:pt>
                <c:pt idx="46">
                  <c:v>-6.4599421705106935E-2</c:v>
                </c:pt>
                <c:pt idx="47">
                  <c:v>-6.7975615086872387E-2</c:v>
                </c:pt>
                <c:pt idx="48">
                  <c:v>-7.0843898907576808E-2</c:v>
                </c:pt>
                <c:pt idx="49">
                  <c:v>-7.3215106521584195E-2</c:v>
                </c:pt>
                <c:pt idx="50">
                  <c:v>-7.5106113268361335E-2</c:v>
                </c:pt>
                <c:pt idx="51">
                  <c:v>-7.6538098230847812E-2</c:v>
                </c:pt>
                <c:pt idx="52">
                  <c:v>-7.7535055261257549E-2</c:v>
                </c:pt>
                <c:pt idx="53">
                  <c:v>-7.812258249018203E-2</c:v>
                </c:pt>
                <c:pt idx="54">
                  <c:v>-7.8326941053483173E-2</c:v>
                </c:pt>
                <c:pt idx="55">
                  <c:v>-7.817435237373814E-2</c:v>
                </c:pt>
                <c:pt idx="56">
                  <c:v>-7.7690494732959262E-2</c:v>
                </c:pt>
                <c:pt idx="57">
                  <c:v>-7.6900159402056315E-2</c:v>
                </c:pt>
                <c:pt idx="58">
                  <c:v>-7.5827030428720785E-2</c:v>
                </c:pt>
                <c:pt idx="59">
                  <c:v>-7.4493557723720197E-2</c:v>
                </c:pt>
                <c:pt idx="60">
                  <c:v>-7.2920898813623625E-2</c:v>
                </c:pt>
                <c:pt idx="61">
                  <c:v>-7.1128909818722871E-2</c:v>
                </c:pt>
                <c:pt idx="62">
                  <c:v>-6.9136170617642961E-2</c:v>
                </c:pt>
                <c:pt idx="63">
                  <c:v>-6.6960032767011582E-2</c:v>
                </c:pt>
                <c:pt idx="64">
                  <c:v>-6.4616681644675766E-2</c:v>
                </c:pt>
                <c:pt idx="65">
                  <c:v>-6.212120658826193E-2</c:v>
                </c:pt>
                <c:pt idx="66">
                  <c:v>-5.9487674607105953E-2</c:v>
                </c:pt>
                <c:pt idx="67">
                  <c:v>-5.6729204637359788E-2</c:v>
                </c:pt>
                <c:pt idx="68">
                  <c:v>-5.3858040355921635E-2</c:v>
                </c:pt>
                <c:pt idx="69">
                  <c:v>-5.0885620328241073E-2</c:v>
                </c:pt>
                <c:pt idx="70">
                  <c:v>-4.7822644792227004E-2</c:v>
                </c:pt>
                <c:pt idx="71">
                  <c:v>-4.4679138725897315E-2</c:v>
                </c:pt>
                <c:pt idx="72">
                  <c:v>-4.1464511056620607E-2</c:v>
                </c:pt>
                <c:pt idx="73">
                  <c:v>-3.8187609986289915E-2</c:v>
                </c:pt>
                <c:pt idx="74">
                  <c:v>-3.4856774464745353E-2</c:v>
                </c:pt>
                <c:pt idx="75">
                  <c:v>-3.1479881871101116E-2</c:v>
                </c:pt>
                <c:pt idx="76">
                  <c:v>-2.8064391979601665E-2</c:v>
                </c:pt>
                <c:pt idx="77">
                  <c:v>-2.4617387306155522E-2</c:v>
                </c:pt>
                <c:pt idx="78">
                  <c:v>-2.1145609960189198E-2</c:v>
                </c:pt>
                <c:pt idx="79">
                  <c:v>-1.7655495165084911E-2</c:v>
                </c:pt>
                <c:pt idx="80">
                  <c:v>-1.4153201656550912E-2</c:v>
                </c:pt>
                <c:pt idx="81">
                  <c:v>-1.0644639216797156E-2</c:v>
                </c:pt>
                <c:pt idx="82">
                  <c:v>-7.1354936473453862E-3</c:v>
                </c:pt>
                <c:pt idx="83">
                  <c:v>-3.6312495188610791E-3</c:v>
                </c:pt>
                <c:pt idx="84">
                  <c:v>-1.3721105772876961E-4</c:v>
                </c:pt>
                <c:pt idx="85">
                  <c:v>3.3414784669063319E-3</c:v>
                </c:pt>
                <c:pt idx="86">
                  <c:v>6.7998185064859287E-3</c:v>
                </c:pt>
                <c:pt idx="87">
                  <c:v>1.0232933830012447E-2</c:v>
                </c:pt>
                <c:pt idx="88">
                  <c:v>1.3636057685483474E-2</c:v>
                </c:pt>
                <c:pt idx="89">
                  <c:v>2.0333707681453084E-2</c:v>
                </c:pt>
                <c:pt idx="90">
                  <c:v>5.0476592027096097E-2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10-4DA9-8C47-BF124D9D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0824"/>
        <c:axId val="1"/>
      </c:scatterChart>
      <c:valAx>
        <c:axId val="84036082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3582246249069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39179182826027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08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79636221271424"/>
          <c:y val="0.87313589532651692"/>
          <c:w val="0.21461219174087259"/>
          <c:h val="7.46268656716417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1436643022212"/>
          <c:y val="5.2631650135866806E-2"/>
          <c:w val="0.84714344806323105"/>
          <c:h val="0.76177388354544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1-4852-93DD-EC988EC10020}"/>
            </c:ext>
          </c:extLst>
        </c:ser>
        <c:ser>
          <c:idx val="1"/>
          <c:order val="1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1-4852-93DD-EC988EC10020}"/>
            </c:ext>
          </c:extLst>
        </c:ser>
        <c:ser>
          <c:idx val="2"/>
          <c:order val="2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31-4852-93DD-EC988EC10020}"/>
            </c:ext>
          </c:extLst>
        </c:ser>
        <c:ser>
          <c:idx val="3"/>
          <c:order val="3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31-4852-93DD-EC988EC10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560"/>
        <c:axId val="1"/>
      </c:scatterChart>
      <c:valAx>
        <c:axId val="840356560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57172853393329"/>
              <c:y val="0.91135850400971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5714285714285719E-3"/>
              <c:y val="0.318559847609076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5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00014998125234"/>
          <c:y val="0.89473800539475501"/>
          <c:w val="0.37000029996250472"/>
          <c:h val="5.5401662049861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85724</xdr:colOff>
      <xdr:row>0</xdr:row>
      <xdr:rowOff>0</xdr:rowOff>
    </xdr:from>
    <xdr:to>
      <xdr:col>18</xdr:col>
      <xdr:colOff>123824</xdr:colOff>
      <xdr:row>17</xdr:row>
      <xdr:rowOff>133350</xdr:rowOff>
    </xdr:to>
    <xdr:graphicFrame macro="">
      <xdr:nvGraphicFramePr>
        <xdr:cNvPr id="19463" name="Chart 1">
          <a:extLst>
            <a:ext uri="{FF2B5EF4-FFF2-40B4-BE49-F238E27FC236}">
              <a16:creationId xmlns:a16="http://schemas.microsoft.com/office/drawing/2014/main" id="{EA4DDF3F-9735-E0A7-E0F8-4EFE8FE7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133350</xdr:colOff>
      <xdr:row>0</xdr:row>
      <xdr:rowOff>9525</xdr:rowOff>
    </xdr:from>
    <xdr:to>
      <xdr:col>27</xdr:col>
      <xdr:colOff>200025</xdr:colOff>
      <xdr:row>18</xdr:row>
      <xdr:rowOff>38100</xdr:rowOff>
    </xdr:to>
    <xdr:graphicFrame macro="">
      <xdr:nvGraphicFramePr>
        <xdr:cNvPr id="19464" name="Chart 2">
          <a:extLst>
            <a:ext uri="{FF2B5EF4-FFF2-40B4-BE49-F238E27FC236}">
              <a16:creationId xmlns:a16="http://schemas.microsoft.com/office/drawing/2014/main" id="{75CBCF58-3EF6-2D65-E417-2DD62AB6F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87072</xdr:colOff>
      <xdr:row>0</xdr:row>
      <xdr:rowOff>109586</xdr:rowOff>
    </xdr:from>
    <xdr:to>
      <xdr:col>14</xdr:col>
      <xdr:colOff>247650</xdr:colOff>
      <xdr:row>24</xdr:row>
      <xdr:rowOff>47625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54E533B-2373-0706-5BDD-9597A870A7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19049</xdr:rowOff>
    </xdr:from>
    <xdr:to>
      <xdr:col>17</xdr:col>
      <xdr:colOff>323850</xdr:colOff>
      <xdr:row>18</xdr:row>
      <xdr:rowOff>104775</xdr:rowOff>
    </xdr:to>
    <xdr:graphicFrame macro="">
      <xdr:nvGraphicFramePr>
        <xdr:cNvPr id="4115" name="Chart 1">
          <a:extLst>
            <a:ext uri="{FF2B5EF4-FFF2-40B4-BE49-F238E27FC236}">
              <a16:creationId xmlns:a16="http://schemas.microsoft.com/office/drawing/2014/main" id="{0DF98E17-A9A5-B075-7717-791332D73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485776</xdr:colOff>
      <xdr:row>0</xdr:row>
      <xdr:rowOff>66675</xdr:rowOff>
    </xdr:from>
    <xdr:to>
      <xdr:col>27</xdr:col>
      <xdr:colOff>76201</xdr:colOff>
      <xdr:row>18</xdr:row>
      <xdr:rowOff>123825</xdr:rowOff>
    </xdr:to>
    <xdr:graphicFrame macro="">
      <xdr:nvGraphicFramePr>
        <xdr:cNvPr id="4121" name="Chart 7">
          <a:extLst>
            <a:ext uri="{FF2B5EF4-FFF2-40B4-BE49-F238E27FC236}">
              <a16:creationId xmlns:a16="http://schemas.microsoft.com/office/drawing/2014/main" id="{68EC43A7-653C-9246-F852-3B1D3F2A0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38100</xdr:rowOff>
    </xdr:from>
    <xdr:to>
      <xdr:col>23</xdr:col>
      <xdr:colOff>219075</xdr:colOff>
      <xdr:row>14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9B2027-1BEA-DF93-1D4B-B77F90CFB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28575</xdr:colOff>
      <xdr:row>15</xdr:row>
      <xdr:rowOff>19051</xdr:rowOff>
    </xdr:from>
    <xdr:to>
      <xdr:col>23</xdr:col>
      <xdr:colOff>180975</xdr:colOff>
      <xdr:row>30</xdr:row>
      <xdr:rowOff>104776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07A66B1C-CAB3-F8DB-E260-93AD6B169E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228600</xdr:colOff>
      <xdr:row>59</xdr:row>
      <xdr:rowOff>66675</xdr:rowOff>
    </xdr:from>
    <xdr:to>
      <xdr:col>51</xdr:col>
      <xdr:colOff>381000</xdr:colOff>
      <xdr:row>77</xdr:row>
      <xdr:rowOff>28575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9C6FF0B2-4F41-CED0-27AE-C7B8003A8B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57150</xdr:colOff>
      <xdr:row>30</xdr:row>
      <xdr:rowOff>152400</xdr:rowOff>
    </xdr:from>
    <xdr:to>
      <xdr:col>23</xdr:col>
      <xdr:colOff>219075</xdr:colOff>
      <xdr:row>45</xdr:row>
      <xdr:rowOff>28575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8D49A900-96D5-0DC7-B7FB-FA5E6C1D5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</xdr:row>
      <xdr:rowOff>114300</xdr:rowOff>
    </xdr:from>
    <xdr:to>
      <xdr:col>11</xdr:col>
      <xdr:colOff>590550</xdr:colOff>
      <xdr:row>31</xdr:row>
      <xdr:rowOff>19050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C7D1BF94-DA2C-2D69-7BD1-D662ACF4B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31</xdr:row>
      <xdr:rowOff>38100</xdr:rowOff>
    </xdr:from>
    <xdr:to>
      <xdr:col>11</xdr:col>
      <xdr:colOff>581025</xdr:colOff>
      <xdr:row>45</xdr:row>
      <xdr:rowOff>133350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A8B91016-B8E6-963F-30A7-1E0C5F417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15</xdr:row>
      <xdr:rowOff>114300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EF7A9E60-4149-4617-0916-BEB620BC6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1</xdr:row>
      <xdr:rowOff>28575</xdr:rowOff>
    </xdr:from>
    <xdr:to>
      <xdr:col>21</xdr:col>
      <xdr:colOff>266700</xdr:colOff>
      <xdr:row>25</xdr:row>
      <xdr:rowOff>142875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AD7411E9-ADDC-2F4B-0D8E-9B0CB2C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0</xdr:row>
      <xdr:rowOff>0</xdr:rowOff>
    </xdr:from>
    <xdr:to>
      <xdr:col>46</xdr:col>
      <xdr:colOff>304800</xdr:colOff>
      <xdr:row>18</xdr:row>
      <xdr:rowOff>47625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B0BC3688-D084-E875-850C-18BEF028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</xdr:row>
      <xdr:rowOff>85725</xdr:rowOff>
    </xdr:from>
    <xdr:to>
      <xdr:col>20</xdr:col>
      <xdr:colOff>495300</xdr:colOff>
      <xdr:row>25</xdr:row>
      <xdr:rowOff>0</xdr:rowOff>
    </xdr:to>
    <xdr:graphicFrame macro="">
      <xdr:nvGraphicFramePr>
        <xdr:cNvPr id="5123" name="Chart 1">
          <a:extLst>
            <a:ext uri="{FF2B5EF4-FFF2-40B4-BE49-F238E27FC236}">
              <a16:creationId xmlns:a16="http://schemas.microsoft.com/office/drawing/2014/main" id="{342439AB-4011-3798-3E2E-43722D49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0</xdr:rowOff>
    </xdr:from>
    <xdr:to>
      <xdr:col>18</xdr:col>
      <xdr:colOff>323850</xdr:colOff>
      <xdr:row>17</xdr:row>
      <xdr:rowOff>76200</xdr:rowOff>
    </xdr:to>
    <xdr:graphicFrame macro="">
      <xdr:nvGraphicFramePr>
        <xdr:cNvPr id="6157" name="Chart 1">
          <a:extLst>
            <a:ext uri="{FF2B5EF4-FFF2-40B4-BE49-F238E27FC236}">
              <a16:creationId xmlns:a16="http://schemas.microsoft.com/office/drawing/2014/main" id="{C1041A82-3CE7-DF2E-119F-F4376F33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38100</xdr:colOff>
      <xdr:row>20</xdr:row>
      <xdr:rowOff>9525</xdr:rowOff>
    </xdr:from>
    <xdr:to>
      <xdr:col>34</xdr:col>
      <xdr:colOff>47625</xdr:colOff>
      <xdr:row>39</xdr:row>
      <xdr:rowOff>114300</xdr:rowOff>
    </xdr:to>
    <xdr:graphicFrame macro="">
      <xdr:nvGraphicFramePr>
        <xdr:cNvPr id="6158" name="Chart 2">
          <a:extLst>
            <a:ext uri="{FF2B5EF4-FFF2-40B4-BE49-F238E27FC236}">
              <a16:creationId xmlns:a16="http://schemas.microsoft.com/office/drawing/2014/main" id="{8EEBD45A-9472-A8E7-9D46-746C59354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66675</xdr:colOff>
      <xdr:row>20</xdr:row>
      <xdr:rowOff>9525</xdr:rowOff>
    </xdr:from>
    <xdr:to>
      <xdr:col>42</xdr:col>
      <xdr:colOff>295275</xdr:colOff>
      <xdr:row>39</xdr:row>
      <xdr:rowOff>152400</xdr:rowOff>
    </xdr:to>
    <xdr:graphicFrame macro="">
      <xdr:nvGraphicFramePr>
        <xdr:cNvPr id="6159" name="Chart 3">
          <a:extLst>
            <a:ext uri="{FF2B5EF4-FFF2-40B4-BE49-F238E27FC236}">
              <a16:creationId xmlns:a16="http://schemas.microsoft.com/office/drawing/2014/main" id="{5B4B2A7C-6A9B-5C9B-78DF-881A41DE0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561975</xdr:colOff>
      <xdr:row>0</xdr:row>
      <xdr:rowOff>0</xdr:rowOff>
    </xdr:from>
    <xdr:to>
      <xdr:col>47</xdr:col>
      <xdr:colOff>638175</xdr:colOff>
      <xdr:row>17</xdr:row>
      <xdr:rowOff>47625</xdr:rowOff>
    </xdr:to>
    <xdr:graphicFrame macro="">
      <xdr:nvGraphicFramePr>
        <xdr:cNvPr id="6160" name="Chart 4">
          <a:extLst>
            <a:ext uri="{FF2B5EF4-FFF2-40B4-BE49-F238E27FC236}">
              <a16:creationId xmlns:a16="http://schemas.microsoft.com/office/drawing/2014/main" id="{0841F15C-5E06-3614-6977-FE59E9117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457200</xdr:colOff>
      <xdr:row>0</xdr:row>
      <xdr:rowOff>171450</xdr:rowOff>
    </xdr:from>
    <xdr:to>
      <xdr:col>25</xdr:col>
      <xdr:colOff>28575</xdr:colOff>
      <xdr:row>14</xdr:row>
      <xdr:rowOff>180975</xdr:rowOff>
    </xdr:to>
    <xdr:graphicFrame macro="">
      <xdr:nvGraphicFramePr>
        <xdr:cNvPr id="6161" name="Chart 5">
          <a:extLst>
            <a:ext uri="{FF2B5EF4-FFF2-40B4-BE49-F238E27FC236}">
              <a16:creationId xmlns:a16="http://schemas.microsoft.com/office/drawing/2014/main" id="{E2B440D9-C9D7-E5D1-EBEF-63369015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600075</xdr:colOff>
      <xdr:row>16</xdr:row>
      <xdr:rowOff>123825</xdr:rowOff>
    </xdr:from>
    <xdr:to>
      <xdr:col>24</xdr:col>
      <xdr:colOff>161925</xdr:colOff>
      <xdr:row>32</xdr:row>
      <xdr:rowOff>47625</xdr:rowOff>
    </xdr:to>
    <xdr:graphicFrame macro="">
      <xdr:nvGraphicFramePr>
        <xdr:cNvPr id="6162" name="Chart 6">
          <a:extLst>
            <a:ext uri="{FF2B5EF4-FFF2-40B4-BE49-F238E27FC236}">
              <a16:creationId xmlns:a16="http://schemas.microsoft.com/office/drawing/2014/main" id="{C4B0BFD4-A868-E223-340F-3BD21A14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0EA46E61-A398-F947-D1D4-71A729242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8205" name="Chart 1">
          <a:extLst>
            <a:ext uri="{FF2B5EF4-FFF2-40B4-BE49-F238E27FC236}">
              <a16:creationId xmlns:a16="http://schemas.microsoft.com/office/drawing/2014/main" id="{86BE1F1D-09E5-CAEE-43ED-B339034D6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666750</xdr:colOff>
      <xdr:row>20</xdr:row>
      <xdr:rowOff>9525</xdr:rowOff>
    </xdr:from>
    <xdr:to>
      <xdr:col>34</xdr:col>
      <xdr:colOff>0</xdr:colOff>
      <xdr:row>39</xdr:row>
      <xdr:rowOff>142875</xdr:rowOff>
    </xdr:to>
    <xdr:graphicFrame macro="">
      <xdr:nvGraphicFramePr>
        <xdr:cNvPr id="8206" name="Chart 2">
          <a:extLst>
            <a:ext uri="{FF2B5EF4-FFF2-40B4-BE49-F238E27FC236}">
              <a16:creationId xmlns:a16="http://schemas.microsoft.com/office/drawing/2014/main" id="{F30C3E96-6C25-B4C4-7483-1AE29DD1C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8207" name="Chart 3">
          <a:extLst>
            <a:ext uri="{FF2B5EF4-FFF2-40B4-BE49-F238E27FC236}">
              <a16:creationId xmlns:a16="http://schemas.microsoft.com/office/drawing/2014/main" id="{8DC27F0A-CA9C-4442-92E8-4B9BE63D2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342900</xdr:colOff>
      <xdr:row>0</xdr:row>
      <xdr:rowOff>0</xdr:rowOff>
    </xdr:from>
    <xdr:to>
      <xdr:col>44</xdr:col>
      <xdr:colOff>476250</xdr:colOff>
      <xdr:row>17</xdr:row>
      <xdr:rowOff>28575</xdr:rowOff>
    </xdr:to>
    <xdr:graphicFrame macro="">
      <xdr:nvGraphicFramePr>
        <xdr:cNvPr id="8208" name="Chart 4">
          <a:extLst>
            <a:ext uri="{FF2B5EF4-FFF2-40B4-BE49-F238E27FC236}">
              <a16:creationId xmlns:a16="http://schemas.microsoft.com/office/drawing/2014/main" id="{0DEF29FB-84E8-CD34-0C6F-8E13C2611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161925</xdr:colOff>
      <xdr:row>1</xdr:row>
      <xdr:rowOff>180975</xdr:rowOff>
    </xdr:from>
    <xdr:to>
      <xdr:col>25</xdr:col>
      <xdr:colOff>485775</xdr:colOff>
      <xdr:row>16</xdr:row>
      <xdr:rowOff>57150</xdr:rowOff>
    </xdr:to>
    <xdr:graphicFrame macro="">
      <xdr:nvGraphicFramePr>
        <xdr:cNvPr id="8209" name="Chart 5">
          <a:extLst>
            <a:ext uri="{FF2B5EF4-FFF2-40B4-BE49-F238E27FC236}">
              <a16:creationId xmlns:a16="http://schemas.microsoft.com/office/drawing/2014/main" id="{9C6F3F02-B164-CD12-972E-04C6828FA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8210" name="Chart 6">
          <a:extLst>
            <a:ext uri="{FF2B5EF4-FFF2-40B4-BE49-F238E27FC236}">
              <a16:creationId xmlns:a16="http://schemas.microsoft.com/office/drawing/2014/main" id="{EB91759B-F57D-E369-D3C4-838BF010F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D9B46090-9162-2928-DD02-7AC6E85C0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142874</xdr:rowOff>
    </xdr:from>
    <xdr:to>
      <xdr:col>9</xdr:col>
      <xdr:colOff>533400</xdr:colOff>
      <xdr:row>19</xdr:row>
      <xdr:rowOff>104775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6C05B95-A3F9-DD9F-54C1-E5C23C15AB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0253" name="Chart 1">
          <a:extLst>
            <a:ext uri="{FF2B5EF4-FFF2-40B4-BE49-F238E27FC236}">
              <a16:creationId xmlns:a16="http://schemas.microsoft.com/office/drawing/2014/main" id="{6F5CC952-D984-2463-F0D6-C56533B98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0254" name="Chart 2">
          <a:extLst>
            <a:ext uri="{FF2B5EF4-FFF2-40B4-BE49-F238E27FC236}">
              <a16:creationId xmlns:a16="http://schemas.microsoft.com/office/drawing/2014/main" id="{C56A4E8D-7C8F-2459-3CC3-E3B3D3D1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0255" name="Chart 3">
          <a:extLst>
            <a:ext uri="{FF2B5EF4-FFF2-40B4-BE49-F238E27FC236}">
              <a16:creationId xmlns:a16="http://schemas.microsoft.com/office/drawing/2014/main" id="{5E3529BF-D632-CD92-A561-1B02AC6E4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0256" name="Chart 4">
          <a:extLst>
            <a:ext uri="{FF2B5EF4-FFF2-40B4-BE49-F238E27FC236}">
              <a16:creationId xmlns:a16="http://schemas.microsoft.com/office/drawing/2014/main" id="{8A0738C4-A369-374F-FC6D-D3254884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180975</xdr:colOff>
      <xdr:row>13</xdr:row>
      <xdr:rowOff>152400</xdr:rowOff>
    </xdr:from>
    <xdr:to>
      <xdr:col>15</xdr:col>
      <xdr:colOff>85725</xdr:colOff>
      <xdr:row>28</xdr:row>
      <xdr:rowOff>85725</xdr:rowOff>
    </xdr:to>
    <xdr:graphicFrame macro="">
      <xdr:nvGraphicFramePr>
        <xdr:cNvPr id="10257" name="Chart 5">
          <a:extLst>
            <a:ext uri="{FF2B5EF4-FFF2-40B4-BE49-F238E27FC236}">
              <a16:creationId xmlns:a16="http://schemas.microsoft.com/office/drawing/2014/main" id="{88EFB6CF-1BF4-6E12-E3D0-40EED7250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200025</xdr:colOff>
      <xdr:row>0</xdr:row>
      <xdr:rowOff>133350</xdr:rowOff>
    </xdr:from>
    <xdr:to>
      <xdr:col>15</xdr:col>
      <xdr:colOff>95250</xdr:colOff>
      <xdr:row>15</xdr:row>
      <xdr:rowOff>38100</xdr:rowOff>
    </xdr:to>
    <xdr:graphicFrame macro="">
      <xdr:nvGraphicFramePr>
        <xdr:cNvPr id="10258" name="Chart 6">
          <a:extLst>
            <a:ext uri="{FF2B5EF4-FFF2-40B4-BE49-F238E27FC236}">
              <a16:creationId xmlns:a16="http://schemas.microsoft.com/office/drawing/2014/main" id="{3DA1875F-CF91-11FD-A7CA-E696BB159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62BB3659-525D-303D-6F8A-CDBB43BA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2301" name="Chart 1">
          <a:extLst>
            <a:ext uri="{FF2B5EF4-FFF2-40B4-BE49-F238E27FC236}">
              <a16:creationId xmlns:a16="http://schemas.microsoft.com/office/drawing/2014/main" id="{A149F34E-2D1C-5280-BD35-41547BA79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2302" name="Chart 2">
          <a:extLst>
            <a:ext uri="{FF2B5EF4-FFF2-40B4-BE49-F238E27FC236}">
              <a16:creationId xmlns:a16="http://schemas.microsoft.com/office/drawing/2014/main" id="{FE77FB81-0353-302C-1C08-20A6C1AB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2303" name="Chart 3">
          <a:extLst>
            <a:ext uri="{FF2B5EF4-FFF2-40B4-BE49-F238E27FC236}">
              <a16:creationId xmlns:a16="http://schemas.microsoft.com/office/drawing/2014/main" id="{6E5D1613-35A8-0CB4-6491-5A71D181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2304" name="Chart 4">
          <a:extLst>
            <a:ext uri="{FF2B5EF4-FFF2-40B4-BE49-F238E27FC236}">
              <a16:creationId xmlns:a16="http://schemas.microsoft.com/office/drawing/2014/main" id="{4D63D959-FA97-889C-3001-D8C8C29A7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209550</xdr:colOff>
      <xdr:row>28</xdr:row>
      <xdr:rowOff>104775</xdr:rowOff>
    </xdr:from>
    <xdr:to>
      <xdr:col>10</xdr:col>
      <xdr:colOff>57150</xdr:colOff>
      <xdr:row>44</xdr:row>
      <xdr:rowOff>104775</xdr:rowOff>
    </xdr:to>
    <xdr:graphicFrame macro="">
      <xdr:nvGraphicFramePr>
        <xdr:cNvPr id="12305" name="Chart 5">
          <a:extLst>
            <a:ext uri="{FF2B5EF4-FFF2-40B4-BE49-F238E27FC236}">
              <a16:creationId xmlns:a16="http://schemas.microsoft.com/office/drawing/2014/main" id="{693BBC97-8D09-EF6D-A8AD-2DE95975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12306" name="Chart 6">
          <a:extLst>
            <a:ext uri="{FF2B5EF4-FFF2-40B4-BE49-F238E27FC236}">
              <a16:creationId xmlns:a16="http://schemas.microsoft.com/office/drawing/2014/main" id="{8EA7CACA-71FF-5E6E-151E-02384D2D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D66C26E4-CA12-6C34-989D-2975AAE56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2</xdr:row>
      <xdr:rowOff>28575</xdr:rowOff>
    </xdr:from>
    <xdr:to>
      <xdr:col>17</xdr:col>
      <xdr:colOff>133350</xdr:colOff>
      <xdr:row>20</xdr:row>
      <xdr:rowOff>142875</xdr:rowOff>
    </xdr:to>
    <xdr:graphicFrame macro="">
      <xdr:nvGraphicFramePr>
        <xdr:cNvPr id="17411" name="Chart 1">
          <a:extLst>
            <a:ext uri="{FF2B5EF4-FFF2-40B4-BE49-F238E27FC236}">
              <a16:creationId xmlns:a16="http://schemas.microsoft.com/office/drawing/2014/main" id="{DFB78227-DDF2-5080-400F-96A599D29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0</xdr:row>
      <xdr:rowOff>85725</xdr:rowOff>
    </xdr:from>
    <xdr:to>
      <xdr:col>20</xdr:col>
      <xdr:colOff>171450</xdr:colOff>
      <xdr:row>18</xdr:row>
      <xdr:rowOff>104775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205F9377-32E7-2FC1-BDDE-40C9D7093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20483" name="Chart 1">
          <a:extLst>
            <a:ext uri="{FF2B5EF4-FFF2-40B4-BE49-F238E27FC236}">
              <a16:creationId xmlns:a16="http://schemas.microsoft.com/office/drawing/2014/main" id="{036F6C3E-4EB5-236D-50EB-F88A2FE37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19</xdr:col>
      <xdr:colOff>57150</xdr:colOff>
      <xdr:row>18</xdr:row>
      <xdr:rowOff>66675</xdr:rowOff>
    </xdr:to>
    <xdr:graphicFrame macro="">
      <xdr:nvGraphicFramePr>
        <xdr:cNvPr id="15365" name="Chart 1">
          <a:extLst>
            <a:ext uri="{FF2B5EF4-FFF2-40B4-BE49-F238E27FC236}">
              <a16:creationId xmlns:a16="http://schemas.microsoft.com/office/drawing/2014/main" id="{6EC292BD-3923-D3D3-F78A-00D25D923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12</xdr:col>
      <xdr:colOff>219075</xdr:colOff>
      <xdr:row>22</xdr:row>
      <xdr:rowOff>9525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ED66E6F-309F-3C85-8DAC-7CA29D22D7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20</xdr:col>
      <xdr:colOff>114300</xdr:colOff>
      <xdr:row>18</xdr:row>
      <xdr:rowOff>19050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D0B3FB43-6A5A-43A5-ADB8-A86CDA79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57150</xdr:rowOff>
    </xdr:from>
    <xdr:to>
      <xdr:col>11</xdr:col>
      <xdr:colOff>228600</xdr:colOff>
      <xdr:row>21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9CAC6FC-3DA9-97EC-83A2-839DC60FF5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85725</xdr:colOff>
      <xdr:row>0</xdr:row>
      <xdr:rowOff>76200</xdr:rowOff>
    </xdr:from>
    <xdr:to>
      <xdr:col>22</xdr:col>
      <xdr:colOff>523875</xdr:colOff>
      <xdr:row>21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6A1E45-08F5-FD9E-BE4D-BD6C70B8D9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21</xdr:row>
      <xdr:rowOff>152400</xdr:rowOff>
    </xdr:from>
    <xdr:to>
      <xdr:col>11</xdr:col>
      <xdr:colOff>161925</xdr:colOff>
      <xdr:row>43</xdr:row>
      <xdr:rowOff>28575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B6ED404-6DE4-ED4A-2C8E-3DAD35BC1D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504825</xdr:colOff>
      <xdr:row>36</xdr:row>
      <xdr:rowOff>142875</xdr:rowOff>
    </xdr:from>
    <xdr:to>
      <xdr:col>37</xdr:col>
      <xdr:colOff>571500</xdr:colOff>
      <xdr:row>53</xdr:row>
      <xdr:rowOff>76200</xdr:rowOff>
    </xdr:to>
    <xdr:graphicFrame macro="">
      <xdr:nvGraphicFramePr>
        <xdr:cNvPr id="14347" name="Chart 3">
          <a:extLst>
            <a:ext uri="{FF2B5EF4-FFF2-40B4-BE49-F238E27FC236}">
              <a16:creationId xmlns:a16="http://schemas.microsoft.com/office/drawing/2014/main" id="{274BCA01-59D7-EB7D-201C-E089856D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0</xdr:row>
      <xdr:rowOff>0</xdr:rowOff>
    </xdr:from>
    <xdr:to>
      <xdr:col>19</xdr:col>
      <xdr:colOff>57150</xdr:colOff>
      <xdr:row>18</xdr:row>
      <xdr:rowOff>76200</xdr:rowOff>
    </xdr:to>
    <xdr:graphicFrame macro="">
      <xdr:nvGraphicFramePr>
        <xdr:cNvPr id="14348" name="Chart 4">
          <a:extLst>
            <a:ext uri="{FF2B5EF4-FFF2-40B4-BE49-F238E27FC236}">
              <a16:creationId xmlns:a16="http://schemas.microsoft.com/office/drawing/2014/main" id="{8C2EF542-485D-4054-A76E-6D6DCF616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142875</xdr:colOff>
      <xdr:row>18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69720BF-6785-49A8-E6EB-AACA8C815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20</xdr:row>
      <xdr:rowOff>57150</xdr:rowOff>
    </xdr:from>
    <xdr:to>
      <xdr:col>11</xdr:col>
      <xdr:colOff>581025</xdr:colOff>
      <xdr:row>40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2D1A612F-8CD6-1B8F-E6C4-5DE398527C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104680</xdr:colOff>
      <xdr:row>0</xdr:row>
      <xdr:rowOff>19243</xdr:rowOff>
    </xdr:from>
    <xdr:to>
      <xdr:col>18</xdr:col>
      <xdr:colOff>628555</xdr:colOff>
      <xdr:row>18</xdr:row>
      <xdr:rowOff>38486</xdr:rowOff>
    </xdr:to>
    <xdr:graphicFrame macro="">
      <xdr:nvGraphicFramePr>
        <xdr:cNvPr id="16389" name="Chart 1">
          <a:extLst>
            <a:ext uri="{FF2B5EF4-FFF2-40B4-BE49-F238E27FC236}">
              <a16:creationId xmlns:a16="http://schemas.microsoft.com/office/drawing/2014/main" id="{F7A887E7-45B1-2CDC-A681-EFB2EC88B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5463" TargetMode="External"/><Relationship Id="rId18" Type="http://schemas.openxmlformats.org/officeDocument/2006/relationships/hyperlink" Target="http://www.konkoly.hu/cgi-bin/IBVS?5843" TargetMode="External"/><Relationship Id="rId26" Type="http://schemas.openxmlformats.org/officeDocument/2006/relationships/hyperlink" Target="http://var.astro.cz/oejv/issues/oejv0160.pdf" TargetMode="External"/><Relationship Id="rId39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5300" TargetMode="External"/><Relationship Id="rId21" Type="http://schemas.openxmlformats.org/officeDocument/2006/relationships/hyperlink" Target="http://var.astro.cz/oejv/issues/oejv0116.pdf" TargetMode="External"/><Relationship Id="rId34" Type="http://schemas.openxmlformats.org/officeDocument/2006/relationships/hyperlink" Target="http://vsolj.cetus-net.org/vsoljno50.pdf" TargetMode="External"/><Relationship Id="rId42" Type="http://schemas.openxmlformats.org/officeDocument/2006/relationships/hyperlink" Target="http://vsolj.cetus-net.org/vsoljno56.pdf" TargetMode="External"/><Relationship Id="rId47" Type="http://schemas.openxmlformats.org/officeDocument/2006/relationships/hyperlink" Target="http://vsolj.cetus-net.org/no45.pdf" TargetMode="External"/><Relationship Id="rId50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konkoly.hu/cgi-bin/IBVS?5300" TargetMode="External"/><Relationship Id="rId12" Type="http://schemas.openxmlformats.org/officeDocument/2006/relationships/hyperlink" Target="http://www.konkoly.hu/cgi-bin/IBVS?5463" TargetMode="External"/><Relationship Id="rId17" Type="http://schemas.openxmlformats.org/officeDocument/2006/relationships/hyperlink" Target="http://www.konkoly.hu/cgi-bin/IBVS?5843" TargetMode="External"/><Relationship Id="rId25" Type="http://schemas.openxmlformats.org/officeDocument/2006/relationships/hyperlink" Target="http://var.astro.cz/oejv/issues/oejv0160.pdf" TargetMode="External"/><Relationship Id="rId33" Type="http://schemas.openxmlformats.org/officeDocument/2006/relationships/hyperlink" Target="http://vsolj.cetus-net.org/vsoljno50.pdf" TargetMode="External"/><Relationship Id="rId38" Type="http://schemas.openxmlformats.org/officeDocument/2006/relationships/hyperlink" Target="http://vsolj.cetus-net.org/vsoljno56.pdf" TargetMode="External"/><Relationship Id="rId46" Type="http://schemas.openxmlformats.org/officeDocument/2006/relationships/hyperlink" Target="http://vsolj.cetus-net.org/no45.pdf" TargetMode="External"/><Relationship Id="rId2" Type="http://schemas.openxmlformats.org/officeDocument/2006/relationships/hyperlink" Target="http://www.bav-astro.de/sfs/BAVM_link.php?BAVMnr=118" TargetMode="External"/><Relationship Id="rId16" Type="http://schemas.openxmlformats.org/officeDocument/2006/relationships/hyperlink" Target="http://www.konkoly.hu/cgi-bin/IBVS?5843" TargetMode="External"/><Relationship Id="rId20" Type="http://schemas.openxmlformats.org/officeDocument/2006/relationships/hyperlink" Target="http://www.konkoly.hu/cgi-bin/IBVS?5887" TargetMode="External"/><Relationship Id="rId29" Type="http://schemas.openxmlformats.org/officeDocument/2006/relationships/hyperlink" Target="http://vsolj.cetus-net.org/no47.pdf" TargetMode="External"/><Relationship Id="rId41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bav-astro.de/LkDB/index.php" TargetMode="External"/><Relationship Id="rId6" Type="http://schemas.openxmlformats.org/officeDocument/2006/relationships/hyperlink" Target="http://www.konkoly.hu/cgi-bin/IBVS?5300" TargetMode="External"/><Relationship Id="rId11" Type="http://schemas.openxmlformats.org/officeDocument/2006/relationships/hyperlink" Target="http://www.konkoly.hu/cgi-bin/IBVS?5463" TargetMode="External"/><Relationship Id="rId24" Type="http://schemas.openxmlformats.org/officeDocument/2006/relationships/hyperlink" Target="http://var.astro.cz/oejv/issues/oejv0155.pdf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hyperlink" Target="http://vsolj.cetus-net.org/vsoljno50.pdf" TargetMode="External"/><Relationship Id="rId40" Type="http://schemas.openxmlformats.org/officeDocument/2006/relationships/hyperlink" Target="http://vsolj.cetus-net.org/vsoljno56.pdf" TargetMode="External"/><Relationship Id="rId45" Type="http://schemas.openxmlformats.org/officeDocument/2006/relationships/hyperlink" Target="http://vsolj.cetus-net.org/no44.pdf" TargetMode="External"/><Relationship Id="rId5" Type="http://schemas.openxmlformats.org/officeDocument/2006/relationships/hyperlink" Target="http://www.konkoly.hu/cgi-bin/IBVS?5300" TargetMode="External"/><Relationship Id="rId15" Type="http://schemas.openxmlformats.org/officeDocument/2006/relationships/hyperlink" Target="http://www.konkoly.hu/cgi-bin/IBVS?5843" TargetMode="External"/><Relationship Id="rId23" Type="http://schemas.openxmlformats.org/officeDocument/2006/relationships/hyperlink" Target="http://www.bav-astro.de/sfs/BAVM_link.php?BAVMnr=220" TargetMode="External"/><Relationship Id="rId28" Type="http://schemas.openxmlformats.org/officeDocument/2006/relationships/hyperlink" Target="http://var.astro.cz/oejv/issues/oejv0160.pdf" TargetMode="External"/><Relationship Id="rId36" Type="http://schemas.openxmlformats.org/officeDocument/2006/relationships/hyperlink" Target="http://vsolj.cetus-net.org/vsoljno50.pdf" TargetMode="External"/><Relationship Id="rId49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5463" TargetMode="External"/><Relationship Id="rId19" Type="http://schemas.openxmlformats.org/officeDocument/2006/relationships/hyperlink" Target="http://www.konkoly.hu/cgi-bin/IBVS?5843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5300" TargetMode="External"/><Relationship Id="rId9" Type="http://schemas.openxmlformats.org/officeDocument/2006/relationships/hyperlink" Target="http://www.konkoly.hu/cgi-bin/IBVS?5463" TargetMode="External"/><Relationship Id="rId14" Type="http://schemas.openxmlformats.org/officeDocument/2006/relationships/hyperlink" Target="http://www.konkoly.hu/cgi-bin/IBVS?5843" TargetMode="External"/><Relationship Id="rId22" Type="http://schemas.openxmlformats.org/officeDocument/2006/relationships/hyperlink" Target="http://var.astro.cz/oejv/issues/oejv0160.pdf" TargetMode="External"/><Relationship Id="rId27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vsolj.cetus-net.org/no48.pdf" TargetMode="External"/><Relationship Id="rId35" Type="http://schemas.openxmlformats.org/officeDocument/2006/relationships/hyperlink" Target="http://vsolj.cetus-net.org/vsoljno50.pdf" TargetMode="External"/><Relationship Id="rId43" Type="http://schemas.openxmlformats.org/officeDocument/2006/relationships/hyperlink" Target="http://vsolj.cetus-net.org/vsoljno56.pdf" TargetMode="External"/><Relationship Id="rId48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5300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GR+Vir&amp;submit=Submit&amp;lang=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AC141"/>
  <sheetViews>
    <sheetView tabSelected="1" workbookViewId="0">
      <pane xSplit="14" ySplit="22" topLeftCell="O120" activePane="bottomRight" state="frozen"/>
      <selection pane="topRight" activeCell="O1" sqref="O1"/>
      <selection pane="bottomLeft" activeCell="A23" sqref="A23"/>
      <selection pane="bottomRight" activeCell="F12" sqref="F1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257" t="s">
        <v>349</v>
      </c>
      <c r="D2" s="4"/>
      <c r="E2" s="4"/>
      <c r="F2" s="21"/>
      <c r="Z2" s="1">
        <v>-5000</v>
      </c>
      <c r="AA2" s="1">
        <f t="shared" ref="AA2:AA46" si="0">+H$3+H$4*Z2+H$5*Z2^2+H$6*SIN(H$7*Z2+H$8)</f>
        <v>-2.1194869657262926E-2</v>
      </c>
      <c r="AB2" s="1">
        <f>+H$3+H$4*Z2+H$5*Z2^2</f>
        <v>-2.0112784333817694E-2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-5.1675341454828182E-3</v>
      </c>
      <c r="I3" s="216">
        <v>-5.1675341454828176</v>
      </c>
      <c r="J3" s="48">
        <v>1E-3</v>
      </c>
      <c r="Z3" s="1">
        <v>-4000</v>
      </c>
      <c r="AA3" s="1">
        <f t="shared" si="0"/>
        <v>-1.2169812766360776E-2</v>
      </c>
      <c r="AB3" s="1">
        <f t="shared" ref="AB3:AB41" si="2">+H$3+H$4*Z3+H$5*Z3^2</f>
        <v>-1.6640517689015217E-2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2.3850292787475952E-6</v>
      </c>
      <c r="I4" s="217">
        <v>2.3850292787475955</v>
      </c>
      <c r="J4" s="48">
        <v>9.9999999999999995E-7</v>
      </c>
      <c r="Z4" s="1">
        <v>-3000</v>
      </c>
      <c r="AA4" s="1">
        <f t="shared" si="0"/>
        <v>-4.080542750129269E-3</v>
      </c>
      <c r="AB4" s="1">
        <f t="shared" si="2"/>
        <v>-1.3409859347780488E-2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-1.2080415178387606E-10</v>
      </c>
      <c r="I5" s="217">
        <v>-1.2080415178387607</v>
      </c>
      <c r="J5" s="48">
        <v>1E-10</v>
      </c>
      <c r="Z5" s="1">
        <v>-2000</v>
      </c>
      <c r="AA5" s="1">
        <f t="shared" si="0"/>
        <v>2.3185304788008194E-3</v>
      </c>
      <c r="AB5" s="1">
        <f t="shared" si="2"/>
        <v>-1.0420809310113513E-2</v>
      </c>
    </row>
    <row r="6" spans="1:28">
      <c r="A6" s="47" t="s">
        <v>40</v>
      </c>
      <c r="G6" s="1" t="s">
        <v>314</v>
      </c>
      <c r="H6" s="1">
        <f t="shared" si="1"/>
        <v>1.4197284493854351E-2</v>
      </c>
      <c r="I6" s="217">
        <v>1.419728449385435</v>
      </c>
      <c r="J6" s="1">
        <v>0.01</v>
      </c>
      <c r="Z6" s="1">
        <v>-1000</v>
      </c>
      <c r="AA6" s="1">
        <f t="shared" si="0"/>
        <v>6.4979233004430897E-3</v>
      </c>
      <c r="AB6" s="1">
        <f t="shared" si="2"/>
        <v>-7.6733675760142887E-3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3.9664156448592197E-4</v>
      </c>
      <c r="I7" s="217">
        <v>3.9664156448592194</v>
      </c>
      <c r="J7" s="1">
        <v>1E-4</v>
      </c>
      <c r="K7" s="51" t="s">
        <v>350</v>
      </c>
      <c r="Z7" s="1">
        <v>0</v>
      </c>
      <c r="AA7" s="1">
        <f t="shared" si="0"/>
        <v>8.2352927561282624E-3</v>
      </c>
      <c r="AB7" s="1">
        <f t="shared" si="2"/>
        <v>-5.1675341454828182E-3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171.55291936219135</v>
      </c>
      <c r="I8" s="218">
        <v>1.7155291936219135</v>
      </c>
      <c r="J8" s="1">
        <v>100</v>
      </c>
      <c r="K8" s="51" t="s">
        <v>350</v>
      </c>
      <c r="Z8" s="1">
        <v>1000</v>
      </c>
      <c r="AA8" s="1">
        <f t="shared" si="0"/>
        <v>7.6499603473269267E-3</v>
      </c>
      <c r="AB8" s="1">
        <f t="shared" si="2"/>
        <v>-2.9033090185190992E-3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8.9764370970547097E-2</v>
      </c>
      <c r="Z9" s="1">
        <v>2000</v>
      </c>
      <c r="AA9" s="1">
        <f t="shared" si="0"/>
        <v>5.184384660028532E-3</v>
      </c>
      <c r="AB9" s="1">
        <f t="shared" si="2"/>
        <v>-8.8069219512313204E-4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0"/>
        <v>1.5354596109221808E-3</v>
      </c>
      <c r="AB10" s="1">
        <f t="shared" si="2"/>
        <v>9.0031632470508331E-4</v>
      </c>
    </row>
    <row r="11" spans="1:28">
      <c r="A11" t="s">
        <v>56</v>
      </c>
      <c r="B11"/>
      <c r="C11" s="61">
        <f ca="1">INTERCEPT(INDIRECT($E$9):G992,INDIRECT($D$9):F992)</f>
        <v>-9.8568240574859606E-4</v>
      </c>
      <c r="D11" s="2"/>
      <c r="E11"/>
      <c r="G11" s="1" t="s">
        <v>318</v>
      </c>
      <c r="H11" s="1">
        <f>2*H5*365.24/C8</f>
        <v>-2.5432394369651919E-7</v>
      </c>
      <c r="I11" s="1" t="s">
        <v>76</v>
      </c>
      <c r="Z11" s="1">
        <v>4000</v>
      </c>
      <c r="AA11" s="1">
        <f t="shared" si="0"/>
        <v>-2.4536941755540914E-3</v>
      </c>
      <c r="AB11" s="1">
        <f t="shared" si="2"/>
        <v>2.4397165409655456E-3</v>
      </c>
    </row>
    <row r="12" spans="1:28">
      <c r="A12" t="s">
        <v>60</v>
      </c>
      <c r="B12"/>
      <c r="C12" s="61">
        <f ca="1">SLOPE(INDIRECT($E$9):G992,INDIRECT($D$9):F992)</f>
        <v>-9.5535282812983636E-7</v>
      </c>
      <c r="D12" s="2"/>
      <c r="E12"/>
      <c r="Z12" s="1">
        <v>5000</v>
      </c>
      <c r="AA12" s="1">
        <f t="shared" si="0"/>
        <v>-5.9246430106898451E-3</v>
      </c>
      <c r="AB12" s="1">
        <f t="shared" si="2"/>
        <v>3.737508453658256E-3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2*PI()/H7</f>
        <v>15840.965420058987</v>
      </c>
      <c r="I13" s="1" t="s">
        <v>294</v>
      </c>
      <c r="Z13" s="1">
        <v>6000</v>
      </c>
      <c r="AA13" s="1">
        <f t="shared" si="0"/>
        <v>-8.1369314863205221E-3</v>
      </c>
      <c r="AB13" s="1">
        <f t="shared" si="2"/>
        <v>4.7936920627832157E-3</v>
      </c>
    </row>
    <row r="14" spans="1:28">
      <c r="A14"/>
      <c r="B14"/>
      <c r="C14"/>
      <c r="H14" s="1">
        <f>H13*C8</f>
        <v>5496.4791722935624</v>
      </c>
      <c r="I14" s="1" t="s">
        <v>28</v>
      </c>
      <c r="Z14" s="1">
        <v>7000</v>
      </c>
      <c r="AA14" s="1">
        <f t="shared" si="0"/>
        <v>-8.5830550096045975E-3</v>
      </c>
      <c r="AB14" s="1">
        <f t="shared" si="2"/>
        <v>5.6082673683404216E-3</v>
      </c>
    </row>
    <row r="15" spans="1:28">
      <c r="A15" s="35" t="s">
        <v>77</v>
      </c>
      <c r="B15"/>
      <c r="C15" s="71">
        <f ca="1">(C7+C11)+(C8+C12)*INT(MAX(F21:F3533))</f>
        <v>59728.999535712115</v>
      </c>
      <c r="E15" s="49" t="s">
        <v>78</v>
      </c>
      <c r="F15" s="46">
        <v>1</v>
      </c>
      <c r="H15" s="1">
        <f>H14/365.24</f>
        <v>15.048951846165705</v>
      </c>
      <c r="I15" s="1" t="s">
        <v>47</v>
      </c>
      <c r="Z15" s="1">
        <v>8000</v>
      </c>
      <c r="AA15" s="1">
        <f t="shared" si="0"/>
        <v>-7.0672614280880199E-3</v>
      </c>
      <c r="AB15" s="1">
        <f t="shared" si="2"/>
        <v>6.1812343703298751E-3</v>
      </c>
    </row>
    <row r="16" spans="1:28">
      <c r="A16" s="35" t="s">
        <v>86</v>
      </c>
      <c r="B16"/>
      <c r="C16" s="71">
        <f ca="1">+C8+C12</f>
        <v>0.34697784464717185</v>
      </c>
      <c r="E16" s="49" t="s">
        <v>87</v>
      </c>
      <c r="F16" s="183">
        <f ca="1">NOW()+15018.5+$C$5/24</f>
        <v>60368.639888078702</v>
      </c>
      <c r="Z16" s="1">
        <v>9000</v>
      </c>
      <c r="AA16" s="1">
        <f t="shared" si="0"/>
        <v>-3.7359460013768834E-3</v>
      </c>
      <c r="AB16" s="1">
        <f t="shared" si="2"/>
        <v>6.5125930687515779E-3</v>
      </c>
    </row>
    <row r="17" spans="1:29">
      <c r="A17" s="49" t="s">
        <v>90</v>
      </c>
      <c r="B17"/>
      <c r="C17">
        <f>COUNT(C21:C2191)</f>
        <v>115</v>
      </c>
      <c r="E17" s="49" t="s">
        <v>91</v>
      </c>
      <c r="F17" s="61">
        <f ca="1">ROUND(2*(F16-$C$7)/$C$8,0)/2+F15</f>
        <v>42375.5</v>
      </c>
      <c r="Z17" s="1">
        <v>10000</v>
      </c>
      <c r="AA17" s="1">
        <f t="shared" si="0"/>
        <v>9.4507979089777667E-4</v>
      </c>
      <c r="AB17" s="1">
        <f t="shared" si="2"/>
        <v>6.6023434636055273E-3</v>
      </c>
    </row>
    <row r="18" spans="1:29">
      <c r="A18" s="35" t="s">
        <v>93</v>
      </c>
      <c r="B18"/>
      <c r="C18" s="186">
        <f ca="1">+C15</f>
        <v>59728.999535712115</v>
      </c>
      <c r="D18" s="187">
        <f ca="1">+C16</f>
        <v>0.34697784464717185</v>
      </c>
      <c r="E18" s="49" t="s">
        <v>94</v>
      </c>
      <c r="F18" s="51">
        <f ca="1">ROUND(2*(F16-$C$15)/$C$16,0)/2+F15</f>
        <v>1844.5</v>
      </c>
      <c r="Z18" s="1">
        <v>11000</v>
      </c>
      <c r="AA18" s="1">
        <f t="shared" si="0"/>
        <v>6.2629160705148712E-3</v>
      </c>
      <c r="AB18" s="1">
        <f t="shared" si="2"/>
        <v>6.4504855548917269E-3</v>
      </c>
    </row>
    <row r="19" spans="1:29">
      <c r="E19" s="49" t="s">
        <v>98</v>
      </c>
      <c r="F19" s="86">
        <f ca="1">+$C$15+$C$16*F18-15018.5-$C$5/24</f>
        <v>45350.896003497161</v>
      </c>
      <c r="Z19" s="1">
        <v>12000</v>
      </c>
      <c r="AA19" s="1">
        <f t="shared" si="0"/>
        <v>1.1368268473002907E-2</v>
      </c>
      <c r="AB19" s="1">
        <f t="shared" si="2"/>
        <v>6.0570193426101732E-3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0"/>
        <v>1.5407320404603443E-2</v>
      </c>
      <c r="AB20" s="1">
        <f t="shared" si="2"/>
        <v>5.4219448267608661E-3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3">+(C21-C$7)/C$8</f>
        <v>-4740.5095066326803</v>
      </c>
      <c r="F21" s="1">
        <f t="shared" ref="F21:F52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N21" s="1">
        <f>G21</f>
        <v>-3.2986000005621463E-3</v>
      </c>
      <c r="O21" s="1">
        <f t="shared" ref="O21:O52" ca="1" si="6">+C$11+C$12*$F21</f>
        <v>3.5431676760008931E-3</v>
      </c>
      <c r="P21" s="1">
        <f t="shared" ref="P21:P52" si="7">+H$3+H$4*F21+H$5*F21^2+H$6*SIN(H$7*F21+H$8)</f>
        <v>-1.8810392901062178E-2</v>
      </c>
      <c r="Q21" s="271">
        <f t="shared" ref="Q21:Q52" si="8">+C21-15018.5</f>
        <v>29002.285199999998</v>
      </c>
      <c r="S21" s="1">
        <f t="shared" ref="S21:S56" si="9">+(P21-G21)^2</f>
        <v>2.4061571898800321E-4</v>
      </c>
      <c r="T21" s="1">
        <v>1</v>
      </c>
      <c r="U21" s="1">
        <f t="shared" ref="U21:U56" si="10">+T21*S21</f>
        <v>2.4061571898800321E-4</v>
      </c>
      <c r="V21" s="1">
        <f t="shared" ref="V21:V52" si="11">+H$3+H$4*F21+H$5*F21^2</f>
        <v>-1.9188517443885701E-2</v>
      </c>
      <c r="W21" s="1">
        <f t="shared" ref="W21:W52" si="12">+H$6*SIN(H$7*F21+H$8)</f>
        <v>3.7812454282352363E-4</v>
      </c>
      <c r="X21" s="1">
        <f t="shared" ref="X21:X52" si="13">G21-W21</f>
        <v>-3.6767245433856699E-3</v>
      </c>
      <c r="Z21" s="1">
        <v>14000</v>
      </c>
      <c r="AA21" s="1">
        <f t="shared" si="0"/>
        <v>1.7654307478138336E-2</v>
      </c>
      <c r="AB21" s="1">
        <f t="shared" si="2"/>
        <v>4.5452620073438074E-3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N22" s="1">
        <f>G22</f>
        <v>5.1578000056906603E-3</v>
      </c>
      <c r="O22" s="1">
        <f t="shared" ca="1" si="6"/>
        <v>5.8443996728279007E-4</v>
      </c>
      <c r="P22" s="1">
        <f t="shared" si="7"/>
        <v>4.0817440133231742E-3</v>
      </c>
      <c r="Q22" s="271">
        <f t="shared" si="8"/>
        <v>30076.887000000002</v>
      </c>
      <c r="S22" s="1">
        <f t="shared" si="9"/>
        <v>1.1578964987099754E-6</v>
      </c>
      <c r="T22" s="1">
        <v>1</v>
      </c>
      <c r="U22" s="1">
        <f t="shared" si="10"/>
        <v>1.1578964987099754E-6</v>
      </c>
      <c r="V22" s="1">
        <f t="shared" si="11"/>
        <v>-9.4136329232557426E-3</v>
      </c>
      <c r="W22" s="1">
        <f t="shared" si="12"/>
        <v>1.3495376936578917E-2</v>
      </c>
      <c r="X22" s="1">
        <f t="shared" si="13"/>
        <v>-8.3375769308882564E-3</v>
      </c>
      <c r="Z22" s="1">
        <v>15000</v>
      </c>
      <c r="AA22" s="1">
        <f t="shared" si="0"/>
        <v>1.762420893280997E-2</v>
      </c>
      <c r="AB22" s="1">
        <f t="shared" si="2"/>
        <v>3.4269708843590006E-3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5.2664112118093486E-4</v>
      </c>
      <c r="P23" s="1">
        <f t="shared" si="7"/>
        <v>4.351521665206819E-3</v>
      </c>
      <c r="Q23" s="271">
        <f t="shared" si="8"/>
        <v>30097.881000000001</v>
      </c>
      <c r="S23" s="1">
        <f t="shared" si="9"/>
        <v>6.7022910445273452E-6</v>
      </c>
      <c r="T23" s="1">
        <v>0.1</v>
      </c>
      <c r="U23" s="1">
        <f t="shared" si="10"/>
        <v>6.7022910445273452E-7</v>
      </c>
      <c r="V23" s="1">
        <f t="shared" si="11"/>
        <v>-9.2457572888498072E-3</v>
      </c>
      <c r="W23" s="1">
        <f t="shared" si="12"/>
        <v>1.3597278954056626E-2</v>
      </c>
      <c r="X23" s="1">
        <f t="shared" si="13"/>
        <v>-6.6568789517069925E-3</v>
      </c>
      <c r="Z23" s="1">
        <v>16000</v>
      </c>
      <c r="AA23" s="1">
        <f t="shared" si="0"/>
        <v>1.5148058133219353E-2</v>
      </c>
      <c r="AB23" s="1">
        <f t="shared" si="2"/>
        <v>2.0670714578064353E-3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N24" s="1">
        <f>G24</f>
        <v>3.2960000025923364E-3</v>
      </c>
      <c r="O24" s="1">
        <f t="shared" ca="1" si="6"/>
        <v>-3.4504927023235737E-3</v>
      </c>
      <c r="P24" s="1">
        <f t="shared" si="7"/>
        <v>3.159907616428136E-3</v>
      </c>
      <c r="Q24" s="271">
        <f t="shared" si="8"/>
        <v>31542.350100000003</v>
      </c>
      <c r="S24" s="1">
        <f t="shared" si="9"/>
        <v>1.8521137571865852E-8</v>
      </c>
      <c r="T24" s="1">
        <v>1</v>
      </c>
      <c r="U24" s="1">
        <f t="shared" si="10"/>
        <v>1.8521137571865852E-8</v>
      </c>
      <c r="V24" s="1">
        <f t="shared" si="11"/>
        <v>1.8172063775178477E-4</v>
      </c>
      <c r="W24" s="1">
        <f t="shared" si="12"/>
        <v>2.9781869786763512E-3</v>
      </c>
      <c r="X24" s="1">
        <f t="shared" si="13"/>
        <v>3.178130239159852E-4</v>
      </c>
      <c r="Z24" s="1">
        <v>17000</v>
      </c>
      <c r="AA24" s="1">
        <f t="shared" si="0"/>
        <v>1.0399178480604836E-2</v>
      </c>
      <c r="AB24" s="1">
        <f t="shared" si="2"/>
        <v>4.6556372768611493E-4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N25" s="1">
        <f>G25</f>
        <v>-6.8640000245068222E-4</v>
      </c>
      <c r="O25" s="1">
        <f t="shared" ca="1" si="6"/>
        <v>-4.4517024662036418E-3</v>
      </c>
      <c r="P25" s="1">
        <f t="shared" si="7"/>
        <v>-9.8563105283925104E-4</v>
      </c>
      <c r="Q25" s="271">
        <f t="shared" si="8"/>
        <v>31905.979899999998</v>
      </c>
      <c r="S25" s="1">
        <f t="shared" si="9"/>
        <v>8.9539221516646211E-8</v>
      </c>
      <c r="T25" s="1">
        <v>1</v>
      </c>
      <c r="U25" s="1">
        <f t="shared" si="10"/>
        <v>8.9539221516646211E-8</v>
      </c>
      <c r="V25" s="1">
        <f t="shared" si="11"/>
        <v>1.895281443239796E-3</v>
      </c>
      <c r="W25" s="1">
        <f t="shared" si="12"/>
        <v>-2.880912496079047E-3</v>
      </c>
      <c r="X25" s="1">
        <f t="shared" si="13"/>
        <v>2.1945124936283648E-3</v>
      </c>
      <c r="Z25" s="1">
        <v>18000</v>
      </c>
      <c r="AA25" s="1">
        <f t="shared" si="0"/>
        <v>3.8662710146651407E-3</v>
      </c>
      <c r="AB25" s="1">
        <f t="shared" si="2"/>
        <v>-1.3775523060019501E-3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N26" s="1">
        <f>G26</f>
        <v>-8.7479999638162553E-4</v>
      </c>
      <c r="O26" s="1">
        <f t="shared" ca="1" si="6"/>
        <v>-4.4927826378132248E-3</v>
      </c>
      <c r="P26" s="1">
        <f t="shared" si="7"/>
        <v>-1.1576648368559518E-3</v>
      </c>
      <c r="Q26" s="271">
        <f t="shared" si="8"/>
        <v>31920.899799999999</v>
      </c>
      <c r="S26" s="1">
        <f t="shared" si="9"/>
        <v>8.0012517976566054E-8</v>
      </c>
      <c r="T26" s="1">
        <v>1</v>
      </c>
      <c r="U26" s="1">
        <f t="shared" si="10"/>
        <v>8.0012517976566054E-8</v>
      </c>
      <c r="V26" s="1">
        <f t="shared" si="11"/>
        <v>1.9599224735595108E-3</v>
      </c>
      <c r="W26" s="1">
        <f t="shared" si="12"/>
        <v>-3.1175873104154627E-3</v>
      </c>
      <c r="X26" s="1">
        <f t="shared" si="13"/>
        <v>2.2427873140338371E-3</v>
      </c>
      <c r="Z26" s="1">
        <v>19000</v>
      </c>
      <c r="AA26" s="1">
        <f t="shared" si="0"/>
        <v>-3.7224675324209686E-3</v>
      </c>
      <c r="AB26" s="1">
        <f t="shared" si="2"/>
        <v>-3.4622766432577598E-3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-6.4507782590653246E-3</v>
      </c>
      <c r="P27" s="1">
        <f t="shared" si="7"/>
        <v>-7.6799009358209996E-3</v>
      </c>
      <c r="Q27" s="271">
        <f t="shared" si="8"/>
        <v>32632.014999999999</v>
      </c>
      <c r="S27" s="1">
        <f t="shared" si="9"/>
        <v>1.2200304952139231E-4</v>
      </c>
      <c r="T27" s="1">
        <v>0.1</v>
      </c>
      <c r="U27" s="1">
        <f t="shared" si="10"/>
        <v>1.2200304952139231E-5</v>
      </c>
      <c r="V27" s="1">
        <f t="shared" si="11"/>
        <v>4.5228162539179871E-3</v>
      </c>
      <c r="W27" s="1">
        <f t="shared" si="12"/>
        <v>-1.2202717189738987E-2</v>
      </c>
      <c r="X27" s="1">
        <f t="shared" si="13"/>
        <v>-6.5226828077537997E-3</v>
      </c>
      <c r="Z27" s="1">
        <v>20000</v>
      </c>
      <c r="AA27" s="1">
        <f t="shared" si="0"/>
        <v>-1.1512413832652363E-2</v>
      </c>
      <c r="AB27" s="1">
        <f t="shared" si="2"/>
        <v>-5.788609284081335E-3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-7.2828905723664123E-3</v>
      </c>
      <c r="P28" s="1">
        <f t="shared" si="7"/>
        <v>-8.6343751947812238E-3</v>
      </c>
      <c r="Q28" s="271">
        <f t="shared" si="8"/>
        <v>32934.180999999997</v>
      </c>
      <c r="S28" s="1">
        <f t="shared" si="9"/>
        <v>3.9219939323467566E-3</v>
      </c>
      <c r="T28" s="1">
        <v>0.1</v>
      </c>
      <c r="U28" s="1">
        <f t="shared" si="10"/>
        <v>3.921993932346757E-4</v>
      </c>
      <c r="V28" s="1">
        <f t="shared" si="11"/>
        <v>5.3047029914065E-3</v>
      </c>
      <c r="W28" s="1">
        <f t="shared" si="12"/>
        <v>-1.3939078186187724E-2</v>
      </c>
      <c r="X28" s="1">
        <f t="shared" si="13"/>
        <v>-5.7321121812317688E-2</v>
      </c>
      <c r="Z28" s="1">
        <v>21000</v>
      </c>
      <c r="AA28" s="1">
        <f t="shared" si="0"/>
        <v>-1.8655217661899454E-2</v>
      </c>
      <c r="AB28" s="1">
        <f t="shared" si="2"/>
        <v>-8.3565502284726687E-3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-7.4476889352188096E-3</v>
      </c>
      <c r="P29" s="1">
        <f t="shared" si="7"/>
        <v>-8.652929472520627E-3</v>
      </c>
      <c r="Q29" s="271">
        <f t="shared" si="8"/>
        <v>32994.061000000002</v>
      </c>
      <c r="S29" s="1">
        <f t="shared" si="9"/>
        <v>1.3286222214000268E-3</v>
      </c>
      <c r="T29" s="1">
        <v>0.1</v>
      </c>
      <c r="U29" s="1">
        <f t="shared" si="10"/>
        <v>1.3286222214000268E-4</v>
      </c>
      <c r="V29" s="1">
        <f t="shared" si="11"/>
        <v>5.4378090680121593E-3</v>
      </c>
      <c r="W29" s="1">
        <f t="shared" si="12"/>
        <v>-1.4090738540532785E-2</v>
      </c>
      <c r="X29" s="1">
        <f t="shared" si="13"/>
        <v>-3.101246145773328E-2</v>
      </c>
      <c r="Z29" s="1">
        <v>22000</v>
      </c>
      <c r="AA29" s="1">
        <f t="shared" si="0"/>
        <v>-2.4440527557620405E-2</v>
      </c>
      <c r="AB29" s="1">
        <f t="shared" si="2"/>
        <v>-1.1166099476431733E-2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-7.5957686235789343E-3</v>
      </c>
      <c r="P30" s="1">
        <f t="shared" si="7"/>
        <v>-8.6195040992840047E-3</v>
      </c>
      <c r="Q30" s="271">
        <f t="shared" si="8"/>
        <v>33047.887999999999</v>
      </c>
      <c r="S30" s="1">
        <f t="shared" si="9"/>
        <v>7.7480557495380342E-5</v>
      </c>
      <c r="T30" s="1">
        <v>0.1</v>
      </c>
      <c r="U30" s="1">
        <f t="shared" si="10"/>
        <v>7.7480557495380352E-6</v>
      </c>
      <c r="V30" s="1">
        <f t="shared" si="11"/>
        <v>5.5512793088449263E-3</v>
      </c>
      <c r="W30" s="1">
        <f t="shared" si="12"/>
        <v>-1.4170783408128931E-2</v>
      </c>
      <c r="X30" s="1">
        <f t="shared" si="13"/>
        <v>1.4353583410350415E-2</v>
      </c>
      <c r="Z30" s="1">
        <v>23000</v>
      </c>
      <c r="AA30" s="1">
        <f t="shared" si="0"/>
        <v>-2.8406289031731976E-2</v>
      </c>
      <c r="AB30" s="1">
        <f t="shared" si="2"/>
        <v>-1.4217257027958563E-2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1">
        <f t="shared" si="4"/>
        <v>8169</v>
      </c>
      <c r="G31" s="1">
        <f t="shared" si="5"/>
        <v>-4.231719999370398E-2</v>
      </c>
      <c r="I31" s="1">
        <f t="shared" si="14"/>
        <v>-4.231719999370398E-2</v>
      </c>
      <c r="O31" s="1">
        <f t="shared" ca="1" si="6"/>
        <v>-8.7899596587412282E-3</v>
      </c>
      <c r="P31" s="1">
        <f t="shared" si="7"/>
        <v>-6.6227343333308437E-3</v>
      </c>
      <c r="Q31" s="271">
        <f t="shared" si="8"/>
        <v>33481.569000000003</v>
      </c>
      <c r="S31" s="1">
        <f t="shared" si="9"/>
        <v>1.2740948787795573E-3</v>
      </c>
      <c r="T31" s="1">
        <v>1</v>
      </c>
      <c r="U31" s="1">
        <f t="shared" si="10"/>
        <v>1.2740948787795573E-3</v>
      </c>
      <c r="V31" s="1">
        <f t="shared" si="11"/>
        <v>6.254199604635519E-3</v>
      </c>
      <c r="W31" s="1">
        <f t="shared" si="12"/>
        <v>-1.2876933937966363E-2</v>
      </c>
      <c r="X31" s="1">
        <f t="shared" si="13"/>
        <v>-2.9440266055737616E-2</v>
      </c>
      <c r="Z31" s="1">
        <v>24000</v>
      </c>
      <c r="AA31" s="1">
        <f t="shared" si="0"/>
        <v>-3.0410489033699764E-2</v>
      </c>
      <c r="AB31" s="1">
        <f t="shared" si="2"/>
        <v>-1.7510022883053145E-2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-1.2483353692291177E-2</v>
      </c>
      <c r="P32" s="1">
        <f t="shared" si="7"/>
        <v>1.1532385015877125E-2</v>
      </c>
      <c r="Q32" s="271">
        <f t="shared" si="8"/>
        <v>34822.970999999998</v>
      </c>
      <c r="S32" s="1">
        <f t="shared" si="9"/>
        <v>5.1682274580836258E-3</v>
      </c>
      <c r="T32" s="1">
        <v>0.1</v>
      </c>
      <c r="U32" s="1">
        <f t="shared" si="10"/>
        <v>5.1682274580836256E-4</v>
      </c>
      <c r="V32" s="1">
        <f t="shared" si="11"/>
        <v>6.0388718947819477E-3</v>
      </c>
      <c r="W32" s="1">
        <f t="shared" si="12"/>
        <v>5.4935131210951766E-3</v>
      </c>
      <c r="X32" s="1">
        <f t="shared" si="13"/>
        <v>-6.5851513123547353E-2</v>
      </c>
      <c r="Z32" s="1">
        <v>25000</v>
      </c>
      <c r="AA32" s="1">
        <f t="shared" si="0"/>
        <v>-3.0653206704995016E-2</v>
      </c>
      <c r="AB32" s="1">
        <f t="shared" si="2"/>
        <v>-2.1044397041715485E-2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-1.2488608132845891E-2</v>
      </c>
      <c r="P33" s="1">
        <f t="shared" si="7"/>
        <v>1.1558052487773694E-2</v>
      </c>
      <c r="Q33" s="271">
        <f t="shared" si="8"/>
        <v>34824.856</v>
      </c>
      <c r="S33" s="1">
        <f t="shared" si="9"/>
        <v>9.0819856440809404E-3</v>
      </c>
      <c r="T33" s="1">
        <v>0.1</v>
      </c>
      <c r="U33" s="1">
        <f t="shared" si="10"/>
        <v>9.0819856440809408E-4</v>
      </c>
      <c r="V33" s="1">
        <f t="shared" si="11"/>
        <v>6.0359932438555572E-3</v>
      </c>
      <c r="W33" s="1">
        <f t="shared" si="12"/>
        <v>5.5220592439181367E-3</v>
      </c>
      <c r="X33" s="1">
        <f t="shared" si="13"/>
        <v>-8.9263459241879839E-2</v>
      </c>
      <c r="Z33" s="1">
        <v>26000</v>
      </c>
      <c r="AA33" s="1">
        <f t="shared" si="0"/>
        <v>-2.9645546544012191E-2</v>
      </c>
      <c r="AB33" s="1">
        <f t="shared" si="2"/>
        <v>-2.4820379503945555E-2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-1.2499594690369384E-2</v>
      </c>
      <c r="P34" s="1">
        <f t="shared" si="7"/>
        <v>1.1611612140601612E-2</v>
      </c>
      <c r="Q34" s="271">
        <f t="shared" si="8"/>
        <v>34828.853000000003</v>
      </c>
      <c r="S34" s="1">
        <f t="shared" si="9"/>
        <v>7.8515924750748138E-3</v>
      </c>
      <c r="T34" s="1">
        <v>0.1</v>
      </c>
      <c r="U34" s="1">
        <f t="shared" si="10"/>
        <v>7.8515924750748142E-4</v>
      </c>
      <c r="V34" s="1">
        <f t="shared" si="11"/>
        <v>6.0299506292523439E-3</v>
      </c>
      <c r="W34" s="1">
        <f t="shared" si="12"/>
        <v>5.5816615113492684E-3</v>
      </c>
      <c r="X34" s="1">
        <f t="shared" si="13"/>
        <v>-8.2579261505123472E-2</v>
      </c>
      <c r="Z34" s="1">
        <v>27000</v>
      </c>
      <c r="AA34" s="1">
        <f t="shared" si="0"/>
        <v>-2.813027781383181E-2</v>
      </c>
      <c r="AB34" s="1">
        <f t="shared" si="2"/>
        <v>-2.8837970269743399E-2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-1.2532554362939863E-2</v>
      </c>
      <c r="P35" s="1">
        <f t="shared" si="7"/>
        <v>1.1771397637878211E-2</v>
      </c>
      <c r="Q35" s="271">
        <f t="shared" si="8"/>
        <v>34840.828999999998</v>
      </c>
      <c r="S35" s="1">
        <f t="shared" si="9"/>
        <v>6.9785302195186196E-3</v>
      </c>
      <c r="T35" s="1">
        <v>0.1</v>
      </c>
      <c r="U35" s="1">
        <f t="shared" si="10"/>
        <v>6.97853021951862E-4</v>
      </c>
      <c r="V35" s="1">
        <f t="shared" si="11"/>
        <v>6.0116310692538283E-3</v>
      </c>
      <c r="W35" s="1">
        <f t="shared" si="12"/>
        <v>5.7597665686243832E-3</v>
      </c>
      <c r="X35" s="1">
        <f t="shared" si="13"/>
        <v>-7.7525966571081864E-2</v>
      </c>
      <c r="Z35" s="1">
        <v>28000</v>
      </c>
      <c r="AA35" s="1">
        <f t="shared" si="0"/>
        <v>-2.6966502728865006E-2</v>
      </c>
      <c r="AB35" s="1">
        <f t="shared" si="2"/>
        <v>-3.3097169339108987E-2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-1.2557393536471239E-2</v>
      </c>
      <c r="P36" s="1">
        <f t="shared" si="7"/>
        <v>1.189091479335519E-2</v>
      </c>
      <c r="Q36" s="271">
        <f t="shared" si="8"/>
        <v>34849.838000000003</v>
      </c>
      <c r="S36" s="1">
        <f t="shared" si="9"/>
        <v>9.2363468573663267E-3</v>
      </c>
      <c r="T36" s="1">
        <v>0.1</v>
      </c>
      <c r="U36" s="1">
        <f t="shared" si="10"/>
        <v>9.2363468573663273E-4</v>
      </c>
      <c r="V36" s="1">
        <f t="shared" si="11"/>
        <v>5.9976349991067955E-3</v>
      </c>
      <c r="W36" s="1">
        <f t="shared" si="12"/>
        <v>5.8932797942483931E-3</v>
      </c>
      <c r="X36" s="1">
        <f t="shared" si="13"/>
        <v>-9.0108279789559181E-2</v>
      </c>
      <c r="Z36" s="1">
        <v>29000</v>
      </c>
      <c r="AA36" s="1">
        <f t="shared" si="0"/>
        <v>-2.699626130622667E-2</v>
      </c>
      <c r="AB36" s="1">
        <f t="shared" si="2"/>
        <v>-3.7597976712042333E-2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-1.2570768476065057E-2</v>
      </c>
      <c r="P37" s="1">
        <f t="shared" si="7"/>
        <v>1.195494383478889E-2</v>
      </c>
      <c r="Q37" s="271">
        <f t="shared" si="8"/>
        <v>34854.856</v>
      </c>
      <c r="S37" s="1">
        <f t="shared" si="9"/>
        <v>4.1122536813854426E-3</v>
      </c>
      <c r="T37" s="1">
        <v>0.1</v>
      </c>
      <c r="U37" s="1">
        <f t="shared" si="10"/>
        <v>4.1122536813854426E-4</v>
      </c>
      <c r="V37" s="1">
        <f t="shared" si="11"/>
        <v>5.9900310033180089E-3</v>
      </c>
      <c r="W37" s="1">
        <f t="shared" si="12"/>
        <v>5.964912831470881E-3</v>
      </c>
      <c r="X37" s="1">
        <f t="shared" si="13"/>
        <v>7.0116887166593644E-2</v>
      </c>
      <c r="Z37" s="1">
        <v>30000</v>
      </c>
      <c r="AA37" s="1">
        <f t="shared" si="0"/>
        <v>-2.8913785511107175E-2</v>
      </c>
      <c r="AB37" s="1">
        <f t="shared" si="2"/>
        <v>-4.234039238854341E-2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-1.2574112210963511E-2</v>
      </c>
      <c r="P38" s="1">
        <f t="shared" si="7"/>
        <v>1.1970915042795481E-2</v>
      </c>
      <c r="Q38" s="271">
        <f t="shared" si="8"/>
        <v>34855.908000000003</v>
      </c>
      <c r="S38" s="1">
        <f t="shared" si="9"/>
        <v>9.6658225190331959E-3</v>
      </c>
      <c r="T38" s="1">
        <v>0.1</v>
      </c>
      <c r="U38" s="1">
        <f t="shared" si="10"/>
        <v>9.6658225190331961E-4</v>
      </c>
      <c r="V38" s="1">
        <f t="shared" si="11"/>
        <v>5.9881226051165179E-3</v>
      </c>
      <c r="W38" s="1">
        <f t="shared" si="12"/>
        <v>5.9827924376789623E-3</v>
      </c>
      <c r="X38" s="1">
        <f t="shared" si="13"/>
        <v>-9.2326792433412574E-2</v>
      </c>
      <c r="Z38" s="1">
        <v>31000</v>
      </c>
      <c r="AA38" s="1">
        <f t="shared" si="0"/>
        <v>-3.3157703962307675E-2</v>
      </c>
      <c r="AB38" s="1">
        <f t="shared" si="2"/>
        <v>-4.732441636861226E-2</v>
      </c>
    </row>
    <row r="39" spans="1:28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3"/>
        <v>12138.270407298671</v>
      </c>
      <c r="F39" s="1">
        <f t="shared" si="4"/>
        <v>12138.5</v>
      </c>
      <c r="G39" s="1">
        <f t="shared" si="5"/>
        <v>-7.9663799995614681E-2</v>
      </c>
      <c r="I39" s="1">
        <f t="shared" si="14"/>
        <v>-7.9663799995614681E-2</v>
      </c>
      <c r="O39" s="1">
        <f t="shared" ca="1" si="6"/>
        <v>-1.2582232710002614E-2</v>
      </c>
      <c r="P39" s="1">
        <f t="shared" si="7"/>
        <v>1.200964186871867E-2</v>
      </c>
      <c r="Q39" s="271">
        <f t="shared" si="8"/>
        <v>34858.864000000001</v>
      </c>
      <c r="S39" s="1">
        <f t="shared" si="9"/>
        <v>8.4040199432533057E-3</v>
      </c>
      <c r="T39" s="1">
        <v>0.1</v>
      </c>
      <c r="U39" s="1">
        <f t="shared" si="10"/>
        <v>8.4040199432533057E-4</v>
      </c>
      <c r="V39" s="1">
        <f t="shared" si="11"/>
        <v>5.9834756017465504E-3</v>
      </c>
      <c r="W39" s="1">
        <f t="shared" si="12"/>
        <v>6.0261662669721192E-3</v>
      </c>
      <c r="X39" s="1">
        <f t="shared" si="13"/>
        <v>-8.5689966262586806E-2</v>
      </c>
      <c r="Z39" s="1">
        <v>32000</v>
      </c>
      <c r="AA39" s="1">
        <f t="shared" si="0"/>
        <v>-3.9842934867892386E-2</v>
      </c>
      <c r="AB39" s="1">
        <f t="shared" si="2"/>
        <v>-5.2550048652248868E-2</v>
      </c>
    </row>
    <row r="40" spans="1:28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-1.2595607649596432E-2</v>
      </c>
      <c r="P40" s="1">
        <f t="shared" si="7"/>
        <v>1.207323962437792E-2</v>
      </c>
      <c r="Q40" s="271">
        <f t="shared" si="8"/>
        <v>34863.881000000001</v>
      </c>
      <c r="S40" s="1">
        <f t="shared" si="9"/>
        <v>4.5643212221729273E-3</v>
      </c>
      <c r="T40" s="1">
        <v>0.1</v>
      </c>
      <c r="U40" s="1">
        <f t="shared" si="10"/>
        <v>4.5643212221729276E-4</v>
      </c>
      <c r="V40" s="1">
        <f t="shared" si="11"/>
        <v>5.9757836605352707E-3</v>
      </c>
      <c r="W40" s="1">
        <f t="shared" si="12"/>
        <v>6.0974559638426497E-3</v>
      </c>
      <c r="X40" s="1">
        <f t="shared" si="13"/>
        <v>7.3535544037352241E-2</v>
      </c>
      <c r="Z40" s="1">
        <v>33000</v>
      </c>
      <c r="AA40" s="1">
        <f t="shared" si="0"/>
        <v>-4.8742842360968396E-2</v>
      </c>
      <c r="AB40" s="1">
        <f t="shared" si="2"/>
        <v>-5.8017289239453221E-2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-1.261758076464342E-2</v>
      </c>
      <c r="P41" s="1">
        <f t="shared" si="7"/>
        <v>1.2177209654697058E-2</v>
      </c>
      <c r="Q41" s="271">
        <f t="shared" si="8"/>
        <v>34871.856</v>
      </c>
      <c r="S41" s="1">
        <f t="shared" si="9"/>
        <v>3.8369836077259143E-3</v>
      </c>
      <c r="T41" s="1">
        <v>0.1</v>
      </c>
      <c r="U41" s="1">
        <f t="shared" si="10"/>
        <v>3.8369836077259146E-4</v>
      </c>
      <c r="V41" s="1">
        <f t="shared" si="11"/>
        <v>5.9630440956407078E-3</v>
      </c>
      <c r="W41" s="1">
        <f t="shared" si="12"/>
        <v>6.2141655590563496E-3</v>
      </c>
      <c r="X41" s="1">
        <f t="shared" si="13"/>
        <v>6.790643444300476E-2</v>
      </c>
      <c r="Z41" s="1">
        <v>34000</v>
      </c>
      <c r="AA41" s="1">
        <f t="shared" si="0"/>
        <v>-5.932442687009979E-2</v>
      </c>
      <c r="AB41" s="1">
        <f t="shared" si="2"/>
        <v>-6.3726138130225318E-2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-1.3507014247632296E-2</v>
      </c>
      <c r="P42" s="1">
        <f t="shared" si="7"/>
        <v>1.5742738236293179E-2</v>
      </c>
      <c r="Q42" s="271">
        <f t="shared" si="8"/>
        <v>35194.877999999997</v>
      </c>
      <c r="S42" s="1">
        <f t="shared" si="9"/>
        <v>1.858908551098886E-3</v>
      </c>
      <c r="T42" s="1">
        <v>0.1</v>
      </c>
      <c r="U42" s="1">
        <f t="shared" si="10"/>
        <v>1.858908551098886E-4</v>
      </c>
      <c r="V42" s="1">
        <f t="shared" si="11"/>
        <v>5.3400735577673608E-3</v>
      </c>
      <c r="W42" s="1">
        <f t="shared" si="12"/>
        <v>1.0402664678525816E-2</v>
      </c>
      <c r="X42" s="1">
        <f t="shared" si="13"/>
        <v>4.8455135323916855E-2</v>
      </c>
      <c r="Z42" s="1">
        <v>36000</v>
      </c>
      <c r="AA42" s="1">
        <f t="shared" si="0"/>
        <v>-8.2400091440144249E-2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-1.352086686364018E-2</v>
      </c>
      <c r="P43" s="1">
        <f t="shared" si="7"/>
        <v>1.5786774205882939E-2</v>
      </c>
      <c r="Q43" s="271">
        <f t="shared" si="8"/>
        <v>35199.894</v>
      </c>
      <c r="S43" s="1">
        <f t="shared" si="9"/>
        <v>7.7720662510471865E-4</v>
      </c>
      <c r="T43" s="1">
        <v>0.1</v>
      </c>
      <c r="U43" s="1">
        <f t="shared" si="10"/>
        <v>7.7720662510471865E-5</v>
      </c>
      <c r="V43" s="1">
        <f t="shared" si="11"/>
        <v>5.32871481439098E-3</v>
      </c>
      <c r="W43" s="1">
        <f t="shared" si="12"/>
        <v>1.0458059391491957E-2</v>
      </c>
      <c r="X43" s="1">
        <f t="shared" si="13"/>
        <v>3.3207140614724809E-2</v>
      </c>
      <c r="Z43" s="1">
        <v>37000</v>
      </c>
      <c r="AA43" s="1">
        <f t="shared" si="0"/>
        <v>-9.3196552683062678E-2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-1.3542839978687165E-2</v>
      </c>
      <c r="P44" s="1">
        <f t="shared" si="7"/>
        <v>1.5855809903015217E-2</v>
      </c>
      <c r="Q44" s="271">
        <f t="shared" si="8"/>
        <v>35207.887999999999</v>
      </c>
      <c r="S44" s="1">
        <f t="shared" si="9"/>
        <v>1.7054413910737515E-3</v>
      </c>
      <c r="T44" s="1">
        <v>0.1</v>
      </c>
      <c r="U44" s="1">
        <f t="shared" si="10"/>
        <v>1.7054413910737515E-4</v>
      </c>
      <c r="V44" s="1">
        <f t="shared" si="11"/>
        <v>5.3105933037302933E-3</v>
      </c>
      <c r="W44" s="1">
        <f t="shared" si="12"/>
        <v>1.0545216599284923E-2</v>
      </c>
      <c r="X44" s="1">
        <f t="shared" si="13"/>
        <v>4.6607583400754937E-2</v>
      </c>
      <c r="Z44" s="1">
        <v>38000</v>
      </c>
      <c r="AA44" s="1">
        <f t="shared" si="0"/>
        <v>-0.10254304721925434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-1.4555036300090727E-2</v>
      </c>
      <c r="P45" s="1">
        <f t="shared" si="7"/>
        <v>1.7843161701712622E-2</v>
      </c>
      <c r="Q45" s="271">
        <f t="shared" si="8"/>
        <v>35575.502</v>
      </c>
      <c r="S45" s="1">
        <f t="shared" si="9"/>
        <v>8.5679368320015585E-4</v>
      </c>
      <c r="T45" s="1">
        <v>1</v>
      </c>
      <c r="U45" s="1">
        <f t="shared" si="10"/>
        <v>8.5679368320015585E-4</v>
      </c>
      <c r="V45" s="1">
        <f t="shared" si="11"/>
        <v>4.3372706369697034E-3</v>
      </c>
      <c r="W45" s="1">
        <f t="shared" si="12"/>
        <v>1.3505891064742917E-2</v>
      </c>
      <c r="X45" s="1">
        <f t="shared" si="13"/>
        <v>3.3608308937654492E-2</v>
      </c>
      <c r="Z45" s="1">
        <v>39000</v>
      </c>
      <c r="AA45" s="1">
        <f t="shared" si="0"/>
        <v>-0.11002480859451393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N46" s="1">
        <f t="shared" ref="N46:N56" si="16">G46</f>
        <v>1.820640000369167E-2</v>
      </c>
      <c r="O46" s="1">
        <f t="shared" ca="1" si="6"/>
        <v>-1.5528063155540965E-2</v>
      </c>
      <c r="P46" s="1">
        <f t="shared" si="7"/>
        <v>1.7284978312799824E-2</v>
      </c>
      <c r="Q46" s="271">
        <f t="shared" si="8"/>
        <v>35928.870999999999</v>
      </c>
      <c r="S46" s="1">
        <f t="shared" si="9"/>
        <v>8.4901793244598834E-7</v>
      </c>
      <c r="T46" s="1">
        <v>1</v>
      </c>
      <c r="U46" s="1">
        <f t="shared" si="10"/>
        <v>8.4901793244598834E-7</v>
      </c>
      <c r="V46" s="1">
        <f t="shared" si="11"/>
        <v>3.1459380215438301E-3</v>
      </c>
      <c r="W46" s="1">
        <f t="shared" si="12"/>
        <v>1.4139040291255994E-2</v>
      </c>
      <c r="X46" s="1">
        <f t="shared" si="13"/>
        <v>4.067359712435676E-3</v>
      </c>
      <c r="Z46" s="1">
        <v>40000</v>
      </c>
      <c r="AA46" s="1">
        <f t="shared" si="0"/>
        <v>-0.11555412775014265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N47" s="1">
        <f t="shared" si="16"/>
        <v>-4.9343999926350079E-3</v>
      </c>
      <c r="O47" s="1">
        <f t="shared" ca="1" si="6"/>
        <v>-1.9460295396123373E-2</v>
      </c>
      <c r="P47" s="1">
        <f t="shared" si="7"/>
        <v>-6.3767441375595455E-3</v>
      </c>
      <c r="Q47" s="271">
        <f t="shared" si="8"/>
        <v>37357.012600000002</v>
      </c>
      <c r="S47" s="1">
        <f t="shared" si="9"/>
        <v>2.0803566323980956E-6</v>
      </c>
      <c r="T47" s="1">
        <v>1</v>
      </c>
      <c r="U47" s="1">
        <f t="shared" si="10"/>
        <v>2.0803566323980956E-6</v>
      </c>
      <c r="V47" s="1">
        <f t="shared" si="11"/>
        <v>-4.2215464220695803E-3</v>
      </c>
      <c r="W47" s="1">
        <f t="shared" si="12"/>
        <v>-2.1551977154899656E-3</v>
      </c>
      <c r="X47" s="1">
        <f t="shared" si="13"/>
        <v>-2.7792022771450423E-3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N48" s="1">
        <f t="shared" si="16"/>
        <v>-9.1715999951702543E-3</v>
      </c>
      <c r="O48" s="1">
        <f t="shared" ca="1" si="6"/>
        <v>-1.9526214741264331E-2</v>
      </c>
      <c r="P48" s="1">
        <f t="shared" si="7"/>
        <v>-6.9183325045184159E-3</v>
      </c>
      <c r="Q48" s="271">
        <f t="shared" si="8"/>
        <v>37380.9499</v>
      </c>
      <c r="S48" s="1">
        <f t="shared" si="9"/>
        <v>5.0772143844284326E-6</v>
      </c>
      <c r="T48" s="1">
        <v>1</v>
      </c>
      <c r="U48" s="1">
        <f t="shared" si="10"/>
        <v>5.0772143844284326E-6</v>
      </c>
      <c r="V48" s="1">
        <f t="shared" si="11"/>
        <v>-4.379937825235776E-3</v>
      </c>
      <c r="W48" s="1">
        <f t="shared" si="12"/>
        <v>-2.5383946792826399E-3</v>
      </c>
      <c r="X48" s="1">
        <f t="shared" si="13"/>
        <v>-6.6332053158876143E-3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N49" s="1">
        <f t="shared" si="16"/>
        <v>-5.5700000011711381E-3</v>
      </c>
      <c r="O49" s="1">
        <f t="shared" ca="1" si="6"/>
        <v>-1.9638946374983653E-2</v>
      </c>
      <c r="P49" s="1">
        <f t="shared" si="7"/>
        <v>-7.8426302744020061E-3</v>
      </c>
      <c r="Q49" s="271">
        <f t="shared" si="8"/>
        <v>37421.896999999997</v>
      </c>
      <c r="S49" s="1">
        <f t="shared" si="9"/>
        <v>5.1648483588054093E-6</v>
      </c>
      <c r="T49" s="1">
        <v>1</v>
      </c>
      <c r="U49" s="1">
        <f t="shared" si="10"/>
        <v>5.1648483588054093E-6</v>
      </c>
      <c r="V49" s="1">
        <f t="shared" si="11"/>
        <v>-4.653475744339039E-3</v>
      </c>
      <c r="W49" s="1">
        <f t="shared" si="12"/>
        <v>-3.1891545300629666E-3</v>
      </c>
      <c r="X49" s="1">
        <f t="shared" si="13"/>
        <v>-2.3808454711081715E-3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3"/>
        <v>19533.478126041129</v>
      </c>
      <c r="F50" s="1">
        <f t="shared" si="4"/>
        <v>19533.5</v>
      </c>
      <c r="G50" s="1">
        <f t="shared" si="5"/>
        <v>-7.5897999995504506E-3</v>
      </c>
      <c r="K50" s="1">
        <f t="shared" si="15"/>
        <v>-7.5897999995504506E-3</v>
      </c>
      <c r="N50" s="1">
        <f t="shared" si="16"/>
        <v>-7.5897999995504506E-3</v>
      </c>
      <c r="O50" s="1">
        <f t="shared" ca="1" si="6"/>
        <v>-1.9647066874022755E-2</v>
      </c>
      <c r="P50" s="1">
        <f t="shared" si="7"/>
        <v>-7.909088181523442E-3</v>
      </c>
      <c r="Q50" s="271">
        <f t="shared" si="8"/>
        <v>37424.844299999997</v>
      </c>
      <c r="S50" s="1">
        <f t="shared" si="9"/>
        <v>1.0194494314761807E-7</v>
      </c>
      <c r="T50" s="1">
        <v>1</v>
      </c>
      <c r="U50" s="1">
        <f t="shared" si="10"/>
        <v>1.0194494314761807E-7</v>
      </c>
      <c r="V50" s="1">
        <f t="shared" si="11"/>
        <v>-4.673309641650511E-3</v>
      </c>
      <c r="W50" s="1">
        <f t="shared" si="12"/>
        <v>-3.2357785398729306E-3</v>
      </c>
      <c r="X50" s="1">
        <f t="shared" si="13"/>
        <v>-4.3540214596775196E-3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3"/>
        <v>19582.478526065584</v>
      </c>
      <c r="F51" s="1">
        <f t="shared" si="4"/>
        <v>19582.5</v>
      </c>
      <c r="G51" s="1">
        <f t="shared" si="5"/>
        <v>-7.4509999976726249E-3</v>
      </c>
      <c r="K51" s="1">
        <f t="shared" si="15"/>
        <v>-7.4509999976726249E-3</v>
      </c>
      <c r="N51" s="1">
        <f t="shared" si="16"/>
        <v>-7.4509999976726249E-3</v>
      </c>
      <c r="O51" s="1">
        <f t="shared" ca="1" si="6"/>
        <v>-1.9693879162601118E-2</v>
      </c>
      <c r="P51" s="1">
        <f t="shared" si="7"/>
        <v>-8.2918053010671254E-3</v>
      </c>
      <c r="Q51" s="271">
        <f t="shared" si="8"/>
        <v>37441.846400000002</v>
      </c>
      <c r="S51" s="1">
        <f t="shared" si="9"/>
        <v>7.0695355821631808E-7</v>
      </c>
      <c r="T51" s="1">
        <v>1</v>
      </c>
      <c r="U51" s="1">
        <f t="shared" si="10"/>
        <v>7.0695355821631808E-7</v>
      </c>
      <c r="V51" s="1">
        <f t="shared" si="11"/>
        <v>-4.7879865918495981E-3</v>
      </c>
      <c r="W51" s="1">
        <f t="shared" si="12"/>
        <v>-3.5038187092175277E-3</v>
      </c>
      <c r="X51" s="1">
        <f t="shared" si="13"/>
        <v>-3.9471812884550976E-3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3"/>
        <v>19593.978364096034</v>
      </c>
      <c r="F52" s="1">
        <f t="shared" si="4"/>
        <v>19594</v>
      </c>
      <c r="G52" s="1">
        <f t="shared" si="5"/>
        <v>-7.507199996325653E-3</v>
      </c>
      <c r="K52" s="1">
        <f t="shared" si="15"/>
        <v>-7.507199996325653E-3</v>
      </c>
      <c r="N52" s="1">
        <f t="shared" si="16"/>
        <v>-7.507199996325653E-3</v>
      </c>
      <c r="O52" s="1">
        <f t="shared" ca="1" si="6"/>
        <v>-1.9704865720124611E-2</v>
      </c>
      <c r="P52" s="1">
        <f t="shared" si="7"/>
        <v>-8.3815226920323192E-3</v>
      </c>
      <c r="Q52" s="271">
        <f t="shared" si="8"/>
        <v>37445.836600000002</v>
      </c>
      <c r="S52" s="1">
        <f t="shared" si="9"/>
        <v>7.6444017622777159E-7</v>
      </c>
      <c r="T52" s="1">
        <v>1</v>
      </c>
      <c r="U52" s="1">
        <f t="shared" si="10"/>
        <v>7.6444017622777159E-7</v>
      </c>
      <c r="V52" s="1">
        <f t="shared" si="11"/>
        <v>-4.8149846194461624E-3</v>
      </c>
      <c r="W52" s="1">
        <f t="shared" si="12"/>
        <v>-3.5665380725861577E-3</v>
      </c>
      <c r="X52" s="1">
        <f t="shared" si="13"/>
        <v>-3.9406619237394953E-3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17">+(C53-C$7)/C$8</f>
        <v>20449.948527114637</v>
      </c>
      <c r="F53" s="1">
        <f t="shared" ref="F53:F84" si="18">ROUND(2*E53,0)/2</f>
        <v>20450</v>
      </c>
      <c r="G53" s="1">
        <f t="shared" si="5"/>
        <v>-1.7859999992651865E-2</v>
      </c>
      <c r="K53" s="1">
        <f t="shared" si="15"/>
        <v>-1.7859999992651865E-2</v>
      </c>
      <c r="N53" s="1">
        <f t="shared" si="16"/>
        <v>-1.7859999992651865E-2</v>
      </c>
      <c r="O53" s="1">
        <f t="shared" ref="O53:O84" ca="1" si="19">+C$11+C$12*$F53</f>
        <v>-2.0522647741003749E-2</v>
      </c>
      <c r="P53" s="1">
        <f t="shared" ref="P53:P84" si="20">+H$3+H$4*F53+H$5*F53^2+H$6*SIN(H$7*F53+H$8)</f>
        <v>-1.4853847666140993E-2</v>
      </c>
      <c r="Q53" s="271">
        <f t="shared" ref="Q53:Q84" si="21">+C53-15018.5</f>
        <v>37742.840100000001</v>
      </c>
      <c r="S53" s="1">
        <f t="shared" si="9"/>
        <v>9.0369518101867288E-6</v>
      </c>
      <c r="T53" s="1">
        <v>1</v>
      </c>
      <c r="U53" s="1">
        <f t="shared" si="10"/>
        <v>9.0369518101867288E-6</v>
      </c>
      <c r="V53" s="1">
        <f t="shared" ref="V53:V84" si="22">+H$3+H$4*F53+H$5*F53^2</f>
        <v>-6.9142836814909195E-3</v>
      </c>
      <c r="W53" s="1">
        <f t="shared" ref="W53:W84" si="23">+H$6*SIN(H$7*F53+H$8)</f>
        <v>-7.9395639846500735E-3</v>
      </c>
      <c r="X53" s="1">
        <f t="shared" ref="X53:X84" si="24">G53-W53</f>
        <v>-9.9204360080017914E-3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7"/>
        <v>20450.462679564287</v>
      </c>
      <c r="F54" s="1">
        <f t="shared" si="18"/>
        <v>20450.5</v>
      </c>
      <c r="G54" s="1">
        <f t="shared" si="5"/>
        <v>-1.2949399999342859E-2</v>
      </c>
      <c r="K54" s="1">
        <f t="shared" si="15"/>
        <v>-1.2949399999342859E-2</v>
      </c>
      <c r="N54" s="1">
        <f t="shared" si="16"/>
        <v>-1.2949399999342859E-2</v>
      </c>
      <c r="O54" s="1">
        <f t="shared" ca="1" si="19"/>
        <v>-2.0523125417417815E-2</v>
      </c>
      <c r="P54" s="1">
        <f t="shared" si="20"/>
        <v>-1.4857459649705494E-2</v>
      </c>
      <c r="Q54" s="271">
        <f t="shared" si="21"/>
        <v>37743.018499999998</v>
      </c>
      <c r="S54" s="1">
        <f t="shared" si="9"/>
        <v>3.6406916293419825E-6</v>
      </c>
      <c r="T54" s="1">
        <v>1</v>
      </c>
      <c r="U54" s="1">
        <f t="shared" si="10"/>
        <v>3.6406916293419825E-6</v>
      </c>
      <c r="V54" s="1">
        <f t="shared" si="22"/>
        <v>-6.9155616419565719E-3</v>
      </c>
      <c r="W54" s="1">
        <f t="shared" si="23"/>
        <v>-7.9418980077489224E-3</v>
      </c>
      <c r="X54" s="1">
        <f t="shared" si="24"/>
        <v>-5.0075019915939364E-3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7"/>
        <v>20472.957425641001</v>
      </c>
      <c r="F55" s="1">
        <f t="shared" si="18"/>
        <v>20473</v>
      </c>
      <c r="G55" s="1">
        <f t="shared" si="5"/>
        <v>-1.4772399998037145E-2</v>
      </c>
      <c r="K55" s="1">
        <f t="shared" si="15"/>
        <v>-1.4772399998037145E-2</v>
      </c>
      <c r="N55" s="1">
        <f t="shared" si="16"/>
        <v>-1.4772399998037145E-2</v>
      </c>
      <c r="O55" s="1">
        <f t="shared" ca="1" si="19"/>
        <v>-2.0544620856050737E-2</v>
      </c>
      <c r="P55" s="1">
        <f t="shared" si="20"/>
        <v>-1.5019736738360647E-2</v>
      </c>
      <c r="Q55" s="271">
        <f t="shared" si="21"/>
        <v>37750.823700000001</v>
      </c>
      <c r="S55" s="1">
        <f t="shared" si="9"/>
        <v>6.1175463113855921E-8</v>
      </c>
      <c r="T55" s="1">
        <v>1</v>
      </c>
      <c r="U55" s="1">
        <f t="shared" si="10"/>
        <v>6.1175463113855921E-8</v>
      </c>
      <c r="V55" s="1">
        <f t="shared" si="22"/>
        <v>-6.9731323790591104E-3</v>
      </c>
      <c r="W55" s="1">
        <f t="shared" si="23"/>
        <v>-8.046604359301537E-3</v>
      </c>
      <c r="X55" s="1">
        <f t="shared" si="24"/>
        <v>-6.7257956387356075E-3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7"/>
        <v>20473.45515057406</v>
      </c>
      <c r="F56" s="1">
        <f t="shared" si="18"/>
        <v>20473.5</v>
      </c>
      <c r="G56" s="1">
        <f t="shared" si="5"/>
        <v>-1.5561799991701264E-2</v>
      </c>
      <c r="K56" s="1">
        <f t="shared" si="15"/>
        <v>-1.5561799991701264E-2</v>
      </c>
      <c r="N56" s="1">
        <f t="shared" si="16"/>
        <v>-1.5561799991701264E-2</v>
      </c>
      <c r="O56" s="1">
        <f t="shared" ca="1" si="19"/>
        <v>-2.0545098532464799E-2</v>
      </c>
      <c r="P56" s="1">
        <f t="shared" si="20"/>
        <v>-1.5023337036871278E-2</v>
      </c>
      <c r="Q56" s="271">
        <f t="shared" si="21"/>
        <v>37750.996400000004</v>
      </c>
      <c r="S56" s="1">
        <f t="shared" si="9"/>
        <v>2.899423537242394E-7</v>
      </c>
      <c r="T56" s="1">
        <v>1</v>
      </c>
      <c r="U56" s="1">
        <f t="shared" si="10"/>
        <v>2.899423537242394E-7</v>
      </c>
      <c r="V56" s="1">
        <f t="shared" si="22"/>
        <v>-6.974413118020252E-3</v>
      </c>
      <c r="W56" s="1">
        <f t="shared" si="23"/>
        <v>-8.048923918851026E-3</v>
      </c>
      <c r="X56" s="1">
        <f t="shared" si="24"/>
        <v>-7.5128760728502379E-3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7"/>
        <v>20510.72428632528</v>
      </c>
      <c r="F57" s="1">
        <f t="shared" si="18"/>
        <v>20510.5</v>
      </c>
      <c r="O57" s="1">
        <f t="shared" ca="1" si="19"/>
        <v>-2.0580446587105606E-2</v>
      </c>
      <c r="P57" s="1">
        <f t="shared" si="20"/>
        <v>-1.5289042107187381E-2</v>
      </c>
      <c r="Q57" s="271">
        <f t="shared" si="21"/>
        <v>37763.928</v>
      </c>
      <c r="R57" s="65">
        <f>+C57-(C$7+F57*C$8)</f>
        <v>7.7822600003855769E-2</v>
      </c>
      <c r="S57" s="1">
        <f>+(P57-R57)^2</f>
        <v>8.6697778966149854E-3</v>
      </c>
      <c r="V57" s="1">
        <f t="shared" si="22"/>
        <v>-7.0693554169048781E-3</v>
      </c>
      <c r="W57" s="1">
        <f t="shared" si="23"/>
        <v>-8.2196866902825034E-3</v>
      </c>
      <c r="X57" s="1">
        <f t="shared" si="24"/>
        <v>8.2196866902825034E-3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7"/>
        <v>20510.963494023268</v>
      </c>
      <c r="F58" s="1">
        <f t="shared" si="18"/>
        <v>20511</v>
      </c>
      <c r="G58" s="1">
        <f t="shared" ref="G58:G89" si="25">+C58-(C$7+F58*C$8)</f>
        <v>-1.2666800001170486E-2</v>
      </c>
      <c r="K58" s="1">
        <f t="shared" ref="K58:K64" si="26">+G58</f>
        <v>-1.2666800001170486E-2</v>
      </c>
      <c r="O58" s="1">
        <f t="shared" ca="1" si="19"/>
        <v>-2.0580924263519668E-2</v>
      </c>
      <c r="P58" s="1">
        <f t="shared" si="20"/>
        <v>-1.5292622940570844E-2</v>
      </c>
      <c r="Q58" s="271">
        <f t="shared" si="21"/>
        <v>37764.010999999999</v>
      </c>
      <c r="S58" s="1">
        <f t="shared" ref="S58:S89" si="27">+(P58-G58)^2</f>
        <v>6.8949461090811349E-6</v>
      </c>
      <c r="T58" s="1">
        <v>1</v>
      </c>
      <c r="U58" s="1">
        <f t="shared" ref="U58:U89" si="28">+T58*S58</f>
        <v>6.8949461090811349E-6</v>
      </c>
      <c r="V58" s="1">
        <f t="shared" si="22"/>
        <v>-7.0706406860217078E-3</v>
      </c>
      <c r="W58" s="1">
        <f t="shared" si="23"/>
        <v>-8.2219822545491362E-3</v>
      </c>
      <c r="X58" s="1">
        <f t="shared" si="24"/>
        <v>-4.44481774662135E-3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7"/>
        <v>20550.951816076387</v>
      </c>
      <c r="F59" s="1">
        <f t="shared" si="18"/>
        <v>20551</v>
      </c>
      <c r="G59" s="1">
        <f t="shared" si="25"/>
        <v>-1.6718799990485422E-2</v>
      </c>
      <c r="K59" s="1">
        <f t="shared" si="26"/>
        <v>-1.6718799990485422E-2</v>
      </c>
      <c r="N59" s="1">
        <f t="shared" ref="N59:N64" si="29">G59</f>
        <v>-1.6718799990485422E-2</v>
      </c>
      <c r="O59" s="1">
        <f t="shared" ca="1" si="19"/>
        <v>-2.0619138376644863E-2</v>
      </c>
      <c r="P59" s="1">
        <f t="shared" si="20"/>
        <v>-1.5578229882209645E-2</v>
      </c>
      <c r="Q59" s="271">
        <f t="shared" si="21"/>
        <v>37777.886100000003</v>
      </c>
      <c r="S59" s="1">
        <f t="shared" si="27"/>
        <v>1.3009001718922192E-6</v>
      </c>
      <c r="T59" s="1">
        <v>1</v>
      </c>
      <c r="U59" s="1">
        <f t="shared" si="28"/>
        <v>1.3009001718922192E-6</v>
      </c>
      <c r="V59" s="1">
        <f t="shared" si="22"/>
        <v>-7.1736579180937815E-3</v>
      </c>
      <c r="W59" s="1">
        <f t="shared" si="23"/>
        <v>-8.4045719641158631E-3</v>
      </c>
      <c r="X59" s="1">
        <f t="shared" si="24"/>
        <v>-8.3142280263695592E-3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7"/>
        <v>20553.953728585155</v>
      </c>
      <c r="F60" s="1">
        <f t="shared" si="18"/>
        <v>20554</v>
      </c>
      <c r="G60" s="1">
        <f t="shared" si="25"/>
        <v>-1.6055199994298164E-2</v>
      </c>
      <c r="K60" s="1">
        <f t="shared" si="26"/>
        <v>-1.6055199994298164E-2</v>
      </c>
      <c r="N60" s="1">
        <f t="shared" si="29"/>
        <v>-1.6055199994298164E-2</v>
      </c>
      <c r="O60" s="1">
        <f t="shared" ca="1" si="19"/>
        <v>-2.0622004435129251E-2</v>
      </c>
      <c r="P60" s="1">
        <f t="shared" si="20"/>
        <v>-1.559958127140105E-2</v>
      </c>
      <c r="Q60" s="271">
        <f t="shared" si="21"/>
        <v>37778.9277</v>
      </c>
      <c r="S60" s="1">
        <f t="shared" si="27"/>
        <v>2.0758842065439657E-7</v>
      </c>
      <c r="T60" s="1">
        <v>1</v>
      </c>
      <c r="U60" s="1">
        <f t="shared" si="28"/>
        <v>2.0758842065439657E-7</v>
      </c>
      <c r="V60" s="1">
        <f t="shared" si="22"/>
        <v>-7.1813997942347593E-3</v>
      </c>
      <c r="W60" s="1">
        <f t="shared" si="23"/>
        <v>-8.4181814771662911E-3</v>
      </c>
      <c r="X60" s="1">
        <f t="shared" si="24"/>
        <v>-7.6370185171318727E-3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7"/>
        <v>20576.945046786732</v>
      </c>
      <c r="F61" s="1">
        <f t="shared" si="18"/>
        <v>20577</v>
      </c>
      <c r="G61" s="1">
        <f t="shared" si="25"/>
        <v>-1.9067599998379592E-2</v>
      </c>
      <c r="K61" s="1">
        <f t="shared" si="26"/>
        <v>-1.9067599998379592E-2</v>
      </c>
      <c r="N61" s="1">
        <f t="shared" si="29"/>
        <v>-1.9067599998379592E-2</v>
      </c>
      <c r="O61" s="1">
        <f t="shared" ca="1" si="19"/>
        <v>-2.0643977550176239E-2</v>
      </c>
      <c r="P61" s="1">
        <f t="shared" si="20"/>
        <v>-1.5762950084948858E-2</v>
      </c>
      <c r="Q61" s="271">
        <f t="shared" si="21"/>
        <v>37786.905200000001</v>
      </c>
      <c r="S61" s="1">
        <f t="shared" si="27"/>
        <v>1.0920711050337756E-5</v>
      </c>
      <c r="T61" s="1">
        <v>1</v>
      </c>
      <c r="U61" s="1">
        <f t="shared" si="28"/>
        <v>1.0920711050337756E-5</v>
      </c>
      <c r="V61" s="1">
        <f t="shared" si="22"/>
        <v>-7.2408264188650873E-3</v>
      </c>
      <c r="W61" s="1">
        <f t="shared" si="23"/>
        <v>-8.5221236660837692E-3</v>
      </c>
      <c r="X61" s="1">
        <f t="shared" si="24"/>
        <v>-1.0545476332295823E-2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7"/>
        <v>20631.455293522264</v>
      </c>
      <c r="F62" s="1">
        <f t="shared" si="18"/>
        <v>20631.5</v>
      </c>
      <c r="G62" s="1">
        <f t="shared" si="25"/>
        <v>-1.5512199999648146E-2</v>
      </c>
      <c r="K62" s="1">
        <f t="shared" si="26"/>
        <v>-1.5512199999648146E-2</v>
      </c>
      <c r="N62" s="1">
        <f t="shared" si="29"/>
        <v>-1.5512199999648146E-2</v>
      </c>
      <c r="O62" s="1">
        <f t="shared" ca="1" si="19"/>
        <v>-2.0696044279309316E-2</v>
      </c>
      <c r="P62" s="1">
        <f t="shared" si="20"/>
        <v>-1.6147726287772137E-2</v>
      </c>
      <c r="Q62" s="271">
        <f t="shared" si="21"/>
        <v>37805.819100000001</v>
      </c>
      <c r="S62" s="1">
        <f t="shared" si="27"/>
        <v>4.0389366289665774E-7</v>
      </c>
      <c r="T62" s="1">
        <v>1</v>
      </c>
      <c r="U62" s="1">
        <f t="shared" si="28"/>
        <v>4.0389366289665774E-7</v>
      </c>
      <c r="V62" s="1">
        <f t="shared" si="22"/>
        <v>-7.382151928112167E-3</v>
      </c>
      <c r="W62" s="1">
        <f t="shared" si="23"/>
        <v>-8.7655743596599701E-3</v>
      </c>
      <c r="X62" s="1">
        <f t="shared" si="24"/>
        <v>-6.7466256399881762E-3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7"/>
        <v>21196.425545307087</v>
      </c>
      <c r="F63" s="1">
        <f t="shared" si="18"/>
        <v>21196.5</v>
      </c>
      <c r="G63" s="1">
        <f t="shared" si="25"/>
        <v>-2.5834200001554564E-2</v>
      </c>
      <c r="K63" s="1">
        <f t="shared" si="26"/>
        <v>-2.5834200001554564E-2</v>
      </c>
      <c r="N63" s="1">
        <f t="shared" si="29"/>
        <v>-2.5834200001554564E-2</v>
      </c>
      <c r="O63" s="1">
        <f t="shared" ca="1" si="19"/>
        <v>-2.1235818627202672E-2</v>
      </c>
      <c r="P63" s="1">
        <f t="shared" si="20"/>
        <v>-1.9917848743112584E-2</v>
      </c>
      <c r="Q63" s="271">
        <f t="shared" si="21"/>
        <v>38001.851799999997</v>
      </c>
      <c r="S63" s="1">
        <f t="shared" si="27"/>
        <v>3.5003212213267999E-5</v>
      </c>
      <c r="T63" s="1">
        <v>1</v>
      </c>
      <c r="U63" s="1">
        <f t="shared" si="28"/>
        <v>3.5003212213267999E-5</v>
      </c>
      <c r="V63" s="1">
        <f t="shared" si="22"/>
        <v>-8.8895531599808147E-3</v>
      </c>
      <c r="W63" s="1">
        <f t="shared" si="23"/>
        <v>-1.1028295583131769E-2</v>
      </c>
      <c r="X63" s="1">
        <f t="shared" si="24"/>
        <v>-1.4805904418422795E-2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7"/>
        <v>21199.442444322256</v>
      </c>
      <c r="F64" s="1">
        <f t="shared" si="18"/>
        <v>21199.5</v>
      </c>
      <c r="G64" s="1">
        <f t="shared" si="25"/>
        <v>-1.997059999848716E-2</v>
      </c>
      <c r="K64" s="1">
        <f t="shared" si="26"/>
        <v>-1.997059999848716E-2</v>
      </c>
      <c r="N64" s="1">
        <f t="shared" si="29"/>
        <v>-1.997059999848716E-2</v>
      </c>
      <c r="O64" s="1">
        <f t="shared" ca="1" si="19"/>
        <v>-2.1238684685687063E-2</v>
      </c>
      <c r="P64" s="1">
        <f t="shared" si="20"/>
        <v>-1.9936689674047034E-2</v>
      </c>
      <c r="Q64" s="271">
        <f t="shared" si="21"/>
        <v>38002.8986</v>
      </c>
      <c r="S64" s="1">
        <f t="shared" si="27"/>
        <v>1.1499101036345831E-9</v>
      </c>
      <c r="T64" s="1">
        <v>1</v>
      </c>
      <c r="U64" s="1">
        <f t="shared" si="28"/>
        <v>1.1499101036345831E-9</v>
      </c>
      <c r="V64" s="1">
        <f t="shared" si="22"/>
        <v>-8.8977629106016531E-3</v>
      </c>
      <c r="W64" s="1">
        <f t="shared" si="23"/>
        <v>-1.1038926763445381E-2</v>
      </c>
      <c r="X64" s="1">
        <f t="shared" si="24"/>
        <v>-8.9316732350417788E-3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7"/>
        <v>22547.436903926129</v>
      </c>
      <c r="F65" s="1">
        <f t="shared" si="18"/>
        <v>22547.5</v>
      </c>
      <c r="G65" s="1">
        <f t="shared" si="25"/>
        <v>-2.1892999997362494E-2</v>
      </c>
      <c r="J65" s="1">
        <f>+G65</f>
        <v>-2.1892999997362494E-2</v>
      </c>
      <c r="O65" s="1">
        <f t="shared" ca="1" si="19"/>
        <v>-2.2526500298006083E-2</v>
      </c>
      <c r="P65" s="1">
        <f t="shared" si="20"/>
        <v>-2.6854190837678003E-2</v>
      </c>
      <c r="Q65" s="271">
        <f t="shared" si="21"/>
        <v>38470.624100000001</v>
      </c>
      <c r="S65" s="1">
        <f t="shared" si="27"/>
        <v>2.4613414554030504E-5</v>
      </c>
      <c r="T65" s="1">
        <v>1</v>
      </c>
      <c r="U65" s="1">
        <f t="shared" si="28"/>
        <v>2.4613414554030504E-5</v>
      </c>
      <c r="V65" s="1">
        <f t="shared" si="22"/>
        <v>-1.2806679762314165E-2</v>
      </c>
      <c r="W65" s="1">
        <f t="shared" si="23"/>
        <v>-1.4047511075363839E-2</v>
      </c>
      <c r="X65" s="1">
        <f t="shared" si="24"/>
        <v>-7.8454889219986557E-3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7"/>
        <v>22551.934296850421</v>
      </c>
      <c r="F66" s="1">
        <f t="shared" si="18"/>
        <v>22552</v>
      </c>
      <c r="G66" s="1">
        <f t="shared" si="25"/>
        <v>-2.2797599995101336E-2</v>
      </c>
      <c r="K66" s="1">
        <f t="shared" ref="K66:K71" si="30">+G66</f>
        <v>-2.2797599995101336E-2</v>
      </c>
      <c r="O66" s="1">
        <f t="shared" ca="1" si="19"/>
        <v>-2.2530799385732665E-2</v>
      </c>
      <c r="P66" s="1">
        <f t="shared" si="20"/>
        <v>-2.6871623867729691E-2</v>
      </c>
      <c r="Q66" s="271">
        <f t="shared" si="21"/>
        <v>38472.184600000001</v>
      </c>
      <c r="S66" s="1">
        <f t="shared" si="27"/>
        <v>1.6597670514745734E-5</v>
      </c>
      <c r="T66" s="1">
        <v>1</v>
      </c>
      <c r="U66" s="1">
        <f t="shared" si="28"/>
        <v>1.6597670514745734E-5</v>
      </c>
      <c r="V66" s="1">
        <f t="shared" si="22"/>
        <v>-1.2820464061355001E-2</v>
      </c>
      <c r="W66" s="1">
        <f t="shared" si="23"/>
        <v>-1.4051159806374688E-2</v>
      </c>
      <c r="X66" s="1">
        <f t="shared" si="24"/>
        <v>-8.7464401887266483E-3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7"/>
        <v>22557.437226712409</v>
      </c>
      <c r="F67" s="1">
        <f t="shared" si="18"/>
        <v>22557.5</v>
      </c>
      <c r="G67" s="1">
        <f t="shared" si="25"/>
        <v>-2.1781000003102235E-2</v>
      </c>
      <c r="K67" s="1">
        <f t="shared" si="30"/>
        <v>-2.1781000003102235E-2</v>
      </c>
      <c r="O67" s="1">
        <f t="shared" ca="1" si="19"/>
        <v>-2.2536053826287379E-2</v>
      </c>
      <c r="P67" s="1">
        <f t="shared" si="20"/>
        <v>-2.6892876756262958E-2</v>
      </c>
      <c r="Q67" s="271">
        <f t="shared" si="21"/>
        <v>38474.093999999997</v>
      </c>
      <c r="S67" s="1">
        <f t="shared" si="27"/>
        <v>2.613128393950501E-5</v>
      </c>
      <c r="T67" s="1">
        <v>1</v>
      </c>
      <c r="U67" s="1">
        <f t="shared" si="28"/>
        <v>2.613128393950501E-5</v>
      </c>
      <c r="V67" s="1">
        <f t="shared" si="22"/>
        <v>-1.2837318182188813E-2</v>
      </c>
      <c r="W67" s="1">
        <f t="shared" si="23"/>
        <v>-1.4055558574074145E-2</v>
      </c>
      <c r="X67" s="1">
        <f t="shared" si="24"/>
        <v>-7.7254414290280904E-3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7"/>
        <v>22557.93437524137</v>
      </c>
      <c r="F68" s="1">
        <f t="shared" si="18"/>
        <v>22558</v>
      </c>
      <c r="G68" s="1">
        <f t="shared" si="25"/>
        <v>-2.2770399998989888E-2</v>
      </c>
      <c r="K68" s="1">
        <f t="shared" si="30"/>
        <v>-2.2770399998989888E-2</v>
      </c>
      <c r="O68" s="1">
        <f t="shared" ca="1" si="19"/>
        <v>-2.2536531502701445E-2</v>
      </c>
      <c r="P68" s="1">
        <f t="shared" si="20"/>
        <v>-2.6894805882838282E-2</v>
      </c>
      <c r="Q68" s="271">
        <f t="shared" si="21"/>
        <v>38474.266499999998</v>
      </c>
      <c r="S68" s="1">
        <f t="shared" si="27"/>
        <v>1.701072389472326E-5</v>
      </c>
      <c r="T68" s="1">
        <v>1</v>
      </c>
      <c r="U68" s="1">
        <f t="shared" si="28"/>
        <v>1.701072389472326E-5</v>
      </c>
      <c r="V68" s="1">
        <f t="shared" si="22"/>
        <v>-1.2838850737404345E-2</v>
      </c>
      <c r="W68" s="1">
        <f t="shared" si="23"/>
        <v>-1.4055955145433939E-2</v>
      </c>
      <c r="X68" s="1">
        <f t="shared" si="24"/>
        <v>-8.7144448535559482E-3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7"/>
        <v>22569.438536302503</v>
      </c>
      <c r="F69" s="1">
        <f t="shared" si="18"/>
        <v>22569.5</v>
      </c>
      <c r="G69" s="1">
        <f t="shared" si="25"/>
        <v>-2.1326599999156315E-2</v>
      </c>
      <c r="K69" s="1">
        <f t="shared" si="30"/>
        <v>-2.1326599999156315E-2</v>
      </c>
      <c r="O69" s="1">
        <f t="shared" ca="1" si="19"/>
        <v>-2.2547518060224939E-2</v>
      </c>
      <c r="P69" s="1">
        <f t="shared" si="20"/>
        <v>-2.6939039850838502E-2</v>
      </c>
      <c r="Q69" s="271">
        <f t="shared" si="21"/>
        <v>38478.258199999997</v>
      </c>
      <c r="S69" s="1">
        <f t="shared" si="27"/>
        <v>3.1499481088750371E-5</v>
      </c>
      <c r="T69" s="1">
        <v>1</v>
      </c>
      <c r="U69" s="1">
        <f t="shared" si="28"/>
        <v>3.1499481088750371E-5</v>
      </c>
      <c r="V69" s="1">
        <f t="shared" si="22"/>
        <v>-1.2874116178334449E-2</v>
      </c>
      <c r="W69" s="1">
        <f t="shared" si="23"/>
        <v>-1.4064923672504054E-2</v>
      </c>
      <c r="X69" s="1">
        <f t="shared" si="24"/>
        <v>-7.2616763266522607E-3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7"/>
        <v>22571.933789614828</v>
      </c>
      <c r="F70" s="1">
        <f t="shared" si="18"/>
        <v>22572</v>
      </c>
      <c r="G70" s="1">
        <f t="shared" si="25"/>
        <v>-2.2973599996475969E-2</v>
      </c>
      <c r="K70" s="1">
        <f t="shared" si="30"/>
        <v>-2.2973599996475969E-2</v>
      </c>
      <c r="O70" s="1">
        <f t="shared" ca="1" si="19"/>
        <v>-2.2549906442295261E-2</v>
      </c>
      <c r="P70" s="1">
        <f t="shared" si="20"/>
        <v>-2.6948621442119375E-2</v>
      </c>
      <c r="Q70" s="271">
        <f t="shared" si="21"/>
        <v>38479.124000000003</v>
      </c>
      <c r="S70" s="1">
        <f t="shared" si="27"/>
        <v>1.5800795493324995E-5</v>
      </c>
      <c r="T70" s="1">
        <v>1</v>
      </c>
      <c r="U70" s="1">
        <f t="shared" si="28"/>
        <v>1.5800795493324995E-5</v>
      </c>
      <c r="V70" s="1">
        <f t="shared" si="22"/>
        <v>-1.288178680668197E-2</v>
      </c>
      <c r="W70" s="1">
        <f t="shared" si="23"/>
        <v>-1.4066834635437406E-2</v>
      </c>
      <c r="X70" s="1">
        <f t="shared" si="24"/>
        <v>-8.9067653610385624E-3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7"/>
        <v>22572.436125780609</v>
      </c>
      <c r="F71" s="1">
        <f t="shared" si="18"/>
        <v>22572.5</v>
      </c>
      <c r="G71" s="1">
        <f t="shared" si="25"/>
        <v>-2.21629999941797E-2</v>
      </c>
      <c r="K71" s="1">
        <f t="shared" si="30"/>
        <v>-2.21629999941797E-2</v>
      </c>
      <c r="O71" s="1">
        <f t="shared" ca="1" si="19"/>
        <v>-2.2550384118709327E-2</v>
      </c>
      <c r="P71" s="1">
        <f t="shared" si="20"/>
        <v>-2.6950536281848146E-2</v>
      </c>
      <c r="Q71" s="271">
        <f t="shared" si="21"/>
        <v>38479.298300000002</v>
      </c>
      <c r="S71" s="1">
        <f t="shared" si="27"/>
        <v>2.292050370574217E-5</v>
      </c>
      <c r="T71" s="1">
        <v>1</v>
      </c>
      <c r="U71" s="1">
        <f t="shared" si="28"/>
        <v>2.292050370574217E-5</v>
      </c>
      <c r="V71" s="1">
        <f t="shared" si="22"/>
        <v>-1.2883321113557687E-2</v>
      </c>
      <c r="W71" s="1">
        <f t="shared" si="23"/>
        <v>-1.4067215168290461E-2</v>
      </c>
      <c r="X71" s="1">
        <f t="shared" si="24"/>
        <v>-8.0957848258892389E-3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7"/>
        <v>23576.408702779547</v>
      </c>
      <c r="F72" s="1">
        <f t="shared" si="18"/>
        <v>23576.5</v>
      </c>
      <c r="G72" s="1">
        <f t="shared" si="25"/>
        <v>-3.1678199993621092E-2</v>
      </c>
      <c r="J72" s="1">
        <f>+G72</f>
        <v>-3.1678199993621092E-2</v>
      </c>
      <c r="O72" s="1">
        <f t="shared" ca="1" si="19"/>
        <v>-2.3509558358151682E-2</v>
      </c>
      <c r="P72" s="1">
        <f t="shared" si="20"/>
        <v>-2.9796024118811791E-2</v>
      </c>
      <c r="Q72" s="271">
        <f t="shared" si="21"/>
        <v>38827.655500000001</v>
      </c>
      <c r="S72" s="1">
        <f t="shared" si="27"/>
        <v>3.5425860237141585E-6</v>
      </c>
      <c r="T72" s="1">
        <v>1</v>
      </c>
      <c r="U72" s="1">
        <f t="shared" si="28"/>
        <v>3.5425860237141585E-6</v>
      </c>
      <c r="V72" s="1">
        <f t="shared" si="22"/>
        <v>-1.6086042481571902E-2</v>
      </c>
      <c r="W72" s="1">
        <f t="shared" si="23"/>
        <v>-1.3709981637239887E-2</v>
      </c>
      <c r="X72" s="1">
        <f t="shared" si="24"/>
        <v>-1.7968218356381203E-2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7"/>
        <v>23599.409531648624</v>
      </c>
      <c r="F73" s="1">
        <f t="shared" si="18"/>
        <v>23599.5</v>
      </c>
      <c r="G73" s="1">
        <f t="shared" si="25"/>
        <v>-3.1390600001031999E-2</v>
      </c>
      <c r="J73" s="1">
        <f>+G73</f>
        <v>-3.1390600001031999E-2</v>
      </c>
      <c r="O73" s="1">
        <f t="shared" ca="1" si="19"/>
        <v>-2.3531531473198669E-2</v>
      </c>
      <c r="P73" s="1">
        <f t="shared" si="20"/>
        <v>-2.9838034530713028E-2</v>
      </c>
      <c r="Q73" s="271">
        <f t="shared" si="21"/>
        <v>38835.636299999998</v>
      </c>
      <c r="S73" s="1">
        <f t="shared" si="27"/>
        <v>2.4104595396267649E-6</v>
      </c>
      <c r="T73" s="1">
        <v>1</v>
      </c>
      <c r="U73" s="1">
        <f t="shared" si="28"/>
        <v>2.4104595396267649E-6</v>
      </c>
      <c r="V73" s="1">
        <f t="shared" si="22"/>
        <v>-1.6162265111445501E-2</v>
      </c>
      <c r="W73" s="1">
        <f t="shared" si="23"/>
        <v>-1.3675769419267529E-2</v>
      </c>
      <c r="X73" s="1">
        <f t="shared" si="24"/>
        <v>-1.7714830581764471E-2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7"/>
        <v>23619.423722717369</v>
      </c>
      <c r="F74" s="1">
        <f t="shared" si="18"/>
        <v>23619.5</v>
      </c>
      <c r="G74" s="1">
        <f t="shared" si="25"/>
        <v>-2.6466599993000273E-2</v>
      </c>
      <c r="J74" s="1">
        <f>+G74</f>
        <v>-2.6466599993000273E-2</v>
      </c>
      <c r="O74" s="1">
        <f t="shared" ca="1" si="19"/>
        <v>-2.3550638529761265E-2</v>
      </c>
      <c r="P74" s="1">
        <f t="shared" si="20"/>
        <v>-2.9873743959004939E-2</v>
      </c>
      <c r="Q74" s="271">
        <f t="shared" si="21"/>
        <v>38842.580800000003</v>
      </c>
      <c r="S74" s="1">
        <f t="shared" si="27"/>
        <v>1.1608630005082008E-5</v>
      </c>
      <c r="T74" s="1">
        <v>1</v>
      </c>
      <c r="U74" s="1">
        <f t="shared" si="28"/>
        <v>1.1608630005082008E-5</v>
      </c>
      <c r="V74" s="1">
        <f t="shared" si="22"/>
        <v>-1.6228649550732194E-2</v>
      </c>
      <c r="W74" s="1">
        <f t="shared" si="23"/>
        <v>-1.3645094408272747E-2</v>
      </c>
      <c r="X74" s="1">
        <f t="shared" si="24"/>
        <v>-1.2821505584727525E-2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7"/>
        <v>23665.422786637115</v>
      </c>
      <c r="F75" s="1">
        <f t="shared" si="18"/>
        <v>23665.5</v>
      </c>
      <c r="G75" s="1">
        <f t="shared" si="25"/>
        <v>-2.6791399999638088E-2</v>
      </c>
      <c r="J75" s="1">
        <f>+G75</f>
        <v>-2.6791399999638088E-2</v>
      </c>
      <c r="O75" s="1">
        <f t="shared" ca="1" si="19"/>
        <v>-2.359458475985524E-2</v>
      </c>
      <c r="P75" s="1">
        <f t="shared" si="20"/>
        <v>-2.9952986989709655E-2</v>
      </c>
      <c r="Q75" s="271">
        <f t="shared" si="21"/>
        <v>38858.541499999999</v>
      </c>
      <c r="S75" s="1">
        <f t="shared" si="27"/>
        <v>9.9956322957897926E-6</v>
      </c>
      <c r="T75" s="1">
        <v>1</v>
      </c>
      <c r="U75" s="1">
        <f t="shared" si="28"/>
        <v>9.9956322957897926E-6</v>
      </c>
      <c r="V75" s="1">
        <f t="shared" si="22"/>
        <v>-1.6381700522496434E-2</v>
      </c>
      <c r="W75" s="1">
        <f t="shared" si="23"/>
        <v>-1.357128646721322E-2</v>
      </c>
      <c r="X75" s="1">
        <f t="shared" si="24"/>
        <v>-1.3220113532424868E-2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7"/>
        <v>23665.929445833575</v>
      </c>
      <c r="F76" s="1">
        <f t="shared" si="18"/>
        <v>23666</v>
      </c>
      <c r="G76" s="1">
        <f t="shared" si="25"/>
        <v>-2.4480799998855218E-2</v>
      </c>
      <c r="J76" s="1">
        <f>+G76</f>
        <v>-2.4480799998855218E-2</v>
      </c>
      <c r="O76" s="1">
        <f t="shared" ca="1" si="19"/>
        <v>-2.3595062436269302E-2</v>
      </c>
      <c r="P76" s="1">
        <f t="shared" si="20"/>
        <v>-2.9953826270012932E-2</v>
      </c>
      <c r="Q76" s="271">
        <f t="shared" si="21"/>
        <v>38858.717299999997</v>
      </c>
      <c r="S76" s="1">
        <f t="shared" si="27"/>
        <v>2.9954016564782503E-5</v>
      </c>
      <c r="T76" s="1">
        <v>1</v>
      </c>
      <c r="U76" s="1">
        <f t="shared" si="28"/>
        <v>2.9954016564782503E-5</v>
      </c>
      <c r="V76" s="1">
        <f t="shared" si="22"/>
        <v>-1.6383366928712145E-2</v>
      </c>
      <c r="W76" s="1">
        <f t="shared" si="23"/>
        <v>-1.3570459341300785E-2</v>
      </c>
      <c r="X76" s="1">
        <f t="shared" si="24"/>
        <v>-1.0910340657554434E-2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7"/>
        <v>25711.927933349249</v>
      </c>
      <c r="F77" s="1">
        <f t="shared" si="18"/>
        <v>25712</v>
      </c>
      <c r="G77" s="1">
        <f t="shared" si="25"/>
        <v>-2.5005600000440609E-2</v>
      </c>
      <c r="K77" s="1">
        <f t="shared" ref="K77:K108" si="31">+G77</f>
        <v>-2.5005600000440609E-2</v>
      </c>
      <c r="O77" s="1">
        <f t="shared" ca="1" si="19"/>
        <v>-2.554971432262295E-2</v>
      </c>
      <c r="P77" s="1">
        <f t="shared" si="20"/>
        <v>-3.0023785300684599E-2</v>
      </c>
      <c r="Q77" s="271">
        <f t="shared" si="21"/>
        <v>39568.635399999999</v>
      </c>
      <c r="S77" s="1">
        <f t="shared" si="27"/>
        <v>2.5182183707584871E-5</v>
      </c>
      <c r="T77" s="1">
        <v>1</v>
      </c>
      <c r="U77" s="1">
        <f t="shared" si="28"/>
        <v>2.5182183707584871E-5</v>
      </c>
      <c r="V77" s="1">
        <f t="shared" si="22"/>
        <v>-2.3708124938675093E-2</v>
      </c>
      <c r="W77" s="1">
        <f t="shared" si="23"/>
        <v>-6.3156603620095056E-3</v>
      </c>
      <c r="X77" s="1">
        <f t="shared" si="24"/>
        <v>-1.8689939638431102E-2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7"/>
        <v>25885.427870521198</v>
      </c>
      <c r="F78" s="1">
        <f t="shared" si="18"/>
        <v>25885.5</v>
      </c>
      <c r="G78" s="1">
        <f t="shared" si="25"/>
        <v>-2.5027399999089539E-2</v>
      </c>
      <c r="K78" s="1">
        <f t="shared" si="31"/>
        <v>-2.5027399999089539E-2</v>
      </c>
      <c r="O78" s="1">
        <f t="shared" ca="1" si="19"/>
        <v>-2.5715468038303477E-2</v>
      </c>
      <c r="P78" s="1">
        <f t="shared" si="20"/>
        <v>-2.9802159845363826E-2</v>
      </c>
      <c r="Q78" s="271">
        <f t="shared" si="21"/>
        <v>39628.836199999998</v>
      </c>
      <c r="S78" s="1">
        <f t="shared" si="27"/>
        <v>2.2798331589593251E-5</v>
      </c>
      <c r="T78" s="1">
        <v>1</v>
      </c>
      <c r="U78" s="1">
        <f t="shared" si="28"/>
        <v>2.2798331589593251E-5</v>
      </c>
      <c r="V78" s="1">
        <f t="shared" si="22"/>
        <v>-2.4375781209271891E-2</v>
      </c>
      <c r="W78" s="1">
        <f t="shared" si="23"/>
        <v>-5.4263786360919343E-3</v>
      </c>
      <c r="X78" s="1">
        <f t="shared" si="24"/>
        <v>-1.9601021362997604E-2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7"/>
        <v>26760.924298545051</v>
      </c>
      <c r="F79" s="1">
        <f t="shared" si="18"/>
        <v>26761</v>
      </c>
      <c r="G79" s="1">
        <f t="shared" si="25"/>
        <v>-2.6266799992299639E-2</v>
      </c>
      <c r="K79" s="1">
        <f t="shared" si="31"/>
        <v>-2.6266799992299639E-2</v>
      </c>
      <c r="O79" s="1">
        <f t="shared" ca="1" si="19"/>
        <v>-2.6551879439331148E-2</v>
      </c>
      <c r="P79" s="1">
        <f t="shared" si="20"/>
        <v>-2.8493458613017598E-2</v>
      </c>
      <c r="Q79" s="271">
        <f t="shared" si="21"/>
        <v>39932.6149</v>
      </c>
      <c r="S79" s="1">
        <f t="shared" si="27"/>
        <v>4.9580086132176041E-6</v>
      </c>
      <c r="T79" s="1">
        <v>1</v>
      </c>
      <c r="U79" s="1">
        <f t="shared" si="28"/>
        <v>4.9580086132176041E-6</v>
      </c>
      <c r="V79" s="1">
        <f t="shared" si="22"/>
        <v>-2.7855794338395426E-2</v>
      </c>
      <c r="W79" s="1">
        <f t="shared" si="23"/>
        <v>-6.3766427462217182E-4</v>
      </c>
      <c r="X79" s="1">
        <f t="shared" si="24"/>
        <v>-2.5629135717677467E-2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7"/>
        <v>26769.425106087183</v>
      </c>
      <c r="F80" s="1">
        <f t="shared" si="18"/>
        <v>26769.5</v>
      </c>
      <c r="G80" s="1">
        <f t="shared" si="25"/>
        <v>-2.5986599997850135E-2</v>
      </c>
      <c r="K80" s="1">
        <f t="shared" si="31"/>
        <v>-2.5986599997850135E-2</v>
      </c>
      <c r="O80" s="1">
        <f t="shared" ca="1" si="19"/>
        <v>-2.655999993837025E-2</v>
      </c>
      <c r="P80" s="1">
        <f t="shared" si="20"/>
        <v>-2.8480332159777123E-2</v>
      </c>
      <c r="Q80" s="271">
        <f t="shared" si="21"/>
        <v>39935.5645</v>
      </c>
      <c r="S80" s="1">
        <f t="shared" si="27"/>
        <v>6.2187000954290479E-6</v>
      </c>
      <c r="T80" s="1">
        <v>1</v>
      </c>
      <c r="U80" s="1">
        <f t="shared" si="28"/>
        <v>6.2187000954290479E-6</v>
      </c>
      <c r="V80" s="1">
        <f t="shared" si="22"/>
        <v>-2.7890488596026136E-2</v>
      </c>
      <c r="W80" s="1">
        <f t="shared" si="23"/>
        <v>-5.8984356375098507E-4</v>
      </c>
      <c r="X80" s="1">
        <f t="shared" si="24"/>
        <v>-2.5396756434099148E-2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7"/>
        <v>26789.425463457726</v>
      </c>
      <c r="F81" s="1">
        <f t="shared" si="18"/>
        <v>26789.5</v>
      </c>
      <c r="G81" s="1">
        <f t="shared" si="25"/>
        <v>-2.5862599992251489E-2</v>
      </c>
      <c r="K81" s="1">
        <f t="shared" si="31"/>
        <v>-2.5862599992251489E-2</v>
      </c>
      <c r="O81" s="1">
        <f t="shared" ca="1" si="19"/>
        <v>-2.6579106994932846E-2</v>
      </c>
      <c r="P81" s="1">
        <f t="shared" si="20"/>
        <v>-2.8449489765851998E-2</v>
      </c>
      <c r="Q81" s="271">
        <f t="shared" si="21"/>
        <v>39942.504200000003</v>
      </c>
      <c r="S81" s="1">
        <f t="shared" si="27"/>
        <v>6.6919987007588903E-6</v>
      </c>
      <c r="T81" s="1">
        <v>1</v>
      </c>
      <c r="U81" s="1">
        <f t="shared" si="28"/>
        <v>6.6919987007588903E-6</v>
      </c>
      <c r="V81" s="1">
        <f t="shared" si="22"/>
        <v>-2.7972191001759045E-2</v>
      </c>
      <c r="W81" s="1">
        <f t="shared" si="23"/>
        <v>-4.7729876409295245E-4</v>
      </c>
      <c r="X81" s="1">
        <f t="shared" si="24"/>
        <v>-2.5385301228158536E-2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17"/>
        <v>26803.920008945792</v>
      </c>
      <c r="F82" s="1">
        <f t="shared" si="18"/>
        <v>26804</v>
      </c>
      <c r="G82" s="1">
        <f t="shared" si="25"/>
        <v>-2.7755199997045565E-2</v>
      </c>
      <c r="K82" s="1">
        <f t="shared" si="31"/>
        <v>-2.7755199997045565E-2</v>
      </c>
      <c r="O82" s="1">
        <f t="shared" ca="1" si="19"/>
        <v>-2.6592959610940731E-2</v>
      </c>
      <c r="P82" s="1">
        <f t="shared" si="20"/>
        <v>-2.8427170274501742E-2</v>
      </c>
      <c r="Q82" s="271">
        <f t="shared" si="21"/>
        <v>39947.533499999998</v>
      </c>
      <c r="S82" s="1">
        <f t="shared" si="27"/>
        <v>4.5154405378453146E-7</v>
      </c>
      <c r="T82" s="1">
        <v>1</v>
      </c>
      <c r="U82" s="1">
        <f t="shared" si="28"/>
        <v>4.5154405378453146E-7</v>
      </c>
      <c r="V82" s="1">
        <f t="shared" si="22"/>
        <v>-2.8031485678192317E-2</v>
      </c>
      <c r="W82" s="1">
        <f t="shared" si="23"/>
        <v>-3.9568459630942674E-4</v>
      </c>
      <c r="X82" s="1">
        <f t="shared" si="24"/>
        <v>-2.735951540073614E-2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7"/>
        <v>26803.922314562165</v>
      </c>
      <c r="F83" s="1">
        <f t="shared" si="18"/>
        <v>26804</v>
      </c>
      <c r="G83" s="1">
        <f t="shared" si="25"/>
        <v>-2.6955199995427392E-2</v>
      </c>
      <c r="K83" s="1">
        <f t="shared" si="31"/>
        <v>-2.6955199995427392E-2</v>
      </c>
      <c r="O83" s="1">
        <f t="shared" ca="1" si="19"/>
        <v>-2.6592959610940731E-2</v>
      </c>
      <c r="P83" s="1">
        <f t="shared" si="20"/>
        <v>-2.8427170274501742E-2</v>
      </c>
      <c r="Q83" s="271">
        <f t="shared" si="21"/>
        <v>39947.534299999999</v>
      </c>
      <c r="S83" s="1">
        <f t="shared" si="27"/>
        <v>2.1666965024782197E-6</v>
      </c>
      <c r="T83" s="1">
        <v>1</v>
      </c>
      <c r="U83" s="1">
        <f t="shared" si="28"/>
        <v>2.1666965024782197E-6</v>
      </c>
      <c r="V83" s="1">
        <f t="shared" si="22"/>
        <v>-2.8031485678192317E-2</v>
      </c>
      <c r="W83" s="1">
        <f t="shared" si="23"/>
        <v>-3.9568459630942674E-4</v>
      </c>
      <c r="X83" s="1">
        <f t="shared" si="24"/>
        <v>-2.6559515399117967E-2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7"/>
        <v>26835.423950973371</v>
      </c>
      <c r="F84" s="1">
        <f t="shared" si="18"/>
        <v>26835.5</v>
      </c>
      <c r="G84" s="1">
        <f t="shared" si="25"/>
        <v>-2.6387400001112837E-2</v>
      </c>
      <c r="K84" s="1">
        <f t="shared" si="31"/>
        <v>-2.6387400001112837E-2</v>
      </c>
      <c r="O84" s="1">
        <f t="shared" ca="1" si="19"/>
        <v>-2.6623053225026821E-2</v>
      </c>
      <c r="P84" s="1">
        <f t="shared" si="20"/>
        <v>-2.8378816684264865E-2</v>
      </c>
      <c r="Q84" s="271">
        <f t="shared" si="21"/>
        <v>39958.464699999997</v>
      </c>
      <c r="S84" s="1">
        <f t="shared" si="27"/>
        <v>3.965740405936222E-6</v>
      </c>
      <c r="T84" s="1">
        <v>1</v>
      </c>
      <c r="U84" s="1">
        <f t="shared" si="28"/>
        <v>3.965740405936222E-6</v>
      </c>
      <c r="V84" s="1">
        <f t="shared" si="22"/>
        <v>-2.8160473296349506E-2</v>
      </c>
      <c r="W84" s="1">
        <f t="shared" si="23"/>
        <v>-2.1834338791536055E-4</v>
      </c>
      <c r="X84" s="1">
        <f t="shared" si="24"/>
        <v>-2.6169056613197478E-2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ref="E85:E116" si="32">+(C85-C$7)/C$8</f>
        <v>26838.40857135941</v>
      </c>
      <c r="F85" s="1">
        <f t="shared" ref="F85:F116" si="33">ROUND(2*E85,0)/2</f>
        <v>26838.5</v>
      </c>
      <c r="G85" s="1">
        <f t="shared" si="25"/>
        <v>-3.1723799998871982E-2</v>
      </c>
      <c r="K85" s="1">
        <f t="shared" si="31"/>
        <v>-3.1723799998871982E-2</v>
      </c>
      <c r="O85" s="1">
        <f t="shared" ref="O85:O116" ca="1" si="34">+C$11+C$12*$F85</f>
        <v>-2.6625919283511209E-2</v>
      </c>
      <c r="P85" s="1">
        <f t="shared" ref="P85:P116" si="35">+H$3+H$4*F85+H$5*F85^2+H$6*SIN(H$7*F85+H$8)</f>
        <v>-2.8374221870540423E-2</v>
      </c>
      <c r="Q85" s="271">
        <f t="shared" ref="Q85:Q116" si="36">+C85-15018.5</f>
        <v>39959.5003</v>
      </c>
      <c r="S85" s="1">
        <f t="shared" si="27"/>
        <v>1.1219673637797154E-5</v>
      </c>
      <c r="T85" s="1">
        <v>1</v>
      </c>
      <c r="U85" s="1">
        <f t="shared" si="28"/>
        <v>1.1219673637797154E-5</v>
      </c>
      <c r="V85" s="1">
        <f t="shared" ref="V85:V116" si="37">+H$3+H$4*F85+H$5*F85^2</f>
        <v>-2.8172770334641828E-2</v>
      </c>
      <c r="W85" s="1">
        <f t="shared" ref="W85:W116" si="38">+H$6*SIN(H$7*F85+H$8)</f>
        <v>-2.0145153589859336E-4</v>
      </c>
      <c r="X85" s="1">
        <f t="shared" ref="X85:X116" si="39">G85-W85</f>
        <v>-3.1522348462973387E-2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32"/>
        <v>26914.420996326007</v>
      </c>
      <c r="F86" s="1">
        <f t="shared" si="33"/>
        <v>26914.5</v>
      </c>
      <c r="G86" s="1">
        <f t="shared" si="25"/>
        <v>-2.741260000038892E-2</v>
      </c>
      <c r="K86" s="1">
        <f t="shared" si="31"/>
        <v>-2.741260000038892E-2</v>
      </c>
      <c r="O86" s="1">
        <f t="shared" ca="1" si="34"/>
        <v>-2.6698526098449075E-2</v>
      </c>
      <c r="P86" s="1">
        <f t="shared" si="35"/>
        <v>-2.8258514801344118E-2</v>
      </c>
      <c r="Q86" s="271">
        <f t="shared" si="36"/>
        <v>39985.875</v>
      </c>
      <c r="S86" s="1">
        <f t="shared" si="27"/>
        <v>7.155718504750717E-7</v>
      </c>
      <c r="T86" s="1">
        <v>1</v>
      </c>
      <c r="U86" s="1">
        <f t="shared" si="28"/>
        <v>7.155718504750717E-7</v>
      </c>
      <c r="V86" s="1">
        <f t="shared" si="37"/>
        <v>-2.848502061284075E-2</v>
      </c>
      <c r="W86" s="1">
        <f t="shared" si="38"/>
        <v>2.265058114966315E-4</v>
      </c>
      <c r="X86" s="1">
        <f t="shared" si="39"/>
        <v>-2.7639105811885552E-2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32"/>
        <v>28009.418731057925</v>
      </c>
      <c r="F87" s="1">
        <f t="shared" si="33"/>
        <v>28009.5</v>
      </c>
      <c r="G87" s="1">
        <f t="shared" si="25"/>
        <v>-2.8198599997267593E-2</v>
      </c>
      <c r="K87" s="1">
        <f t="shared" si="31"/>
        <v>-2.8198599997267593E-2</v>
      </c>
      <c r="O87" s="1">
        <f t="shared" ca="1" si="34"/>
        <v>-2.7744637445251248E-2</v>
      </c>
      <c r="P87" s="1">
        <f t="shared" si="35"/>
        <v>-2.6959915404454048E-2</v>
      </c>
      <c r="Q87" s="271">
        <f t="shared" si="36"/>
        <v>40365.815999999999</v>
      </c>
      <c r="S87" s="1">
        <f t="shared" si="27"/>
        <v>1.5343395204736579E-6</v>
      </c>
      <c r="T87" s="1">
        <v>1</v>
      </c>
      <c r="U87" s="1">
        <f t="shared" si="28"/>
        <v>1.5343395204736579E-6</v>
      </c>
      <c r="V87" s="1">
        <f t="shared" si="37"/>
        <v>-3.3138790272284613E-2</v>
      </c>
      <c r="W87" s="1">
        <f t="shared" si="38"/>
        <v>6.1788748678305635E-3</v>
      </c>
      <c r="X87" s="1">
        <f t="shared" si="39"/>
        <v>-3.4377474865098158E-2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32"/>
        <v>28678.908596144785</v>
      </c>
      <c r="F88" s="1">
        <f t="shared" si="33"/>
        <v>28679</v>
      </c>
      <c r="G88" s="1">
        <f t="shared" si="25"/>
        <v>-3.1715199998870958E-2</v>
      </c>
      <c r="K88" s="1">
        <f t="shared" si="31"/>
        <v>-3.1715199998870958E-2</v>
      </c>
      <c r="O88" s="1">
        <f t="shared" ca="1" si="34"/>
        <v>-2.8384246163684172E-2</v>
      </c>
      <c r="P88" s="1">
        <f t="shared" si="35"/>
        <v>-2.6810017567303935E-2</v>
      </c>
      <c r="Q88" s="271">
        <f t="shared" si="36"/>
        <v>40598.11479</v>
      </c>
      <c r="S88" s="1">
        <f t="shared" si="27"/>
        <v>2.4060814686953769E-5</v>
      </c>
      <c r="T88" s="1">
        <v>1</v>
      </c>
      <c r="U88" s="1">
        <f t="shared" si="28"/>
        <v>2.4060814686953769E-5</v>
      </c>
      <c r="V88" s="1">
        <f t="shared" si="37"/>
        <v>-3.6126887193212068E-2</v>
      </c>
      <c r="W88" s="1">
        <f t="shared" si="38"/>
        <v>9.3168696259081328E-3</v>
      </c>
      <c r="X88" s="1">
        <f t="shared" si="39"/>
        <v>-4.1032069624779094E-2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32"/>
        <v>28678.908624964999</v>
      </c>
      <c r="F89" s="1">
        <f t="shared" si="33"/>
        <v>28679</v>
      </c>
      <c r="G89" s="1">
        <f t="shared" si="25"/>
        <v>-3.17051999954856E-2</v>
      </c>
      <c r="K89" s="1">
        <f t="shared" si="31"/>
        <v>-3.17051999954856E-2</v>
      </c>
      <c r="O89" s="1">
        <f t="shared" ca="1" si="34"/>
        <v>-2.8384246163684172E-2</v>
      </c>
      <c r="P89" s="1">
        <f t="shared" si="35"/>
        <v>-2.6810017567303935E-2</v>
      </c>
      <c r="Q89" s="271">
        <f t="shared" si="36"/>
        <v>40598.114800000003</v>
      </c>
      <c r="S89" s="1">
        <f t="shared" si="27"/>
        <v>2.3962811005178543E-5</v>
      </c>
      <c r="T89" s="1">
        <v>1</v>
      </c>
      <c r="U89" s="1">
        <f t="shared" si="28"/>
        <v>2.3962811005178543E-5</v>
      </c>
      <c r="V89" s="1">
        <f t="shared" si="37"/>
        <v>-3.6126887193212068E-2</v>
      </c>
      <c r="W89" s="1">
        <f t="shared" si="38"/>
        <v>9.3168696259081328E-3</v>
      </c>
      <c r="X89" s="1">
        <f t="shared" si="39"/>
        <v>-4.1022069621393736E-2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32"/>
        <v>28724.93103325045</v>
      </c>
      <c r="F90" s="1">
        <f t="shared" si="33"/>
        <v>28725</v>
      </c>
      <c r="G90" s="1">
        <f t="shared" ref="G90:G121" si="40">+C90-(C$7+F90*C$8)</f>
        <v>-2.3929999995743856E-2</v>
      </c>
      <c r="K90" s="1">
        <f t="shared" si="31"/>
        <v>-2.3929999995743856E-2</v>
      </c>
      <c r="O90" s="1">
        <f t="shared" ca="1" si="34"/>
        <v>-2.8428192393778147E-2</v>
      </c>
      <c r="P90" s="1">
        <f t="shared" si="35"/>
        <v>-2.6825405274786072E-2</v>
      </c>
      <c r="Q90" s="271">
        <f t="shared" si="36"/>
        <v>40614.083599999998</v>
      </c>
      <c r="S90" s="1">
        <f t="shared" ref="S90:S121" si="41">+(P90-G90)^2</f>
        <v>8.383371729905537E-6</v>
      </c>
      <c r="T90" s="1">
        <v>1</v>
      </c>
      <c r="U90" s="1">
        <f t="shared" ref="U90:U121" si="42">+T90*S90</f>
        <v>8.383371729905537E-6</v>
      </c>
      <c r="V90" s="1">
        <f t="shared" si="37"/>
        <v>-3.6336169356723749E-2</v>
      </c>
      <c r="W90" s="1">
        <f t="shared" si="38"/>
        <v>9.5107640819376768E-3</v>
      </c>
      <c r="X90" s="1">
        <f t="shared" si="39"/>
        <v>-3.3440764077681533E-2</v>
      </c>
    </row>
    <row r="91" spans="1:24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32"/>
        <v>30073.420912171012</v>
      </c>
      <c r="F91" s="1">
        <f t="shared" si="33"/>
        <v>30073.5</v>
      </c>
      <c r="G91" s="1">
        <f t="shared" si="40"/>
        <v>-2.7441799997177441E-2</v>
      </c>
      <c r="K91" s="1">
        <f t="shared" si="31"/>
        <v>-2.7441799997177441E-2</v>
      </c>
      <c r="O91" s="1">
        <f t="shared" ca="1" si="34"/>
        <v>-2.9716485682511229E-2</v>
      </c>
      <c r="P91" s="1">
        <f t="shared" si="35"/>
        <v>-2.9143096079286442E-2</v>
      </c>
      <c r="Q91" s="271">
        <f t="shared" si="36"/>
        <v>41081.981</v>
      </c>
      <c r="S91" s="1">
        <f t="shared" si="41"/>
        <v>2.8944083589994385E-6</v>
      </c>
      <c r="T91" s="1">
        <v>1</v>
      </c>
      <c r="U91" s="1">
        <f t="shared" si="42"/>
        <v>2.8944083589994385E-6</v>
      </c>
      <c r="V91" s="1">
        <f t="shared" si="37"/>
        <v>-4.2698491660151341E-2</v>
      </c>
      <c r="W91" s="1">
        <f t="shared" si="38"/>
        <v>1.3555395580864899E-2</v>
      </c>
      <c r="X91" s="1">
        <f t="shared" si="39"/>
        <v>-4.0997195578042336E-2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32"/>
        <v>30949.382152454287</v>
      </c>
      <c r="F92" s="1">
        <f t="shared" si="33"/>
        <v>30949.5</v>
      </c>
      <c r="G92" s="1">
        <f t="shared" si="40"/>
        <v>-4.0890599993872456E-2</v>
      </c>
      <c r="K92" s="1">
        <f t="shared" si="31"/>
        <v>-4.0890599993872456E-2</v>
      </c>
      <c r="O92" s="1">
        <f t="shared" ca="1" si="34"/>
        <v>-3.0553374759952966E-2</v>
      </c>
      <c r="P92" s="1">
        <f t="shared" si="35"/>
        <v>-3.2884408887724953E-2</v>
      </c>
      <c r="Q92" s="271">
        <f t="shared" si="36"/>
        <v>41385.920980000003</v>
      </c>
      <c r="S92" s="1">
        <f t="shared" si="41"/>
        <v>6.4099096028155382E-5</v>
      </c>
      <c r="T92" s="1">
        <v>1</v>
      </c>
      <c r="U92" s="1">
        <f t="shared" si="42"/>
        <v>6.4099096028155382E-5</v>
      </c>
      <c r="V92" s="1">
        <f t="shared" si="37"/>
        <v>-4.7066930628741788E-2</v>
      </c>
      <c r="W92" s="1">
        <f t="shared" si="38"/>
        <v>1.4182521741016835E-2</v>
      </c>
      <c r="X92" s="1">
        <f t="shared" si="39"/>
        <v>-5.5073121734889291E-2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32"/>
        <v>30949.382210094693</v>
      </c>
      <c r="F93" s="1">
        <f t="shared" si="33"/>
        <v>30949.5</v>
      </c>
      <c r="G93" s="1">
        <f t="shared" si="40"/>
        <v>-4.0870599994377699E-2</v>
      </c>
      <c r="K93" s="1">
        <f t="shared" si="31"/>
        <v>-4.0870599994377699E-2</v>
      </c>
      <c r="O93" s="1">
        <f t="shared" ca="1" si="34"/>
        <v>-3.0553374759952966E-2</v>
      </c>
      <c r="P93" s="1">
        <f t="shared" si="35"/>
        <v>-3.2884408887724953E-2</v>
      </c>
      <c r="Q93" s="271">
        <f t="shared" si="36"/>
        <v>41385.921000000002</v>
      </c>
      <c r="S93" s="1">
        <f t="shared" si="41"/>
        <v>6.3779248391979403E-5</v>
      </c>
      <c r="T93" s="1">
        <v>1</v>
      </c>
      <c r="U93" s="1">
        <f t="shared" si="42"/>
        <v>6.3779248391979403E-5</v>
      </c>
      <c r="V93" s="1">
        <f t="shared" si="37"/>
        <v>-4.7066930628741788E-2</v>
      </c>
      <c r="W93" s="1">
        <f t="shared" si="38"/>
        <v>1.4182521741016835E-2</v>
      </c>
      <c r="X93" s="1">
        <f t="shared" si="39"/>
        <v>-5.5053121735394533E-2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32"/>
        <v>30949.383017060423</v>
      </c>
      <c r="F94" s="1">
        <f t="shared" si="33"/>
        <v>30949.5</v>
      </c>
      <c r="G94" s="1">
        <f t="shared" si="40"/>
        <v>-4.0590599994175136E-2</v>
      </c>
      <c r="K94" s="1">
        <f t="shared" si="31"/>
        <v>-4.0590599994175136E-2</v>
      </c>
      <c r="O94" s="1">
        <f t="shared" ca="1" si="34"/>
        <v>-3.0553374759952966E-2</v>
      </c>
      <c r="P94" s="1">
        <f t="shared" si="35"/>
        <v>-3.2884408887724953E-2</v>
      </c>
      <c r="Q94" s="271">
        <f t="shared" si="36"/>
        <v>41385.921280000002</v>
      </c>
      <c r="S94" s="1">
        <f t="shared" si="41"/>
        <v>5.93853813691319E-5</v>
      </c>
      <c r="T94" s="1">
        <v>1</v>
      </c>
      <c r="U94" s="1">
        <f t="shared" si="42"/>
        <v>5.93853813691319E-5</v>
      </c>
      <c r="V94" s="1">
        <f t="shared" si="37"/>
        <v>-4.7066930628741788E-2</v>
      </c>
      <c r="W94" s="1">
        <f t="shared" si="38"/>
        <v>1.4182521741016835E-2</v>
      </c>
      <c r="X94" s="1">
        <f t="shared" si="39"/>
        <v>-5.4773121735191971E-2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32"/>
        <v>30949.383074700832</v>
      </c>
      <c r="F95" s="1">
        <f t="shared" si="33"/>
        <v>30949.5</v>
      </c>
      <c r="G95" s="1">
        <f t="shared" si="40"/>
        <v>-4.0570599994680379E-2</v>
      </c>
      <c r="K95" s="1">
        <f t="shared" si="31"/>
        <v>-4.0570599994680379E-2</v>
      </c>
      <c r="O95" s="1">
        <f t="shared" ca="1" si="34"/>
        <v>-3.0553374759952966E-2</v>
      </c>
      <c r="P95" s="1">
        <f t="shared" si="35"/>
        <v>-3.2884408887724953E-2</v>
      </c>
      <c r="Q95" s="271">
        <f t="shared" si="36"/>
        <v>41385.921300000002</v>
      </c>
      <c r="S95" s="1">
        <f t="shared" si="41"/>
        <v>5.9077533732640668E-5</v>
      </c>
      <c r="T95" s="1">
        <v>1</v>
      </c>
      <c r="U95" s="1">
        <f t="shared" si="42"/>
        <v>5.9077533732640668E-5</v>
      </c>
      <c r="V95" s="1">
        <f t="shared" si="37"/>
        <v>-4.7066930628741788E-2</v>
      </c>
      <c r="W95" s="1">
        <f t="shared" si="38"/>
        <v>1.4182521741016835E-2</v>
      </c>
      <c r="X95" s="1">
        <f t="shared" si="39"/>
        <v>-5.4753121735697213E-2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32"/>
        <v>30949.383074700832</v>
      </c>
      <c r="F96" s="1">
        <f t="shared" si="33"/>
        <v>30949.5</v>
      </c>
      <c r="G96" s="1">
        <f t="shared" si="40"/>
        <v>-4.0570599994680379E-2</v>
      </c>
      <c r="K96" s="1">
        <f t="shared" si="31"/>
        <v>-4.0570599994680379E-2</v>
      </c>
      <c r="O96" s="1">
        <f t="shared" ca="1" si="34"/>
        <v>-3.0553374759952966E-2</v>
      </c>
      <c r="P96" s="1">
        <f t="shared" si="35"/>
        <v>-3.2884408887724953E-2</v>
      </c>
      <c r="Q96" s="271">
        <f t="shared" si="36"/>
        <v>41385.921300000002</v>
      </c>
      <c r="S96" s="1">
        <f t="shared" si="41"/>
        <v>5.9077533732640668E-5</v>
      </c>
      <c r="T96" s="1">
        <v>1</v>
      </c>
      <c r="U96" s="1">
        <f t="shared" si="42"/>
        <v>5.9077533732640668E-5</v>
      </c>
      <c r="V96" s="1">
        <f t="shared" si="37"/>
        <v>-4.7066930628741788E-2</v>
      </c>
      <c r="W96" s="1">
        <f t="shared" si="38"/>
        <v>1.4182521741016835E-2</v>
      </c>
      <c r="X96" s="1">
        <f t="shared" si="39"/>
        <v>-5.4753121735697213E-2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32"/>
        <v>30949.383103521024</v>
      </c>
      <c r="F97" s="1">
        <f t="shared" si="33"/>
        <v>30949.5</v>
      </c>
      <c r="G97" s="1">
        <f t="shared" si="40"/>
        <v>-4.0560599998570979E-2</v>
      </c>
      <c r="K97" s="1">
        <f t="shared" si="31"/>
        <v>-4.0560599998570979E-2</v>
      </c>
      <c r="O97" s="1">
        <f t="shared" ca="1" si="34"/>
        <v>-3.0553374759952966E-2</v>
      </c>
      <c r="P97" s="1">
        <f t="shared" si="35"/>
        <v>-3.2884408887724953E-2</v>
      </c>
      <c r="Q97" s="271">
        <f t="shared" si="36"/>
        <v>41385.921309999998</v>
      </c>
      <c r="S97" s="1">
        <f t="shared" si="41"/>
        <v>5.8923909970231543E-5</v>
      </c>
      <c r="T97" s="1">
        <v>1</v>
      </c>
      <c r="U97" s="1">
        <f t="shared" si="42"/>
        <v>5.8923909970231543E-5</v>
      </c>
      <c r="V97" s="1">
        <f t="shared" si="37"/>
        <v>-4.7066930628741788E-2</v>
      </c>
      <c r="W97" s="1">
        <f t="shared" si="38"/>
        <v>1.4182521741016835E-2</v>
      </c>
      <c r="X97" s="1">
        <f t="shared" si="39"/>
        <v>-5.4743121739587813E-2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32"/>
        <v>30949.383651104908</v>
      </c>
      <c r="F98" s="1">
        <f t="shared" si="33"/>
        <v>30949.5</v>
      </c>
      <c r="G98" s="1">
        <f t="shared" si="40"/>
        <v>-4.0370599999732804E-2</v>
      </c>
      <c r="K98" s="1">
        <f t="shared" si="31"/>
        <v>-4.0370599999732804E-2</v>
      </c>
      <c r="O98" s="1">
        <f t="shared" ca="1" si="34"/>
        <v>-3.0553374759952966E-2</v>
      </c>
      <c r="P98" s="1">
        <f t="shared" si="35"/>
        <v>-3.2884408887724953E-2</v>
      </c>
      <c r="Q98" s="271">
        <f t="shared" si="36"/>
        <v>41385.921499999997</v>
      </c>
      <c r="S98" s="1">
        <f t="shared" si="41"/>
        <v>5.6043057365505336E-5</v>
      </c>
      <c r="T98" s="1">
        <v>1</v>
      </c>
      <c r="U98" s="1">
        <f t="shared" si="42"/>
        <v>5.6043057365505336E-5</v>
      </c>
      <c r="V98" s="1">
        <f t="shared" si="37"/>
        <v>-4.7066930628741788E-2</v>
      </c>
      <c r="W98" s="1">
        <f t="shared" si="38"/>
        <v>1.4182521741016835E-2</v>
      </c>
      <c r="X98" s="1">
        <f t="shared" si="39"/>
        <v>-5.4553121740749638E-2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32"/>
        <v>30949.383737565531</v>
      </c>
      <c r="F99" s="1">
        <f t="shared" si="33"/>
        <v>30949.5</v>
      </c>
      <c r="G99" s="1">
        <f t="shared" si="40"/>
        <v>-4.0340599996852688E-2</v>
      </c>
      <c r="K99" s="1">
        <f t="shared" si="31"/>
        <v>-4.0340599996852688E-2</v>
      </c>
      <c r="O99" s="1">
        <f t="shared" ca="1" si="34"/>
        <v>-3.0553374759952966E-2</v>
      </c>
      <c r="P99" s="1">
        <f t="shared" si="35"/>
        <v>-3.2884408887724953E-2</v>
      </c>
      <c r="Q99" s="271">
        <f t="shared" si="36"/>
        <v>41385.92153</v>
      </c>
      <c r="S99" s="1">
        <f t="shared" si="41"/>
        <v>5.5594785855835494E-5</v>
      </c>
      <c r="T99" s="1">
        <v>1</v>
      </c>
      <c r="U99" s="1">
        <f t="shared" si="42"/>
        <v>5.5594785855835494E-5</v>
      </c>
      <c r="V99" s="1">
        <f t="shared" si="37"/>
        <v>-4.7066930628741788E-2</v>
      </c>
      <c r="W99" s="1">
        <f t="shared" si="38"/>
        <v>1.4182521741016835E-2</v>
      </c>
      <c r="X99" s="1">
        <f t="shared" si="39"/>
        <v>-5.4523121737869523E-2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32"/>
        <v>30991.412731844139</v>
      </c>
      <c r="F100" s="1">
        <f t="shared" si="33"/>
        <v>30991.5</v>
      </c>
      <c r="G100" s="1">
        <f t="shared" si="40"/>
        <v>-3.0280200000561308E-2</v>
      </c>
      <c r="K100" s="1">
        <f t="shared" si="31"/>
        <v>-3.0280200000561308E-2</v>
      </c>
      <c r="O100" s="1">
        <f t="shared" ca="1" si="34"/>
        <v>-3.0593499578734421E-2</v>
      </c>
      <c r="P100" s="1">
        <f t="shared" si="35"/>
        <v>-3.3111262650396454E-2</v>
      </c>
      <c r="Q100" s="271">
        <f t="shared" si="36"/>
        <v>41400.504699999998</v>
      </c>
      <c r="S100" s="1">
        <f t="shared" si="41"/>
        <v>8.0149157272916005E-6</v>
      </c>
      <c r="T100" s="1">
        <v>1</v>
      </c>
      <c r="U100" s="1">
        <f t="shared" si="42"/>
        <v>8.0149157272916005E-6</v>
      </c>
      <c r="V100" s="1">
        <f t="shared" si="37"/>
        <v>-4.7281034057591487E-2</v>
      </c>
      <c r="W100" s="1">
        <f t="shared" si="38"/>
        <v>1.4169771407195031E-2</v>
      </c>
      <c r="X100" s="1">
        <f t="shared" si="39"/>
        <v>-4.444997140775634E-2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32"/>
        <v>30997.415115851458</v>
      </c>
      <c r="F101" s="1">
        <f t="shared" si="33"/>
        <v>30997.5</v>
      </c>
      <c r="G101" s="1">
        <f t="shared" si="40"/>
        <v>-2.9453000002831686E-2</v>
      </c>
      <c r="K101" s="1">
        <f t="shared" si="31"/>
        <v>-2.9453000002831686E-2</v>
      </c>
      <c r="O101" s="1">
        <f t="shared" ca="1" si="34"/>
        <v>-3.0599231695703197E-2</v>
      </c>
      <c r="P101" s="1">
        <f t="shared" si="35"/>
        <v>-3.3144026223498269E-2</v>
      </c>
      <c r="Q101" s="271">
        <f t="shared" si="36"/>
        <v>41402.587399999997</v>
      </c>
      <c r="S101" s="1">
        <f t="shared" si="41"/>
        <v>1.3623674561648234E-5</v>
      </c>
      <c r="T101" s="1">
        <v>1</v>
      </c>
      <c r="U101" s="1">
        <f t="shared" si="42"/>
        <v>1.3623674561648234E-5</v>
      </c>
      <c r="V101" s="1">
        <f t="shared" si="37"/>
        <v>-4.7311655053308588E-2</v>
      </c>
      <c r="W101" s="1">
        <f t="shared" si="38"/>
        <v>1.4167628829810323E-2</v>
      </c>
      <c r="X101" s="1">
        <f t="shared" si="39"/>
        <v>-4.3620628832642006E-2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32"/>
        <v>30997.416556861692</v>
      </c>
      <c r="F102" s="1">
        <f t="shared" si="33"/>
        <v>30997.5</v>
      </c>
      <c r="G102" s="1">
        <f t="shared" si="40"/>
        <v>-2.8953000000910833E-2</v>
      </c>
      <c r="K102" s="1">
        <f t="shared" si="31"/>
        <v>-2.8953000000910833E-2</v>
      </c>
      <c r="O102" s="1">
        <f t="shared" ca="1" si="34"/>
        <v>-3.0599231695703197E-2</v>
      </c>
      <c r="P102" s="1">
        <f t="shared" si="35"/>
        <v>-3.3144026223498269E-2</v>
      </c>
      <c r="Q102" s="271">
        <f t="shared" si="36"/>
        <v>41402.587899999999</v>
      </c>
      <c r="S102" s="1">
        <f t="shared" si="41"/>
        <v>1.7564700798415504E-5</v>
      </c>
      <c r="T102" s="1">
        <v>1</v>
      </c>
      <c r="U102" s="1">
        <f t="shared" si="42"/>
        <v>1.7564700798415504E-5</v>
      </c>
      <c r="V102" s="1">
        <f t="shared" si="37"/>
        <v>-4.7311655053308588E-2</v>
      </c>
      <c r="W102" s="1">
        <f t="shared" si="38"/>
        <v>1.4167628829810323E-2</v>
      </c>
      <c r="X102" s="1">
        <f t="shared" si="39"/>
        <v>-4.3120628830721153E-2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32"/>
        <v>30997.417421467828</v>
      </c>
      <c r="F103" s="1">
        <f t="shared" si="33"/>
        <v>30997.5</v>
      </c>
      <c r="G103" s="1">
        <f t="shared" si="40"/>
        <v>-2.8653000001213513E-2</v>
      </c>
      <c r="K103" s="1">
        <f t="shared" si="31"/>
        <v>-2.8653000001213513E-2</v>
      </c>
      <c r="O103" s="1">
        <f t="shared" ca="1" si="34"/>
        <v>-3.0599231695703197E-2</v>
      </c>
      <c r="P103" s="1">
        <f t="shared" si="35"/>
        <v>-3.3144026223498269E-2</v>
      </c>
      <c r="Q103" s="271">
        <f t="shared" si="36"/>
        <v>41402.588199999998</v>
      </c>
      <c r="S103" s="1">
        <f t="shared" si="41"/>
        <v>2.016931652924928E-5</v>
      </c>
      <c r="T103" s="1">
        <v>1</v>
      </c>
      <c r="U103" s="1">
        <f t="shared" si="42"/>
        <v>2.016931652924928E-5</v>
      </c>
      <c r="V103" s="1">
        <f t="shared" si="37"/>
        <v>-4.7311655053308588E-2</v>
      </c>
      <c r="W103" s="1">
        <f t="shared" si="38"/>
        <v>1.4167628829810323E-2</v>
      </c>
      <c r="X103" s="1">
        <f t="shared" si="39"/>
        <v>-4.2820628831023833E-2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32"/>
        <v>31014.413560713234</v>
      </c>
      <c r="F104" s="1">
        <f t="shared" si="33"/>
        <v>31014.5</v>
      </c>
      <c r="G104" s="1">
        <f t="shared" si="40"/>
        <v>-2.9992599993420299E-2</v>
      </c>
      <c r="K104" s="1">
        <f t="shared" si="31"/>
        <v>-2.9992599993420299E-2</v>
      </c>
      <c r="O104" s="1">
        <f t="shared" ca="1" si="34"/>
        <v>-3.0615472693781405E-2</v>
      </c>
      <c r="P104" s="1">
        <f t="shared" si="35"/>
        <v>-3.3237339292401705E-2</v>
      </c>
      <c r="Q104" s="271">
        <f t="shared" si="36"/>
        <v>41408.485500000003</v>
      </c>
      <c r="S104" s="1">
        <f t="shared" si="41"/>
        <v>1.0528333118354342E-5</v>
      </c>
      <c r="T104" s="1">
        <v>1</v>
      </c>
      <c r="U104" s="1">
        <f t="shared" si="42"/>
        <v>1.0528333118354342E-5</v>
      </c>
      <c r="V104" s="1">
        <f t="shared" si="37"/>
        <v>-4.7398461775597048E-2</v>
      </c>
      <c r="W104" s="1">
        <f t="shared" si="38"/>
        <v>1.4161122483195347E-2</v>
      </c>
      <c r="X104" s="1">
        <f t="shared" si="39"/>
        <v>-4.4153722476615642E-2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32"/>
        <v>31014.417019137782</v>
      </c>
      <c r="F105" s="1">
        <f t="shared" si="33"/>
        <v>31014.5</v>
      </c>
      <c r="G105" s="1">
        <f t="shared" si="40"/>
        <v>-2.8792599994631018E-2</v>
      </c>
      <c r="K105" s="1">
        <f t="shared" si="31"/>
        <v>-2.8792599994631018E-2</v>
      </c>
      <c r="O105" s="1">
        <f t="shared" ca="1" si="34"/>
        <v>-3.0615472693781405E-2</v>
      </c>
      <c r="P105" s="1">
        <f t="shared" si="35"/>
        <v>-3.3237339292401705E-2</v>
      </c>
      <c r="Q105" s="271">
        <f t="shared" si="36"/>
        <v>41408.486700000001</v>
      </c>
      <c r="S105" s="1">
        <f t="shared" si="41"/>
        <v>1.9755707425147053E-5</v>
      </c>
      <c r="T105" s="1">
        <v>1</v>
      </c>
      <c r="U105" s="1">
        <f t="shared" si="42"/>
        <v>1.9755707425147053E-5</v>
      </c>
      <c r="V105" s="1">
        <f t="shared" si="37"/>
        <v>-4.7398461775597048E-2</v>
      </c>
      <c r="W105" s="1">
        <f t="shared" si="38"/>
        <v>1.4161122483195347E-2</v>
      </c>
      <c r="X105" s="1">
        <f t="shared" si="39"/>
        <v>-4.2953722477826362E-2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32"/>
        <v>31014.41730733982</v>
      </c>
      <c r="F106" s="1">
        <f t="shared" si="33"/>
        <v>31014.5</v>
      </c>
      <c r="G106" s="1">
        <f t="shared" si="40"/>
        <v>-2.8692599997157231E-2</v>
      </c>
      <c r="K106" s="1">
        <f t="shared" si="31"/>
        <v>-2.8692599997157231E-2</v>
      </c>
      <c r="O106" s="1">
        <f t="shared" ca="1" si="34"/>
        <v>-3.0615472693781405E-2</v>
      </c>
      <c r="P106" s="1">
        <f t="shared" si="35"/>
        <v>-3.3237339292401705E-2</v>
      </c>
      <c r="Q106" s="271">
        <f t="shared" si="36"/>
        <v>41408.486799999999</v>
      </c>
      <c r="S106" s="1">
        <f t="shared" si="41"/>
        <v>2.0654655261739236E-5</v>
      </c>
      <c r="T106" s="1">
        <v>1</v>
      </c>
      <c r="U106" s="1">
        <f t="shared" si="42"/>
        <v>2.0654655261739236E-5</v>
      </c>
      <c r="V106" s="1">
        <f t="shared" si="37"/>
        <v>-4.7398461775597048E-2</v>
      </c>
      <c r="W106" s="1">
        <f t="shared" si="38"/>
        <v>1.4161122483195347E-2</v>
      </c>
      <c r="X106" s="1">
        <f t="shared" si="39"/>
        <v>-4.2853722480352574E-2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32"/>
        <v>31096.405601725524</v>
      </c>
      <c r="F107" s="1">
        <f t="shared" si="33"/>
        <v>31096.5</v>
      </c>
      <c r="G107" s="1">
        <f t="shared" si="40"/>
        <v>-3.2754200001363643E-2</v>
      </c>
      <c r="K107" s="1">
        <f t="shared" si="31"/>
        <v>-3.2754200001363643E-2</v>
      </c>
      <c r="O107" s="1">
        <f t="shared" ca="1" si="34"/>
        <v>-3.0693811625688051E-2</v>
      </c>
      <c r="P107" s="1">
        <f t="shared" si="35"/>
        <v>-3.3697455103021592E-2</v>
      </c>
      <c r="Q107" s="271">
        <f t="shared" si="36"/>
        <v>41436.934999999998</v>
      </c>
      <c r="S107" s="1">
        <f t="shared" si="41"/>
        <v>8.897301868037494E-7</v>
      </c>
      <c r="T107" s="1">
        <v>1</v>
      </c>
      <c r="U107" s="1">
        <f t="shared" si="42"/>
        <v>8.897301868037494E-7</v>
      </c>
      <c r="V107" s="1">
        <f t="shared" si="37"/>
        <v>-4.7818157241798512E-2</v>
      </c>
      <c r="W107" s="1">
        <f t="shared" si="38"/>
        <v>1.4120702138776923E-2</v>
      </c>
      <c r="X107" s="1">
        <f t="shared" si="39"/>
        <v>-4.6874902140140562E-2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32"/>
        <v>31099.414431083405</v>
      </c>
      <c r="F108" s="1">
        <f t="shared" si="33"/>
        <v>31099.5</v>
      </c>
      <c r="G108" s="1">
        <f t="shared" si="40"/>
        <v>-2.9690600000321865E-2</v>
      </c>
      <c r="K108" s="1">
        <f t="shared" si="31"/>
        <v>-2.9690600000321865E-2</v>
      </c>
      <c r="O108" s="1">
        <f t="shared" ca="1" si="34"/>
        <v>-3.0696677684172443E-2</v>
      </c>
      <c r="P108" s="1">
        <f t="shared" si="35"/>
        <v>-3.3714602943215197E-2</v>
      </c>
      <c r="Q108" s="271">
        <f t="shared" si="36"/>
        <v>41437.978999999999</v>
      </c>
      <c r="S108" s="1">
        <f t="shared" si="41"/>
        <v>1.6192599684414194E-5</v>
      </c>
      <c r="T108" s="1">
        <v>1</v>
      </c>
      <c r="U108" s="1">
        <f t="shared" si="42"/>
        <v>1.6192599684414194E-5</v>
      </c>
      <c r="V108" s="1">
        <f t="shared" si="37"/>
        <v>-4.7833542759035313E-2</v>
      </c>
      <c r="W108" s="1">
        <f t="shared" si="38"/>
        <v>1.4118939815820115E-2</v>
      </c>
      <c r="X108" s="1">
        <f t="shared" si="39"/>
        <v>-4.3809539816141982E-2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si="32"/>
        <v>32105.416498068484</v>
      </c>
      <c r="F109" s="1">
        <f t="shared" si="33"/>
        <v>32105.5</v>
      </c>
      <c r="G109" s="1">
        <f t="shared" si="40"/>
        <v>-2.8973399996175431E-2</v>
      </c>
      <c r="K109" s="1">
        <f t="shared" ref="K109:K131" si="43">+G109</f>
        <v>-2.8973399996175431E-2</v>
      </c>
      <c r="O109" s="1">
        <f t="shared" ca="1" si="34"/>
        <v>-3.1657762629271058E-2</v>
      </c>
      <c r="P109" s="1">
        <f t="shared" si="35"/>
        <v>-4.0684335028963153E-2</v>
      </c>
      <c r="Q109" s="271">
        <f t="shared" si="36"/>
        <v>41787.040390000002</v>
      </c>
      <c r="S109" s="1">
        <f t="shared" si="41"/>
        <v>1.3714599934217477E-4</v>
      </c>
      <c r="T109" s="1">
        <v>1</v>
      </c>
      <c r="U109" s="1">
        <f t="shared" si="42"/>
        <v>1.3714599934217477E-4</v>
      </c>
      <c r="V109" s="1">
        <f t="shared" si="37"/>
        <v>-5.311544227659612E-2</v>
      </c>
      <c r="W109" s="1">
        <f t="shared" si="38"/>
        <v>1.2431107247632963E-2</v>
      </c>
      <c r="X109" s="1">
        <f t="shared" si="39"/>
        <v>-4.1404507243808397E-2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2"/>
        <v>32105.417910258504</v>
      </c>
      <c r="F110" s="1">
        <f t="shared" si="33"/>
        <v>32105.5</v>
      </c>
      <c r="G110" s="1">
        <f t="shared" si="40"/>
        <v>-2.8483399997639935E-2</v>
      </c>
      <c r="K110" s="1">
        <f t="shared" si="43"/>
        <v>-2.8483399997639935E-2</v>
      </c>
      <c r="O110" s="1">
        <f t="shared" ca="1" si="34"/>
        <v>-3.1657762629271058E-2</v>
      </c>
      <c r="P110" s="1">
        <f t="shared" si="35"/>
        <v>-4.0684335028963153E-2</v>
      </c>
      <c r="Q110" s="271">
        <f t="shared" si="36"/>
        <v>41787.04088</v>
      </c>
      <c r="S110" s="1">
        <f t="shared" si="41"/>
        <v>1.488628156385701E-4</v>
      </c>
      <c r="T110" s="1">
        <v>1</v>
      </c>
      <c r="U110" s="1">
        <f t="shared" si="42"/>
        <v>1.488628156385701E-4</v>
      </c>
      <c r="V110" s="1">
        <f t="shared" si="37"/>
        <v>-5.311544227659612E-2</v>
      </c>
      <c r="W110" s="1">
        <f t="shared" si="38"/>
        <v>1.2431107247632963E-2</v>
      </c>
      <c r="X110" s="1">
        <f t="shared" si="39"/>
        <v>-4.0914507245272902E-2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2"/>
        <v>32105.418313741357</v>
      </c>
      <c r="F111" s="1">
        <f t="shared" si="33"/>
        <v>32105.5</v>
      </c>
      <c r="G111" s="1">
        <f t="shared" si="40"/>
        <v>-2.8343400001176633E-2</v>
      </c>
      <c r="K111" s="1">
        <f t="shared" si="43"/>
        <v>-2.8343400001176633E-2</v>
      </c>
      <c r="O111" s="1">
        <f t="shared" ca="1" si="34"/>
        <v>-3.1657762629271058E-2</v>
      </c>
      <c r="P111" s="1">
        <f t="shared" si="35"/>
        <v>-4.0684335028963153E-2</v>
      </c>
      <c r="Q111" s="271">
        <f t="shared" si="36"/>
        <v>41787.041019999997</v>
      </c>
      <c r="S111" s="1">
        <f t="shared" si="41"/>
        <v>1.522986773600483E-4</v>
      </c>
      <c r="T111" s="1">
        <v>1</v>
      </c>
      <c r="U111" s="1">
        <f t="shared" si="42"/>
        <v>1.522986773600483E-4</v>
      </c>
      <c r="V111" s="1">
        <f t="shared" si="37"/>
        <v>-5.311544227659612E-2</v>
      </c>
      <c r="W111" s="1">
        <f t="shared" si="38"/>
        <v>1.2431107247632963E-2</v>
      </c>
      <c r="X111" s="1">
        <f t="shared" si="39"/>
        <v>-4.0774507248809599E-2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2"/>
        <v>32105.423876040859</v>
      </c>
      <c r="F112" s="1">
        <f t="shared" si="33"/>
        <v>32105.5</v>
      </c>
      <c r="G112" s="1">
        <f t="shared" si="40"/>
        <v>-2.6413399995362852E-2</v>
      </c>
      <c r="K112" s="1">
        <f t="shared" si="43"/>
        <v>-2.6413399995362852E-2</v>
      </c>
      <c r="O112" s="1">
        <f t="shared" ca="1" si="34"/>
        <v>-3.1657762629271058E-2</v>
      </c>
      <c r="P112" s="1">
        <f t="shared" si="35"/>
        <v>-4.0684335028963153E-2</v>
      </c>
      <c r="Q112" s="271">
        <f t="shared" si="36"/>
        <v>41787.042950000003</v>
      </c>
      <c r="S112" s="1">
        <f t="shared" si="41"/>
        <v>2.0365958673324044E-4</v>
      </c>
      <c r="T112" s="1">
        <v>1</v>
      </c>
      <c r="U112" s="1">
        <f t="shared" si="42"/>
        <v>2.0365958673324044E-4</v>
      </c>
      <c r="V112" s="1">
        <f t="shared" si="37"/>
        <v>-5.311544227659612E-2</v>
      </c>
      <c r="W112" s="1">
        <f t="shared" si="38"/>
        <v>1.2431107247632963E-2</v>
      </c>
      <c r="X112" s="1">
        <f t="shared" si="39"/>
        <v>-3.8844507242995818E-2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2"/>
        <v>33069.411445310776</v>
      </c>
      <c r="F113" s="1">
        <f t="shared" si="33"/>
        <v>33069.5</v>
      </c>
      <c r="G113" s="1">
        <f t="shared" si="40"/>
        <v>-3.0726599798072129E-2</v>
      </c>
      <c r="K113" s="1">
        <f t="shared" si="43"/>
        <v>-3.0726599798072129E-2</v>
      </c>
      <c r="O113" s="1">
        <f t="shared" ca="1" si="34"/>
        <v>-3.2578722755588221E-2</v>
      </c>
      <c r="P113" s="1">
        <f t="shared" si="35"/>
        <v>-4.9431602761030209E-2</v>
      </c>
      <c r="Q113" s="271">
        <f t="shared" si="36"/>
        <v>42121.526200000197</v>
      </c>
      <c r="S113" s="1">
        <f t="shared" si="41"/>
        <v>3.4987713584427052E-4</v>
      </c>
      <c r="T113" s="1">
        <v>1</v>
      </c>
      <c r="U113" s="1">
        <f t="shared" si="42"/>
        <v>3.4987713584427052E-4</v>
      </c>
      <c r="V113" s="1">
        <f t="shared" si="37"/>
        <v>-5.8406241863067046E-2</v>
      </c>
      <c r="W113" s="1">
        <f t="shared" si="38"/>
        <v>8.9746391020368351E-3</v>
      </c>
      <c r="X113" s="1">
        <f t="shared" si="39"/>
        <v>-3.9701238900108966E-2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2"/>
        <v>33206.910047530291</v>
      </c>
      <c r="F114" s="1">
        <f t="shared" si="33"/>
        <v>33207</v>
      </c>
      <c r="G114" s="1">
        <f t="shared" si="40"/>
        <v>-3.1211599998641759E-2</v>
      </c>
      <c r="K114" s="1">
        <f t="shared" si="43"/>
        <v>-3.1211599998641759E-2</v>
      </c>
      <c r="O114" s="1">
        <f t="shared" ca="1" si="34"/>
        <v>-3.2710083769456069E-2</v>
      </c>
      <c r="P114" s="1">
        <f t="shared" si="35"/>
        <v>-5.0817565026710823E-2</v>
      </c>
      <c r="Q114" s="271">
        <f t="shared" si="36"/>
        <v>42169.2353</v>
      </c>
      <c r="S114" s="1">
        <f t="shared" si="41"/>
        <v>3.843938646818672E-4</v>
      </c>
      <c r="T114" s="1">
        <v>1</v>
      </c>
      <c r="U114" s="1">
        <f t="shared" si="42"/>
        <v>3.843938646818672E-4</v>
      </c>
      <c r="V114" s="1">
        <f t="shared" si="37"/>
        <v>-5.9179190837523557E-2</v>
      </c>
      <c r="W114" s="1">
        <f t="shared" si="38"/>
        <v>8.3616258108127339E-3</v>
      </c>
      <c r="X114" s="1">
        <f t="shared" si="39"/>
        <v>-3.9573225809454493E-2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2"/>
        <v>34232.899819816099</v>
      </c>
      <c r="F115" s="1">
        <f t="shared" si="33"/>
        <v>34233</v>
      </c>
      <c r="G115" s="1">
        <f t="shared" si="40"/>
        <v>-3.4760399990773294E-2</v>
      </c>
      <c r="K115" s="1">
        <f t="shared" si="43"/>
        <v>-3.4760399990773294E-2</v>
      </c>
      <c r="O115" s="1">
        <f t="shared" ca="1" si="34"/>
        <v>-3.3690275771117287E-2</v>
      </c>
      <c r="P115" s="1">
        <f t="shared" si="35"/>
        <v>-6.1953726738380767E-2</v>
      </c>
      <c r="Q115" s="271">
        <f t="shared" si="36"/>
        <v>42525.232000000004</v>
      </c>
      <c r="S115" s="1">
        <f t="shared" si="41"/>
        <v>7.3947701960214401E-4</v>
      </c>
      <c r="T115" s="1">
        <v>1</v>
      </c>
      <c r="U115" s="1">
        <f t="shared" si="42"/>
        <v>7.3947701960214401E-4</v>
      </c>
      <c r="V115" s="1">
        <f t="shared" si="37"/>
        <v>-6.5091005625737053E-2</v>
      </c>
      <c r="W115" s="1">
        <f t="shared" si="38"/>
        <v>3.1372788873562829E-3</v>
      </c>
      <c r="X115" s="1">
        <f t="shared" si="39"/>
        <v>-3.789767887812958E-2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2"/>
        <v>35184.897751678203</v>
      </c>
      <c r="F116" s="1">
        <f t="shared" si="33"/>
        <v>35185</v>
      </c>
      <c r="G116" s="1">
        <f t="shared" si="40"/>
        <v>-3.5477999997965526E-2</v>
      </c>
      <c r="K116" s="1">
        <f t="shared" si="43"/>
        <v>-3.5477999997965526E-2</v>
      </c>
      <c r="O116" s="1">
        <f t="shared" ca="1" si="34"/>
        <v>-3.4599771663496891E-2</v>
      </c>
      <c r="P116" s="1">
        <f t="shared" si="35"/>
        <v>-7.2992693002496153E-2</v>
      </c>
      <c r="Q116" s="271">
        <f t="shared" si="36"/>
        <v>42855.555099999998</v>
      </c>
      <c r="S116" s="1">
        <f t="shared" si="41"/>
        <v>1.4073521912241792E-3</v>
      </c>
      <c r="T116" s="1">
        <v>1</v>
      </c>
      <c r="U116" s="1">
        <f t="shared" si="42"/>
        <v>1.4073521912241792E-3</v>
      </c>
      <c r="V116" s="1">
        <f t="shared" si="37"/>
        <v>-7.0803913195692861E-2</v>
      </c>
      <c r="W116" s="1">
        <f t="shared" si="38"/>
        <v>-2.1887798068032874E-3</v>
      </c>
      <c r="X116" s="1">
        <f t="shared" si="39"/>
        <v>-3.328922019116224E-2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ref="E117:E131" si="44">+(C117-C$7)/C$8</f>
        <v>35184.898904486399</v>
      </c>
      <c r="F117" s="1">
        <f t="shared" ref="F117:F131" si="45">ROUND(2*E117,0)/2</f>
        <v>35185</v>
      </c>
      <c r="G117" s="1">
        <f t="shared" si="40"/>
        <v>-3.5077999993518461E-2</v>
      </c>
      <c r="K117" s="1">
        <f t="shared" si="43"/>
        <v>-3.5077999993518461E-2</v>
      </c>
      <c r="O117" s="1">
        <f t="shared" ref="O117:O131" ca="1" si="46">+C$11+C$12*$F117</f>
        <v>-3.4599771663496891E-2</v>
      </c>
      <c r="P117" s="1">
        <f t="shared" ref="P117:P131" si="47">+H$3+H$4*F117+H$5*F117^2+H$6*SIN(H$7*F117+H$8)</f>
        <v>-7.2992693002496153E-2</v>
      </c>
      <c r="Q117" s="271">
        <f t="shared" ref="Q117:Q131" si="48">+C117-15018.5</f>
        <v>42855.555500000002</v>
      </c>
      <c r="S117" s="1">
        <f t="shared" si="41"/>
        <v>1.437523945965022E-3</v>
      </c>
      <c r="T117" s="1">
        <v>1</v>
      </c>
      <c r="U117" s="1">
        <f t="shared" si="42"/>
        <v>1.437523945965022E-3</v>
      </c>
      <c r="V117" s="1">
        <f t="shared" ref="V117:V131" si="49">+H$3+H$4*F117+H$5*F117^2</f>
        <v>-7.0803913195692861E-2</v>
      </c>
      <c r="W117" s="1">
        <f t="shared" ref="W117:W131" si="50">+H$6*SIN(H$7*F117+H$8)</f>
        <v>-2.1887798068032874E-3</v>
      </c>
      <c r="X117" s="1">
        <f t="shared" ref="X117:X131" si="51">G117-W117</f>
        <v>-3.2889220186715175E-2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44"/>
        <v>35184.900057294573</v>
      </c>
      <c r="F118" s="1">
        <f t="shared" si="45"/>
        <v>35185</v>
      </c>
      <c r="G118" s="1">
        <f t="shared" si="40"/>
        <v>-3.4677999996347353E-2</v>
      </c>
      <c r="K118" s="1">
        <f t="shared" si="43"/>
        <v>-3.4677999996347353E-2</v>
      </c>
      <c r="O118" s="1">
        <f t="shared" ca="1" si="46"/>
        <v>-3.4599771663496891E-2</v>
      </c>
      <c r="P118" s="1">
        <f t="shared" si="47"/>
        <v>-7.2992693002496153E-2</v>
      </c>
      <c r="Q118" s="271">
        <f t="shared" si="48"/>
        <v>42855.555899999999</v>
      </c>
      <c r="S118" s="1">
        <f t="shared" si="41"/>
        <v>1.4680157001554278E-3</v>
      </c>
      <c r="T118" s="1">
        <v>1</v>
      </c>
      <c r="U118" s="1">
        <f t="shared" si="42"/>
        <v>1.4680157001554278E-3</v>
      </c>
      <c r="V118" s="1">
        <f t="shared" si="49"/>
        <v>-7.0803913195692861E-2</v>
      </c>
      <c r="W118" s="1">
        <f t="shared" si="50"/>
        <v>-2.1887798068032874E-3</v>
      </c>
      <c r="X118" s="1">
        <f t="shared" si="51"/>
        <v>-3.2489220189544067E-2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44"/>
        <v>35200.396969497851</v>
      </c>
      <c r="F119" s="1">
        <f t="shared" si="45"/>
        <v>35200.5</v>
      </c>
      <c r="G119" s="1">
        <f t="shared" si="40"/>
        <v>-3.5749399998167064E-2</v>
      </c>
      <c r="K119" s="1">
        <f t="shared" si="43"/>
        <v>-3.5749399998167064E-2</v>
      </c>
      <c r="O119" s="1">
        <f t="shared" ca="1" si="46"/>
        <v>-3.4614579632332901E-2</v>
      </c>
      <c r="P119" s="1">
        <f t="shared" si="47"/>
        <v>-7.3173718069322838E-2</v>
      </c>
      <c r="Q119" s="271">
        <f t="shared" si="48"/>
        <v>42860.932999999997</v>
      </c>
      <c r="S119" s="1">
        <f t="shared" si="41"/>
        <v>1.4005795830910367E-3</v>
      </c>
      <c r="T119" s="1">
        <v>1</v>
      </c>
      <c r="U119" s="1">
        <f t="shared" si="42"/>
        <v>1.4005795830910367E-3</v>
      </c>
      <c r="V119" s="1">
        <f t="shared" si="49"/>
        <v>-7.0898739581565742E-2</v>
      </c>
      <c r="W119" s="1">
        <f t="shared" si="50"/>
        <v>-2.2749784877570964E-3</v>
      </c>
      <c r="X119" s="1">
        <f t="shared" si="51"/>
        <v>-3.3474421510409968E-2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44"/>
        <v>36307.900655602032</v>
      </c>
      <c r="F120" s="1">
        <f t="shared" si="45"/>
        <v>36308</v>
      </c>
      <c r="G120" s="1">
        <f t="shared" si="40"/>
        <v>-3.4470399994461332E-2</v>
      </c>
      <c r="K120" s="1">
        <f t="shared" si="43"/>
        <v>-3.4470399994461332E-2</v>
      </c>
      <c r="O120" s="1">
        <f t="shared" ca="1" si="46"/>
        <v>-3.5672632889486695E-2</v>
      </c>
      <c r="P120" s="1">
        <f t="shared" si="47"/>
        <v>-8.584339031770187E-2</v>
      </c>
      <c r="Q120" s="271">
        <f t="shared" si="48"/>
        <v>43245.213300000003</v>
      </c>
      <c r="S120" s="1">
        <f t="shared" si="41"/>
        <v>2.6391841347517659E-3</v>
      </c>
      <c r="T120" s="1">
        <v>1</v>
      </c>
      <c r="U120" s="1">
        <f t="shared" si="42"/>
        <v>2.6391841347517659E-3</v>
      </c>
      <c r="V120" s="1">
        <f t="shared" si="49"/>
        <v>-7.7824484639632582E-2</v>
      </c>
      <c r="W120" s="1">
        <f t="shared" si="50"/>
        <v>-8.0189056780692897E-3</v>
      </c>
      <c r="X120" s="1">
        <f t="shared" si="51"/>
        <v>-2.6451494316392044E-2</v>
      </c>
    </row>
    <row r="121" spans="1:24">
      <c r="A121" s="141" t="s">
        <v>171</v>
      </c>
      <c r="B121" s="142" t="s">
        <v>126</v>
      </c>
      <c r="C121" s="143">
        <v>58503.297100000003</v>
      </c>
      <c r="D121" s="143" t="s">
        <v>172</v>
      </c>
      <c r="E121" s="1">
        <f t="shared" si="44"/>
        <v>36998.386068543688</v>
      </c>
      <c r="F121" s="1">
        <f t="shared" si="45"/>
        <v>36998.5</v>
      </c>
      <c r="G121" s="1">
        <f t="shared" si="40"/>
        <v>-3.9531799993710592E-2</v>
      </c>
      <c r="K121" s="1">
        <f t="shared" si="43"/>
        <v>-3.9531799993710592E-2</v>
      </c>
      <c r="O121" s="1">
        <f t="shared" ca="1" si="46"/>
        <v>-3.6332304017310343E-2</v>
      </c>
      <c r="P121" s="1">
        <f t="shared" si="47"/>
        <v>-9.3181302900852608E-2</v>
      </c>
      <c r="Q121" s="271">
        <f t="shared" si="48"/>
        <v>43484.797100000003</v>
      </c>
      <c r="S121" s="1">
        <f t="shared" si="41"/>
        <v>2.8782691621834396E-3</v>
      </c>
      <c r="T121" s="1">
        <v>1</v>
      </c>
      <c r="U121" s="1">
        <f t="shared" si="42"/>
        <v>2.8782691621834396E-3</v>
      </c>
      <c r="V121" s="1">
        <f t="shared" si="49"/>
        <v>-8.2292503178827581E-2</v>
      </c>
      <c r="W121" s="1">
        <f t="shared" si="50"/>
        <v>-1.0888799722025033E-2</v>
      </c>
      <c r="X121" s="1">
        <f t="shared" si="51"/>
        <v>-2.8643000271685558E-2</v>
      </c>
    </row>
    <row r="122" spans="1:24">
      <c r="A122" s="141" t="s">
        <v>171</v>
      </c>
      <c r="B122" s="142" t="s">
        <v>133</v>
      </c>
      <c r="C122" s="143">
        <v>58580.1584</v>
      </c>
      <c r="D122" s="143" t="s">
        <v>172</v>
      </c>
      <c r="E122" s="1">
        <f t="shared" si="44"/>
        <v>37219.901907551714</v>
      </c>
      <c r="F122" s="1">
        <f t="shared" si="45"/>
        <v>37220</v>
      </c>
      <c r="G122" s="1">
        <f t="shared" ref="G122:G131" si="52">+C122-(C$7+F122*C$8)</f>
        <v>-3.4035999997286126E-2</v>
      </c>
      <c r="K122" s="1">
        <f t="shared" si="43"/>
        <v>-3.4035999997286126E-2</v>
      </c>
      <c r="O122" s="1">
        <f t="shared" ca="1" si="46"/>
        <v>-3.6543914668741108E-2</v>
      </c>
      <c r="P122" s="1">
        <f t="shared" si="47"/>
        <v>-9.5396332917715571E-2</v>
      </c>
      <c r="Q122" s="271">
        <f t="shared" si="48"/>
        <v>43561.6584</v>
      </c>
      <c r="S122" s="1">
        <f t="shared" ref="S122:S131" si="53">+(P122-G122)^2</f>
        <v>3.7650904561059373E-3</v>
      </c>
      <c r="T122" s="1">
        <v>1</v>
      </c>
      <c r="U122" s="1">
        <f t="shared" ref="U122:U131" si="54">+T122*S122</f>
        <v>3.7650904561059373E-3</v>
      </c>
      <c r="V122" s="1">
        <f t="shared" si="49"/>
        <v>-8.3750166694611508E-2</v>
      </c>
      <c r="W122" s="1">
        <f t="shared" si="50"/>
        <v>-1.1646166223104066E-2</v>
      </c>
      <c r="X122" s="1">
        <f t="shared" si="51"/>
        <v>-2.238983377418206E-2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44"/>
        <v>37354.886523326502</v>
      </c>
      <c r="F123" s="1">
        <f t="shared" si="45"/>
        <v>37355</v>
      </c>
      <c r="G123" s="1">
        <f t="shared" si="52"/>
        <v>-3.9373999999952503E-2</v>
      </c>
      <c r="K123" s="1">
        <f t="shared" si="43"/>
        <v>-3.9373999999952503E-2</v>
      </c>
      <c r="O123" s="1">
        <f t="shared" ca="1" si="46"/>
        <v>-3.667288730053863E-2</v>
      </c>
      <c r="P123" s="1">
        <f t="shared" si="47"/>
        <v>-9.6708447920481735E-2</v>
      </c>
      <c r="Q123" s="271">
        <f t="shared" si="48"/>
        <v>43608.495199999998</v>
      </c>
      <c r="S123" s="1">
        <f t="shared" si="53"/>
        <v>3.287238918351879E-3</v>
      </c>
      <c r="T123" s="1">
        <v>1</v>
      </c>
      <c r="U123" s="1">
        <f t="shared" si="54"/>
        <v>3.287238918351879E-3</v>
      </c>
      <c r="V123" s="1">
        <f t="shared" si="49"/>
        <v>-8.4644398640583707E-2</v>
      </c>
      <c r="W123" s="1">
        <f t="shared" si="50"/>
        <v>-1.2064049279898034E-2</v>
      </c>
      <c r="X123" s="1">
        <f t="shared" si="51"/>
        <v>-2.7309950720054467E-2</v>
      </c>
    </row>
    <row r="124" spans="1:24">
      <c r="A124" s="138" t="s">
        <v>170</v>
      </c>
      <c r="B124" s="139" t="s">
        <v>133</v>
      </c>
      <c r="C124" s="140">
        <v>58640.701200000003</v>
      </c>
      <c r="D124" s="140">
        <v>4.0000000000000002E-4</v>
      </c>
      <c r="E124" s="1">
        <f t="shared" si="44"/>
        <v>37394.387495720221</v>
      </c>
      <c r="F124" s="1">
        <f t="shared" si="45"/>
        <v>37394.5</v>
      </c>
      <c r="G124" s="1">
        <f t="shared" si="52"/>
        <v>-3.903659999195952E-2</v>
      </c>
      <c r="K124" s="1">
        <f t="shared" si="43"/>
        <v>-3.903659999195952E-2</v>
      </c>
      <c r="O124" s="1">
        <f t="shared" ca="1" si="46"/>
        <v>-3.6710623737249759E-2</v>
      </c>
      <c r="P124" s="1">
        <f t="shared" si="47"/>
        <v>-9.7086707076574741E-2</v>
      </c>
      <c r="Q124" s="271">
        <f t="shared" si="48"/>
        <v>43622.201200000003</v>
      </c>
      <c r="S124" s="1">
        <f t="shared" si="53"/>
        <v>3.3698149325352943E-3</v>
      </c>
      <c r="T124" s="1">
        <v>1</v>
      </c>
      <c r="U124" s="1">
        <f t="shared" si="54"/>
        <v>3.3698149325352943E-3</v>
      </c>
      <c r="V124" s="1">
        <f t="shared" si="49"/>
        <v>-8.4906876956852062E-2</v>
      </c>
      <c r="W124" s="1">
        <f t="shared" si="50"/>
        <v>-1.2179830119722686E-2</v>
      </c>
      <c r="X124" s="1">
        <f t="shared" si="51"/>
        <v>-2.6856769872236834E-2</v>
      </c>
    </row>
    <row r="125" spans="1:24">
      <c r="A125" s="138" t="s">
        <v>173</v>
      </c>
      <c r="B125" s="139" t="s">
        <v>133</v>
      </c>
      <c r="C125" s="140">
        <v>58904.232799999998</v>
      </c>
      <c r="D125" s="140" t="s">
        <v>167</v>
      </c>
      <c r="E125" s="1">
        <f t="shared" si="44"/>
        <v>38153.890958179582</v>
      </c>
      <c r="F125" s="1">
        <f t="shared" si="45"/>
        <v>38154</v>
      </c>
      <c r="G125" s="1">
        <f t="shared" si="52"/>
        <v>-3.7835199997061864E-2</v>
      </c>
      <c r="K125" s="1">
        <f t="shared" si="43"/>
        <v>-3.7835199997061864E-2</v>
      </c>
      <c r="O125" s="1">
        <f t="shared" ca="1" si="46"/>
        <v>-3.7436214210214376E-2</v>
      </c>
      <c r="P125" s="1">
        <f t="shared" si="47"/>
        <v>-0.10382288526557801</v>
      </c>
      <c r="Q125" s="271">
        <f t="shared" si="48"/>
        <v>43885.732799999998</v>
      </c>
      <c r="S125" s="1">
        <f t="shared" si="53"/>
        <v>4.3543746070967429E-3</v>
      </c>
      <c r="T125" s="1">
        <v>1</v>
      </c>
      <c r="U125" s="1">
        <f t="shared" si="54"/>
        <v>4.3543746070967429E-3</v>
      </c>
      <c r="V125" s="1">
        <f t="shared" si="49"/>
        <v>-9.0027079003806298E-2</v>
      </c>
      <c r="W125" s="1">
        <f t="shared" si="50"/>
        <v>-1.3795806261771709E-2</v>
      </c>
      <c r="X125" s="1">
        <f t="shared" si="51"/>
        <v>-2.4039393735290154E-2</v>
      </c>
    </row>
    <row r="126" spans="1:24">
      <c r="A126" s="138" t="s">
        <v>173</v>
      </c>
      <c r="B126" s="139" t="s">
        <v>133</v>
      </c>
      <c r="C126" s="140">
        <v>58904.2336</v>
      </c>
      <c r="D126" s="140" t="s">
        <v>166</v>
      </c>
      <c r="E126" s="1">
        <f t="shared" si="44"/>
        <v>38153.893263795951</v>
      </c>
      <c r="F126" s="1">
        <f t="shared" si="45"/>
        <v>38154</v>
      </c>
      <c r="G126" s="1">
        <f t="shared" si="52"/>
        <v>-3.7035199995443691E-2</v>
      </c>
      <c r="K126" s="1">
        <f t="shared" si="43"/>
        <v>-3.7035199995443691E-2</v>
      </c>
      <c r="O126" s="1">
        <f t="shared" ca="1" si="46"/>
        <v>-3.7436214210214376E-2</v>
      </c>
      <c r="P126" s="1">
        <f t="shared" si="47"/>
        <v>-0.10382288526557801</v>
      </c>
      <c r="Q126" s="271">
        <f t="shared" si="48"/>
        <v>43885.7336</v>
      </c>
      <c r="S126" s="1">
        <f t="shared" si="53"/>
        <v>4.4605949037425166E-3</v>
      </c>
      <c r="T126" s="1">
        <v>1</v>
      </c>
      <c r="U126" s="1">
        <f t="shared" si="54"/>
        <v>4.4605949037425166E-3</v>
      </c>
      <c r="V126" s="1">
        <f t="shared" si="49"/>
        <v>-9.0027079003806298E-2</v>
      </c>
      <c r="W126" s="1">
        <f t="shared" si="50"/>
        <v>-1.3795806261771709E-2</v>
      </c>
      <c r="X126" s="1">
        <f t="shared" si="51"/>
        <v>-2.3239393733671981E-2</v>
      </c>
    </row>
    <row r="127" spans="1:24" ht="12" customHeight="1">
      <c r="A127" s="138" t="s">
        <v>173</v>
      </c>
      <c r="B127" s="139" t="s">
        <v>133</v>
      </c>
      <c r="C127" s="140">
        <v>58904.237099999998</v>
      </c>
      <c r="D127" s="140" t="s">
        <v>134</v>
      </c>
      <c r="E127" s="1">
        <f t="shared" si="44"/>
        <v>38153.903350867549</v>
      </c>
      <c r="F127" s="1">
        <f t="shared" si="45"/>
        <v>38154</v>
      </c>
      <c r="G127" s="1">
        <f t="shared" si="52"/>
        <v>-3.3535199996549636E-2</v>
      </c>
      <c r="K127" s="1">
        <f t="shared" si="43"/>
        <v>-3.3535199996549636E-2</v>
      </c>
      <c r="O127" s="1">
        <f t="shared" ca="1" si="46"/>
        <v>-3.7436214210214376E-2</v>
      </c>
      <c r="P127" s="1">
        <f t="shared" si="47"/>
        <v>-0.10382288526557801</v>
      </c>
      <c r="Q127" s="271">
        <f t="shared" si="48"/>
        <v>43885.737099999998</v>
      </c>
      <c r="S127" s="1">
        <f t="shared" si="53"/>
        <v>4.9403587004779878E-3</v>
      </c>
      <c r="T127" s="1">
        <v>1</v>
      </c>
      <c r="U127" s="1">
        <f t="shared" si="54"/>
        <v>4.9403587004779878E-3</v>
      </c>
      <c r="V127" s="1">
        <f t="shared" si="49"/>
        <v>-9.0027079003806298E-2</v>
      </c>
      <c r="W127" s="1">
        <f t="shared" si="50"/>
        <v>-1.3795806261771709E-2</v>
      </c>
      <c r="X127" s="1">
        <f t="shared" si="51"/>
        <v>-1.9739393734777927E-2</v>
      </c>
    </row>
    <row r="128" spans="1:24" ht="12" customHeight="1">
      <c r="A128" s="138" t="s">
        <v>173</v>
      </c>
      <c r="B128" s="139" t="s">
        <v>133</v>
      </c>
      <c r="C128" s="140">
        <v>58984.037600000003</v>
      </c>
      <c r="D128" s="140" t="s">
        <v>172</v>
      </c>
      <c r="E128" s="1">
        <f t="shared" si="44"/>
        <v>38383.890024404966</v>
      </c>
      <c r="F128" s="1">
        <f t="shared" si="45"/>
        <v>38384</v>
      </c>
      <c r="G128" s="1">
        <f t="shared" si="52"/>
        <v>-3.8159199997608084E-2</v>
      </c>
      <c r="K128" s="1">
        <f t="shared" si="43"/>
        <v>-3.8159199997608084E-2</v>
      </c>
      <c r="O128" s="1">
        <f t="shared" ca="1" si="46"/>
        <v>-3.7655945360684236E-2</v>
      </c>
      <c r="P128" s="1">
        <f t="shared" si="47"/>
        <v>-0.10564897329303903</v>
      </c>
      <c r="Q128" s="271">
        <f t="shared" si="48"/>
        <v>43965.537600000003</v>
      </c>
      <c r="S128" s="1">
        <f t="shared" si="53"/>
        <v>4.5548694994686639E-3</v>
      </c>
      <c r="T128" s="1">
        <v>1</v>
      </c>
      <c r="U128" s="1">
        <f t="shared" si="54"/>
        <v>4.5548694994686639E-3</v>
      </c>
      <c r="V128" s="1">
        <f t="shared" si="49"/>
        <v>-9.1605127148618237E-2</v>
      </c>
      <c r="W128" s="1">
        <f t="shared" si="50"/>
        <v>-1.404384614442079E-2</v>
      </c>
      <c r="X128" s="1">
        <f t="shared" si="51"/>
        <v>-2.4115353853187294E-2</v>
      </c>
    </row>
    <row r="129" spans="1:24" ht="12" customHeight="1">
      <c r="A129" s="138" t="s">
        <v>170</v>
      </c>
      <c r="B129" s="139" t="s">
        <v>133</v>
      </c>
      <c r="C129" s="140">
        <v>59023.417800000003</v>
      </c>
      <c r="D129" s="140">
        <v>1E-4</v>
      </c>
      <c r="E129" s="1">
        <f t="shared" si="44"/>
        <v>38497.384566434623</v>
      </c>
      <c r="F129" s="1">
        <f t="shared" si="45"/>
        <v>38497.5</v>
      </c>
      <c r="G129" s="1">
        <f t="shared" si="52"/>
        <v>-4.0052999996987637E-2</v>
      </c>
      <c r="K129" s="1">
        <f t="shared" si="43"/>
        <v>-4.0052999996987637E-2</v>
      </c>
      <c r="O129" s="1">
        <f t="shared" ca="1" si="46"/>
        <v>-3.7764377906676971E-2</v>
      </c>
      <c r="P129" s="1">
        <f t="shared" si="47"/>
        <v>-0.10651186851545286</v>
      </c>
      <c r="Q129" s="271">
        <f t="shared" si="48"/>
        <v>44004.917800000003</v>
      </c>
      <c r="S129" s="1">
        <f t="shared" si="53"/>
        <v>4.4167812047546471E-3</v>
      </c>
      <c r="T129" s="1">
        <v>1</v>
      </c>
      <c r="U129" s="1">
        <f t="shared" si="54"/>
        <v>4.4167812047546471E-3</v>
      </c>
      <c r="V129" s="1">
        <f t="shared" si="49"/>
        <v>-9.2388569424355124E-2</v>
      </c>
      <c r="W129" s="1">
        <f t="shared" si="50"/>
        <v>-1.4123299091097729E-2</v>
      </c>
      <c r="X129" s="1">
        <f t="shared" si="51"/>
        <v>-2.5929700905889908E-2</v>
      </c>
    </row>
    <row r="130" spans="1:24" ht="12" customHeight="1">
      <c r="A130" s="273" t="s">
        <v>601</v>
      </c>
      <c r="B130" s="274" t="s">
        <v>133</v>
      </c>
      <c r="C130" s="281">
        <v>59023.417800000003</v>
      </c>
      <c r="D130" s="282">
        <v>1E-4</v>
      </c>
      <c r="E130" s="1">
        <f t="shared" si="44"/>
        <v>38497.384566434623</v>
      </c>
      <c r="F130" s="1">
        <f t="shared" si="45"/>
        <v>38497.5</v>
      </c>
      <c r="G130" s="1">
        <f t="shared" si="52"/>
        <v>-4.0052999996987637E-2</v>
      </c>
      <c r="K130" s="1">
        <f t="shared" si="43"/>
        <v>-4.0052999996987637E-2</v>
      </c>
      <c r="O130" s="1">
        <f t="shared" ca="1" si="46"/>
        <v>-3.7764377906676971E-2</v>
      </c>
      <c r="P130" s="1">
        <f t="shared" si="47"/>
        <v>-0.10651186851545286</v>
      </c>
      <c r="Q130" s="271">
        <f t="shared" si="48"/>
        <v>44004.917800000003</v>
      </c>
      <c r="S130" s="1">
        <f t="shared" si="53"/>
        <v>4.4167812047546471E-3</v>
      </c>
      <c r="T130" s="1">
        <v>1</v>
      </c>
      <c r="U130" s="1">
        <f t="shared" si="54"/>
        <v>4.4167812047546471E-3</v>
      </c>
      <c r="V130" s="1">
        <f t="shared" si="49"/>
        <v>-9.2388569424355124E-2</v>
      </c>
      <c r="W130" s="1">
        <f t="shared" si="50"/>
        <v>-1.4123299091097729E-2</v>
      </c>
      <c r="X130" s="1">
        <f t="shared" si="51"/>
        <v>-2.5929700905889908E-2</v>
      </c>
    </row>
    <row r="131" spans="1:24" ht="12" customHeight="1">
      <c r="A131" s="273" t="s">
        <v>602</v>
      </c>
      <c r="B131" s="274" t="s">
        <v>133</v>
      </c>
      <c r="C131" s="281">
        <v>59297.181400000118</v>
      </c>
      <c r="D131" s="282" t="s">
        <v>256</v>
      </c>
      <c r="E131" s="1">
        <f t="shared" si="44"/>
        <v>39286.376862217869</v>
      </c>
      <c r="F131" s="1">
        <f t="shared" si="45"/>
        <v>39286.5</v>
      </c>
      <c r="G131" s="1">
        <f t="shared" si="52"/>
        <v>-4.2726199877506588E-2</v>
      </c>
      <c r="K131" s="1">
        <f t="shared" si="43"/>
        <v>-4.2726199877506588E-2</v>
      </c>
      <c r="O131" s="1">
        <f t="shared" ca="1" si="46"/>
        <v>-3.8518151288071414E-2</v>
      </c>
      <c r="P131" s="1">
        <f t="shared" si="47"/>
        <v>-0.11180368810787078</v>
      </c>
      <c r="Q131" s="271">
        <f t="shared" si="48"/>
        <v>44278.681400000118</v>
      </c>
      <c r="S131" s="1">
        <f t="shared" si="53"/>
        <v>4.7716993802161033E-3</v>
      </c>
      <c r="T131" s="1">
        <v>1</v>
      </c>
      <c r="U131" s="1">
        <f t="shared" si="54"/>
        <v>4.7716993802161033E-3</v>
      </c>
      <c r="V131" s="1">
        <f t="shared" si="49"/>
        <v>-9.7920722505742949E-2</v>
      </c>
      <c r="W131" s="1">
        <f t="shared" si="50"/>
        <v>-1.3882965602127824E-2</v>
      </c>
      <c r="X131" s="1">
        <f t="shared" si="51"/>
        <v>-2.8843234275378764E-2</v>
      </c>
    </row>
    <row r="132" spans="1:24" ht="12" customHeight="1">
      <c r="A132" s="277" t="s">
        <v>603</v>
      </c>
      <c r="B132" s="278" t="s">
        <v>126</v>
      </c>
      <c r="C132" s="283">
        <v>59680.073299999814</v>
      </c>
      <c r="D132" s="55"/>
      <c r="E132" s="1">
        <f t="shared" ref="E132:E135" si="55">+(C132-C$7)/C$8</f>
        <v>40389.879151117639</v>
      </c>
      <c r="F132" s="1">
        <f t="shared" ref="F132:F135" si="56">ROUND(2*E132,0)/2</f>
        <v>40390</v>
      </c>
      <c r="G132" s="1">
        <f t="shared" ref="G132:G135" si="57">+C132-(C$7+F132*C$8)</f>
        <v>-4.193200018198695E-2</v>
      </c>
      <c r="K132" s="1">
        <f t="shared" ref="K132:K135" si="58">+G132</f>
        <v>-4.193200018198695E-2</v>
      </c>
      <c r="O132" s="1">
        <f t="shared" ref="O132:O135" ca="1" si="59">+C$11+C$12*$F132</f>
        <v>-3.9572383133912689E-2</v>
      </c>
      <c r="P132" s="1">
        <f t="shared" ref="P132:P135" si="60">+H$3+H$4*F132+H$5*F132^2+H$6*SIN(H$7*F132+H$8)</f>
        <v>-0.11722533230001242</v>
      </c>
      <c r="Q132" s="271">
        <f t="shared" ref="Q132:Q135" si="61">+C132-15018.5</f>
        <v>44661.573299999814</v>
      </c>
      <c r="S132" s="1">
        <f t="shared" ref="S132:S135" si="62">+(P132-G132)^2</f>
        <v>5.6690858614352859E-3</v>
      </c>
      <c r="T132" s="1">
        <v>1</v>
      </c>
      <c r="U132" s="1">
        <f t="shared" ref="U132:U135" si="63">+T132*S132</f>
        <v>5.6690858614352859E-3</v>
      </c>
      <c r="V132" s="1">
        <f t="shared" ref="V132:V135" si="64">+H$3+H$4*F132+H$5*F132^2</f>
        <v>-0.10591030827821241</v>
      </c>
      <c r="W132" s="1">
        <f t="shared" ref="W132:W135" si="65">+H$6*SIN(H$7*F132+H$8)</f>
        <v>-1.1315024021800017E-2</v>
      </c>
      <c r="X132" s="1">
        <f t="shared" ref="X132:X135" si="66">G132-W132</f>
        <v>-3.0616976160186934E-2</v>
      </c>
    </row>
    <row r="133" spans="1:24" ht="12" customHeight="1">
      <c r="A133" s="277" t="s">
        <v>603</v>
      </c>
      <c r="B133" s="278" t="s">
        <v>126</v>
      </c>
      <c r="C133" s="283">
        <v>59680.07349999994</v>
      </c>
      <c r="D133" s="55"/>
      <c r="E133" s="1">
        <f t="shared" si="55"/>
        <v>40389.879727522093</v>
      </c>
      <c r="F133" s="1">
        <f t="shared" si="56"/>
        <v>40390</v>
      </c>
      <c r="G133" s="1">
        <f t="shared" si="57"/>
        <v>-4.1732000056072138E-2</v>
      </c>
      <c r="K133" s="1">
        <f t="shared" si="58"/>
        <v>-4.1732000056072138E-2</v>
      </c>
      <c r="O133" s="1">
        <f t="shared" ca="1" si="59"/>
        <v>-3.9572383133912689E-2</v>
      </c>
      <c r="P133" s="1">
        <f t="shared" si="60"/>
        <v>-0.11722533230001242</v>
      </c>
      <c r="Q133" s="271">
        <f t="shared" si="61"/>
        <v>44661.57349999994</v>
      </c>
      <c r="S133" s="1">
        <f t="shared" si="62"/>
        <v>5.6992432132939534E-3</v>
      </c>
      <c r="T133" s="1">
        <v>1</v>
      </c>
      <c r="U133" s="1">
        <f t="shared" si="63"/>
        <v>5.6992432132939534E-3</v>
      </c>
      <c r="V133" s="1">
        <f t="shared" si="64"/>
        <v>-0.10591030827821241</v>
      </c>
      <c r="W133" s="1">
        <f t="shared" si="65"/>
        <v>-1.1315024021800017E-2</v>
      </c>
      <c r="X133" s="1">
        <f t="shared" si="66"/>
        <v>-3.0416976034272122E-2</v>
      </c>
    </row>
    <row r="134" spans="1:24">
      <c r="A134" s="277" t="s">
        <v>603</v>
      </c>
      <c r="B134" s="278" t="s">
        <v>126</v>
      </c>
      <c r="C134" s="283">
        <v>59725.007000000216</v>
      </c>
      <c r="D134" s="55"/>
      <c r="E134" s="1">
        <f t="shared" si="55"/>
        <v>40519.378993760482</v>
      </c>
      <c r="F134" s="1">
        <f t="shared" si="56"/>
        <v>40519.5</v>
      </c>
      <c r="G134" s="1">
        <f t="shared" si="57"/>
        <v>-4.1986599782831036E-2</v>
      </c>
      <c r="K134" s="1">
        <f t="shared" si="58"/>
        <v>-4.1986599782831036E-2</v>
      </c>
      <c r="O134" s="1">
        <f t="shared" ca="1" si="59"/>
        <v>-3.9696101325155497E-2</v>
      </c>
      <c r="P134" s="1">
        <f t="shared" si="60"/>
        <v>-0.11772703763360359</v>
      </c>
      <c r="Q134" s="271">
        <f t="shared" si="61"/>
        <v>44706.507000000216</v>
      </c>
      <c r="S134" s="1">
        <f t="shared" si="62"/>
        <v>5.7366139258267406E-3</v>
      </c>
      <c r="T134" s="1">
        <v>1</v>
      </c>
      <c r="U134" s="1">
        <f t="shared" si="63"/>
        <v>5.7366139258267406E-3</v>
      </c>
      <c r="V134" s="1">
        <f t="shared" si="64"/>
        <v>-0.10686720634229369</v>
      </c>
      <c r="W134" s="1">
        <f t="shared" si="65"/>
        <v>-1.0859831291309911E-2</v>
      </c>
      <c r="X134" s="1">
        <f t="shared" si="66"/>
        <v>-3.1126768491521125E-2</v>
      </c>
    </row>
    <row r="135" spans="1:24">
      <c r="A135" s="277" t="s">
        <v>603</v>
      </c>
      <c r="B135" s="278" t="s">
        <v>133</v>
      </c>
      <c r="C135" s="283">
        <v>59728.996900000144</v>
      </c>
      <c r="D135" s="55"/>
      <c r="E135" s="1">
        <f t="shared" si="55"/>
        <v>40530.877967184584</v>
      </c>
      <c r="F135" s="1">
        <f t="shared" si="56"/>
        <v>40531</v>
      </c>
      <c r="G135" s="1">
        <f t="shared" si="57"/>
        <v>-4.234279985394096E-2</v>
      </c>
      <c r="K135" s="1">
        <f t="shared" si="58"/>
        <v>-4.234279985394096E-2</v>
      </c>
      <c r="O135" s="1">
        <f t="shared" ca="1" si="59"/>
        <v>-3.9707087882678994E-2</v>
      </c>
      <c r="P135" s="1">
        <f t="shared" si="60"/>
        <v>-0.11777038340461636</v>
      </c>
      <c r="Q135" s="271">
        <f t="shared" si="61"/>
        <v>44710.496900000144</v>
      </c>
      <c r="S135" s="1">
        <f t="shared" si="62"/>
        <v>5.6893203602941186E-3</v>
      </c>
      <c r="T135" s="1">
        <v>1</v>
      </c>
      <c r="U135" s="1">
        <f t="shared" si="63"/>
        <v>5.6893203602941186E-3</v>
      </c>
      <c r="V135" s="1">
        <f t="shared" si="64"/>
        <v>-0.10695237772998592</v>
      </c>
      <c r="W135" s="1">
        <f t="shared" si="65"/>
        <v>-1.0818005674630442E-2</v>
      </c>
      <c r="X135" s="1">
        <f t="shared" si="66"/>
        <v>-3.152479417931052E-2</v>
      </c>
    </row>
    <row r="136" spans="1:24">
      <c r="C136" s="55"/>
      <c r="D136" s="55"/>
    </row>
    <row r="137" spans="1:24">
      <c r="C137" s="55"/>
      <c r="D137" s="55"/>
    </row>
    <row r="138" spans="1:24">
      <c r="C138" s="55"/>
      <c r="D138" s="55"/>
    </row>
    <row r="139" spans="1:24">
      <c r="C139" s="55"/>
      <c r="D139" s="55"/>
    </row>
    <row r="140" spans="1:24">
      <c r="C140" s="55"/>
      <c r="D140" s="55"/>
    </row>
    <row r="141" spans="1:24">
      <c r="C141" s="55"/>
      <c r="D141" s="55"/>
    </row>
  </sheetData>
  <sheetProtection selectLockedCells="1" selectUnlockedCells="1"/>
  <sortState xmlns:xlrd2="http://schemas.microsoft.com/office/spreadsheetml/2017/richdata2" ref="A21:X131">
    <sortCondition ref="C21:C131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6B863-FD0D-4AD1-BFD6-55C3FA6D67C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BL136"/>
  <sheetViews>
    <sheetView workbookViewId="0">
      <pane xSplit="14" ySplit="20" topLeftCell="O117" activePane="bottomRight" state="frozen"/>
      <selection pane="topRight" activeCell="O1" sqref="O1"/>
      <selection pane="bottomLeft" activeCell="A21" sqref="A21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39.653589178314249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279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47" t="s">
        <v>280</v>
      </c>
      <c r="AG2" s="2" t="s">
        <v>281</v>
      </c>
      <c r="AL2" s="2"/>
      <c r="AW2" s="1">
        <v>-5000</v>
      </c>
      <c r="AX2" s="1">
        <f t="shared" ref="AX2:AX33" si="0">AB$3+AB$4*AW2+AB$5*AW2^2+AZ2</f>
        <v>-5.2193406748061028E-3</v>
      </c>
      <c r="AY2" s="1">
        <f t="shared" ref="AY2:AY33" si="1">AB$3+AB$4*AW2+AB$5*AW2^2</f>
        <v>-5.1301312069803998E-2</v>
      </c>
      <c r="AZ2" s="1">
        <f t="shared" ref="AZ2:AZ33" si="2">$AB$6*($AB$11/BA2*BB2+$AB$12)</f>
        <v>4.6081971394997895E-2</v>
      </c>
      <c r="BA2" s="1">
        <f t="shared" ref="BA2:BA33" si="3">1+$AB$7*COS(BC2)</f>
        <v>0.7628931933826163</v>
      </c>
      <c r="BB2" s="1">
        <f t="shared" ref="BB2:BB33" si="4">SIN(BC2+RADIANS($AB$9))</f>
        <v>0.74828059305603667</v>
      </c>
      <c r="BC2" s="1">
        <f t="shared" ref="BC2:BC33" si="5">2*ATAN(BD2)</f>
        <v>-3.080037378541141</v>
      </c>
      <c r="BD2" s="1">
        <f t="shared" ref="BD2:BD33" si="6">SQRT((1+$AB$7)/(1-$AB$7))*TAN(BE2/2)</f>
        <v>-32.480862929913044</v>
      </c>
      <c r="BE2" s="1">
        <f t="shared" ref="BE2:BK11" si="7">$BL2+$AB$7*SIN(BF2)</f>
        <v>3.2200003417195351</v>
      </c>
      <c r="BF2" s="1">
        <f t="shared" si="7"/>
        <v>3.2200043995739605</v>
      </c>
      <c r="BG2" s="1">
        <f t="shared" si="7"/>
        <v>3.2199872653150305</v>
      </c>
      <c r="BH2" s="1">
        <f t="shared" si="7"/>
        <v>3.2200596147478229</v>
      </c>
      <c r="BI2" s="1">
        <f t="shared" si="7"/>
        <v>3.2197541219601766</v>
      </c>
      <c r="BJ2" s="1">
        <f t="shared" si="7"/>
        <v>3.2210441039588984</v>
      </c>
      <c r="BK2" s="1">
        <f t="shared" si="7"/>
        <v>3.2155978672067973</v>
      </c>
      <c r="BL2" s="1">
        <f t="shared" ref="BL2:BL33" si="8">RADIANS($AB$9)+$AB$18*(AW2-AB$15)</f>
        <v>3.238608496964253</v>
      </c>
    </row>
    <row r="3" spans="1:64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-5.2041663472398587E-2</v>
      </c>
      <c r="AC3" s="31">
        <v>-5.2041663472398589</v>
      </c>
      <c r="AD3" s="1">
        <v>0.01</v>
      </c>
      <c r="AE3" s="32"/>
      <c r="AF3" s="31">
        <v>-6.977658536917291</v>
      </c>
      <c r="AG3" s="31">
        <v>-5.2048909450311358</v>
      </c>
      <c r="AH3" s="31"/>
      <c r="AI3" s="31"/>
      <c r="AJ3" s="31"/>
      <c r="AK3" s="31"/>
      <c r="AL3" s="31"/>
      <c r="AW3" s="1">
        <v>-4500</v>
      </c>
      <c r="AX3" s="1">
        <f t="shared" si="0"/>
        <v>-2.7203857564567224E-3</v>
      </c>
      <c r="AY3" s="1">
        <f t="shared" si="1"/>
        <v>-5.1049983641117444E-2</v>
      </c>
      <c r="AZ3" s="1">
        <f t="shared" si="2"/>
        <v>4.8329597884660722E-2</v>
      </c>
      <c r="BA3" s="1">
        <f t="shared" si="3"/>
        <v>0.76386350195959651</v>
      </c>
      <c r="BB3" s="1">
        <f t="shared" si="4"/>
        <v>0.77915296847652937</v>
      </c>
      <c r="BC3" s="1">
        <f t="shared" si="5"/>
        <v>-3.0321903810073509</v>
      </c>
      <c r="BD3" s="1">
        <f t="shared" si="6"/>
        <v>-18.262918541416823</v>
      </c>
      <c r="BE3" s="1">
        <f t="shared" si="7"/>
        <v>3.2808876712738111</v>
      </c>
      <c r="BF3" s="1">
        <f t="shared" si="7"/>
        <v>3.2808945641710094</v>
      </c>
      <c r="BG3" s="1">
        <f t="shared" si="7"/>
        <v>3.2808652646155156</v>
      </c>
      <c r="BH3" s="1">
        <f t="shared" si="7"/>
        <v>3.2809898087165505</v>
      </c>
      <c r="BI3" s="1">
        <f t="shared" si="7"/>
        <v>3.2804604220755267</v>
      </c>
      <c r="BJ3" s="1">
        <f t="shared" si="7"/>
        <v>3.2827109032278075</v>
      </c>
      <c r="BK3" s="1">
        <f t="shared" si="7"/>
        <v>3.273148686768022</v>
      </c>
      <c r="BL3" s="1">
        <f t="shared" si="8"/>
        <v>3.3138728547929799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-8.7110043373229132E-7</v>
      </c>
      <c r="AC4" s="42">
        <v>-8.7110043373229136</v>
      </c>
      <c r="AD4" s="195">
        <v>9.9999999999999995E-8</v>
      </c>
      <c r="AE4" s="32"/>
      <c r="AF4" s="42">
        <v>-8.6077491669775146</v>
      </c>
      <c r="AG4" s="42">
        <v>-8.7048811709619436</v>
      </c>
      <c r="AH4" s="42"/>
      <c r="AI4" s="42"/>
      <c r="AJ4" s="42"/>
      <c r="AK4" s="42"/>
      <c r="AL4" s="42"/>
      <c r="AW4" s="1">
        <v>-4000</v>
      </c>
      <c r="AX4" s="1">
        <f t="shared" si="0"/>
        <v>-4.6962748645673624E-4</v>
      </c>
      <c r="AY4" s="1">
        <f t="shared" si="1"/>
        <v>-5.0870958227752221E-2</v>
      </c>
      <c r="AZ4" s="1">
        <f t="shared" si="2"/>
        <v>5.0401330741295484E-2</v>
      </c>
      <c r="BA4" s="1">
        <f t="shared" si="3"/>
        <v>0.76538011159228825</v>
      </c>
      <c r="BB4" s="1">
        <f t="shared" si="4"/>
        <v>0.80833382822898703</v>
      </c>
      <c r="BC4" s="1">
        <f t="shared" si="5"/>
        <v>-2.9841873231646763</v>
      </c>
      <c r="BD4" s="1">
        <f t="shared" si="6"/>
        <v>-12.679804947280628</v>
      </c>
      <c r="BE4" s="1">
        <f t="shared" si="7"/>
        <v>3.341874264168422</v>
      </c>
      <c r="BF4" s="1">
        <f t="shared" si="7"/>
        <v>3.3418835009242089</v>
      </c>
      <c r="BG4" s="1">
        <f t="shared" si="7"/>
        <v>3.3418438256046268</v>
      </c>
      <c r="BH4" s="1">
        <f t="shared" si="7"/>
        <v>3.342014248198335</v>
      </c>
      <c r="BI4" s="1">
        <f t="shared" si="7"/>
        <v>3.3412822514149587</v>
      </c>
      <c r="BJ4" s="1">
        <f t="shared" si="7"/>
        <v>3.3444270867566228</v>
      </c>
      <c r="BK4" s="1">
        <f t="shared" si="7"/>
        <v>3.3309300886037199</v>
      </c>
      <c r="BL4" s="1">
        <f t="shared" si="8"/>
        <v>3.3891372126217068</v>
      </c>
    </row>
    <row r="5" spans="1:64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-1.4460603064267477E-10</v>
      </c>
      <c r="AC5" s="42">
        <v>-14.460603064267479</v>
      </c>
      <c r="AD5" s="1">
        <v>9.9999999999999994E-12</v>
      </c>
      <c r="AE5" s="32"/>
      <c r="AF5" s="42">
        <v>-8.7874497816144714</v>
      </c>
      <c r="AG5" s="42">
        <v>-14.459778108795906</v>
      </c>
      <c r="AH5" s="42"/>
      <c r="AI5" s="42"/>
      <c r="AJ5" s="42"/>
      <c r="AK5" s="42"/>
      <c r="AL5" s="42"/>
      <c r="AW5" s="1">
        <v>-3500</v>
      </c>
      <c r="AX5" s="1">
        <f t="shared" si="0"/>
        <v>1.525619235070455E-3</v>
      </c>
      <c r="AY5" s="1">
        <f t="shared" si="1"/>
        <v>-5.0764235829708335E-2</v>
      </c>
      <c r="AZ5" s="1">
        <f t="shared" si="2"/>
        <v>5.228985506477879E-2</v>
      </c>
      <c r="BA5" s="1">
        <f t="shared" si="3"/>
        <v>0.76744817695817569</v>
      </c>
      <c r="BB5" s="1">
        <f t="shared" si="4"/>
        <v>0.83577617826183592</v>
      </c>
      <c r="BC5" s="1">
        <f t="shared" si="5"/>
        <v>-2.935958884621138</v>
      </c>
      <c r="BD5" s="1">
        <f t="shared" si="6"/>
        <v>-9.6917325254960058</v>
      </c>
      <c r="BE5" s="1">
        <f t="shared" si="7"/>
        <v>3.4030039190162009</v>
      </c>
      <c r="BF5" s="1">
        <f t="shared" si="7"/>
        <v>3.4030148632545423</v>
      </c>
      <c r="BG5" s="1">
        <f t="shared" si="7"/>
        <v>3.402967173200838</v>
      </c>
      <c r="BH5" s="1">
        <f t="shared" si="7"/>
        <v>3.4031749893938317</v>
      </c>
      <c r="BI5" s="1">
        <f t="shared" si="7"/>
        <v>3.4022694852173601</v>
      </c>
      <c r="BJ5" s="1">
        <f t="shared" si="7"/>
        <v>3.4062165916391089</v>
      </c>
      <c r="BK5" s="1">
        <f t="shared" si="7"/>
        <v>3.3890410620844018</v>
      </c>
      <c r="BL5" s="1">
        <f t="shared" si="8"/>
        <v>3.4644015704504336</v>
      </c>
    </row>
    <row r="6" spans="1:64">
      <c r="A6" s="47" t="s">
        <v>40</v>
      </c>
      <c r="AA6" s="40" t="s">
        <v>41</v>
      </c>
      <c r="AB6" s="41">
        <f t="shared" si="9"/>
        <v>6.0812966694085528E-2</v>
      </c>
      <c r="AC6" s="42">
        <v>6.0812966694085526</v>
      </c>
      <c r="AD6" s="1">
        <v>0.01</v>
      </c>
      <c r="AE6" s="32" t="s">
        <v>28</v>
      </c>
      <c r="AF6" s="42">
        <v>7.7648434334623015</v>
      </c>
      <c r="AG6" s="42">
        <v>6.0912154633519346</v>
      </c>
      <c r="AH6" s="42"/>
      <c r="AI6" s="42"/>
      <c r="AJ6" s="42"/>
      <c r="AK6" s="42"/>
      <c r="AL6" s="42"/>
      <c r="AW6" s="1">
        <v>-3000</v>
      </c>
      <c r="AX6" s="1">
        <f t="shared" si="0"/>
        <v>3.2581070672129953E-3</v>
      </c>
      <c r="AY6" s="1">
        <f t="shared" si="1"/>
        <v>-5.0729816446985786E-2</v>
      </c>
      <c r="AZ6" s="1">
        <f t="shared" si="2"/>
        <v>5.3987923514198781E-2</v>
      </c>
      <c r="BA6" s="1">
        <f t="shared" si="3"/>
        <v>0.77007471517806336</v>
      </c>
      <c r="BB6" s="1">
        <f t="shared" si="4"/>
        <v>0.86142524657495423</v>
      </c>
      <c r="BC6" s="1">
        <f t="shared" si="5"/>
        <v>-2.8874345039896108</v>
      </c>
      <c r="BD6" s="1">
        <f t="shared" si="6"/>
        <v>-7.8267107847313673</v>
      </c>
      <c r="BE6" s="1">
        <f t="shared" si="7"/>
        <v>3.4643209043536798</v>
      </c>
      <c r="BF6" s="1">
        <f t="shared" si="7"/>
        <v>3.4643328390120982</v>
      </c>
      <c r="BG6" s="1">
        <f t="shared" si="7"/>
        <v>3.4642798652193059</v>
      </c>
      <c r="BH6" s="1">
        <f t="shared" si="7"/>
        <v>3.4645150046022679</v>
      </c>
      <c r="BI6" s="1">
        <f t="shared" si="7"/>
        <v>3.4634714119452852</v>
      </c>
      <c r="BJ6" s="1">
        <f t="shared" si="7"/>
        <v>3.4681058627949759</v>
      </c>
      <c r="BK6" s="1">
        <f t="shared" si="7"/>
        <v>3.4475787305294561</v>
      </c>
      <c r="BL6" s="1">
        <f t="shared" si="8"/>
        <v>3.5396659282791605</v>
      </c>
    </row>
    <row r="7" spans="1:64">
      <c r="A7" s="1" t="s">
        <v>42</v>
      </c>
      <c r="C7" s="1">
        <v>45665.641499999998</v>
      </c>
      <c r="AA7" s="40" t="s">
        <v>43</v>
      </c>
      <c r="AB7" s="41">
        <f t="shared" si="9"/>
        <v>0.2375567219003813</v>
      </c>
      <c r="AC7" s="42">
        <v>0.2375567219003813</v>
      </c>
      <c r="AD7" s="1">
        <v>1</v>
      </c>
      <c r="AE7" s="32"/>
      <c r="AF7" s="42">
        <v>0.49085260359671429</v>
      </c>
      <c r="AG7" s="42">
        <v>0.23355207584591553</v>
      </c>
      <c r="AH7" s="42"/>
      <c r="AI7" s="42"/>
      <c r="AJ7" s="42"/>
      <c r="AK7" s="42"/>
      <c r="AL7" s="42"/>
      <c r="AW7" s="1">
        <v>-2500</v>
      </c>
      <c r="AX7" s="1">
        <f t="shared" si="0"/>
        <v>4.7206424434427727E-3</v>
      </c>
      <c r="AY7" s="1">
        <f t="shared" si="1"/>
        <v>-5.0767700079584574E-2</v>
      </c>
      <c r="AZ7" s="1">
        <f t="shared" si="2"/>
        <v>5.5488342523027347E-2</v>
      </c>
      <c r="BA7" s="1">
        <f t="shared" si="3"/>
        <v>0.77326861670586244</v>
      </c>
      <c r="BB7" s="1">
        <f t="shared" si="4"/>
        <v>0.8852176980373202</v>
      </c>
      <c r="BC7" s="1">
        <f t="shared" si="5"/>
        <v>-2.8385419829261416</v>
      </c>
      <c r="BD7" s="1">
        <f t="shared" si="6"/>
        <v>-6.5489704968583009</v>
      </c>
      <c r="BE7" s="1">
        <f t="shared" si="7"/>
        <v>3.5258701068056055</v>
      </c>
      <c r="BF7" s="1">
        <f t="shared" si="7"/>
        <v>3.5258823043237424</v>
      </c>
      <c r="BG7" s="1">
        <f t="shared" si="7"/>
        <v>3.5258269197125651</v>
      </c>
      <c r="BH7" s="1">
        <f t="shared" si="7"/>
        <v>3.5260784115956234</v>
      </c>
      <c r="BI7" s="1">
        <f t="shared" si="7"/>
        <v>3.524936636115565</v>
      </c>
      <c r="BJ7" s="1">
        <f t="shared" si="7"/>
        <v>3.5301245633059084</v>
      </c>
      <c r="BK7" s="1">
        <f t="shared" si="7"/>
        <v>3.5066378012900579</v>
      </c>
      <c r="BL7" s="1">
        <f t="shared" si="8"/>
        <v>3.6149302861078874</v>
      </c>
    </row>
    <row r="8" spans="1:64" ht="15.75">
      <c r="A8" s="1" t="s">
        <v>44</v>
      </c>
      <c r="C8">
        <v>0.34697879999999998</v>
      </c>
      <c r="AA8" s="40" t="s">
        <v>46</v>
      </c>
      <c r="AB8" s="41">
        <f t="shared" si="9"/>
        <v>39.653589178314249</v>
      </c>
      <c r="AC8" s="42">
        <v>3.9653589178314248</v>
      </c>
      <c r="AD8" s="1">
        <v>10</v>
      </c>
      <c r="AE8" s="32" t="s">
        <v>47</v>
      </c>
      <c r="AF8" s="42">
        <v>5.2834268814763767</v>
      </c>
      <c r="AG8" s="42">
        <v>3.9589547623576213</v>
      </c>
      <c r="AH8" s="42"/>
      <c r="AI8" s="42"/>
      <c r="AJ8" s="42"/>
      <c r="AK8" s="42"/>
      <c r="AL8" s="42"/>
      <c r="AW8" s="1">
        <v>-2000</v>
      </c>
      <c r="AX8" s="1">
        <f t="shared" si="0"/>
        <v>5.9060753805598165E-3</v>
      </c>
      <c r="AY8" s="1">
        <f t="shared" si="1"/>
        <v>-5.0877886727504699E-2</v>
      </c>
      <c r="AZ8" s="1">
        <f t="shared" si="2"/>
        <v>5.6783962108064516E-2</v>
      </c>
      <c r="BA8" s="1">
        <f t="shared" si="3"/>
        <v>0.77704065609153616</v>
      </c>
      <c r="BB8" s="1">
        <f t="shared" si="4"/>
        <v>0.90708079094694805</v>
      </c>
      <c r="BC8" s="1">
        <f t="shared" si="5"/>
        <v>-2.7892070761742205</v>
      </c>
      <c r="BD8" s="1">
        <f t="shared" si="6"/>
        <v>-5.6167483436610537</v>
      </c>
      <c r="BE8" s="1">
        <f t="shared" si="7"/>
        <v>3.5876971823611021</v>
      </c>
      <c r="BF8" s="1">
        <f t="shared" si="7"/>
        <v>3.5877089720588167</v>
      </c>
      <c r="BG8" s="1">
        <f t="shared" si="7"/>
        <v>3.5876539596435788</v>
      </c>
      <c r="BH8" s="1">
        <f t="shared" si="7"/>
        <v>3.5879106678216952</v>
      </c>
      <c r="BI8" s="1">
        <f t="shared" si="7"/>
        <v>3.5867130423005928</v>
      </c>
      <c r="BJ8" s="1">
        <f t="shared" si="7"/>
        <v>3.5923062410222348</v>
      </c>
      <c r="BK8" s="1">
        <f t="shared" si="7"/>
        <v>3.566310029511417</v>
      </c>
      <c r="BL8" s="1">
        <f t="shared" si="8"/>
        <v>3.6901946439366142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224.91479879814955</v>
      </c>
      <c r="AC9" s="42">
        <v>2.2491479879814955</v>
      </c>
      <c r="AD9" s="1">
        <v>100</v>
      </c>
      <c r="AE9" s="32" t="s">
        <v>51</v>
      </c>
      <c r="AF9" s="42">
        <v>1.976392198640553</v>
      </c>
      <c r="AG9" s="42">
        <v>2.2328204891833758</v>
      </c>
      <c r="AH9" s="42"/>
      <c r="AI9" s="42"/>
      <c r="AJ9" s="42"/>
      <c r="AK9" s="42"/>
      <c r="AL9" s="42"/>
      <c r="AW9" s="1">
        <v>-1500</v>
      </c>
      <c r="AX9" s="1">
        <f t="shared" si="0"/>
        <v>6.8072931594806985E-3</v>
      </c>
      <c r="AY9" s="1">
        <f t="shared" si="1"/>
        <v>-5.1060376390746169E-2</v>
      </c>
      <c r="AZ9" s="1">
        <f t="shared" si="2"/>
        <v>5.7867669550226868E-2</v>
      </c>
      <c r="BA9" s="1">
        <f t="shared" si="3"/>
        <v>0.78140350011391124</v>
      </c>
      <c r="BB9" s="1">
        <f t="shared" si="4"/>
        <v>0.92693146643124713</v>
      </c>
      <c r="BC9" s="1">
        <f t="shared" si="5"/>
        <v>-2.7393530652020979</v>
      </c>
      <c r="BD9" s="1">
        <f t="shared" si="6"/>
        <v>-4.9049396035294777</v>
      </c>
      <c r="BE9" s="1">
        <f t="shared" si="7"/>
        <v>3.6498487103663493</v>
      </c>
      <c r="BF9" s="1">
        <f t="shared" si="7"/>
        <v>3.6498595350926211</v>
      </c>
      <c r="BG9" s="1">
        <f t="shared" si="7"/>
        <v>3.6498073752825988</v>
      </c>
      <c r="BH9" s="1">
        <f t="shared" si="7"/>
        <v>3.6500587254490977</v>
      </c>
      <c r="BI9" s="1">
        <f t="shared" si="7"/>
        <v>3.6488478308317513</v>
      </c>
      <c r="BJ9" s="1">
        <f t="shared" si="7"/>
        <v>3.6546889385658607</v>
      </c>
      <c r="BK9" s="1">
        <f t="shared" si="7"/>
        <v>3.6266836986105582</v>
      </c>
      <c r="BL9" s="1">
        <f t="shared" si="8"/>
        <v>3.7654590017653411</v>
      </c>
    </row>
    <row r="10" spans="1:64">
      <c r="A10"/>
      <c r="B10"/>
      <c r="C10" s="54" t="s">
        <v>52</v>
      </c>
      <c r="D10" s="54" t="s">
        <v>53</v>
      </c>
      <c r="E10"/>
      <c r="AA10" s="56" t="s">
        <v>54</v>
      </c>
      <c r="AB10" s="57">
        <f t="shared" si="9"/>
        <v>45514.087252996396</v>
      </c>
      <c r="AC10" s="58">
        <v>4.5514087252996394</v>
      </c>
      <c r="AD10" s="1">
        <v>10000</v>
      </c>
      <c r="AE10" s="32" t="s">
        <v>55</v>
      </c>
      <c r="AF10" s="58">
        <v>4.1596908950036013</v>
      </c>
      <c r="AG10" s="58">
        <v>4.5382501751854516</v>
      </c>
      <c r="AH10" s="58"/>
      <c r="AI10" s="58"/>
      <c r="AJ10" s="58"/>
      <c r="AK10" s="58"/>
      <c r="AL10" s="58"/>
      <c r="AW10" s="1">
        <v>-1000</v>
      </c>
      <c r="AX10" s="1">
        <f t="shared" si="0"/>
        <v>7.4172182763112687E-3</v>
      </c>
      <c r="AY10" s="1">
        <f t="shared" si="1"/>
        <v>-5.1315169069308969E-2</v>
      </c>
      <c r="AZ10" s="1">
        <f t="shared" si="2"/>
        <v>5.8732387345620238E-2</v>
      </c>
      <c r="BA10" s="1">
        <f t="shared" si="3"/>
        <v>0.78637170983022786</v>
      </c>
      <c r="BB10" s="1">
        <f t="shared" si="4"/>
        <v>0.94467536314371725</v>
      </c>
      <c r="BC10" s="1">
        <f t="shared" si="5"/>
        <v>-2.6889003135044511</v>
      </c>
      <c r="BD10" s="1">
        <f t="shared" si="6"/>
        <v>-4.3423038957543101</v>
      </c>
      <c r="BE10" s="1">
        <f t="shared" si="7"/>
        <v>3.7123723493030272</v>
      </c>
      <c r="BF10" s="1">
        <f t="shared" si="7"/>
        <v>3.7123818050780524</v>
      </c>
      <c r="BG10" s="1">
        <f t="shared" si="7"/>
        <v>3.7123345027990031</v>
      </c>
      <c r="BH10" s="1">
        <f t="shared" si="7"/>
        <v>3.7125711456572397</v>
      </c>
      <c r="BI10" s="1">
        <f t="shared" si="7"/>
        <v>3.7113876333119622</v>
      </c>
      <c r="BJ10" s="1">
        <f t="shared" si="7"/>
        <v>3.7173157324161696</v>
      </c>
      <c r="BK10" s="1">
        <f t="shared" si="7"/>
        <v>3.6878431204112037</v>
      </c>
      <c r="BL10" s="1">
        <f t="shared" si="8"/>
        <v>3.840723359594068</v>
      </c>
    </row>
    <row r="11" spans="1:64" ht="14.25">
      <c r="A11" t="s">
        <v>56</v>
      </c>
      <c r="B11"/>
      <c r="C11" s="61">
        <f ca="1">INTERCEPT(INDIRECT($E$9):G987,INDIRECT($D$9):F987)</f>
        <v>-0.17274216976867904</v>
      </c>
      <c r="D11" s="2">
        <f>AB3</f>
        <v>-5.2041663472398587E-2</v>
      </c>
      <c r="E11"/>
      <c r="AA11" s="62" t="s">
        <v>58</v>
      </c>
      <c r="AB11" s="51">
        <f>1-AB7^2</f>
        <v>0.94356680387994496</v>
      </c>
      <c r="AC11" s="51">
        <f>SUM(AE21:AE1940)</f>
        <v>2.4603486296735245E-2</v>
      </c>
      <c r="AD11" s="62" t="s">
        <v>59</v>
      </c>
      <c r="AE11" s="32"/>
      <c r="AF11" s="51">
        <v>1.8483858245092002E-3</v>
      </c>
      <c r="AG11" s="51">
        <v>1.7577317334083089E-3</v>
      </c>
      <c r="AH11" s="51"/>
      <c r="AI11" s="51"/>
      <c r="AJ11" s="51"/>
      <c r="AK11" s="51"/>
      <c r="AL11" s="51"/>
      <c r="AW11" s="1">
        <v>-500</v>
      </c>
      <c r="AX11" s="1">
        <f t="shared" si="0"/>
        <v>7.7288112163267295E-3</v>
      </c>
      <c r="AY11" s="1">
        <f t="shared" si="1"/>
        <v>-5.1642264763193113E-2</v>
      </c>
      <c r="AZ11" s="1">
        <f t="shared" si="2"/>
        <v>5.9371075979519843E-2</v>
      </c>
      <c r="BA11" s="1">
        <f t="shared" si="3"/>
        <v>0.79196173188638086</v>
      </c>
      <c r="BB11" s="1">
        <f t="shared" si="4"/>
        <v>0.96020575173605405</v>
      </c>
      <c r="BC11" s="1">
        <f t="shared" si="5"/>
        <v>-2.6377658022012773</v>
      </c>
      <c r="BD11" s="1">
        <f t="shared" si="6"/>
        <v>-3.8852891670595264</v>
      </c>
      <c r="BE11" s="1">
        <f t="shared" si="7"/>
        <v>3.775316992899735</v>
      </c>
      <c r="BF11" s="1">
        <f t="shared" si="7"/>
        <v>3.7753248477583599</v>
      </c>
      <c r="BG11" s="1">
        <f t="shared" si="7"/>
        <v>3.7752838155588249</v>
      </c>
      <c r="BH11" s="1">
        <f t="shared" si="7"/>
        <v>3.7754981731572697</v>
      </c>
      <c r="BI11" s="1">
        <f t="shared" si="7"/>
        <v>3.7743787130784971</v>
      </c>
      <c r="BJ11" s="1">
        <f t="shared" si="7"/>
        <v>3.7802351852836908</v>
      </c>
      <c r="BK11" s="1">
        <f t="shared" si="7"/>
        <v>3.7498681577660125</v>
      </c>
      <c r="BL11" s="1">
        <f t="shared" si="8"/>
        <v>3.9159877174227948</v>
      </c>
    </row>
    <row r="12" spans="1:64">
      <c r="A12" t="s">
        <v>60</v>
      </c>
      <c r="B12"/>
      <c r="C12" s="61">
        <f ca="1">SLOPE(INDIRECT($E$9):G987,INDIRECT($D$9):F987)</f>
        <v>-1.0289519588367629E-6</v>
      </c>
      <c r="D12" s="2">
        <f>AB4</f>
        <v>-8.7110043373229132E-7</v>
      </c>
      <c r="E12"/>
      <c r="AA12" s="66" t="s">
        <v>62</v>
      </c>
      <c r="AB12" s="51">
        <f>AB7*SIN(RADIANS(AB9))</f>
        <v>-0.16772799312932535</v>
      </c>
      <c r="AE12" s="32"/>
      <c r="AW12" s="1">
        <v>0</v>
      </c>
      <c r="AX12" s="1">
        <f t="shared" si="0"/>
        <v>7.7350787930985931E-3</v>
      </c>
      <c r="AY12" s="1">
        <f t="shared" si="1"/>
        <v>-5.2041663472398587E-2</v>
      </c>
      <c r="AZ12" s="1">
        <f t="shared" si="2"/>
        <v>5.9776742265497181E-2</v>
      </c>
      <c r="BA12" s="1">
        <f t="shared" si="3"/>
        <v>0.79819187291671967</v>
      </c>
      <c r="BB12" s="1">
        <f t="shared" si="4"/>
        <v>0.97340238654858491</v>
      </c>
      <c r="BC12" s="1">
        <f t="shared" si="5"/>
        <v>-2.585862645234926</v>
      </c>
      <c r="BD12" s="1">
        <f t="shared" si="6"/>
        <v>-3.5057679515679476</v>
      </c>
      <c r="BE12" s="1">
        <f t="shared" ref="BE12:BK21" si="10">$BL12+$AB$7*SIN(BF12)</f>
        <v>3.8387329246286543</v>
      </c>
      <c r="BF12" s="1">
        <f t="shared" si="10"/>
        <v>3.8387391158546058</v>
      </c>
      <c r="BG12" s="1">
        <f t="shared" si="10"/>
        <v>3.838705122775536</v>
      </c>
      <c r="BH12" s="1">
        <f t="shared" si="10"/>
        <v>3.8388917745472826</v>
      </c>
      <c r="BI12" s="1">
        <f t="shared" si="10"/>
        <v>3.8378672522087114</v>
      </c>
      <c r="BJ12" s="1">
        <f t="shared" si="10"/>
        <v>3.8435016945721272</v>
      </c>
      <c r="BK12" s="1">
        <f t="shared" si="10"/>
        <v>3.8128337723691184</v>
      </c>
      <c r="BL12" s="1">
        <f t="shared" si="8"/>
        <v>3.9912520752515217</v>
      </c>
    </row>
    <row r="13" spans="1:64" ht="15.75">
      <c r="A13" t="s">
        <v>63</v>
      </c>
      <c r="B13"/>
      <c r="C13" s="2" t="s">
        <v>64</v>
      </c>
      <c r="D13" s="2">
        <f>AB5</f>
        <v>-1.4460603064267477E-10</v>
      </c>
      <c r="AA13" s="67" t="s">
        <v>71</v>
      </c>
      <c r="AB13" s="68">
        <f>AB6*86400*300000/149600000</f>
        <v>10.53657818656883</v>
      </c>
      <c r="AC13" s="1" t="s">
        <v>72</v>
      </c>
      <c r="AE13" s="32"/>
      <c r="AW13" s="1">
        <v>500</v>
      </c>
      <c r="AX13" s="1">
        <f t="shared" si="0"/>
        <v>7.4290890199876572E-3</v>
      </c>
      <c r="AY13" s="1">
        <f t="shared" si="1"/>
        <v>-5.2513365196925399E-2</v>
      </c>
      <c r="AZ13" s="1">
        <f t="shared" si="2"/>
        <v>5.9942454216913056E-2</v>
      </c>
      <c r="BA13" s="1">
        <f t="shared" si="3"/>
        <v>0.8050822489629178</v>
      </c>
      <c r="BB13" s="1">
        <f t="shared" si="4"/>
        <v>0.98413027621056448</v>
      </c>
      <c r="BC13" s="1">
        <f t="shared" si="5"/>
        <v>-2.5330995843010897</v>
      </c>
      <c r="BD13" s="1">
        <f t="shared" si="6"/>
        <v>-3.1847612619558023</v>
      </c>
      <c r="BE13" s="1">
        <f t="shared" si="10"/>
        <v>3.9026719681585051</v>
      </c>
      <c r="BF13" s="1">
        <f t="shared" si="10"/>
        <v>3.9026765801411463</v>
      </c>
      <c r="BG13" s="1">
        <f t="shared" si="10"/>
        <v>3.9026497685284101</v>
      </c>
      <c r="BH13" s="1">
        <f t="shared" si="10"/>
        <v>3.9028056465585186</v>
      </c>
      <c r="BI13" s="1">
        <f t="shared" si="10"/>
        <v>3.9018997224866649</v>
      </c>
      <c r="BJ13" s="1">
        <f t="shared" si="10"/>
        <v>3.9071757185418705</v>
      </c>
      <c r="BK13" s="1">
        <f t="shared" si="10"/>
        <v>3.8768096003192727</v>
      </c>
      <c r="BL13" s="1">
        <f t="shared" si="8"/>
        <v>4.0665164330802481</v>
      </c>
    </row>
    <row r="14" spans="1:64">
      <c r="A14"/>
      <c r="B14"/>
      <c r="C14"/>
      <c r="AA14" s="67" t="s">
        <v>73</v>
      </c>
      <c r="AB14" s="51">
        <f>2*AB5*365.24/C8</f>
        <v>-3.0443304681398714E-7</v>
      </c>
      <c r="AC14" s="1" t="s">
        <v>76</v>
      </c>
      <c r="AE14" s="32"/>
      <c r="AW14" s="1">
        <v>1000</v>
      </c>
      <c r="AX14" s="1">
        <f t="shared" si="0"/>
        <v>6.8039937408030104E-3</v>
      </c>
      <c r="AY14" s="1">
        <f t="shared" si="1"/>
        <v>-5.3057369936773555E-2</v>
      </c>
      <c r="AZ14" s="1">
        <f t="shared" si="2"/>
        <v>5.9861363677576565E-2</v>
      </c>
      <c r="BA14" s="1">
        <f t="shared" si="3"/>
        <v>0.81265469946794666</v>
      </c>
      <c r="BB14" s="1">
        <f t="shared" si="4"/>
        <v>0.99223838082211069</v>
      </c>
      <c r="BC14" s="1">
        <f t="shared" si="5"/>
        <v>-2.4793804647525253</v>
      </c>
      <c r="BD14" s="1">
        <f t="shared" si="6"/>
        <v>-2.9089961161252678</v>
      </c>
      <c r="BE14" s="1">
        <f t="shared" si="10"/>
        <v>3.9671876308214697</v>
      </c>
      <c r="BF14" s="1">
        <f t="shared" si="10"/>
        <v>3.9671908584079558</v>
      </c>
      <c r="BG14" s="1">
        <f t="shared" si="10"/>
        <v>3.9671708228731588</v>
      </c>
      <c r="BH14" s="1">
        <f t="shared" si="10"/>
        <v>3.9672952022991814</v>
      </c>
      <c r="BI14" s="1">
        <f t="shared" si="10"/>
        <v>3.966523332907494</v>
      </c>
      <c r="BJ14" s="1">
        <f t="shared" si="10"/>
        <v>3.9713238609722352</v>
      </c>
      <c r="BK14" s="1">
        <f t="shared" si="10"/>
        <v>3.9418595578367714</v>
      </c>
      <c r="BL14" s="1">
        <f t="shared" si="8"/>
        <v>4.1417807909089754</v>
      </c>
    </row>
    <row r="15" spans="1:64" ht="15.75">
      <c r="A15" s="35" t="s">
        <v>77</v>
      </c>
      <c r="B15"/>
      <c r="C15" s="71">
        <f ca="1">(C7+C11)+(C8+C12)*INT(MAX(F21:F3528))</f>
        <v>59728.824796178385</v>
      </c>
      <c r="E15" s="49" t="s">
        <v>78</v>
      </c>
      <c r="F15" s="46">
        <v>1</v>
      </c>
      <c r="AA15" s="66" t="s">
        <v>83</v>
      </c>
      <c r="AB15" s="72">
        <f>(AB10-AB2)/AD2</f>
        <v>-436.78244032085428</v>
      </c>
      <c r="AC15" s="1" t="s">
        <v>84</v>
      </c>
      <c r="AE15" s="32"/>
      <c r="AW15" s="1">
        <v>1500</v>
      </c>
      <c r="AX15" s="1">
        <f t="shared" si="0"/>
        <v>5.853060540433018E-3</v>
      </c>
      <c r="AY15" s="1">
        <f t="shared" si="1"/>
        <v>-5.3673677691943041E-2</v>
      </c>
      <c r="AZ15" s="1">
        <f t="shared" si="2"/>
        <v>5.9526738232376059E-2</v>
      </c>
      <c r="BA15" s="1">
        <f t="shared" si="3"/>
        <v>0.82093265244177527</v>
      </c>
      <c r="BB15" s="1">
        <f t="shared" si="4"/>
        <v>0.99755825169628642</v>
      </c>
      <c r="BC15" s="1">
        <f t="shared" si="5"/>
        <v>-2.4246036952360459</v>
      </c>
      <c r="BD15" s="1">
        <f t="shared" si="6"/>
        <v>-2.6689085345297245</v>
      </c>
      <c r="BE15" s="1">
        <f t="shared" si="10"/>
        <v>4.0323352365259151</v>
      </c>
      <c r="BF15" s="1">
        <f t="shared" si="10"/>
        <v>4.0323373405606819</v>
      </c>
      <c r="BG15" s="1">
        <f t="shared" si="10"/>
        <v>4.0323232559009492</v>
      </c>
      <c r="BH15" s="1">
        <f t="shared" si="10"/>
        <v>4.0324175449689017</v>
      </c>
      <c r="BI15" s="1">
        <f t="shared" si="10"/>
        <v>4.0317865407604767</v>
      </c>
      <c r="BJ15" s="1">
        <f t="shared" si="10"/>
        <v>4.0360187948416248</v>
      </c>
      <c r="BK15" s="1">
        <f t="shared" si="10"/>
        <v>4.0080414793666224</v>
      </c>
      <c r="BL15" s="1">
        <f t="shared" si="8"/>
        <v>4.2170451487377019</v>
      </c>
    </row>
    <row r="16" spans="1:64" ht="15.75">
      <c r="A16" s="35" t="s">
        <v>86</v>
      </c>
      <c r="B16"/>
      <c r="C16" s="71">
        <f ca="1">+C8+C12</f>
        <v>0.34697777104804112</v>
      </c>
      <c r="E16" s="49" t="s">
        <v>87</v>
      </c>
      <c r="F16" s="183">
        <f ca="1">NOW()+15018.5+$C$5/24</f>
        <v>60368.639888078702</v>
      </c>
      <c r="AA16" s="62" t="s">
        <v>89</v>
      </c>
      <c r="AB16" s="72">
        <f>365.24*AB8</f>
        <v>14483.076911487497</v>
      </c>
      <c r="AC16" s="1" t="s">
        <v>28</v>
      </c>
      <c r="AD16" s="51"/>
      <c r="AE16" s="32"/>
      <c r="AW16" s="1">
        <v>2000</v>
      </c>
      <c r="AX16" s="1">
        <f t="shared" si="0"/>
        <v>4.5697157863169927E-3</v>
      </c>
      <c r="AY16" s="1">
        <f t="shared" si="1"/>
        <v>-5.4362288462433871E-2</v>
      </c>
      <c r="AZ16" s="1">
        <f t="shared" si="2"/>
        <v>5.8932004248750863E-2</v>
      </c>
      <c r="BA16" s="1">
        <f t="shared" si="3"/>
        <v>0.8299409237140345</v>
      </c>
      <c r="BB16" s="1">
        <f t="shared" si="4"/>
        <v>0.99990264107127547</v>
      </c>
      <c r="BC16" s="1">
        <f t="shared" si="5"/>
        <v>-2.368661695972202</v>
      </c>
      <c r="BD16" s="1">
        <f t="shared" si="6"/>
        <v>-2.4574302031737272</v>
      </c>
      <c r="BE16" s="1">
        <f t="shared" si="10"/>
        <v>4.0981720436961719</v>
      </c>
      <c r="BF16" s="1">
        <f t="shared" si="10"/>
        <v>4.0981733061278875</v>
      </c>
      <c r="BG16" s="1">
        <f t="shared" si="10"/>
        <v>4.0981640851760375</v>
      </c>
      <c r="BH16" s="1">
        <f t="shared" si="10"/>
        <v>4.0982314388844419</v>
      </c>
      <c r="BI16" s="1">
        <f t="shared" si="10"/>
        <v>4.0977396070978829</v>
      </c>
      <c r="BJ16" s="1">
        <f t="shared" si="10"/>
        <v>4.1013390059762411</v>
      </c>
      <c r="BK16" s="1">
        <f t="shared" si="10"/>
        <v>4.0754067901170279</v>
      </c>
      <c r="BL16" s="1">
        <f t="shared" si="8"/>
        <v>4.2923095065664292</v>
      </c>
    </row>
    <row r="17" spans="1:64" ht="15.75">
      <c r="A17" s="49" t="s">
        <v>90</v>
      </c>
      <c r="B17"/>
      <c r="C17">
        <f>COUNT(C21:C2186)</f>
        <v>109</v>
      </c>
      <c r="E17" s="49" t="s">
        <v>91</v>
      </c>
      <c r="F17" s="61">
        <f ca="1">ROUND(2*(F16-$C$7)/$C$8,0)/2+F15</f>
        <v>42375.5</v>
      </c>
      <c r="AA17" s="62" t="s">
        <v>92</v>
      </c>
      <c r="AB17" s="77">
        <f>AB13^3/AB8^2</f>
        <v>0.74393291926389815</v>
      </c>
      <c r="AE17" s="32"/>
      <c r="AW17" s="1">
        <v>2500</v>
      </c>
      <c r="AX17" s="1">
        <f t="shared" si="0"/>
        <v>2.9476010218967563E-3</v>
      </c>
      <c r="AY17" s="1">
        <f t="shared" si="1"/>
        <v>-5.5123202248246031E-2</v>
      </c>
      <c r="AZ17" s="1">
        <f t="shared" si="2"/>
        <v>5.8070803270142787E-2</v>
      </c>
      <c r="BA17" s="1">
        <f t="shared" si="3"/>
        <v>0.83970542862692155</v>
      </c>
      <c r="BB17" s="1">
        <f t="shared" si="4"/>
        <v>0.99906412482343199</v>
      </c>
      <c r="BC17" s="1">
        <f t="shared" si="5"/>
        <v>-2.3114403436349908</v>
      </c>
      <c r="BD17" s="1">
        <f t="shared" si="6"/>
        <v>-2.2692220292111784</v>
      </c>
      <c r="BE17" s="1">
        <f t="shared" si="10"/>
        <v>4.16475734260856</v>
      </c>
      <c r="BF17" s="1">
        <f t="shared" si="10"/>
        <v>4.1647580279685048</v>
      </c>
      <c r="BG17" s="1">
        <f t="shared" si="10"/>
        <v>4.1647524869432964</v>
      </c>
      <c r="BH17" s="1">
        <f t="shared" si="10"/>
        <v>4.1647972866852037</v>
      </c>
      <c r="BI17" s="1">
        <f t="shared" si="10"/>
        <v>4.1644351705049942</v>
      </c>
      <c r="BJ17" s="1">
        <f t="shared" si="10"/>
        <v>4.1673683389269405</v>
      </c>
      <c r="BK17" s="1">
        <f t="shared" si="10"/>
        <v>4.1440002148872859</v>
      </c>
      <c r="BL17" s="1">
        <f t="shared" si="8"/>
        <v>4.3675738643951556</v>
      </c>
    </row>
    <row r="18" spans="1:64" ht="15.75">
      <c r="A18" s="35" t="s">
        <v>93</v>
      </c>
      <c r="B18"/>
      <c r="C18" s="186">
        <f ca="1">+C15</f>
        <v>59728.824796178385</v>
      </c>
      <c r="D18" s="187">
        <f ca="1">+C16</f>
        <v>0.34697777104804112</v>
      </c>
      <c r="E18" s="49" t="s">
        <v>94</v>
      </c>
      <c r="F18" s="51">
        <f ca="1">ROUND(2*(F16-$C$15)/$C$16,0)/2+F15</f>
        <v>1845</v>
      </c>
      <c r="AA18" s="82" t="s">
        <v>96</v>
      </c>
      <c r="AB18" s="83">
        <f>2*PI()/(AB8*365.2422)*AD2</f>
        <v>1.5052871565745366E-4</v>
      </c>
      <c r="AC18" s="84" t="s">
        <v>97</v>
      </c>
      <c r="AD18" s="84"/>
      <c r="AE18" s="85"/>
      <c r="AW18" s="1">
        <v>3000</v>
      </c>
      <c r="AX18" s="1">
        <f t="shared" si="0"/>
        <v>9.8064535000193243E-4</v>
      </c>
      <c r="AY18" s="1">
        <f t="shared" si="1"/>
        <v>-5.5956419049379529E-2</v>
      </c>
      <c r="AZ18" s="1">
        <f t="shared" si="2"/>
        <v>5.6937064399381461E-2</v>
      </c>
      <c r="BA18" s="1">
        <f t="shared" si="3"/>
        <v>0.85025277890707629</v>
      </c>
      <c r="BB18" s="1">
        <f t="shared" si="4"/>
        <v>0.99481380241722117</v>
      </c>
      <c r="BC18" s="1">
        <f t="shared" si="5"/>
        <v>-2.2528184250748091</v>
      </c>
      <c r="BD18" s="1">
        <f t="shared" si="6"/>
        <v>-2.1001736491360723</v>
      </c>
      <c r="BE18" s="1">
        <f t="shared" si="10"/>
        <v>4.2321525247706306</v>
      </c>
      <c r="BF18" s="1">
        <f t="shared" si="10"/>
        <v>4.2321528530709944</v>
      </c>
      <c r="BG18" s="1">
        <f t="shared" si="10"/>
        <v>4.2321498616913846</v>
      </c>
      <c r="BH18" s="1">
        <f t="shared" si="10"/>
        <v>4.232177118927039</v>
      </c>
      <c r="BI18" s="1">
        <f t="shared" si="10"/>
        <v>4.231928805644908</v>
      </c>
      <c r="BJ18" s="1">
        <f t="shared" si="10"/>
        <v>4.2341953296750185</v>
      </c>
      <c r="BK18" s="1">
        <f t="shared" si="10"/>
        <v>4.2138595248337403</v>
      </c>
      <c r="BL18" s="1">
        <f t="shared" si="8"/>
        <v>4.442838222223882</v>
      </c>
    </row>
    <row r="19" spans="1:64">
      <c r="E19" s="49" t="s">
        <v>98</v>
      </c>
      <c r="F19" s="86">
        <f ca="1">+$C$15+$C$16*F18-15018.5-$C$5/24</f>
        <v>45350.894617095357</v>
      </c>
      <c r="AA19" s="95"/>
      <c r="AC19" s="95"/>
      <c r="AW19" s="1">
        <v>3500</v>
      </c>
      <c r="AX19" s="1">
        <f t="shared" si="0"/>
        <v>-1.3368430858558059E-3</v>
      </c>
      <c r="AY19" s="1">
        <f t="shared" si="1"/>
        <v>-5.6861938865834377E-2</v>
      </c>
      <c r="AZ19" s="1">
        <f t="shared" si="2"/>
        <v>5.5525095779978571E-2</v>
      </c>
      <c r="BA19" s="1">
        <f t="shared" si="3"/>
        <v>0.86160973062315582</v>
      </c>
      <c r="BB19" s="1">
        <f t="shared" si="4"/>
        <v>0.98690016689581228</v>
      </c>
      <c r="BC19" s="1">
        <f t="shared" si="5"/>
        <v>-2.192667118058834</v>
      </c>
      <c r="BD19" s="1">
        <f t="shared" si="6"/>
        <v>-1.9470670978296805</v>
      </c>
      <c r="BE19" s="1">
        <f t="shared" si="10"/>
        <v>4.3004211146130764</v>
      </c>
      <c r="BF19" s="1">
        <f t="shared" si="10"/>
        <v>4.3004212480942448</v>
      </c>
      <c r="BG19" s="1">
        <f t="shared" si="10"/>
        <v>4.3004198448166528</v>
      </c>
      <c r="BH19" s="1">
        <f t="shared" si="10"/>
        <v>4.3004345975948661</v>
      </c>
      <c r="BI19" s="1">
        <f t="shared" si="10"/>
        <v>4.3002795252646679</v>
      </c>
      <c r="BJ19" s="1">
        <f t="shared" si="10"/>
        <v>4.3019123132689145</v>
      </c>
      <c r="BK19" s="1">
        <f t="shared" si="10"/>
        <v>4.2850153236076105</v>
      </c>
      <c r="BL19" s="1">
        <f t="shared" si="8"/>
        <v>4.5181025800526093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-4.0100628879512906E-3</v>
      </c>
      <c r="AY20" s="1">
        <f t="shared" si="1"/>
        <v>-5.7839761697610549E-2</v>
      </c>
      <c r="AZ20" s="1">
        <f t="shared" si="2"/>
        <v>5.3829698809659259E-2</v>
      </c>
      <c r="BA20" s="1">
        <f t="shared" si="3"/>
        <v>0.87380244096770932</v>
      </c>
      <c r="BB20" s="1">
        <f t="shared" si="4"/>
        <v>0.97504827582849651</v>
      </c>
      <c r="BC20" s="1">
        <f t="shared" si="5"/>
        <v>-2.1308495252498849</v>
      </c>
      <c r="BD20" s="1">
        <f t="shared" si="6"/>
        <v>-1.8073450659263008</v>
      </c>
      <c r="BE20" s="1">
        <f t="shared" si="10"/>
        <v>4.369628750608431</v>
      </c>
      <c r="BF20" s="1">
        <f t="shared" si="10"/>
        <v>4.369628793796287</v>
      </c>
      <c r="BG20" s="1">
        <f t="shared" si="10"/>
        <v>4.369628252866387</v>
      </c>
      <c r="BH20" s="1">
        <f t="shared" si="10"/>
        <v>4.3696350280976803</v>
      </c>
      <c r="BI20" s="1">
        <f t="shared" si="10"/>
        <v>4.3695501765524751</v>
      </c>
      <c r="BJ20" s="1">
        <f t="shared" si="10"/>
        <v>4.3706142992428978</v>
      </c>
      <c r="BK20" s="1">
        <f t="shared" si="10"/>
        <v>4.3574908740755802</v>
      </c>
      <c r="BL20" s="1">
        <f t="shared" si="8"/>
        <v>4.5933669378813358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11">+(C21-C$7)/C$8</f>
        <v>-4740.5095066326803</v>
      </c>
      <c r="F21" s="1">
        <f t="shared" ref="F21:F33" si="12">ROUND(2*E21,0)/2</f>
        <v>-4740.5</v>
      </c>
      <c r="G21" s="1">
        <f t="shared" ref="G21:G49" si="13">+C21-(C$7+F21*C$8)</f>
        <v>-3.2986000005621463E-3</v>
      </c>
      <c r="J21" s="1">
        <f>+G21</f>
        <v>-3.2986000005621463E-3</v>
      </c>
      <c r="O21" s="1">
        <f t="shared" ref="O21:O49" ca="1" si="14">+C$11+C$12*$F21</f>
        <v>-0.16786442300781337</v>
      </c>
      <c r="P21" s="1">
        <f t="shared" ref="P21:P49" si="15">+D$11+D$12*F21+D$13*F21^2</f>
        <v>-5.1161847789094772E-2</v>
      </c>
      <c r="Q21" s="271">
        <f t="shared" ref="Q21:Q49" si="16">+C21-15018.5</f>
        <v>29002.285199999998</v>
      </c>
      <c r="S21" s="2">
        <v>1</v>
      </c>
      <c r="X21" s="1">
        <f>AB21</f>
        <v>-5.0568590743394308E-2</v>
      </c>
      <c r="Z21" s="1">
        <f t="shared" ref="Z21:Z49" si="17">F21</f>
        <v>-4740.5</v>
      </c>
      <c r="AA21" s="1">
        <f t="shared" ref="AA21:AA49" si="18">AB$3+AB$4*Z21+AB$5*Z21^2+AH21</f>
        <v>-3.8918570462626104E-3</v>
      </c>
      <c r="AB21" s="1">
        <f t="shared" ref="AB21:AB49" si="19">G21-AH21</f>
        <v>-5.0568590743394308E-2</v>
      </c>
      <c r="AC21" s="1">
        <f t="shared" ref="AC21:AC49" si="20">+G21-P21</f>
        <v>4.7863247788532626E-2</v>
      </c>
      <c r="AE21" s="1">
        <f t="shared" ref="AE21:AE49" si="21">+(G21-AA21)^2*S21</f>
        <v>3.5195392227324252E-7</v>
      </c>
      <c r="AF21" s="1">
        <f t="shared" ref="AF21:AF26" si="22">IF(S21&lt;&gt;0,G21-P21,-9999)</f>
        <v>4.7863247788532626E-2</v>
      </c>
      <c r="AG21" s="2"/>
      <c r="AH21" s="1">
        <f t="shared" ref="AH21:AH49" si="23">$AB$6*($AB$11/AI21*AJ21+$AB$12)</f>
        <v>4.7269990742832162E-2</v>
      </c>
      <c r="AI21" s="1">
        <f t="shared" ref="AI21:AI49" si="24">1+$AB$7*COS(AL21)</f>
        <v>0.76332884121846234</v>
      </c>
      <c r="AJ21" s="1">
        <f t="shared" ref="AJ21:AJ49" si="25">SIN(AL21+RADIANS($AB$9))</f>
        <v>0.76451187168462653</v>
      </c>
      <c r="AK21" s="1">
        <f t="shared" ref="AK21:AK49" si="26">$AB$7*SIN(AL21)</f>
        <v>-2.0492894404141537E-2</v>
      </c>
      <c r="AL21" s="1">
        <f t="shared" ref="AL21:AL49" si="27">2*ATAN(AM21)</f>
        <v>-3.0552200318511984</v>
      </c>
      <c r="AM21" s="1">
        <f t="shared" ref="AM21:AM49" si="28">SQRT((1+$AB$7)/(1-$AB$7))*TAN(AN21/2)</f>
        <v>-23.141088385546851</v>
      </c>
      <c r="AN21" s="1">
        <f t="shared" ref="AN21:AT30" si="29">$AU21+$AB$7*SIN(AO21)</f>
        <v>3.2515911605152148</v>
      </c>
      <c r="AO21" s="1">
        <f t="shared" si="29"/>
        <v>3.2515967399687553</v>
      </c>
      <c r="AP21" s="1">
        <f t="shared" si="29"/>
        <v>3.2515731103470586</v>
      </c>
      <c r="AQ21" s="1">
        <f t="shared" si="29"/>
        <v>3.2516731849108216</v>
      </c>
      <c r="AR21" s="1">
        <f t="shared" si="29"/>
        <v>3.2512493635078878</v>
      </c>
      <c r="AS21" s="1">
        <f t="shared" si="29"/>
        <v>3.253044407384881</v>
      </c>
      <c r="AT21" s="1">
        <f t="shared" si="29"/>
        <v>3.2454441175065871</v>
      </c>
      <c r="AU21" s="1">
        <f t="shared" ref="AU21:AU49" si="30">RADIANS($AB$9)+$AB$18*(F21-AB$15)</f>
        <v>3.2776706986773623</v>
      </c>
      <c r="AW21" s="1">
        <v>4500</v>
      </c>
      <c r="AX21" s="1">
        <f t="shared" si="0"/>
        <v>-7.0435782480196343E-3</v>
      </c>
      <c r="AY21" s="1">
        <f t="shared" si="1"/>
        <v>-5.8889887544708058E-2</v>
      </c>
      <c r="AZ21" s="1">
        <f t="shared" si="2"/>
        <v>5.1846309296688424E-2</v>
      </c>
      <c r="BA21" s="1">
        <f t="shared" si="3"/>
        <v>0.88685548209048115</v>
      </c>
      <c r="BB21" s="1">
        <f t="shared" si="4"/>
        <v>0.95895940433008664</v>
      </c>
      <c r="BC21" s="1">
        <f t="shared" si="5"/>
        <v>-2.0672202983335275</v>
      </c>
      <c r="BD21" s="1">
        <f t="shared" si="6"/>
        <v>-1.6789476646049648</v>
      </c>
      <c r="BE21" s="1">
        <f t="shared" si="10"/>
        <v>4.4398430989141806</v>
      </c>
      <c r="BF21" s="1">
        <f t="shared" si="10"/>
        <v>4.4398431087700505</v>
      </c>
      <c r="BG21" s="1">
        <f t="shared" si="10"/>
        <v>4.4398429546433329</v>
      </c>
      <c r="BH21" s="1">
        <f t="shared" si="10"/>
        <v>4.4398453648964979</v>
      </c>
      <c r="BI21" s="1">
        <f t="shared" si="10"/>
        <v>4.4398076754302149</v>
      </c>
      <c r="BJ21" s="1">
        <f t="shared" si="10"/>
        <v>4.4403976136979226</v>
      </c>
      <c r="BK21" s="1">
        <f t="shared" si="10"/>
        <v>4.431301966604293</v>
      </c>
      <c r="BL21" s="1">
        <f t="shared" si="8"/>
        <v>4.6686312957100631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-0.17105108722433082</v>
      </c>
      <c r="P22" s="1">
        <f t="shared" si="15"/>
        <v>-5.1000604138231757E-2</v>
      </c>
      <c r="Q22" s="271">
        <f t="shared" si="16"/>
        <v>30076.887000000002</v>
      </c>
      <c r="S22" s="2">
        <v>1</v>
      </c>
      <c r="X22" s="1">
        <f>AB22</f>
        <v>-5.2420941558627969E-2</v>
      </c>
      <c r="Z22" s="1">
        <f t="shared" si="17"/>
        <v>-1643.5</v>
      </c>
      <c r="AA22" s="1">
        <f t="shared" si="18"/>
        <v>6.5781374260868719E-3</v>
      </c>
      <c r="AB22" s="1">
        <f t="shared" si="19"/>
        <v>-5.2420941558627969E-2</v>
      </c>
      <c r="AC22" s="1">
        <f t="shared" si="20"/>
        <v>5.6158404143922418E-2</v>
      </c>
      <c r="AE22" s="1">
        <f t="shared" si="21"/>
        <v>2.0173583877777646E-6</v>
      </c>
      <c r="AF22" s="1">
        <f t="shared" si="22"/>
        <v>5.6158404143922418E-2</v>
      </c>
      <c r="AG22" s="2"/>
      <c r="AH22" s="1">
        <f t="shared" si="23"/>
        <v>5.7578741564318629E-2</v>
      </c>
      <c r="AI22" s="1">
        <f t="shared" si="24"/>
        <v>0.78009010029118353</v>
      </c>
      <c r="AJ22" s="1">
        <f t="shared" si="25"/>
        <v>0.92144551385121543</v>
      </c>
      <c r="AK22" s="1">
        <f t="shared" si="26"/>
        <v>-8.9848940617646575E-2</v>
      </c>
      <c r="AL22" s="1">
        <f t="shared" si="27"/>
        <v>-2.7537188717867735</v>
      </c>
      <c r="AM22" s="1">
        <f t="shared" si="28"/>
        <v>-5.0915082411038464</v>
      </c>
      <c r="AN22" s="1">
        <f t="shared" si="29"/>
        <v>3.6319752628826563</v>
      </c>
      <c r="AO22" s="1">
        <f t="shared" si="29"/>
        <v>3.6319864131541881</v>
      </c>
      <c r="AP22" s="1">
        <f t="shared" si="29"/>
        <v>3.6319332059112779</v>
      </c>
      <c r="AQ22" s="1">
        <f t="shared" si="29"/>
        <v>3.6321871156377621</v>
      </c>
      <c r="AR22" s="1">
        <f t="shared" si="29"/>
        <v>3.6309757451530609</v>
      </c>
      <c r="AS22" s="1">
        <f t="shared" si="29"/>
        <v>3.6367621199146116</v>
      </c>
      <c r="AT22" s="1">
        <f t="shared" si="29"/>
        <v>3.6092796820094888</v>
      </c>
      <c r="AU22" s="1">
        <f t="shared" si="30"/>
        <v>3.7438581310684964</v>
      </c>
      <c r="AW22" s="1">
        <v>5000</v>
      </c>
      <c r="AX22" s="1">
        <f t="shared" si="0"/>
        <v>-1.0441146035745745E-2</v>
      </c>
      <c r="AY22" s="1">
        <f t="shared" si="1"/>
        <v>-6.0012316407126912E-2</v>
      </c>
      <c r="AZ22" s="1">
        <f t="shared" si="2"/>
        <v>4.9571170371381167E-2</v>
      </c>
      <c r="BA22" s="1">
        <f t="shared" si="3"/>
        <v>0.90079054956326665</v>
      </c>
      <c r="BB22" s="1">
        <f t="shared" si="4"/>
        <v>0.93831142629270448</v>
      </c>
      <c r="BC22" s="1">
        <f t="shared" si="5"/>
        <v>-2.0016254030947418</v>
      </c>
      <c r="BD22" s="1">
        <f t="shared" si="6"/>
        <v>-1.5601951778156549</v>
      </c>
      <c r="BE22" s="1">
        <f t="shared" ref="BE22:BK31" si="31">$BL22+$AB$7*SIN(BF22)</f>
        <v>4.51113367773217</v>
      </c>
      <c r="BF22" s="1">
        <f t="shared" si="31"/>
        <v>4.5111336789281289</v>
      </c>
      <c r="BG22" s="1">
        <f t="shared" si="31"/>
        <v>4.5111336537433919</v>
      </c>
      <c r="BH22" s="1">
        <f t="shared" si="31"/>
        <v>4.5111341840890367</v>
      </c>
      <c r="BI22" s="1">
        <f t="shared" si="31"/>
        <v>4.5111230162469065</v>
      </c>
      <c r="BJ22" s="1">
        <f t="shared" si="31"/>
        <v>4.5113583141968023</v>
      </c>
      <c r="BK22" s="1">
        <f t="shared" si="31"/>
        <v>4.5064568296545007</v>
      </c>
      <c r="BL22" s="1">
        <f t="shared" si="8"/>
        <v>4.7438956535387895</v>
      </c>
    </row>
    <row r="23" spans="1:64">
      <c r="A23" s="4" t="s">
        <v>127</v>
      </c>
      <c r="B23" s="102"/>
      <c r="C23" s="101">
        <f>C$4</f>
        <v>45116.381000000001</v>
      </c>
      <c r="D23" s="101"/>
      <c r="E23" s="1">
        <f t="shared" si="11"/>
        <v>-1582.9799976252057</v>
      </c>
      <c r="F23" s="1">
        <f t="shared" si="12"/>
        <v>-1583</v>
      </c>
      <c r="G23" s="1">
        <f t="shared" si="13"/>
        <v>6.9404000023496337E-3</v>
      </c>
      <c r="H23" s="1">
        <f>+G23</f>
        <v>6.9404000023496337E-3</v>
      </c>
      <c r="O23" s="1">
        <f t="shared" ca="1" si="14"/>
        <v>-0.17111333881784044</v>
      </c>
      <c r="P23" s="1">
        <f t="shared" si="15"/>
        <v>-5.1025078147321511E-2</v>
      </c>
      <c r="Q23" s="271">
        <f t="shared" si="16"/>
        <v>30097.881000000001</v>
      </c>
      <c r="S23" s="2">
        <v>0.1</v>
      </c>
      <c r="Z23" s="1">
        <f t="shared" si="17"/>
        <v>-1583</v>
      </c>
      <c r="AA23" s="1">
        <f t="shared" si="18"/>
        <v>6.6776648943712782E-3</v>
      </c>
      <c r="AB23" s="1">
        <f t="shared" si="19"/>
        <v>-5.0762343039343155E-2</v>
      </c>
      <c r="AC23" s="1">
        <f t="shared" si="20"/>
        <v>5.7965478149671144E-2</v>
      </c>
      <c r="AE23" s="1">
        <f t="shared" si="21"/>
        <v>6.9029736964398111E-9</v>
      </c>
      <c r="AF23" s="1">
        <f t="shared" si="22"/>
        <v>5.7965478149671144E-2</v>
      </c>
      <c r="AG23" s="2"/>
      <c r="AH23" s="1">
        <f t="shared" si="23"/>
        <v>5.7702743041692789E-2</v>
      </c>
      <c r="AI23" s="1">
        <f t="shared" si="24"/>
        <v>0.78063777847798665</v>
      </c>
      <c r="AJ23" s="1">
        <f t="shared" si="25"/>
        <v>0.9237794043515658</v>
      </c>
      <c r="AK23" s="1">
        <f t="shared" si="26"/>
        <v>-9.1177913383572409E-2</v>
      </c>
      <c r="AL23" s="1">
        <f t="shared" si="27"/>
        <v>-2.7476680952999106</v>
      </c>
      <c r="AM23" s="1">
        <f t="shared" si="28"/>
        <v>-5.0112897572047093</v>
      </c>
      <c r="AN23" s="1">
        <f t="shared" si="29"/>
        <v>3.6395070950768011</v>
      </c>
      <c r="AO23" s="1">
        <f t="shared" si="29"/>
        <v>3.6395181124227731</v>
      </c>
      <c r="AP23" s="1">
        <f t="shared" si="29"/>
        <v>3.6394653257288176</v>
      </c>
      <c r="AQ23" s="1">
        <f t="shared" si="29"/>
        <v>3.6397182529461296</v>
      </c>
      <c r="AR23" s="1">
        <f t="shared" si="29"/>
        <v>3.6385066688171319</v>
      </c>
      <c r="AS23" s="1">
        <f t="shared" si="29"/>
        <v>3.6443177383814751</v>
      </c>
      <c r="AT23" s="1">
        <f t="shared" si="29"/>
        <v>3.616609494125492</v>
      </c>
      <c r="AU23" s="1">
        <f t="shared" si="30"/>
        <v>3.7529651183657724</v>
      </c>
      <c r="AW23" s="1">
        <v>5500</v>
      </c>
      <c r="AX23" s="1">
        <f t="shared" si="0"/>
        <v>-1.420550574449448E-2</v>
      </c>
      <c r="AY23" s="1">
        <f t="shared" si="1"/>
        <v>-6.1207048284867102E-2</v>
      </c>
      <c r="AZ23" s="1">
        <f t="shared" si="2"/>
        <v>4.7001542540372622E-2</v>
      </c>
      <c r="BA23" s="1">
        <f t="shared" si="3"/>
        <v>0.91562479185278089</v>
      </c>
      <c r="BB23" s="1">
        <f t="shared" si="4"/>
        <v>0.91276025239893444</v>
      </c>
      <c r="BC23" s="1">
        <f t="shared" si="5"/>
        <v>-1.9339020938990572</v>
      </c>
      <c r="BD23" s="1">
        <f t="shared" si="6"/>
        <v>-1.4497023675517042</v>
      </c>
      <c r="BE23" s="1">
        <f t="shared" si="31"/>
        <v>4.5835715648198292</v>
      </c>
      <c r="BF23" s="1">
        <f t="shared" si="31"/>
        <v>4.5835715648366548</v>
      </c>
      <c r="BG23" s="1">
        <f t="shared" si="31"/>
        <v>4.5835715642853012</v>
      </c>
      <c r="BH23" s="1">
        <f t="shared" si="31"/>
        <v>4.5835715823524872</v>
      </c>
      <c r="BI23" s="1">
        <f t="shared" si="31"/>
        <v>4.5835709903146622</v>
      </c>
      <c r="BJ23" s="1">
        <f t="shared" si="31"/>
        <v>4.5835903920207777</v>
      </c>
      <c r="BK23" s="1">
        <f t="shared" si="31"/>
        <v>4.582956083191112</v>
      </c>
      <c r="BL23" s="1">
        <f t="shared" si="8"/>
        <v>4.8191600113675168</v>
      </c>
    </row>
    <row r="24" spans="1:64">
      <c r="A24" s="4" t="s">
        <v>128</v>
      </c>
      <c r="B24" s="102"/>
      <c r="C24" s="101">
        <v>46560.850100000003</v>
      </c>
      <c r="D24" s="101" t="s">
        <v>82</v>
      </c>
      <c r="E24" s="1">
        <f t="shared" si="11"/>
        <v>2580.0094991394444</v>
      </c>
      <c r="F24" s="1">
        <f t="shared" si="12"/>
        <v>2580</v>
      </c>
      <c r="G24" s="1">
        <f t="shared" si="13"/>
        <v>3.2960000025923364E-3</v>
      </c>
      <c r="J24" s="1">
        <f>+G24</f>
        <v>3.2960000025923364E-3</v>
      </c>
      <c r="O24" s="1">
        <f t="shared" ca="1" si="14"/>
        <v>-0.17539686582247788</v>
      </c>
      <c r="P24" s="1">
        <f t="shared" si="15"/>
        <v>-5.5251658173797798E-2</v>
      </c>
      <c r="Q24" s="271">
        <f t="shared" si="16"/>
        <v>31542.350100000003</v>
      </c>
      <c r="S24" s="2">
        <v>1</v>
      </c>
      <c r="X24" s="1">
        <f>AB24</f>
        <v>-5.4611872552174E-2</v>
      </c>
      <c r="Z24" s="1">
        <f t="shared" si="17"/>
        <v>2580</v>
      </c>
      <c r="AA24" s="1">
        <f t="shared" si="18"/>
        <v>2.6562143809685385E-3</v>
      </c>
      <c r="AB24" s="1">
        <f t="shared" si="19"/>
        <v>-5.4611872552174E-2</v>
      </c>
      <c r="AC24" s="1">
        <f t="shared" si="20"/>
        <v>5.8547658176390134E-2</v>
      </c>
      <c r="AE24" s="1">
        <f t="shared" si="21"/>
        <v>4.0932564163654954E-7</v>
      </c>
      <c r="AF24" s="1">
        <f t="shared" si="22"/>
        <v>5.8547658176390134E-2</v>
      </c>
      <c r="AG24" s="2"/>
      <c r="AH24" s="1">
        <f t="shared" si="23"/>
        <v>5.7907872554766336E-2</v>
      </c>
      <c r="AI24" s="1">
        <f t="shared" si="24"/>
        <v>0.84133970064002395</v>
      </c>
      <c r="AJ24" s="1">
        <f t="shared" si="25"/>
        <v>0.99861960637628067</v>
      </c>
      <c r="AK24" s="1">
        <f t="shared" si="26"/>
        <v>-0.17680527573310098</v>
      </c>
      <c r="AL24" s="1">
        <f t="shared" si="27"/>
        <v>-2.3021582085130268</v>
      </c>
      <c r="AM24" s="1">
        <f t="shared" si="28"/>
        <v>-2.2409796292417918</v>
      </c>
      <c r="AN24" s="1">
        <f t="shared" si="29"/>
        <v>4.1754845225177819</v>
      </c>
      <c r="AO24" s="1">
        <f t="shared" si="29"/>
        <v>4.1754851373794297</v>
      </c>
      <c r="AP24" s="1">
        <f t="shared" si="29"/>
        <v>4.175480077020354</v>
      </c>
      <c r="AQ24" s="1">
        <f t="shared" si="29"/>
        <v>4.1755217254483217</v>
      </c>
      <c r="AR24" s="1">
        <f t="shared" si="29"/>
        <v>4.1751790317772892</v>
      </c>
      <c r="AS24" s="1">
        <f t="shared" si="29"/>
        <v>4.1780046957831107</v>
      </c>
      <c r="AT24" s="1">
        <f t="shared" si="29"/>
        <v>4.155091755123868</v>
      </c>
      <c r="AU24" s="1">
        <f t="shared" si="30"/>
        <v>4.3796161616477516</v>
      </c>
      <c r="AW24" s="1">
        <v>6000</v>
      </c>
      <c r="AX24" s="1">
        <f t="shared" si="0"/>
        <v>-1.8338126449968441E-2</v>
      </c>
      <c r="AY24" s="1">
        <f t="shared" si="1"/>
        <v>-6.247408317792863E-2</v>
      </c>
      <c r="AZ24" s="1">
        <f t="shared" si="2"/>
        <v>4.4135956727960189E-2</v>
      </c>
      <c r="BA24" s="1">
        <f t="shared" si="3"/>
        <v>0.93136867659326728</v>
      </c>
      <c r="BB24" s="1">
        <f t="shared" si="4"/>
        <v>0.8819427550532023</v>
      </c>
      <c r="BC24" s="1">
        <f t="shared" si="5"/>
        <v>-1.8638791879365522</v>
      </c>
      <c r="BD24" s="1">
        <f t="shared" si="6"/>
        <v>-1.346314859138751</v>
      </c>
      <c r="BE24" s="1">
        <f t="shared" si="31"/>
        <v>4.6572289540979481</v>
      </c>
      <c r="BF24" s="1">
        <f t="shared" si="31"/>
        <v>4.6572289540966016</v>
      </c>
      <c r="BG24" s="1">
        <f t="shared" si="31"/>
        <v>4.6572289541994447</v>
      </c>
      <c r="BH24" s="1">
        <f t="shared" si="31"/>
        <v>4.6572289463470051</v>
      </c>
      <c r="BI24" s="1">
        <f t="shared" si="31"/>
        <v>4.6572295459107789</v>
      </c>
      <c r="BJ24" s="1">
        <f t="shared" si="31"/>
        <v>4.6571837856404441</v>
      </c>
      <c r="BK24" s="1">
        <f t="shared" si="31"/>
        <v>4.6607927351729161</v>
      </c>
      <c r="BL24" s="1">
        <f t="shared" si="8"/>
        <v>4.8944243691962432</v>
      </c>
    </row>
    <row r="25" spans="1:64">
      <c r="A25" s="4" t="s">
        <v>124</v>
      </c>
      <c r="B25" s="102"/>
      <c r="C25" s="101">
        <v>46924.479899999998</v>
      </c>
      <c r="D25" s="101" t="s">
        <v>82</v>
      </c>
      <c r="E25" s="1">
        <f t="shared" si="11"/>
        <v>3627.9980217811594</v>
      </c>
      <c r="F25" s="1">
        <f t="shared" si="12"/>
        <v>3628</v>
      </c>
      <c r="G25" s="1">
        <f t="shared" si="13"/>
        <v>-6.8640000245068222E-4</v>
      </c>
      <c r="J25" s="1">
        <f>+G25</f>
        <v>-6.8640000245068222E-4</v>
      </c>
      <c r="O25" s="1">
        <f t="shared" ca="1" si="14"/>
        <v>-0.17647520747533882</v>
      </c>
      <c r="P25" s="1">
        <f t="shared" si="15"/>
        <v>-5.7105375950013998E-2</v>
      </c>
      <c r="Q25" s="271">
        <f t="shared" si="16"/>
        <v>31905.979899999998</v>
      </c>
      <c r="S25" s="2">
        <v>1</v>
      </c>
      <c r="X25" s="1">
        <f>AB25</f>
        <v>-5.5804659845224099E-2</v>
      </c>
      <c r="Z25" s="1">
        <f t="shared" si="17"/>
        <v>3628</v>
      </c>
      <c r="AA25" s="1">
        <f t="shared" si="18"/>
        <v>-1.9871161072405816E-3</v>
      </c>
      <c r="AB25" s="1">
        <f t="shared" si="19"/>
        <v>-5.5804659845224099E-2</v>
      </c>
      <c r="AC25" s="1">
        <f t="shared" si="20"/>
        <v>5.6418975947563316E-2</v>
      </c>
      <c r="AE25" s="1">
        <f t="shared" si="21"/>
        <v>1.6918623852598084E-6</v>
      </c>
      <c r="AF25" s="1">
        <f t="shared" si="22"/>
        <v>5.6418975947563316E-2</v>
      </c>
      <c r="AG25" s="2"/>
      <c r="AH25" s="1">
        <f t="shared" si="23"/>
        <v>5.5118259842773416E-2</v>
      </c>
      <c r="AI25" s="1">
        <f t="shared" si="24"/>
        <v>0.86465045732836154</v>
      </c>
      <c r="AJ25" s="1">
        <f t="shared" si="25"/>
        <v>0.98425262751272369</v>
      </c>
      <c r="AK25" s="1">
        <f t="shared" si="26"/>
        <v>-0.19522729680716638</v>
      </c>
      <c r="AL25" s="1">
        <f t="shared" si="27"/>
        <v>-2.177006143778224</v>
      </c>
      <c r="AM25" s="1">
        <f t="shared" si="28"/>
        <v>-1.9101133431169406</v>
      </c>
      <c r="AN25" s="1">
        <f t="shared" si="29"/>
        <v>4.3180461785357007</v>
      </c>
      <c r="AO25" s="1">
        <f t="shared" si="29"/>
        <v>4.3180462810802496</v>
      </c>
      <c r="AP25" s="1">
        <f t="shared" si="29"/>
        <v>4.3180451575475836</v>
      </c>
      <c r="AQ25" s="1">
        <f t="shared" si="29"/>
        <v>4.3180574677350343</v>
      </c>
      <c r="AR25" s="1">
        <f t="shared" si="29"/>
        <v>4.3179226088123688</v>
      </c>
      <c r="AS25" s="1">
        <f t="shared" si="29"/>
        <v>4.3194023886167328</v>
      </c>
      <c r="AT25" s="1">
        <f t="shared" si="29"/>
        <v>4.3034426216124118</v>
      </c>
      <c r="AU25" s="1">
        <f t="shared" si="30"/>
        <v>4.5373702556567634</v>
      </c>
      <c r="AW25" s="1">
        <v>6500</v>
      </c>
      <c r="AX25" s="1">
        <f t="shared" si="0"/>
        <v>-2.2838904743145892E-2</v>
      </c>
      <c r="AY25" s="1">
        <f t="shared" si="1"/>
        <v>-6.3813421086311495E-2</v>
      </c>
      <c r="AZ25" s="1">
        <f t="shared" si="2"/>
        <v>4.0974516343165603E-2</v>
      </c>
      <c r="BA25" s="1">
        <f t="shared" si="3"/>
        <v>0.94802330157005354</v>
      </c>
      <c r="BB25" s="1">
        <f t="shared" si="4"/>
        <v>0.84548173080174438</v>
      </c>
      <c r="BC25" s="1">
        <f t="shared" si="5"/>
        <v>-1.7913777560270867</v>
      </c>
      <c r="BD25" s="1">
        <f t="shared" si="6"/>
        <v>-1.2490612569729473</v>
      </c>
      <c r="BE25" s="1">
        <f t="shared" si="31"/>
        <v>4.7321785202877837</v>
      </c>
      <c r="BF25" s="1">
        <f t="shared" si="31"/>
        <v>4.7321785202878051</v>
      </c>
      <c r="BG25" s="1">
        <f t="shared" si="31"/>
        <v>4.7321785202923303</v>
      </c>
      <c r="BH25" s="1">
        <f t="shared" si="31"/>
        <v>4.7321785212549479</v>
      </c>
      <c r="BI25" s="1">
        <f t="shared" si="31"/>
        <v>4.7321787260298205</v>
      </c>
      <c r="BJ25" s="1">
        <f t="shared" si="31"/>
        <v>4.7322222391619153</v>
      </c>
      <c r="BK25" s="1">
        <f t="shared" si="31"/>
        <v>4.7399522211418752</v>
      </c>
      <c r="BL25" s="1">
        <f t="shared" si="8"/>
        <v>4.9696887270249706</v>
      </c>
    </row>
    <row r="26" spans="1:64">
      <c r="A26" s="4" t="s">
        <v>124</v>
      </c>
      <c r="B26" s="102"/>
      <c r="C26" s="101">
        <v>46939.399799999999</v>
      </c>
      <c r="D26" s="101" t="s">
        <v>82</v>
      </c>
      <c r="E26" s="1">
        <f t="shared" si="11"/>
        <v>3670.9974788085078</v>
      </c>
      <c r="F26" s="1">
        <f t="shared" si="12"/>
        <v>3671</v>
      </c>
      <c r="G26" s="1">
        <f t="shared" si="13"/>
        <v>-8.7479999638162553E-4</v>
      </c>
      <c r="J26" s="1">
        <f>+G26</f>
        <v>-8.7479999638162553E-4</v>
      </c>
      <c r="O26" s="1">
        <f t="shared" ca="1" si="14"/>
        <v>-0.17651945240956879</v>
      </c>
      <c r="P26" s="1">
        <f t="shared" si="15"/>
        <v>-5.7188218883623895E-2</v>
      </c>
      <c r="Q26" s="271">
        <f t="shared" si="16"/>
        <v>31920.899799999999</v>
      </c>
      <c r="S26" s="2">
        <v>1</v>
      </c>
      <c r="X26" s="1">
        <f>AB26</f>
        <v>-5.5852205310780119E-2</v>
      </c>
      <c r="Z26" s="1">
        <f t="shared" si="17"/>
        <v>3671</v>
      </c>
      <c r="AA26" s="1">
        <f t="shared" si="18"/>
        <v>-2.2108135692254019E-3</v>
      </c>
      <c r="AB26" s="1">
        <f t="shared" si="19"/>
        <v>-5.5852205310780119E-2</v>
      </c>
      <c r="AC26" s="1">
        <f t="shared" si="20"/>
        <v>5.631341888724227E-2</v>
      </c>
      <c r="AE26" s="1">
        <f t="shared" si="21"/>
        <v>1.7849322668227926E-6</v>
      </c>
      <c r="AF26" s="1">
        <f t="shared" si="22"/>
        <v>5.631341888724227E-2</v>
      </c>
      <c r="AG26" s="2"/>
      <c r="AH26" s="1">
        <f t="shared" si="23"/>
        <v>5.4977405314398493E-2</v>
      </c>
      <c r="AI26" s="1">
        <f t="shared" si="24"/>
        <v>0.86568431865381745</v>
      </c>
      <c r="AJ26" s="1">
        <f t="shared" si="25"/>
        <v>0.98330448432922435</v>
      </c>
      <c r="AK26" s="1">
        <f t="shared" si="26"/>
        <v>-0.1959400261931335</v>
      </c>
      <c r="AL26" s="1">
        <f t="shared" si="27"/>
        <v>-2.171720124945264</v>
      </c>
      <c r="AM26" s="1">
        <f t="shared" si="28"/>
        <v>-1.8978889126003169</v>
      </c>
      <c r="AN26" s="1">
        <f t="shared" si="29"/>
        <v>4.3239811017092009</v>
      </c>
      <c r="AO26" s="1">
        <f t="shared" si="29"/>
        <v>4.3239811952286233</v>
      </c>
      <c r="AP26" s="1">
        <f t="shared" si="29"/>
        <v>4.3239801557367183</v>
      </c>
      <c r="AQ26" s="1">
        <f t="shared" si="29"/>
        <v>4.32399171009921</v>
      </c>
      <c r="AR26" s="1">
        <f t="shared" si="29"/>
        <v>4.3238632971393001</v>
      </c>
      <c r="AS26" s="1">
        <f t="shared" si="29"/>
        <v>4.3252927265269667</v>
      </c>
      <c r="AT26" s="1">
        <f t="shared" si="29"/>
        <v>4.3096525143119173</v>
      </c>
      <c r="AU26" s="1">
        <f t="shared" si="30"/>
        <v>4.5438429904300337</v>
      </c>
      <c r="AW26" s="1">
        <v>7000</v>
      </c>
      <c r="AX26" s="1">
        <f t="shared" si="0"/>
        <v>-2.7705807876233696E-2</v>
      </c>
      <c r="AY26" s="1">
        <f t="shared" si="1"/>
        <v>-6.5225062010015683E-2</v>
      </c>
      <c r="AZ26" s="1">
        <f t="shared" si="2"/>
        <v>3.7519254133781987E-2</v>
      </c>
      <c r="BA26" s="1">
        <f t="shared" si="3"/>
        <v>0.96557705655369697</v>
      </c>
      <c r="BB26" s="1">
        <f t="shared" si="4"/>
        <v>0.80299358593993508</v>
      </c>
      <c r="BC26" s="1">
        <f t="shared" si="5"/>
        <v>-1.7162123776163964</v>
      </c>
      <c r="BD26" s="1">
        <f t="shared" si="6"/>
        <v>-1.1571166535608683</v>
      </c>
      <c r="BE26" s="1">
        <f t="shared" si="31"/>
        <v>4.8084925433289252</v>
      </c>
      <c r="BF26" s="1">
        <f t="shared" si="31"/>
        <v>4.8084925434051602</v>
      </c>
      <c r="BG26" s="1">
        <f t="shared" si="31"/>
        <v>4.8084925467495729</v>
      </c>
      <c r="BH26" s="1">
        <f t="shared" si="31"/>
        <v>4.8084926934668948</v>
      </c>
      <c r="BI26" s="1">
        <f t="shared" si="31"/>
        <v>4.8084991296460666</v>
      </c>
      <c r="BJ26" s="1">
        <f t="shared" si="31"/>
        <v>4.8087810496143799</v>
      </c>
      <c r="BK26" s="1">
        <f t="shared" si="31"/>
        <v>4.820412486687804</v>
      </c>
      <c r="BL26" s="1">
        <f t="shared" si="8"/>
        <v>5.044953084853697</v>
      </c>
    </row>
    <row r="27" spans="1:64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5720.4460330141255</v>
      </c>
      <c r="F27" s="1">
        <f t="shared" si="12"/>
        <v>5720.5</v>
      </c>
      <c r="G27" s="1">
        <f t="shared" si="13"/>
        <v>-1.8725399997492786E-2</v>
      </c>
      <c r="I27" s="1">
        <f>+G27</f>
        <v>-1.8725399997492786E-2</v>
      </c>
      <c r="O27" s="1">
        <f t="shared" ca="1" si="14"/>
        <v>-0.17862828944920475</v>
      </c>
      <c r="P27" s="1">
        <f t="shared" si="15"/>
        <v>-6.1756898639190233E-2</v>
      </c>
      <c r="Q27" s="271">
        <f t="shared" si="16"/>
        <v>32632.014999999999</v>
      </c>
      <c r="S27" s="2">
        <v>0.1</v>
      </c>
      <c r="W27" s="1">
        <f>AB27</f>
        <v>-6.4499732734853085E-2</v>
      </c>
      <c r="Z27" s="1">
        <f t="shared" si="17"/>
        <v>5720.5</v>
      </c>
      <c r="AA27" s="1">
        <f t="shared" si="18"/>
        <v>-1.5982565901829934E-2</v>
      </c>
      <c r="AB27" s="1">
        <f t="shared" si="19"/>
        <v>-6.4499732734853085E-2</v>
      </c>
      <c r="AC27" s="1">
        <f t="shared" si="20"/>
        <v>4.3031498641697447E-2</v>
      </c>
      <c r="AE27" s="1">
        <f t="shared" si="21"/>
        <v>7.5231388763306571E-7</v>
      </c>
      <c r="AG27" s="2"/>
      <c r="AH27" s="1">
        <f t="shared" si="23"/>
        <v>4.5774332737360299E-2</v>
      </c>
      <c r="AI27" s="1">
        <f t="shared" si="24"/>
        <v>0.9224554074715533</v>
      </c>
      <c r="AJ27" s="1">
        <f t="shared" si="25"/>
        <v>0.89984093992645753</v>
      </c>
      <c r="AK27" s="1">
        <f t="shared" si="26"/>
        <v>-0.2245440542291251</v>
      </c>
      <c r="AL27" s="1">
        <f t="shared" si="27"/>
        <v>-1.9033158654194648</v>
      </c>
      <c r="AM27" s="1">
        <f t="shared" si="28"/>
        <v>-1.4032939572174024</v>
      </c>
      <c r="AN27" s="1">
        <f t="shared" si="29"/>
        <v>4.6158998580156911</v>
      </c>
      <c r="AO27" s="1">
        <f t="shared" si="29"/>
        <v>4.615899858007916</v>
      </c>
      <c r="AP27" s="1">
        <f t="shared" si="29"/>
        <v>4.6158998583476132</v>
      </c>
      <c r="AQ27" s="1">
        <f t="shared" si="29"/>
        <v>4.6158998435046943</v>
      </c>
      <c r="AR27" s="1">
        <f t="shared" si="29"/>
        <v>4.6159004920631297</v>
      </c>
      <c r="AS27" s="1">
        <f t="shared" si="29"/>
        <v>4.6158721574809247</v>
      </c>
      <c r="AT27" s="1">
        <f t="shared" si="29"/>
        <v>4.6171178879368773</v>
      </c>
      <c r="AU27" s="1">
        <f t="shared" si="30"/>
        <v>4.8523515931699848</v>
      </c>
      <c r="AW27" s="1">
        <v>7500</v>
      </c>
      <c r="AX27" s="1">
        <f t="shared" si="0"/>
        <v>-3.293445739766955E-2</v>
      </c>
      <c r="AY27" s="1">
        <f t="shared" si="1"/>
        <v>-6.6709005949041222E-2</v>
      </c>
      <c r="AZ27" s="1">
        <f t="shared" si="2"/>
        <v>3.3774548551371672E-2</v>
      </c>
      <c r="BA27" s="1">
        <f t="shared" si="3"/>
        <v>0.98400155167940973</v>
      </c>
      <c r="BB27" s="1">
        <f t="shared" si="4"/>
        <v>0.75409956988378379</v>
      </c>
      <c r="BC27" s="1">
        <f t="shared" si="5"/>
        <v>-1.6381931418424767</v>
      </c>
      <c r="BD27" s="1">
        <f t="shared" si="6"/>
        <v>-1.0697745187945209</v>
      </c>
      <c r="BE27" s="1">
        <f t="shared" si="31"/>
        <v>4.8862417375595717</v>
      </c>
      <c r="BF27" s="1">
        <f t="shared" si="31"/>
        <v>4.8862417394307949</v>
      </c>
      <c r="BG27" s="1">
        <f t="shared" si="31"/>
        <v>4.8862417849680169</v>
      </c>
      <c r="BH27" s="1">
        <f t="shared" si="31"/>
        <v>4.8862428931372657</v>
      </c>
      <c r="BI27" s="1">
        <f t="shared" si="31"/>
        <v>4.8862698587902962</v>
      </c>
      <c r="BJ27" s="1">
        <f t="shared" si="31"/>
        <v>4.8869247567574225</v>
      </c>
      <c r="BK27" s="1">
        <f t="shared" si="31"/>
        <v>4.9021441123215537</v>
      </c>
      <c r="BL27" s="1">
        <f t="shared" si="8"/>
        <v>5.1202174426824243</v>
      </c>
    </row>
    <row r="28" spans="1:64">
      <c r="A28" s="4" t="s">
        <v>130</v>
      </c>
      <c r="B28" s="102"/>
      <c r="C28" s="101">
        <v>47952.680999999997</v>
      </c>
      <c r="D28" s="101"/>
      <c r="E28" s="1">
        <f t="shared" si="11"/>
        <v>6591.2946266457748</v>
      </c>
      <c r="F28" s="1">
        <f t="shared" si="12"/>
        <v>6591.5</v>
      </c>
      <c r="G28" s="1">
        <f t="shared" si="13"/>
        <v>-7.1260199998505414E-2</v>
      </c>
      <c r="I28" s="1">
        <f>+G28</f>
        <v>-7.1260199998505414E-2</v>
      </c>
      <c r="O28" s="1">
        <f t="shared" ca="1" si="14"/>
        <v>-0.17952450660535157</v>
      </c>
      <c r="P28" s="1">
        <f t="shared" si="15"/>
        <v>-6.4066346327287499E-2</v>
      </c>
      <c r="Q28" s="271">
        <f t="shared" si="16"/>
        <v>32934.180999999997</v>
      </c>
      <c r="S28" s="2">
        <v>0.1</v>
      </c>
      <c r="W28" s="1">
        <f>AB28</f>
        <v>-0.11162427312015927</v>
      </c>
      <c r="Z28" s="1">
        <f t="shared" si="17"/>
        <v>6591.5</v>
      </c>
      <c r="AA28" s="1">
        <f t="shared" si="18"/>
        <v>-2.3702273205633638E-2</v>
      </c>
      <c r="AB28" s="1">
        <f t="shared" si="19"/>
        <v>-0.11162427312015927</v>
      </c>
      <c r="AC28" s="1">
        <f t="shared" si="20"/>
        <v>-7.1938536712179146E-3</v>
      </c>
      <c r="AE28" s="1">
        <f t="shared" si="21"/>
        <v>2.2617564008361511E-4</v>
      </c>
      <c r="AG28" s="2"/>
      <c r="AH28" s="1">
        <f t="shared" si="23"/>
        <v>4.0364073121653861E-2</v>
      </c>
      <c r="AI28" s="1">
        <f t="shared" si="24"/>
        <v>0.95116900981139363</v>
      </c>
      <c r="AJ28" s="1">
        <f t="shared" si="25"/>
        <v>0.83816826895580587</v>
      </c>
      <c r="AK28" s="1">
        <f t="shared" si="26"/>
        <v>-0.23248382850696375</v>
      </c>
      <c r="AL28" s="1">
        <f t="shared" si="27"/>
        <v>-1.7778271889988386</v>
      </c>
      <c r="AM28" s="1">
        <f t="shared" si="28"/>
        <v>-1.2318607876005847</v>
      </c>
      <c r="AN28" s="1">
        <f t="shared" si="29"/>
        <v>4.7460398724571116</v>
      </c>
      <c r="AO28" s="1">
        <f t="shared" si="29"/>
        <v>4.7460398724574233</v>
      </c>
      <c r="AP28" s="1">
        <f t="shared" si="29"/>
        <v>4.7460398724964232</v>
      </c>
      <c r="AQ28" s="1">
        <f t="shared" si="29"/>
        <v>4.7460398773760097</v>
      </c>
      <c r="AR28" s="1">
        <f t="shared" si="29"/>
        <v>4.746040487892027</v>
      </c>
      <c r="AS28" s="1">
        <f t="shared" si="29"/>
        <v>4.7461167862707514</v>
      </c>
      <c r="AT28" s="1">
        <f t="shared" si="29"/>
        <v>4.7545799787912904</v>
      </c>
      <c r="AU28" s="1">
        <f t="shared" si="30"/>
        <v>4.9834621045076268</v>
      </c>
      <c r="AW28" s="1">
        <v>8000</v>
      </c>
      <c r="AX28" s="1">
        <f t="shared" si="0"/>
        <v>-3.8517650729089907E-2</v>
      </c>
      <c r="AY28" s="1">
        <f t="shared" si="1"/>
        <v>-6.8265252903388099E-2</v>
      </c>
      <c r="AZ28" s="1">
        <f t="shared" si="2"/>
        <v>2.9747602174298192E-2</v>
      </c>
      <c r="BA28" s="1">
        <f t="shared" si="3"/>
        <v>1.0032467564850827</v>
      </c>
      <c r="BB28" s="1">
        <f t="shared" si="4"/>
        <v>0.69844150168552999</v>
      </c>
      <c r="BC28" s="1">
        <f t="shared" si="5"/>
        <v>-1.557128611787107</v>
      </c>
      <c r="BD28" s="1">
        <f t="shared" si="6"/>
        <v>-0.9864248443436997</v>
      </c>
      <c r="BE28" s="1">
        <f t="shared" si="31"/>
        <v>4.9654937252564482</v>
      </c>
      <c r="BF28" s="1">
        <f t="shared" si="31"/>
        <v>4.9654937395556749</v>
      </c>
      <c r="BG28" s="1">
        <f t="shared" si="31"/>
        <v>4.9654939799319537</v>
      </c>
      <c r="BH28" s="1">
        <f t="shared" si="31"/>
        <v>4.9654980207294166</v>
      </c>
      <c r="BI28" s="1">
        <f t="shared" si="31"/>
        <v>4.965565938301312</v>
      </c>
      <c r="BJ28" s="1">
        <f t="shared" si="31"/>
        <v>4.9667048380459491</v>
      </c>
      <c r="BK28" s="1">
        <f t="shared" si="31"/>
        <v>4.9851104800496211</v>
      </c>
      <c r="BL28" s="1">
        <f t="shared" si="8"/>
        <v>5.1954818005111507</v>
      </c>
    </row>
    <row r="29" spans="1:64">
      <c r="A29" s="4" t="s">
        <v>131</v>
      </c>
      <c r="B29" s="102"/>
      <c r="C29" s="101">
        <v>48012.561000000002</v>
      </c>
      <c r="D29" s="101"/>
      <c r="E29" s="1">
        <f t="shared" si="11"/>
        <v>6763.8700116549016</v>
      </c>
      <c r="F29" s="1">
        <f t="shared" si="12"/>
        <v>6764</v>
      </c>
      <c r="G29" s="1">
        <f t="shared" si="13"/>
        <v>-4.5103199998266064E-2</v>
      </c>
      <c r="I29" s="1">
        <f>+G29</f>
        <v>-4.5103199998266064E-2</v>
      </c>
      <c r="O29" s="1">
        <f t="shared" ca="1" si="14"/>
        <v>-0.17970200081825091</v>
      </c>
      <c r="P29" s="1">
        <f t="shared" si="15"/>
        <v>-6.454975795989415E-2</v>
      </c>
      <c r="Q29" s="271">
        <f t="shared" si="16"/>
        <v>32994.061000000002</v>
      </c>
      <c r="S29" s="2">
        <v>0.1</v>
      </c>
      <c r="W29" s="1">
        <f>AB29</f>
        <v>-8.4289732689137864E-2</v>
      </c>
      <c r="Z29" s="1">
        <f t="shared" si="17"/>
        <v>6764</v>
      </c>
      <c r="AA29" s="1">
        <f t="shared" si="18"/>
        <v>-2.5363225269022356E-2</v>
      </c>
      <c r="AB29" s="1">
        <f t="shared" si="19"/>
        <v>-8.4289732689137864E-2</v>
      </c>
      <c r="AC29" s="1">
        <f t="shared" si="20"/>
        <v>1.9446557961628086E-2</v>
      </c>
      <c r="AE29" s="1">
        <f t="shared" si="21"/>
        <v>3.896666023111802E-5</v>
      </c>
      <c r="AG29" s="2"/>
      <c r="AH29" s="1">
        <f t="shared" si="23"/>
        <v>3.9186532690871793E-2</v>
      </c>
      <c r="AI29" s="1">
        <f t="shared" si="24"/>
        <v>0.957181001841371</v>
      </c>
      <c r="AJ29" s="1">
        <f t="shared" si="25"/>
        <v>0.82382333043863398</v>
      </c>
      <c r="AK29" s="1">
        <f t="shared" si="26"/>
        <v>-0.23366585012950955</v>
      </c>
      <c r="AL29" s="1">
        <f t="shared" si="27"/>
        <v>-1.7520343632090314</v>
      </c>
      <c r="AM29" s="1">
        <f t="shared" si="28"/>
        <v>-1.1999002845456952</v>
      </c>
      <c r="AN29" s="1">
        <f t="shared" si="29"/>
        <v>4.77229776147911</v>
      </c>
      <c r="AO29" s="1">
        <f t="shared" si="29"/>
        <v>4.7722977614853193</v>
      </c>
      <c r="AP29" s="1">
        <f t="shared" si="29"/>
        <v>4.7722977619218634</v>
      </c>
      <c r="AQ29" s="1">
        <f t="shared" si="29"/>
        <v>4.7722977926141947</v>
      </c>
      <c r="AR29" s="1">
        <f t="shared" si="29"/>
        <v>4.7722999504771071</v>
      </c>
      <c r="AS29" s="1">
        <f t="shared" si="29"/>
        <v>4.7724514676440695</v>
      </c>
      <c r="AT29" s="1">
        <f t="shared" si="29"/>
        <v>4.7822748507240176</v>
      </c>
      <c r="AU29" s="1">
        <f t="shared" si="30"/>
        <v>5.0094283079585384</v>
      </c>
      <c r="AW29" s="1">
        <v>8500</v>
      </c>
      <c r="AX29" s="1">
        <f t="shared" si="0"/>
        <v>-4.4444821932185449E-2</v>
      </c>
      <c r="AY29" s="1">
        <f t="shared" si="1"/>
        <v>-6.9893802873056313E-2</v>
      </c>
      <c r="AZ29" s="1">
        <f t="shared" si="2"/>
        <v>2.5448980940870867E-2</v>
      </c>
      <c r="BA29" s="1">
        <f t="shared" si="3"/>
        <v>1.0232353511956704</v>
      </c>
      <c r="BB29" s="1">
        <f t="shared" si="4"/>
        <v>0.63570299975149913</v>
      </c>
      <c r="BC29" s="1">
        <f t="shared" si="5"/>
        <v>-1.4728300004186321</v>
      </c>
      <c r="BD29" s="1">
        <f t="shared" si="6"/>
        <v>-0.90653702374297451</v>
      </c>
      <c r="BE29" s="1">
        <f t="shared" si="31"/>
        <v>5.0463110917555829</v>
      </c>
      <c r="BF29" s="1">
        <f t="shared" si="31"/>
        <v>5.0463111545062418</v>
      </c>
      <c r="BG29" s="1">
        <f t="shared" si="31"/>
        <v>5.0463119604529831</v>
      </c>
      <c r="BH29" s="1">
        <f t="shared" si="31"/>
        <v>5.046322311574678</v>
      </c>
      <c r="BI29" s="1">
        <f t="shared" si="31"/>
        <v>5.0464552280514425</v>
      </c>
      <c r="BJ29" s="1">
        <f t="shared" si="31"/>
        <v>5.0481574788965426</v>
      </c>
      <c r="BK29" s="1">
        <f t="shared" si="31"/>
        <v>5.069267980707064</v>
      </c>
      <c r="BL29" s="1">
        <f t="shared" si="8"/>
        <v>5.2707461583398771</v>
      </c>
    </row>
    <row r="30" spans="1:64">
      <c r="A30" s="4" t="s">
        <v>131</v>
      </c>
      <c r="B30" s="102"/>
      <c r="C30" s="101">
        <v>48066.387999999999</v>
      </c>
      <c r="D30" s="101"/>
      <c r="E30" s="1">
        <f t="shared" si="11"/>
        <v>6919.0005268333434</v>
      </c>
      <c r="F30" s="1">
        <f t="shared" si="12"/>
        <v>6919</v>
      </c>
      <c r="G30" s="1">
        <f t="shared" si="13"/>
        <v>1.8280000222148374E-4</v>
      </c>
      <c r="I30" s="1">
        <f>+G30</f>
        <v>1.8280000222148374E-4</v>
      </c>
      <c r="O30" s="1">
        <f t="shared" ca="1" si="14"/>
        <v>-0.1798614883718706</v>
      </c>
      <c r="P30" s="1">
        <f t="shared" si="15"/>
        <v>-6.4991468396301627E-2</v>
      </c>
      <c r="Q30" s="271">
        <f t="shared" si="16"/>
        <v>33047.887999999999</v>
      </c>
      <c r="S30" s="2">
        <v>0.1</v>
      </c>
      <c r="W30" s="1">
        <f>AB30</f>
        <v>-3.7916000027021141E-2</v>
      </c>
      <c r="Z30" s="1">
        <f t="shared" si="17"/>
        <v>6919</v>
      </c>
      <c r="AA30" s="1">
        <f t="shared" si="18"/>
        <v>-2.6892668367059003E-2</v>
      </c>
      <c r="AB30" s="1">
        <f t="shared" si="19"/>
        <v>-3.7916000027021141E-2</v>
      </c>
      <c r="AC30" s="1">
        <f t="shared" si="20"/>
        <v>6.5174268398523111E-2</v>
      </c>
      <c r="AE30" s="1">
        <f t="shared" si="21"/>
        <v>7.3308098741590815E-5</v>
      </c>
      <c r="AG30" s="2"/>
      <c r="AH30" s="1">
        <f t="shared" si="23"/>
        <v>3.8098800029242624E-2</v>
      </c>
      <c r="AI30" s="1">
        <f t="shared" si="24"/>
        <v>0.96267326368131267</v>
      </c>
      <c r="AJ30" s="1">
        <f t="shared" si="25"/>
        <v>0.81030167913246165</v>
      </c>
      <c r="AK30" s="1">
        <f t="shared" si="26"/>
        <v>-0.23460586283349844</v>
      </c>
      <c r="AL30" s="1">
        <f t="shared" si="27"/>
        <v>-1.7285778534015859</v>
      </c>
      <c r="AM30" s="1">
        <f t="shared" si="28"/>
        <v>-1.1716819643768048</v>
      </c>
      <c r="AN30" s="1">
        <f t="shared" si="29"/>
        <v>4.7960340858087953</v>
      </c>
      <c r="AO30" s="1">
        <f t="shared" si="29"/>
        <v>4.7960340858451076</v>
      </c>
      <c r="AP30" s="1">
        <f t="shared" si="29"/>
        <v>4.7960340876746725</v>
      </c>
      <c r="AQ30" s="1">
        <f t="shared" si="29"/>
        <v>4.7960341798567008</v>
      </c>
      <c r="AR30" s="1">
        <f t="shared" si="29"/>
        <v>4.7960388242867706</v>
      </c>
      <c r="AS30" s="1">
        <f t="shared" si="29"/>
        <v>4.7962724936772112</v>
      </c>
      <c r="AT30" s="1">
        <f t="shared" si="29"/>
        <v>4.8072907648729384</v>
      </c>
      <c r="AU30" s="1">
        <f t="shared" si="30"/>
        <v>5.0327602588854434</v>
      </c>
      <c r="AW30" s="1">
        <v>9000</v>
      </c>
      <c r="AX30" s="1">
        <f t="shared" si="0"/>
        <v>-5.0701448894905375E-2</v>
      </c>
      <c r="AY30" s="1">
        <f t="shared" si="1"/>
        <v>-7.1594655858045864E-2</v>
      </c>
      <c r="AZ30" s="1">
        <f t="shared" si="2"/>
        <v>2.0893206963140488E-2</v>
      </c>
      <c r="BA30" s="1">
        <f t="shared" si="3"/>
        <v>1.043856391003616</v>
      </c>
      <c r="BB30" s="1">
        <f t="shared" si="4"/>
        <v>0.56563717312213624</v>
      </c>
      <c r="BC30" s="1">
        <f t="shared" si="5"/>
        <v>-1.3851168258167044</v>
      </c>
      <c r="BD30" s="1">
        <f t="shared" si="6"/>
        <v>-0.82964636782212708</v>
      </c>
      <c r="BE30" s="1">
        <f t="shared" si="31"/>
        <v>5.1287489626089506</v>
      </c>
      <c r="BF30" s="1">
        <f t="shared" si="31"/>
        <v>5.128749159829157</v>
      </c>
      <c r="BG30" s="1">
        <f t="shared" si="31"/>
        <v>5.1287512125747075</v>
      </c>
      <c r="BH30" s="1">
        <f t="shared" si="31"/>
        <v>5.1287725777927671</v>
      </c>
      <c r="BI30" s="1">
        <f t="shared" si="31"/>
        <v>5.1289948882587115</v>
      </c>
      <c r="BJ30" s="1">
        <f t="shared" si="31"/>
        <v>5.1313014938427735</v>
      </c>
      <c r="BK30" s="1">
        <f t="shared" si="31"/>
        <v>5.1545662608747671</v>
      </c>
      <c r="BL30" s="1">
        <f t="shared" si="8"/>
        <v>5.3460105161686045</v>
      </c>
    </row>
    <row r="31" spans="1:64">
      <c r="A31" s="103" t="s">
        <v>132</v>
      </c>
      <c r="B31" s="103" t="s">
        <v>133</v>
      </c>
      <c r="C31" s="196">
        <v>48500.069000000003</v>
      </c>
      <c r="D31" s="196" t="s">
        <v>134</v>
      </c>
      <c r="E31" s="1">
        <f t="shared" si="11"/>
        <v>8168.8780409639012</v>
      </c>
      <c r="F31" s="1">
        <f t="shared" si="12"/>
        <v>8169</v>
      </c>
      <c r="G31" s="1">
        <f t="shared" si="13"/>
        <v>-4.231719999370398E-2</v>
      </c>
      <c r="K31" s="1">
        <f>+G31</f>
        <v>-4.231719999370398E-2</v>
      </c>
      <c r="O31" s="1">
        <f t="shared" ca="1" si="14"/>
        <v>-0.18114767832041656</v>
      </c>
      <c r="P31" s="1">
        <f t="shared" si="15"/>
        <v>-6.8807613676387838E-2</v>
      </c>
      <c r="Q31" s="271">
        <f t="shared" si="16"/>
        <v>33481.569000000003</v>
      </c>
      <c r="S31" s="2">
        <v>1</v>
      </c>
      <c r="X31" s="1">
        <f>AB31</f>
        <v>-7.0641626027846682E-2</v>
      </c>
      <c r="Z31" s="1">
        <f t="shared" si="17"/>
        <v>8169</v>
      </c>
      <c r="AA31" s="1">
        <f t="shared" si="18"/>
        <v>-4.0483187642245143E-2</v>
      </c>
      <c r="AB31" s="1">
        <f t="shared" si="19"/>
        <v>-7.0641626027846682E-2</v>
      </c>
      <c r="AC31" s="1">
        <f t="shared" si="20"/>
        <v>2.6490413682683858E-2</v>
      </c>
      <c r="AE31" s="1">
        <f t="shared" si="21"/>
        <v>3.3636013053035735E-6</v>
      </c>
      <c r="AF31" s="1">
        <f>IF(S31&lt;&gt;0,G31-P31,-9999)</f>
        <v>2.6490413682683858E-2</v>
      </c>
      <c r="AG31" s="2"/>
      <c r="AH31" s="1">
        <f t="shared" si="23"/>
        <v>2.8324426034142695E-2</v>
      </c>
      <c r="AI31" s="1">
        <f t="shared" si="24"/>
        <v>1.0099245067830311</v>
      </c>
      <c r="AJ31" s="1">
        <f t="shared" si="25"/>
        <v>0.67804209888669487</v>
      </c>
      <c r="AK31" s="1">
        <f t="shared" si="26"/>
        <v>-0.23734932122331565</v>
      </c>
      <c r="AL31" s="1">
        <f t="shared" si="27"/>
        <v>-1.529006745198088</v>
      </c>
      <c r="AM31" s="1">
        <f t="shared" si="28"/>
        <v>-0.95905989511205381</v>
      </c>
      <c r="AN31" s="1">
        <f t="shared" ref="AN31:AT40" si="32">$AU31+$AB$7*SIN(AO31)</f>
        <v>4.9926319321468666</v>
      </c>
      <c r="AO31" s="1">
        <f t="shared" si="32"/>
        <v>4.9926319568602757</v>
      </c>
      <c r="AP31" s="1">
        <f t="shared" si="32"/>
        <v>4.9926323329832858</v>
      </c>
      <c r="AQ31" s="1">
        <f t="shared" si="32"/>
        <v>4.992638057285399</v>
      </c>
      <c r="AR31" s="1">
        <f t="shared" si="32"/>
        <v>4.992725162701741</v>
      </c>
      <c r="AS31" s="1">
        <f t="shared" si="32"/>
        <v>4.9940473900153117</v>
      </c>
      <c r="AT31" s="1">
        <f t="shared" si="32"/>
        <v>5.0134248289940304</v>
      </c>
      <c r="AU31" s="1">
        <f t="shared" si="30"/>
        <v>5.2209211534572599</v>
      </c>
      <c r="AW31" s="1">
        <v>9500</v>
      </c>
      <c r="AX31" s="1">
        <f t="shared" si="0"/>
        <v>-5.7268422944235703E-2</v>
      </c>
      <c r="AY31" s="1">
        <f t="shared" si="1"/>
        <v>-7.3367811858356752E-2</v>
      </c>
      <c r="AZ31" s="1">
        <f t="shared" si="2"/>
        <v>1.6099388914121049E-2</v>
      </c>
      <c r="BA31" s="1">
        <f t="shared" si="3"/>
        <v>1.064958538575113</v>
      </c>
      <c r="BB31" s="1">
        <f t="shared" si="4"/>
        <v>0.48810147746144444</v>
      </c>
      <c r="BC31" s="1">
        <f t="shared" si="5"/>
        <v>-1.2938243065920476</v>
      </c>
      <c r="BD31" s="1">
        <f t="shared" si="6"/>
        <v>-0.75534344781333518</v>
      </c>
      <c r="BE31" s="1">
        <f t="shared" si="31"/>
        <v>5.2128520559682752</v>
      </c>
      <c r="BF31" s="1">
        <f t="shared" si="31"/>
        <v>5.2128525489172546</v>
      </c>
      <c r="BG31" s="1">
        <f t="shared" si="31"/>
        <v>5.2128568734923784</v>
      </c>
      <c r="BH31" s="1">
        <f t="shared" si="31"/>
        <v>5.2128948109427373</v>
      </c>
      <c r="BI31" s="1">
        <f t="shared" si="31"/>
        <v>5.2132275055171213</v>
      </c>
      <c r="BJ31" s="1">
        <f t="shared" si="31"/>
        <v>5.216136476974488</v>
      </c>
      <c r="BK31" s="1">
        <f t="shared" si="31"/>
        <v>5.2409485079830205</v>
      </c>
      <c r="BL31" s="1">
        <f t="shared" si="8"/>
        <v>5.4212748739973318</v>
      </c>
    </row>
    <row r="32" spans="1:64">
      <c r="A32" s="103" t="s">
        <v>135</v>
      </c>
      <c r="B32" s="103" t="s">
        <v>133</v>
      </c>
      <c r="C32" s="197">
        <v>49841.470999999998</v>
      </c>
      <c r="D32" s="197" t="s">
        <v>75</v>
      </c>
      <c r="E32" s="1">
        <f t="shared" si="11"/>
        <v>12034.826047009212</v>
      </c>
      <c r="F32" s="1">
        <f t="shared" si="12"/>
        <v>12035</v>
      </c>
      <c r="G32" s="1">
        <f t="shared" si="13"/>
        <v>-6.0358000002452172E-2</v>
      </c>
      <c r="I32" s="1">
        <f t="shared" ref="I32:I44" si="33">+G32</f>
        <v>-6.0358000002452172E-2</v>
      </c>
      <c r="O32" s="1">
        <f t="shared" ca="1" si="14"/>
        <v>-0.18512560659327948</v>
      </c>
      <c r="P32" s="1">
        <f t="shared" si="15"/>
        <v>-8.347027181303926E-2</v>
      </c>
      <c r="Q32" s="271">
        <f t="shared" si="16"/>
        <v>34822.970999999998</v>
      </c>
      <c r="S32" s="2">
        <v>0.1</v>
      </c>
      <c r="W32" s="1">
        <f t="shared" ref="W32:W44" si="34">AB32</f>
        <v>-4.9597518883155126E-2</v>
      </c>
      <c r="Z32" s="1">
        <f t="shared" si="17"/>
        <v>12035</v>
      </c>
      <c r="AA32" s="1">
        <f t="shared" si="18"/>
        <v>-9.4230752932336306E-2</v>
      </c>
      <c r="AB32" s="1">
        <f t="shared" si="19"/>
        <v>-4.9597518883155126E-2</v>
      </c>
      <c r="AC32" s="1">
        <f t="shared" si="20"/>
        <v>2.3112271810587087E-2</v>
      </c>
      <c r="AE32" s="1">
        <f t="shared" si="21"/>
        <v>1.1473633910489742E-4</v>
      </c>
      <c r="AG32" s="2"/>
      <c r="AH32" s="1">
        <f t="shared" si="23"/>
        <v>-1.0760481119297047E-2</v>
      </c>
      <c r="AI32" s="1">
        <f t="shared" si="24"/>
        <v>1.170133508830997</v>
      </c>
      <c r="AJ32" s="1">
        <f t="shared" si="25"/>
        <v>-1.1428756968329103E-2</v>
      </c>
      <c r="AK32" s="1">
        <f t="shared" si="26"/>
        <v>-0.16579440669970791</v>
      </c>
      <c r="AL32" s="1">
        <f t="shared" si="27"/>
        <v>-0.77248211611820239</v>
      </c>
      <c r="AM32" s="1">
        <f t="shared" si="28"/>
        <v>-0.40666759760782117</v>
      </c>
      <c r="AN32" s="1">
        <f t="shared" si="32"/>
        <v>5.6652339343081186</v>
      </c>
      <c r="AO32" s="1">
        <f t="shared" si="32"/>
        <v>5.6652401242112633</v>
      </c>
      <c r="AP32" s="1">
        <f t="shared" si="32"/>
        <v>5.6652720922752824</v>
      </c>
      <c r="AQ32" s="1">
        <f t="shared" si="32"/>
        <v>5.6654371813782305</v>
      </c>
      <c r="AR32" s="1">
        <f t="shared" si="32"/>
        <v>5.6662894246639484</v>
      </c>
      <c r="AS32" s="1">
        <f t="shared" si="32"/>
        <v>5.6706808252371816</v>
      </c>
      <c r="AT32" s="1">
        <f t="shared" si="32"/>
        <v>5.6930989696271714</v>
      </c>
      <c r="AU32" s="1">
        <f t="shared" si="30"/>
        <v>5.8028651681889762</v>
      </c>
      <c r="AW32" s="1">
        <v>10000</v>
      </c>
      <c r="AX32" s="1">
        <f t="shared" si="0"/>
        <v>-6.4121408990659809E-2</v>
      </c>
      <c r="AY32" s="1">
        <f t="shared" si="1"/>
        <v>-7.5213270873988977E-2</v>
      </c>
      <c r="AZ32" s="1">
        <f t="shared" si="2"/>
        <v>1.1091861883329163E-2</v>
      </c>
      <c r="BA32" s="1">
        <f t="shared" si="3"/>
        <v>1.0863433407687051</v>
      </c>
      <c r="BB32" s="1">
        <f t="shared" si="4"/>
        <v>0.40309986694657712</v>
      </c>
      <c r="BC32" s="1">
        <f t="shared" si="5"/>
        <v>-1.1988127065554315</v>
      </c>
      <c r="BD32" s="1">
        <f t="shared" si="6"/>
        <v>-0.68326566302491709</v>
      </c>
      <c r="BE32" s="1">
        <f t="shared" ref="BE32:BK41" si="35">$BL32+$AB$7*SIN(BF32)</f>
        <v>5.2986511909004603</v>
      </c>
      <c r="BF32" s="1">
        <f t="shared" si="35"/>
        <v>5.2986522285735012</v>
      </c>
      <c r="BG32" s="1">
        <f t="shared" si="35"/>
        <v>5.2986601238535025</v>
      </c>
      <c r="BH32" s="1">
        <f t="shared" si="35"/>
        <v>5.2987201931187</v>
      </c>
      <c r="BI32" s="1">
        <f t="shared" si="35"/>
        <v>5.2991770373670732</v>
      </c>
      <c r="BJ32" s="1">
        <f t="shared" si="35"/>
        <v>5.3026412597327033</v>
      </c>
      <c r="BK32" s="1">
        <f t="shared" si="35"/>
        <v>5.3283517719871254</v>
      </c>
      <c r="BL32" s="1">
        <f t="shared" si="8"/>
        <v>5.4965392318260582</v>
      </c>
    </row>
    <row r="33" spans="1:64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1"/>
        <v>12040.258655572046</v>
      </c>
      <c r="F33" s="1">
        <f t="shared" si="12"/>
        <v>12040.5</v>
      </c>
      <c r="G33" s="1">
        <f t="shared" si="13"/>
        <v>-8.3741399997961707E-2</v>
      </c>
      <c r="I33" s="1">
        <f t="shared" si="33"/>
        <v>-8.3741399997961707E-2</v>
      </c>
      <c r="O33" s="1">
        <f t="shared" ca="1" si="14"/>
        <v>-0.18513126582905309</v>
      </c>
      <c r="P33" s="1">
        <f t="shared" si="15"/>
        <v>-8.3494210909123845E-2</v>
      </c>
      <c r="Q33" s="271">
        <f t="shared" si="16"/>
        <v>34824.856</v>
      </c>
      <c r="S33" s="2">
        <v>0.1</v>
      </c>
      <c r="W33" s="1">
        <f t="shared" si="34"/>
        <v>-7.2920371627707231E-2</v>
      </c>
      <c r="Z33" s="1">
        <f t="shared" si="17"/>
        <v>12040.5</v>
      </c>
      <c r="AA33" s="1">
        <f t="shared" si="18"/>
        <v>-9.4315239279378321E-2</v>
      </c>
      <c r="AB33" s="1">
        <f t="shared" si="19"/>
        <v>-7.2920371627707231E-2</v>
      </c>
      <c r="AC33" s="1">
        <f t="shared" si="20"/>
        <v>-2.471890888378625E-4</v>
      </c>
      <c r="AE33" s="1">
        <f t="shared" si="21"/>
        <v>1.1180607714922903E-5</v>
      </c>
      <c r="AG33" s="2"/>
      <c r="AH33" s="1">
        <f t="shared" si="23"/>
        <v>-1.082102837025448E-2</v>
      </c>
      <c r="AI33" s="1">
        <f t="shared" si="24"/>
        <v>1.1703384674009751</v>
      </c>
      <c r="AJ33" s="1">
        <f t="shared" si="25"/>
        <v>-1.2665673809032637E-2</v>
      </c>
      <c r="AK33" s="1">
        <f t="shared" si="26"/>
        <v>-0.16558382361674723</v>
      </c>
      <c r="AL33" s="1">
        <f t="shared" si="27"/>
        <v>-0.77124510942861446</v>
      </c>
      <c r="AM33" s="1">
        <f t="shared" si="28"/>
        <v>-0.40594698824558223</v>
      </c>
      <c r="AN33" s="1">
        <f t="shared" si="32"/>
        <v>5.6662607320814091</v>
      </c>
      <c r="AO33" s="1">
        <f t="shared" si="32"/>
        <v>5.6662669378411747</v>
      </c>
      <c r="AP33" s="1">
        <f t="shared" si="32"/>
        <v>5.6662989644392354</v>
      </c>
      <c r="AQ33" s="1">
        <f t="shared" si="32"/>
        <v>5.6664642352954893</v>
      </c>
      <c r="AR33" s="1">
        <f t="shared" si="32"/>
        <v>5.667316795620903</v>
      </c>
      <c r="AS33" s="1">
        <f t="shared" si="32"/>
        <v>5.6717066507400773</v>
      </c>
      <c r="AT33" s="1">
        <f t="shared" si="32"/>
        <v>5.6941013358888588</v>
      </c>
      <c r="AU33" s="1">
        <f t="shared" si="30"/>
        <v>5.803693076125092</v>
      </c>
      <c r="AW33" s="1">
        <v>10500</v>
      </c>
      <c r="AX33" s="1">
        <f t="shared" si="0"/>
        <v>-7.1230239909795212E-2</v>
      </c>
      <c r="AY33" s="1">
        <f t="shared" si="1"/>
        <v>-7.713103290494254E-2</v>
      </c>
      <c r="AZ33" s="1">
        <f t="shared" si="2"/>
        <v>5.9007929951473328E-3</v>
      </c>
      <c r="BA33" s="1">
        <f t="shared" si="3"/>
        <v>1.107759313793947</v>
      </c>
      <c r="BB33" s="1">
        <f t="shared" si="4"/>
        <v>0.31083135880814811</v>
      </c>
      <c r="BC33" s="1">
        <f t="shared" si="5"/>
        <v>-1.0999787157109484</v>
      </c>
      <c r="BD33" s="1">
        <f t="shared" si="6"/>
        <v>-0.61309057087827723</v>
      </c>
      <c r="BE33" s="1">
        <f t="shared" si="35"/>
        <v>5.3861592808162921</v>
      </c>
      <c r="BF33" s="1">
        <f t="shared" si="35"/>
        <v>5.3861611840262702</v>
      </c>
      <c r="BG33" s="1">
        <f t="shared" si="35"/>
        <v>5.3861740242989589</v>
      </c>
      <c r="BH33" s="1">
        <f t="shared" si="35"/>
        <v>5.3862606476016994</v>
      </c>
      <c r="BI33" s="1">
        <f t="shared" si="35"/>
        <v>5.3868447821471284</v>
      </c>
      <c r="BJ33" s="1">
        <f t="shared" si="35"/>
        <v>5.3907727503090763</v>
      </c>
      <c r="BK33" s="1">
        <f t="shared" si="35"/>
        <v>5.416707321793699</v>
      </c>
      <c r="BL33" s="1">
        <f t="shared" si="8"/>
        <v>5.5718035896547846</v>
      </c>
    </row>
    <row r="34" spans="1:64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1"/>
        <v>12051.778091341619</v>
      </c>
      <c r="F34" s="1">
        <f>ROUND(2*E34,0)/2</f>
        <v>12052</v>
      </c>
      <c r="G34" s="1">
        <f t="shared" si="13"/>
        <v>-7.6997599993774202E-2</v>
      </c>
      <c r="I34" s="1">
        <f t="shared" si="33"/>
        <v>-7.6997599993774202E-2</v>
      </c>
      <c r="O34" s="1">
        <f t="shared" ca="1" si="14"/>
        <v>-0.1851430987765797</v>
      </c>
      <c r="P34" s="1">
        <f t="shared" si="15"/>
        <v>-8.354429365323425E-2</v>
      </c>
      <c r="Q34" s="271">
        <f t="shared" si="16"/>
        <v>34828.853000000003</v>
      </c>
      <c r="S34" s="2">
        <v>0.1</v>
      </c>
      <c r="W34" s="1">
        <f t="shared" si="34"/>
        <v>-6.604997554494553E-2</v>
      </c>
      <c r="Z34" s="1">
        <f t="shared" si="17"/>
        <v>12052</v>
      </c>
      <c r="AA34" s="1">
        <f t="shared" si="18"/>
        <v>-9.4491918102062922E-2</v>
      </c>
      <c r="AB34" s="1">
        <f t="shared" si="19"/>
        <v>-6.604997554494553E-2</v>
      </c>
      <c r="AC34" s="1">
        <f t="shared" si="20"/>
        <v>6.5466936594600483E-3</v>
      </c>
      <c r="AE34" s="1">
        <f t="shared" si="21"/>
        <v>3.0605116607399866E-5</v>
      </c>
      <c r="AG34" s="2"/>
      <c r="AH34" s="1">
        <f t="shared" si="23"/>
        <v>-1.0947624448828668E-2</v>
      </c>
      <c r="AI34" s="1">
        <f t="shared" si="24"/>
        <v>1.1707664055852229</v>
      </c>
      <c r="AJ34" s="1">
        <f t="shared" si="25"/>
        <v>-1.5253288731092543E-2</v>
      </c>
      <c r="AK34" s="1">
        <f t="shared" si="26"/>
        <v>-0.16514245621147286</v>
      </c>
      <c r="AL34" s="1">
        <f t="shared" si="27"/>
        <v>-0.76865724162661908</v>
      </c>
      <c r="AM34" s="1">
        <f t="shared" si="28"/>
        <v>-0.40444061356111916</v>
      </c>
      <c r="AN34" s="1">
        <f t="shared" si="32"/>
        <v>5.6684082535299751</v>
      </c>
      <c r="AO34" s="1">
        <f t="shared" si="32"/>
        <v>5.6684144923418653</v>
      </c>
      <c r="AP34" s="1">
        <f t="shared" si="32"/>
        <v>5.6684466406213989</v>
      </c>
      <c r="AQ34" s="1">
        <f t="shared" si="32"/>
        <v>5.6686122875013911</v>
      </c>
      <c r="AR34" s="1">
        <f t="shared" si="32"/>
        <v>5.6694654911699978</v>
      </c>
      <c r="AS34" s="1">
        <f t="shared" si="32"/>
        <v>5.6738520348818273</v>
      </c>
      <c r="AT34" s="1">
        <f t="shared" si="32"/>
        <v>5.6961974352127598</v>
      </c>
      <c r="AU34" s="1">
        <f t="shared" si="30"/>
        <v>5.8054241563551532</v>
      </c>
      <c r="AW34" s="1">
        <v>11000</v>
      </c>
      <c r="AX34" s="1">
        <f t="shared" ref="AX34:AX62" si="36">AB$3+AB$4*AW34+AB$5*AW34^2+AZ34</f>
        <v>-7.8558407386124574E-2</v>
      </c>
      <c r="AY34" s="1">
        <f t="shared" ref="AY34:AY62" si="37">AB$3+AB$4*AW34+AB$5*AW34^2</f>
        <v>-7.9121097951217439E-2</v>
      </c>
      <c r="AZ34" s="1">
        <f t="shared" ref="AZ34:AZ62" si="38">$AB$6*($AB$11/BA34*BB34+$AB$12)</f>
        <v>5.6269056509286066E-4</v>
      </c>
      <c r="BA34" s="1">
        <f t="shared" ref="BA34:BA62" si="39">1+$AB$7*COS(BC34)</f>
        <v>1.1288979370069518</v>
      </c>
      <c r="BB34" s="1">
        <f t="shared" ref="BB34:BB62" si="40">SIN(BC34+RADIANS($AB$9))</f>
        <v>0.21174256859294266</v>
      </c>
      <c r="BC34" s="1">
        <f t="shared" ref="BC34:BC62" si="41">2*ATAN(BD34)</f>
        <v>-0.99726873555876505</v>
      </c>
      <c r="BD34" s="1">
        <f t="shared" ref="BD34:BD62" si="42">SQRT((1+$AB$7)/(1-$AB$7))*TAN(BE34/2)</f>
        <v>-0.54453061039511952</v>
      </c>
      <c r="BE34" s="1">
        <f t="shared" si="35"/>
        <v>5.4753669162821348</v>
      </c>
      <c r="BF34" s="1">
        <f t="shared" si="35"/>
        <v>5.4753700219206314</v>
      </c>
      <c r="BG34" s="1">
        <f t="shared" si="35"/>
        <v>5.4753889388870549</v>
      </c>
      <c r="BH34" s="1">
        <f t="shared" si="35"/>
        <v>5.4755041572298095</v>
      </c>
      <c r="BI34" s="1">
        <f t="shared" si="35"/>
        <v>5.4762056228540654</v>
      </c>
      <c r="BJ34" s="1">
        <f t="shared" si="35"/>
        <v>5.4804652213775258</v>
      </c>
      <c r="BK34" s="1">
        <f t="shared" si="35"/>
        <v>5.5059410344195552</v>
      </c>
      <c r="BL34" s="1">
        <f t="shared" ref="BL34:BL62" si="43">RADIANS($AB$9)+$AB$18*(AW34-AB$15)</f>
        <v>5.6470679474835119</v>
      </c>
    </row>
    <row r="35" spans="1:64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1"/>
        <v>12086.293168343427</v>
      </c>
      <c r="F35" s="1">
        <f>ROUND(2*E35,0)/2</f>
        <v>12086.5</v>
      </c>
      <c r="G35" s="1">
        <f t="shared" si="13"/>
        <v>-7.1766200002457481E-2</v>
      </c>
      <c r="I35" s="1">
        <f t="shared" si="33"/>
        <v>-7.1766200002457481E-2</v>
      </c>
      <c r="O35" s="1">
        <f t="shared" ca="1" si="14"/>
        <v>-0.18517859761915959</v>
      </c>
      <c r="P35" s="1">
        <f t="shared" si="15"/>
        <v>-8.3694771375336069E-2</v>
      </c>
      <c r="Q35" s="271">
        <f t="shared" si="16"/>
        <v>34840.828999999998</v>
      </c>
      <c r="S35" s="2">
        <v>0.1</v>
      </c>
      <c r="W35" s="1">
        <f t="shared" si="34"/>
        <v>-6.0438815923892636E-2</v>
      </c>
      <c r="Z35" s="1">
        <f t="shared" si="17"/>
        <v>12086.5</v>
      </c>
      <c r="AA35" s="1">
        <f t="shared" si="18"/>
        <v>-9.5022155453900914E-2</v>
      </c>
      <c r="AB35" s="1">
        <f t="shared" si="19"/>
        <v>-6.0438815923892636E-2</v>
      </c>
      <c r="AC35" s="1">
        <f t="shared" si="20"/>
        <v>1.1928571372878588E-2</v>
      </c>
      <c r="AE35" s="1">
        <f t="shared" si="21"/>
        <v>5.4083946395952156E-5</v>
      </c>
      <c r="AG35" s="2"/>
      <c r="AH35" s="1">
        <f t="shared" si="23"/>
        <v>-1.1327384078564845E-2</v>
      </c>
      <c r="AI35" s="1">
        <f t="shared" si="24"/>
        <v>1.1720452032136623</v>
      </c>
      <c r="AJ35" s="1">
        <f t="shared" si="25"/>
        <v>-2.3026780210557252E-2</v>
      </c>
      <c r="AK35" s="1">
        <f t="shared" si="26"/>
        <v>-0.16380978045045025</v>
      </c>
      <c r="AL35" s="1">
        <f t="shared" si="27"/>
        <v>-0.76088230627729858</v>
      </c>
      <c r="AM35" s="1">
        <f t="shared" si="28"/>
        <v>-0.39992434216426448</v>
      </c>
      <c r="AN35" s="1">
        <f t="shared" si="32"/>
        <v>5.6748555176868329</v>
      </c>
      <c r="AO35" s="1">
        <f t="shared" si="32"/>
        <v>5.6748618547840346</v>
      </c>
      <c r="AP35" s="1">
        <f t="shared" si="32"/>
        <v>5.6748943622225854</v>
      </c>
      <c r="AQ35" s="1">
        <f t="shared" si="32"/>
        <v>5.6750611042219621</v>
      </c>
      <c r="AR35" s="1">
        <f t="shared" si="32"/>
        <v>5.6759160781732607</v>
      </c>
      <c r="AS35" s="1">
        <f t="shared" si="32"/>
        <v>5.6802920376773054</v>
      </c>
      <c r="AT35" s="1">
        <f t="shared" si="32"/>
        <v>5.7024876926819053</v>
      </c>
      <c r="AU35" s="1">
        <f t="shared" si="30"/>
        <v>5.810617397045335</v>
      </c>
      <c r="AW35" s="1">
        <v>11500</v>
      </c>
      <c r="AX35" s="1">
        <f t="shared" si="36"/>
        <v>-8.6062730958490236E-2</v>
      </c>
      <c r="AY35" s="1">
        <f t="shared" si="37"/>
        <v>-8.1183466012813676E-2</v>
      </c>
      <c r="AZ35" s="1">
        <f t="shared" si="38"/>
        <v>-4.879264945676566E-3</v>
      </c>
      <c r="BA35" s="1">
        <f t="shared" si="39"/>
        <v>1.1493929842295088</v>
      </c>
      <c r="BB35" s="1">
        <f t="shared" si="40"/>
        <v>0.10657966245466045</v>
      </c>
      <c r="BC35" s="1">
        <f t="shared" si="41"/>
        <v>-0.89069359984649388</v>
      </c>
      <c r="BD35" s="1">
        <f t="shared" si="42"/>
        <v>-0.47732890726849941</v>
      </c>
      <c r="BE35" s="1">
        <f t="shared" si="35"/>
        <v>5.5662377455207785</v>
      </c>
      <c r="BF35" s="1">
        <f t="shared" si="35"/>
        <v>5.5662423114474597</v>
      </c>
      <c r="BG35" s="1">
        <f t="shared" si="35"/>
        <v>5.5662678085192114</v>
      </c>
      <c r="BH35" s="1">
        <f t="shared" si="35"/>
        <v>5.5664101789858433</v>
      </c>
      <c r="BI35" s="1">
        <f t="shared" si="35"/>
        <v>5.5672048223863397</v>
      </c>
      <c r="BJ35" s="1">
        <f t="shared" si="35"/>
        <v>5.5716301016707899</v>
      </c>
      <c r="BK35" s="1">
        <f t="shared" si="35"/>
        <v>5.5959738146797378</v>
      </c>
      <c r="BL35" s="1">
        <f t="shared" si="43"/>
        <v>5.7223323053122384</v>
      </c>
    </row>
    <row r="36" spans="1:64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1"/>
        <v>12112.257290647169</v>
      </c>
      <c r="F36" s="1">
        <f>ROUND(2*E36,0)/2</f>
        <v>12112.5</v>
      </c>
      <c r="G36" s="1">
        <f t="shared" si="13"/>
        <v>-8.4214999995310791E-2</v>
      </c>
      <c r="I36" s="1">
        <f t="shared" si="33"/>
        <v>-8.4214999995310791E-2</v>
      </c>
      <c r="O36" s="1">
        <f t="shared" ca="1" si="14"/>
        <v>-0.18520535037008934</v>
      </c>
      <c r="P36" s="1">
        <f t="shared" si="15"/>
        <v>-8.3808402341336685E-2</v>
      </c>
      <c r="Q36" s="271">
        <f t="shared" si="16"/>
        <v>34849.838000000003</v>
      </c>
      <c r="S36" s="2">
        <v>0.1</v>
      </c>
      <c r="W36" s="1">
        <f t="shared" si="34"/>
        <v>-7.2601457695586416E-2</v>
      </c>
      <c r="Z36" s="1">
        <f t="shared" si="17"/>
        <v>12112.5</v>
      </c>
      <c r="AA36" s="1">
        <f t="shared" si="18"/>
        <v>-9.542194464106106E-2</v>
      </c>
      <c r="AB36" s="1">
        <f t="shared" si="19"/>
        <v>-7.2601457695586416E-2</v>
      </c>
      <c r="AC36" s="1">
        <f t="shared" si="20"/>
        <v>-4.0659765397410563E-4</v>
      </c>
      <c r="AE36" s="1">
        <f t="shared" si="21"/>
        <v>1.2559560829291064E-5</v>
      </c>
      <c r="AG36" s="2"/>
      <c r="AH36" s="1">
        <f t="shared" si="23"/>
        <v>-1.1613542299724377E-2</v>
      </c>
      <c r="AI36" s="1">
        <f t="shared" si="24"/>
        <v>1.1730038891393313</v>
      </c>
      <c r="AJ36" s="1">
        <f t="shared" si="25"/>
        <v>-2.8895358855595712E-2</v>
      </c>
      <c r="AK36" s="1">
        <f t="shared" si="26"/>
        <v>-0.16279696085222553</v>
      </c>
      <c r="AL36" s="1">
        <f t="shared" si="27"/>
        <v>-0.75501174054106024</v>
      </c>
      <c r="AM36" s="1">
        <f t="shared" si="28"/>
        <v>-0.3965235740466066</v>
      </c>
      <c r="AN36" s="1">
        <f t="shared" si="32"/>
        <v>5.6797189645988535</v>
      </c>
      <c r="AO36" s="1">
        <f t="shared" si="32"/>
        <v>5.6797253748498928</v>
      </c>
      <c r="AP36" s="1">
        <f t="shared" si="32"/>
        <v>5.6797581469331515</v>
      </c>
      <c r="AQ36" s="1">
        <f t="shared" si="32"/>
        <v>5.6799256809831853</v>
      </c>
      <c r="AR36" s="1">
        <f t="shared" si="32"/>
        <v>5.6807818293878354</v>
      </c>
      <c r="AS36" s="1">
        <f t="shared" si="32"/>
        <v>5.6851491674565109</v>
      </c>
      <c r="AT36" s="1">
        <f t="shared" si="32"/>
        <v>5.7072301051791632</v>
      </c>
      <c r="AU36" s="1">
        <f t="shared" si="30"/>
        <v>5.8145311436524292</v>
      </c>
      <c r="AW36" s="1">
        <v>12000</v>
      </c>
      <c r="AX36" s="1">
        <f t="shared" si="36"/>
        <v>-9.3693303677480078E-2</v>
      </c>
      <c r="AY36" s="1">
        <f t="shared" si="37"/>
        <v>-8.3318137089731251E-2</v>
      </c>
      <c r="AZ36" s="1">
        <f t="shared" si="38"/>
        <v>-1.0375166587748827E-2</v>
      </c>
      <c r="BA36" s="1">
        <f t="shared" si="39"/>
        <v>1.1688248401690537</v>
      </c>
      <c r="BB36" s="1">
        <f t="shared" si="40"/>
        <v>-3.5673068013187888E-3</v>
      </c>
      <c r="BC36" s="1">
        <f t="shared" si="41"/>
        <v>-0.78034380753107357</v>
      </c>
      <c r="BD36" s="1">
        <f t="shared" si="42"/>
        <v>-0.4112558790364938</v>
      </c>
      <c r="BE36" s="1">
        <f t="shared" si="35"/>
        <v>5.6587039889343336</v>
      </c>
      <c r="BF36" s="1">
        <f t="shared" si="35"/>
        <v>5.6587100772216319</v>
      </c>
      <c r="BG36" s="1">
        <f t="shared" si="35"/>
        <v>5.658741667789136</v>
      </c>
      <c r="BH36" s="1">
        <f t="shared" si="35"/>
        <v>5.6589055716290302</v>
      </c>
      <c r="BI36" s="1">
        <f t="shared" si="35"/>
        <v>5.6597556564855385</v>
      </c>
      <c r="BJ36" s="1">
        <f t="shared" si="35"/>
        <v>5.6641563122397951</v>
      </c>
      <c r="BK36" s="1">
        <f t="shared" si="35"/>
        <v>5.686722043028416</v>
      </c>
      <c r="BL36" s="1">
        <f t="shared" si="43"/>
        <v>5.7975966631409657</v>
      </c>
    </row>
    <row r="37" spans="1:64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1"/>
        <v>12126.719269304067</v>
      </c>
      <c r="F37" s="105">
        <f t="shared" ref="F37:F64" si="44">ROUND(2*E37,0)/2+0.5</f>
        <v>12127</v>
      </c>
      <c r="G37" s="1">
        <f t="shared" si="13"/>
        <v>-9.7407599998405203E-2</v>
      </c>
      <c r="I37" s="1">
        <f t="shared" si="33"/>
        <v>-9.7407599998405203E-2</v>
      </c>
      <c r="O37" s="1">
        <f t="shared" ca="1" si="14"/>
        <v>-0.18522027017349246</v>
      </c>
      <c r="P37" s="1">
        <f t="shared" si="15"/>
        <v>-8.3871858376882366E-2</v>
      </c>
      <c r="Q37" s="271">
        <f t="shared" si="16"/>
        <v>34854.856</v>
      </c>
      <c r="S37" s="2">
        <v>0.1</v>
      </c>
      <c r="W37" s="1">
        <f t="shared" si="34"/>
        <v>-8.5634486986395877E-2</v>
      </c>
      <c r="Z37" s="1">
        <f t="shared" si="17"/>
        <v>12127</v>
      </c>
      <c r="AA37" s="1">
        <f t="shared" si="18"/>
        <v>-9.5644971388891692E-2</v>
      </c>
      <c r="AB37" s="1">
        <f t="shared" si="19"/>
        <v>-8.5634486986395877E-2</v>
      </c>
      <c r="AC37" s="1">
        <f t="shared" si="20"/>
        <v>-1.3535741621522837E-2</v>
      </c>
      <c r="AE37" s="1">
        <f t="shared" si="21"/>
        <v>3.1068596150755342E-7</v>
      </c>
      <c r="AG37" s="2"/>
      <c r="AH37" s="1">
        <f t="shared" si="23"/>
        <v>-1.1773113012009324E-2</v>
      </c>
      <c r="AI37" s="1">
        <f t="shared" si="24"/>
        <v>1.1735366287931759</v>
      </c>
      <c r="AJ37" s="1">
        <f t="shared" si="25"/>
        <v>-3.2171962427664576E-2</v>
      </c>
      <c r="AK37" s="1">
        <f t="shared" si="26"/>
        <v>-0.16222895730156989</v>
      </c>
      <c r="AL37" s="1">
        <f t="shared" si="27"/>
        <v>-0.7517336070322308</v>
      </c>
      <c r="AM37" s="1">
        <f t="shared" si="28"/>
        <v>-0.39462802555155124</v>
      </c>
      <c r="AN37" s="1">
        <f t="shared" si="32"/>
        <v>5.6824329958986297</v>
      </c>
      <c r="AO37" s="1">
        <f t="shared" si="32"/>
        <v>5.6824394465842714</v>
      </c>
      <c r="AP37" s="1">
        <f t="shared" si="32"/>
        <v>5.6824723639335328</v>
      </c>
      <c r="AQ37" s="1">
        <f t="shared" si="32"/>
        <v>5.6826403270589632</v>
      </c>
      <c r="AR37" s="1">
        <f t="shared" si="32"/>
        <v>5.6834970703285155</v>
      </c>
      <c r="AS37" s="1">
        <f t="shared" si="32"/>
        <v>5.6878593592859419</v>
      </c>
      <c r="AT37" s="1">
        <f t="shared" si="32"/>
        <v>5.7098756268589472</v>
      </c>
      <c r="AU37" s="1">
        <f t="shared" si="30"/>
        <v>5.8167138100294622</v>
      </c>
      <c r="AW37" s="1">
        <v>12500</v>
      </c>
      <c r="AX37" s="1">
        <f t="shared" si="36"/>
        <v>-0.10139382061890216</v>
      </c>
      <c r="AY37" s="1">
        <f t="shared" si="37"/>
        <v>-8.5525111181970148E-2</v>
      </c>
      <c r="AZ37" s="1">
        <f t="shared" si="38"/>
        <v>-1.5868709436932017E-2</v>
      </c>
      <c r="BA37" s="1">
        <f t="shared" si="39"/>
        <v>1.1867314076353503</v>
      </c>
      <c r="BB37" s="1">
        <f t="shared" si="40"/>
        <v>-0.11723707254362881</v>
      </c>
      <c r="BC37" s="1">
        <f t="shared" si="41"/>
        <v>-0.66640381314076413</v>
      </c>
      <c r="BD37" s="1">
        <f t="shared" si="42"/>
        <v>-0.346106372489908</v>
      </c>
      <c r="BE37" s="1">
        <f t="shared" si="35"/>
        <v>5.7526625595008358</v>
      </c>
      <c r="BF37" s="1">
        <f t="shared" si="35"/>
        <v>5.7526699325772048</v>
      </c>
      <c r="BG37" s="1">
        <f t="shared" si="35"/>
        <v>5.7527059153270654</v>
      </c>
      <c r="BH37" s="1">
        <f t="shared" si="35"/>
        <v>5.7528815106811857</v>
      </c>
      <c r="BI37" s="1">
        <f t="shared" si="35"/>
        <v>5.7537381545937878</v>
      </c>
      <c r="BJ37" s="1">
        <f t="shared" si="35"/>
        <v>5.7579111705685504</v>
      </c>
      <c r="BK37" s="1">
        <f t="shared" si="35"/>
        <v>5.7780980490169265</v>
      </c>
      <c r="BL37" s="1">
        <f t="shared" si="43"/>
        <v>5.8728610209696921</v>
      </c>
    </row>
    <row r="38" spans="1:64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1"/>
        <v>12129.751154825613</v>
      </c>
      <c r="F38" s="1">
        <f>ROUND(2*E38,0)/2</f>
        <v>12130</v>
      </c>
      <c r="G38" s="1">
        <f t="shared" si="13"/>
        <v>-8.6343999995733611E-2</v>
      </c>
      <c r="I38" s="1">
        <f t="shared" si="33"/>
        <v>-8.6343999995733611E-2</v>
      </c>
      <c r="O38" s="1">
        <f t="shared" ca="1" si="14"/>
        <v>-0.18522335702936898</v>
      </c>
      <c r="P38" s="1">
        <f t="shared" si="15"/>
        <v>-8.3884994803639451E-2</v>
      </c>
      <c r="Q38" s="271">
        <f t="shared" si="16"/>
        <v>34855.908000000003</v>
      </c>
      <c r="S38" s="2">
        <v>0.1</v>
      </c>
      <c r="W38" s="1">
        <f t="shared" si="34"/>
        <v>-7.4537874105085569E-2</v>
      </c>
      <c r="Z38" s="1">
        <f t="shared" si="17"/>
        <v>12130</v>
      </c>
      <c r="AA38" s="1">
        <f t="shared" si="18"/>
        <v>-9.5691120694287493E-2</v>
      </c>
      <c r="AB38" s="1">
        <f t="shared" si="19"/>
        <v>-7.4537874105085569E-2</v>
      </c>
      <c r="AC38" s="1">
        <f t="shared" si="20"/>
        <v>-2.4590051920941602E-3</v>
      </c>
      <c r="AE38" s="1">
        <f t="shared" si="21"/>
        <v>8.7368665353334417E-6</v>
      </c>
      <c r="AG38" s="2"/>
      <c r="AH38" s="1">
        <f t="shared" si="23"/>
        <v>-1.1806125890648046E-2</v>
      </c>
      <c r="AI38" s="1">
        <f t="shared" si="24"/>
        <v>1.1736466783718607</v>
      </c>
      <c r="AJ38" s="1">
        <f t="shared" si="25"/>
        <v>-3.2850209690603954E-2</v>
      </c>
      <c r="AK38" s="1">
        <f t="shared" si="26"/>
        <v>-0.1621111569586581</v>
      </c>
      <c r="AL38" s="1">
        <f t="shared" si="27"/>
        <v>-0.75105500102808243</v>
      </c>
      <c r="AM38" s="1">
        <f t="shared" si="28"/>
        <v>-0.39423593494443515</v>
      </c>
      <c r="AN38" s="1">
        <f t="shared" si="32"/>
        <v>5.6829946733768679</v>
      </c>
      <c r="AO38" s="1">
        <f t="shared" si="32"/>
        <v>5.6830011323947849</v>
      </c>
      <c r="AP38" s="1">
        <f t="shared" si="32"/>
        <v>5.6830340795874248</v>
      </c>
      <c r="AQ38" s="1">
        <f t="shared" si="32"/>
        <v>5.6832021303448128</v>
      </c>
      <c r="AR38" s="1">
        <f t="shared" si="32"/>
        <v>5.6840589912894659</v>
      </c>
      <c r="AS38" s="1">
        <f t="shared" si="32"/>
        <v>5.688420214047226</v>
      </c>
      <c r="AT38" s="1">
        <f t="shared" si="32"/>
        <v>5.7104230397917277</v>
      </c>
      <c r="AU38" s="1">
        <f t="shared" si="30"/>
        <v>5.8171653961764349</v>
      </c>
      <c r="AW38" s="1">
        <v>13000</v>
      </c>
      <c r="AX38" s="1">
        <f t="shared" si="36"/>
        <v>-0.10910238796230057</v>
      </c>
      <c r="AY38" s="1">
        <f t="shared" si="37"/>
        <v>-8.7804388289530411E-2</v>
      </c>
      <c r="AZ38" s="1">
        <f t="shared" si="38"/>
        <v>-2.1297999672770157E-2</v>
      </c>
      <c r="BA38" s="1">
        <f t="shared" si="39"/>
        <v>1.2026267376410849</v>
      </c>
      <c r="BB38" s="1">
        <f t="shared" si="40"/>
        <v>-0.23259762532999634</v>
      </c>
      <c r="BC38" s="1">
        <f t="shared" si="41"/>
        <v>-0.54916340894920346</v>
      </c>
      <c r="BD38" s="1">
        <f t="shared" si="42"/>
        <v>-0.28169707355614715</v>
      </c>
      <c r="BE38" s="1">
        <f t="shared" si="35"/>
        <v>5.8479723734730005</v>
      </c>
      <c r="BF38" s="1">
        <f t="shared" si="35"/>
        <v>5.8479804458640698</v>
      </c>
      <c r="BG38" s="1">
        <f t="shared" si="35"/>
        <v>5.8480179196339082</v>
      </c>
      <c r="BH38" s="1">
        <f t="shared" si="35"/>
        <v>5.8481918723586812</v>
      </c>
      <c r="BI38" s="1">
        <f t="shared" si="35"/>
        <v>5.8489991745414098</v>
      </c>
      <c r="BJ38" s="1">
        <f t="shared" si="35"/>
        <v>5.8527418657582189</v>
      </c>
      <c r="BK38" s="1">
        <f t="shared" si="35"/>
        <v>5.8700106076882417</v>
      </c>
      <c r="BL38" s="1">
        <f t="shared" si="43"/>
        <v>5.9481253787984194</v>
      </c>
    </row>
    <row r="39" spans="1:64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11"/>
        <v>12138.270407298671</v>
      </c>
      <c r="F39" s="1">
        <f>ROUND(2*E39,0)/2</f>
        <v>12138.5</v>
      </c>
      <c r="G39" s="1">
        <f t="shared" si="13"/>
        <v>-7.9663799995614681E-2</v>
      </c>
      <c r="I39" s="1">
        <f t="shared" si="33"/>
        <v>-7.9663799995614681E-2</v>
      </c>
      <c r="O39" s="1">
        <f t="shared" ca="1" si="14"/>
        <v>-0.18523210312101909</v>
      </c>
      <c r="P39" s="1">
        <f t="shared" si="15"/>
        <v>-8.3922228814690719E-2</v>
      </c>
      <c r="Q39" s="271">
        <f t="shared" si="16"/>
        <v>34858.864000000001</v>
      </c>
      <c r="S39" s="2">
        <v>0.1</v>
      </c>
      <c r="U39" s="84"/>
      <c r="W39" s="1">
        <f t="shared" si="34"/>
        <v>-6.7764141082541321E-2</v>
      </c>
      <c r="Y39" s="84">
        <f>AVERAGE(G32:G36,G38:G39)</f>
        <v>-7.7583714283329233E-2</v>
      </c>
      <c r="Z39" s="1">
        <f t="shared" si="17"/>
        <v>12138.5</v>
      </c>
      <c r="AA39" s="1">
        <f t="shared" si="18"/>
        <v>-9.582188772776408E-2</v>
      </c>
      <c r="AB39" s="1">
        <f t="shared" si="19"/>
        <v>-6.7764141082541321E-2</v>
      </c>
      <c r="AC39" s="1">
        <f t="shared" si="20"/>
        <v>4.2584288190760378E-3</v>
      </c>
      <c r="AE39" s="1">
        <f t="shared" si="21"/>
        <v>2.6108379915983691E-5</v>
      </c>
      <c r="AG39" s="2"/>
      <c r="AH39" s="1">
        <f t="shared" si="23"/>
        <v>-1.1899658913073355E-2</v>
      </c>
      <c r="AI39" s="1">
        <f t="shared" si="24"/>
        <v>1.173958162839692</v>
      </c>
      <c r="AJ39" s="1">
        <f t="shared" si="25"/>
        <v>-3.4772517444543176E-2</v>
      </c>
      <c r="AK39" s="1">
        <f t="shared" si="26"/>
        <v>-0.16177686392526677</v>
      </c>
      <c r="AL39" s="1">
        <f t="shared" si="27"/>
        <v>-0.74913159323452894</v>
      </c>
      <c r="AM39" s="1">
        <f t="shared" si="28"/>
        <v>-0.39312518191766144</v>
      </c>
      <c r="AN39" s="1">
        <f t="shared" si="32"/>
        <v>5.6845863787417139</v>
      </c>
      <c r="AO39" s="1">
        <f t="shared" si="32"/>
        <v>5.6845928613041643</v>
      </c>
      <c r="AP39" s="1">
        <f t="shared" si="32"/>
        <v>5.6846258926546609</v>
      </c>
      <c r="AQ39" s="1">
        <f t="shared" si="32"/>
        <v>5.684794189562778</v>
      </c>
      <c r="AR39" s="1">
        <f t="shared" si="32"/>
        <v>5.6856513738368859</v>
      </c>
      <c r="AS39" s="1">
        <f t="shared" si="32"/>
        <v>5.6900095355501126</v>
      </c>
      <c r="AT39" s="1">
        <f t="shared" si="32"/>
        <v>5.7119741612485901</v>
      </c>
      <c r="AU39" s="1">
        <f t="shared" si="30"/>
        <v>5.8184448902595225</v>
      </c>
      <c r="AW39" s="1">
        <v>13500</v>
      </c>
      <c r="AX39" s="1">
        <f t="shared" si="36"/>
        <v>-0.11675287829830772</v>
      </c>
      <c r="AY39" s="1">
        <f t="shared" si="37"/>
        <v>-9.0155968412411996E-2</v>
      </c>
      <c r="AZ39" s="1">
        <f t="shared" si="38"/>
        <v>-2.6596909885895723E-2</v>
      </c>
      <c r="BA39" s="1">
        <f t="shared" si="39"/>
        <v>1.2160274843315924</v>
      </c>
      <c r="BB39" s="1">
        <f t="shared" si="40"/>
        <v>-0.34748461482917109</v>
      </c>
      <c r="BC39" s="1">
        <f t="shared" si="41"/>
        <v>-0.42902390235203364</v>
      </c>
      <c r="BD39" s="1">
        <f t="shared" si="42"/>
        <v>-0.21786394480561677</v>
      </c>
      <c r="BE39" s="1">
        <f t="shared" si="35"/>
        <v>5.9444534834520004</v>
      </c>
      <c r="BF39" s="1">
        <f t="shared" si="35"/>
        <v>5.9444613642112358</v>
      </c>
      <c r="BG39" s="1">
        <f t="shared" si="35"/>
        <v>5.9444965367500133</v>
      </c>
      <c r="BH39" s="1">
        <f t="shared" si="35"/>
        <v>5.9446535096489308</v>
      </c>
      <c r="BI39" s="1">
        <f t="shared" si="35"/>
        <v>5.9453539644607503</v>
      </c>
      <c r="BJ39" s="1">
        <f t="shared" si="35"/>
        <v>5.9484774866346886</v>
      </c>
      <c r="BK39" s="1">
        <f t="shared" si="35"/>
        <v>5.9623654560972232</v>
      </c>
      <c r="BL39" s="1">
        <f t="shared" si="43"/>
        <v>6.0233897366271458</v>
      </c>
    </row>
    <row r="40" spans="1:64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11"/>
        <v>12152.729503935121</v>
      </c>
      <c r="F40" s="105">
        <f t="shared" si="44"/>
        <v>12153</v>
      </c>
      <c r="G40" s="1">
        <f t="shared" si="13"/>
        <v>-9.3856399995274842E-2</v>
      </c>
      <c r="I40" s="1">
        <f t="shared" si="33"/>
        <v>-9.3856399995274842E-2</v>
      </c>
      <c r="O40" s="1">
        <f t="shared" ca="1" si="14"/>
        <v>-0.18524702292442222</v>
      </c>
      <c r="P40" s="1">
        <f t="shared" si="15"/>
        <v>-8.3985793883183502E-2</v>
      </c>
      <c r="Q40" s="271">
        <f t="shared" si="16"/>
        <v>34863.881000000001</v>
      </c>
      <c r="S40" s="2">
        <v>0.1</v>
      </c>
      <c r="W40" s="1">
        <f t="shared" si="34"/>
        <v>-8.1797197282485148E-2</v>
      </c>
      <c r="Y40" s="1">
        <f>AVERAGE(G40:G41)</f>
        <v>-9.6612599998479709E-2</v>
      </c>
      <c r="Z40" s="1">
        <f t="shared" si="17"/>
        <v>12153</v>
      </c>
      <c r="AA40" s="1">
        <f t="shared" si="18"/>
        <v>-9.6044996595973195E-2</v>
      </c>
      <c r="AB40" s="1">
        <f t="shared" si="19"/>
        <v>-8.1797197282485148E-2</v>
      </c>
      <c r="AC40" s="1">
        <f t="shared" si="20"/>
        <v>-9.8706061120913402E-3</v>
      </c>
      <c r="AE40" s="1">
        <f t="shared" si="21"/>
        <v>4.7899550805883872E-7</v>
      </c>
      <c r="AG40" s="2"/>
      <c r="AH40" s="1">
        <f t="shared" si="23"/>
        <v>-1.2059202712789699E-2</v>
      </c>
      <c r="AI40" s="1">
        <f t="shared" si="24"/>
        <v>1.1744884122008359</v>
      </c>
      <c r="AJ40" s="1">
        <f t="shared" si="25"/>
        <v>-3.8053799584665302E-2</v>
      </c>
      <c r="AK40" s="1">
        <f t="shared" si="26"/>
        <v>-0.16120480801665416</v>
      </c>
      <c r="AL40" s="1">
        <f t="shared" si="27"/>
        <v>-0.74584813209219525</v>
      </c>
      <c r="AM40" s="1">
        <f t="shared" si="28"/>
        <v>-0.39123094698906186</v>
      </c>
      <c r="AN40" s="1">
        <f t="shared" si="32"/>
        <v>5.6873026145362013</v>
      </c>
      <c r="AO40" s="1">
        <f t="shared" si="32"/>
        <v>5.6873091370418249</v>
      </c>
      <c r="AP40" s="1">
        <f t="shared" si="32"/>
        <v>5.6873423105819159</v>
      </c>
      <c r="AQ40" s="1">
        <f t="shared" si="32"/>
        <v>5.6875110200494081</v>
      </c>
      <c r="AR40" s="1">
        <f t="shared" si="32"/>
        <v>5.68836872138806</v>
      </c>
      <c r="AS40" s="1">
        <f t="shared" si="32"/>
        <v>5.6927215243203921</v>
      </c>
      <c r="AT40" s="1">
        <f t="shared" si="32"/>
        <v>5.7146205940133123</v>
      </c>
      <c r="AU40" s="1">
        <f t="shared" si="30"/>
        <v>5.8206275566365555</v>
      </c>
      <c r="AW40" s="1">
        <v>14000</v>
      </c>
      <c r="AX40" s="1">
        <f t="shared" si="36"/>
        <v>-0.12427683880383229</v>
      </c>
      <c r="AY40" s="1">
        <f t="shared" si="37"/>
        <v>-9.2579851550614919E-2</v>
      </c>
      <c r="AZ40" s="1">
        <f t="shared" si="38"/>
        <v>-3.1696987253217374E-2</v>
      </c>
      <c r="BA40" s="1">
        <f t="shared" si="39"/>
        <v>1.2264857222966281</v>
      </c>
      <c r="BB40" s="1">
        <f t="shared" si="40"/>
        <v>-0.45948412080587675</v>
      </c>
      <c r="BC40" s="1">
        <f t="shared" si="41"/>
        <v>-0.30649683409011924</v>
      </c>
      <c r="BD40" s="1">
        <f t="shared" si="42"/>
        <v>-0.15445947871094678</v>
      </c>
      <c r="BE40" s="1">
        <f t="shared" si="35"/>
        <v>6.0418886046843863</v>
      </c>
      <c r="BF40" s="1">
        <f t="shared" si="35"/>
        <v>6.0418952405450277</v>
      </c>
      <c r="BG40" s="1">
        <f t="shared" si="35"/>
        <v>6.0419240076076184</v>
      </c>
      <c r="BH40" s="1">
        <f t="shared" si="35"/>
        <v>6.0420487130998035</v>
      </c>
      <c r="BI40" s="1">
        <f t="shared" si="35"/>
        <v>6.0425892684105103</v>
      </c>
      <c r="BJ40" s="1">
        <f t="shared" si="35"/>
        <v>6.0449315629185429</v>
      </c>
      <c r="BK40" s="1">
        <f t="shared" si="35"/>
        <v>6.0550658270321422</v>
      </c>
      <c r="BL40" s="1">
        <f t="shared" si="43"/>
        <v>6.0986540944558723</v>
      </c>
    </row>
    <row r="41" spans="1:64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1"/>
        <v>12175.713617085547</v>
      </c>
      <c r="F41" s="105">
        <f t="shared" si="44"/>
        <v>12176</v>
      </c>
      <c r="G41" s="1">
        <f t="shared" si="13"/>
        <v>-9.9368800001684576E-2</v>
      </c>
      <c r="I41" s="1">
        <f t="shared" si="33"/>
        <v>-9.9368800001684576E-2</v>
      </c>
      <c r="O41" s="1">
        <f t="shared" ca="1" si="14"/>
        <v>-0.18527068881947545</v>
      </c>
      <c r="P41" s="1">
        <f t="shared" si="15"/>
        <v>-8.4086745955907982E-2</v>
      </c>
      <c r="Q41" s="271">
        <f t="shared" si="16"/>
        <v>34871.856</v>
      </c>
      <c r="S41" s="2">
        <v>0.1</v>
      </c>
      <c r="W41" s="1">
        <f t="shared" si="34"/>
        <v>-8.7056563453194055E-2</v>
      </c>
      <c r="Z41" s="1">
        <f t="shared" si="17"/>
        <v>12176</v>
      </c>
      <c r="AA41" s="1">
        <f t="shared" si="18"/>
        <v>-9.6398982504398503E-2</v>
      </c>
      <c r="AB41" s="1">
        <f t="shared" si="19"/>
        <v>-8.7056563453194055E-2</v>
      </c>
      <c r="AC41" s="1">
        <f t="shared" si="20"/>
        <v>-1.5282054045776594E-2</v>
      </c>
      <c r="AE41" s="1">
        <f t="shared" si="21"/>
        <v>8.8198159671865148E-7</v>
      </c>
      <c r="AG41" s="2"/>
      <c r="AH41" s="1">
        <f t="shared" si="23"/>
        <v>-1.2312236548490516E-2</v>
      </c>
      <c r="AI41" s="1">
        <f t="shared" si="24"/>
        <v>1.1753266100491686</v>
      </c>
      <c r="AJ41" s="1">
        <f t="shared" si="25"/>
        <v>-4.3263803693681546E-2</v>
      </c>
      <c r="AK41" s="1">
        <f t="shared" si="26"/>
        <v>-0.16029278189838078</v>
      </c>
      <c r="AL41" s="1">
        <f t="shared" si="27"/>
        <v>-0.74063381027164232</v>
      </c>
      <c r="AM41" s="1">
        <f t="shared" si="28"/>
        <v>-0.38822778614363368</v>
      </c>
      <c r="AN41" s="1">
        <f t="shared" ref="AN41:AT47" si="45">$AU41+$AB$7*SIN(AO41)</f>
        <v>5.6916136376372073</v>
      </c>
      <c r="AO41" s="1">
        <f t="shared" si="45"/>
        <v>5.6916202229105251</v>
      </c>
      <c r="AP41" s="1">
        <f t="shared" si="45"/>
        <v>5.6916536183729551</v>
      </c>
      <c r="AQ41" s="1">
        <f t="shared" si="45"/>
        <v>5.6918229630485415</v>
      </c>
      <c r="AR41" s="1">
        <f t="shared" si="45"/>
        <v>5.6926813949099548</v>
      </c>
      <c r="AS41" s="1">
        <f t="shared" si="45"/>
        <v>5.6970253432696873</v>
      </c>
      <c r="AT41" s="1">
        <f t="shared" si="45"/>
        <v>5.7188194188919219</v>
      </c>
      <c r="AU41" s="1">
        <f t="shared" si="30"/>
        <v>5.824089717096677</v>
      </c>
      <c r="AW41" s="1">
        <v>14500</v>
      </c>
      <c r="AX41" s="1">
        <f t="shared" si="36"/>
        <v>-0.1316058768547855</v>
      </c>
      <c r="AY41" s="1">
        <f t="shared" si="37"/>
        <v>-9.507603770413918E-2</v>
      </c>
      <c r="AZ41" s="1">
        <f t="shared" si="38"/>
        <v>-3.6529839150646316E-2</v>
      </c>
      <c r="BA41" s="1">
        <f t="shared" si="39"/>
        <v>1.233624828827969</v>
      </c>
      <c r="BB41" s="1">
        <f t="shared" si="40"/>
        <v>-0.56605920343955507</v>
      </c>
      <c r="BC41" s="1">
        <f t="shared" si="41"/>
        <v>-0.1821935617120814</v>
      </c>
      <c r="BD41" s="1">
        <f t="shared" si="42"/>
        <v>-9.1349612780254622E-2</v>
      </c>
      <c r="BE41" s="1">
        <f t="shared" si="35"/>
        <v>6.1400274060671531</v>
      </c>
      <c r="BF41" s="1">
        <f t="shared" si="35"/>
        <v>6.140031799461763</v>
      </c>
      <c r="BG41" s="1">
        <f t="shared" si="35"/>
        <v>6.1400504846539548</v>
      </c>
      <c r="BH41" s="1">
        <f t="shared" si="35"/>
        <v>6.1401299525755064</v>
      </c>
      <c r="BI41" s="1">
        <f t="shared" si="35"/>
        <v>6.1404679186372926</v>
      </c>
      <c r="BJ41" s="1">
        <f t="shared" si="35"/>
        <v>6.1419050586555048</v>
      </c>
      <c r="BK41" s="1">
        <f t="shared" si="35"/>
        <v>6.1480129969154591</v>
      </c>
      <c r="BL41" s="1">
        <f t="shared" si="43"/>
        <v>6.1739184522845996</v>
      </c>
    </row>
    <row r="42" spans="1:64">
      <c r="A42" s="4" t="s">
        <v>136</v>
      </c>
      <c r="B42" s="102"/>
      <c r="C42" s="101">
        <v>50213.377999999997</v>
      </c>
      <c r="D42" s="101">
        <v>1.6E-2</v>
      </c>
      <c r="E42" s="1">
        <f t="shared" si="11"/>
        <v>13106.669629383696</v>
      </c>
      <c r="F42" s="105">
        <f t="shared" si="44"/>
        <v>13107</v>
      </c>
      <c r="G42" s="1">
        <f t="shared" si="13"/>
        <v>-0.11463160000130301</v>
      </c>
      <c r="I42" s="1">
        <f t="shared" si="33"/>
        <v>-0.11463160000130301</v>
      </c>
      <c r="O42" s="1">
        <f t="shared" ca="1" si="14"/>
        <v>-0.18622864309315248</v>
      </c>
      <c r="P42" s="1">
        <f t="shared" si="15"/>
        <v>-8.8301545607632509E-2</v>
      </c>
      <c r="Q42" s="271">
        <f t="shared" si="16"/>
        <v>35194.877999999997</v>
      </c>
      <c r="S42" s="2">
        <v>0.1</v>
      </c>
      <c r="W42" s="1">
        <f t="shared" si="34"/>
        <v>-9.2186359247114921E-2</v>
      </c>
      <c r="Y42" s="1">
        <f>Y40-Y39</f>
        <v>-1.9028885715150476E-2</v>
      </c>
      <c r="Z42" s="1">
        <f t="shared" si="17"/>
        <v>13107</v>
      </c>
      <c r="AA42" s="1">
        <f t="shared" si="18"/>
        <v>-0.1107467863618206</v>
      </c>
      <c r="AB42" s="1">
        <f t="shared" si="19"/>
        <v>-9.2186359247114921E-2</v>
      </c>
      <c r="AC42" s="1">
        <f t="shared" si="20"/>
        <v>-2.6330054393670504E-2</v>
      </c>
      <c r="AE42" s="1">
        <f t="shared" si="21"/>
        <v>1.5091777013508588E-6</v>
      </c>
      <c r="AG42" s="2"/>
      <c r="AH42" s="1">
        <f t="shared" si="23"/>
        <v>-2.2445240754188096E-2</v>
      </c>
      <c r="AI42" s="1">
        <f t="shared" si="24"/>
        <v>1.2057203174718234</v>
      </c>
      <c r="AJ42" s="1">
        <f t="shared" si="25"/>
        <v>-0.25730235211940627</v>
      </c>
      <c r="AK42" s="1">
        <f t="shared" si="26"/>
        <v>-0.118795400160727</v>
      </c>
      <c r="AL42" s="1">
        <f t="shared" si="27"/>
        <v>-0.52368160068479153</v>
      </c>
      <c r="AM42" s="1">
        <f t="shared" si="28"/>
        <v>-0.26799357875375651</v>
      </c>
      <c r="AN42" s="1">
        <f t="shared" si="45"/>
        <v>5.8685276701267597</v>
      </c>
      <c r="AO42" s="1">
        <f t="shared" si="45"/>
        <v>5.8685357847775412</v>
      </c>
      <c r="AP42" s="1">
        <f t="shared" si="45"/>
        <v>5.8685731059786708</v>
      </c>
      <c r="AQ42" s="1">
        <f t="shared" si="45"/>
        <v>5.8687447471311129</v>
      </c>
      <c r="AR42" s="1">
        <f t="shared" si="45"/>
        <v>5.869533962423918</v>
      </c>
      <c r="AS42" s="1">
        <f t="shared" si="45"/>
        <v>5.8731593111575418</v>
      </c>
      <c r="AT42" s="1">
        <f t="shared" si="45"/>
        <v>5.8897406066937661</v>
      </c>
      <c r="AU42" s="1">
        <f t="shared" si="30"/>
        <v>5.9642319513737672</v>
      </c>
      <c r="AW42" s="1">
        <v>15000</v>
      </c>
      <c r="AX42" s="1">
        <f t="shared" si="36"/>
        <v>-0.13867435615669751</v>
      </c>
      <c r="AY42" s="1">
        <f t="shared" si="37"/>
        <v>-9.7644526872984777E-2</v>
      </c>
      <c r="AZ42" s="1">
        <f t="shared" si="38"/>
        <v>-4.1029829283712731E-2</v>
      </c>
      <c r="BA42" s="1">
        <f t="shared" si="39"/>
        <v>1.2371735474268823</v>
      </c>
      <c r="BB42" s="1">
        <f t="shared" si="40"/>
        <v>-0.66471026012973922</v>
      </c>
      <c r="BC42" s="1">
        <f t="shared" si="41"/>
        <v>-5.6805189587429805E-2</v>
      </c>
      <c r="BD42" s="1">
        <f t="shared" si="42"/>
        <v>-2.8410234786734614E-2</v>
      </c>
      <c r="BE42" s="1">
        <f t="shared" ref="BE42:BK48" si="46">$BL42+$AB$7*SIN(BF42)</f>
        <v>6.2385936040487078</v>
      </c>
      <c r="BF42" s="1">
        <f t="shared" si="46"/>
        <v>6.2385950473669523</v>
      </c>
      <c r="BG42" s="1">
        <f t="shared" si="46"/>
        <v>6.2386011290896475</v>
      </c>
      <c r="BH42" s="1">
        <f t="shared" si="46"/>
        <v>6.238626755679566</v>
      </c>
      <c r="BI42" s="1">
        <f t="shared" si="46"/>
        <v>6.2387347382675369</v>
      </c>
      <c r="BJ42" s="1">
        <f t="shared" si="46"/>
        <v>6.239189738083299</v>
      </c>
      <c r="BK42" s="1">
        <f t="shared" si="46"/>
        <v>6.2411068447816538</v>
      </c>
      <c r="BL42" s="1">
        <f t="shared" si="43"/>
        <v>6.2491828101133269</v>
      </c>
    </row>
    <row r="43" spans="1:64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1"/>
        <v>13121.125843999698</v>
      </c>
      <c r="F43" s="105">
        <f t="shared" si="44"/>
        <v>13121.5</v>
      </c>
      <c r="G43" s="1">
        <f t="shared" si="13"/>
        <v>-0.12982419999752892</v>
      </c>
      <c r="I43" s="1">
        <f t="shared" si="33"/>
        <v>-0.12982419999752892</v>
      </c>
      <c r="O43" s="1">
        <f t="shared" ca="1" si="14"/>
        <v>-0.18624356289655564</v>
      </c>
      <c r="P43" s="1">
        <f t="shared" si="15"/>
        <v>-8.8369172153404951E-2</v>
      </c>
      <c r="Q43" s="271">
        <f t="shared" si="16"/>
        <v>35199.894</v>
      </c>
      <c r="S43" s="2">
        <v>0.1</v>
      </c>
      <c r="W43" s="1">
        <f t="shared" si="34"/>
        <v>-0.10722398720018742</v>
      </c>
      <c r="Z43" s="1">
        <f t="shared" si="17"/>
        <v>13121.5</v>
      </c>
      <c r="AA43" s="1">
        <f t="shared" si="18"/>
        <v>-0.11096938495074646</v>
      </c>
      <c r="AB43" s="1">
        <f t="shared" si="19"/>
        <v>-0.10722398720018742</v>
      </c>
      <c r="AC43" s="1">
        <f t="shared" si="20"/>
        <v>-4.1455027844123971E-2</v>
      </c>
      <c r="AE43" s="1">
        <f t="shared" si="21"/>
        <v>3.5550405044837443E-5</v>
      </c>
      <c r="AG43" s="2"/>
      <c r="AH43" s="1">
        <f t="shared" si="23"/>
        <v>-2.260021279734151E-2</v>
      </c>
      <c r="AI43" s="1">
        <f t="shared" si="24"/>
        <v>1.2061304880096735</v>
      </c>
      <c r="AJ43" s="1">
        <f t="shared" si="25"/>
        <v>-0.26064734096097053</v>
      </c>
      <c r="AK43" s="1">
        <f t="shared" si="26"/>
        <v>-0.11808225113432151</v>
      </c>
      <c r="AL43" s="1">
        <f t="shared" si="27"/>
        <v>-0.52021846158606466</v>
      </c>
      <c r="AM43" s="1">
        <f t="shared" si="28"/>
        <v>-0.26613850590432708</v>
      </c>
      <c r="AN43" s="1">
        <f t="shared" si="45"/>
        <v>5.8713172303943875</v>
      </c>
      <c r="AO43" s="1">
        <f t="shared" si="45"/>
        <v>5.8713253474581943</v>
      </c>
      <c r="AP43" s="1">
        <f t="shared" si="45"/>
        <v>5.8713626341214935</v>
      </c>
      <c r="AQ43" s="1">
        <f t="shared" si="45"/>
        <v>5.8715339068840073</v>
      </c>
      <c r="AR43" s="1">
        <f t="shared" si="45"/>
        <v>5.8723204677318801</v>
      </c>
      <c r="AS43" s="1">
        <f t="shared" si="45"/>
        <v>5.8759292573297248</v>
      </c>
      <c r="AT43" s="1">
        <f t="shared" si="45"/>
        <v>5.8924158058375831</v>
      </c>
      <c r="AU43" s="1">
        <f t="shared" si="30"/>
        <v>5.9664146177508002</v>
      </c>
      <c r="AW43" s="1">
        <v>15500</v>
      </c>
      <c r="AX43" s="1">
        <f t="shared" si="36"/>
        <v>-0.14542215749467607</v>
      </c>
      <c r="AY43" s="1">
        <f t="shared" si="37"/>
        <v>-0.10028531905715173</v>
      </c>
      <c r="AZ43" s="1">
        <f t="shared" si="38"/>
        <v>-4.5136838437524363E-2</v>
      </c>
      <c r="BA43" s="1">
        <f t="shared" si="39"/>
        <v>1.2369926522504708</v>
      </c>
      <c r="BB43" s="1">
        <f t="shared" si="40"/>
        <v>-0.75314989416175282</v>
      </c>
      <c r="BC43" s="1">
        <f t="shared" si="41"/>
        <v>6.8926095039263585E-2</v>
      </c>
      <c r="BD43" s="1">
        <f t="shared" si="42"/>
        <v>3.4476697944123801E-2</v>
      </c>
      <c r="BE43" s="1">
        <f t="shared" si="46"/>
        <v>6.3372944799056876</v>
      </c>
      <c r="BF43" s="1">
        <f t="shared" si="46"/>
        <v>6.3372927332432978</v>
      </c>
      <c r="BG43" s="1">
        <f t="shared" si="46"/>
        <v>6.337285369856879</v>
      </c>
      <c r="BH43" s="1">
        <f t="shared" si="46"/>
        <v>6.3372543281378277</v>
      </c>
      <c r="BI43" s="1">
        <f t="shared" si="46"/>
        <v>6.3371234665956289</v>
      </c>
      <c r="BJ43" s="1">
        <f t="shared" si="46"/>
        <v>6.3365718080839795</v>
      </c>
      <c r="BK43" s="1">
        <f t="shared" si="46"/>
        <v>6.3342464191671368</v>
      </c>
      <c r="BL43" s="1">
        <f t="shared" si="43"/>
        <v>6.3244471679420533</v>
      </c>
    </row>
    <row r="44" spans="1:64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1"/>
        <v>13144.16471553882</v>
      </c>
      <c r="F44" s="105">
        <f t="shared" si="44"/>
        <v>13144.5</v>
      </c>
      <c r="G44" s="1">
        <f t="shared" si="13"/>
        <v>-0.11633659999642987</v>
      </c>
      <c r="I44" s="1">
        <f t="shared" si="33"/>
        <v>-0.11633659999642987</v>
      </c>
      <c r="O44" s="1">
        <f t="shared" ca="1" si="14"/>
        <v>-0.18626722879160887</v>
      </c>
      <c r="P44" s="1">
        <f t="shared" si="15"/>
        <v>-8.8476566569400575E-2</v>
      </c>
      <c r="Q44" s="271">
        <f t="shared" si="16"/>
        <v>35207.887999999999</v>
      </c>
      <c r="S44" s="2">
        <v>0.1</v>
      </c>
      <c r="W44" s="1">
        <f t="shared" si="34"/>
        <v>-9.3490823253624511E-2</v>
      </c>
      <c r="Z44" s="1">
        <f t="shared" si="17"/>
        <v>13144.5</v>
      </c>
      <c r="AA44" s="1">
        <f t="shared" si="18"/>
        <v>-0.11132234331220595</v>
      </c>
      <c r="AB44" s="1">
        <f t="shared" si="19"/>
        <v>-9.3490823253624511E-2</v>
      </c>
      <c r="AC44" s="1">
        <f t="shared" si="20"/>
        <v>-2.7860033427029293E-2</v>
      </c>
      <c r="AE44" s="1">
        <f t="shared" si="21"/>
        <v>2.5142770095284284E-6</v>
      </c>
      <c r="AG44" s="2"/>
      <c r="AH44" s="1">
        <f t="shared" si="23"/>
        <v>-2.2845776742805364E-2</v>
      </c>
      <c r="AI44" s="1">
        <f t="shared" si="24"/>
        <v>1.2067765936652235</v>
      </c>
      <c r="AJ44" s="1">
        <f t="shared" si="25"/>
        <v>-0.26595139862761052</v>
      </c>
      <c r="AK44" s="1">
        <f t="shared" si="26"/>
        <v>-0.11694715230505671</v>
      </c>
      <c r="AL44" s="1">
        <f t="shared" si="27"/>
        <v>-0.51472039182532281</v>
      </c>
      <c r="AM44" s="1">
        <f t="shared" si="28"/>
        <v>-0.26319690243391108</v>
      </c>
      <c r="AN44" s="1">
        <f t="shared" si="45"/>
        <v>5.8757439885229585</v>
      </c>
      <c r="AO44" s="1">
        <f t="shared" si="45"/>
        <v>5.8757521077540016</v>
      </c>
      <c r="AP44" s="1">
        <f t="shared" si="45"/>
        <v>5.8757893327559731</v>
      </c>
      <c r="AQ44" s="1">
        <f t="shared" si="45"/>
        <v>5.8759599940682126</v>
      </c>
      <c r="AR44" s="1">
        <f t="shared" si="45"/>
        <v>5.8767422452480718</v>
      </c>
      <c r="AS44" s="1">
        <f t="shared" si="45"/>
        <v>5.8803244505208916</v>
      </c>
      <c r="AT44" s="1">
        <f t="shared" si="45"/>
        <v>5.8966599473181729</v>
      </c>
      <c r="AU44" s="1">
        <f t="shared" si="30"/>
        <v>5.9698767782109208</v>
      </c>
      <c r="AW44" s="1">
        <v>16000</v>
      </c>
      <c r="AX44" s="1">
        <f t="shared" si="36"/>
        <v>-0.1517972158924274</v>
      </c>
      <c r="AY44" s="1">
        <f t="shared" si="37"/>
        <v>-0.10299841425664</v>
      </c>
      <c r="AZ44" s="1">
        <f t="shared" si="38"/>
        <v>-4.8798801635787398E-2</v>
      </c>
      <c r="BA44" s="1">
        <f t="shared" si="39"/>
        <v>1.2330893117228092</v>
      </c>
      <c r="BB44" s="1">
        <f t="shared" si="40"/>
        <v>-0.82946696902263994</v>
      </c>
      <c r="BC44" s="1">
        <f t="shared" si="41"/>
        <v>0.19424158300519173</v>
      </c>
      <c r="BD44" s="1">
        <f t="shared" si="42"/>
        <v>9.742731032015918E-2</v>
      </c>
      <c r="BE44" s="1">
        <f t="shared" si="46"/>
        <v>6.4358320289448976</v>
      </c>
      <c r="BF44" s="1">
        <f t="shared" si="46"/>
        <v>6.4358273821730165</v>
      </c>
      <c r="BG44" s="1">
        <f t="shared" si="46"/>
        <v>6.4358075914079906</v>
      </c>
      <c r="BH44" s="1">
        <f t="shared" si="46"/>
        <v>6.4357233025176495</v>
      </c>
      <c r="BI44" s="1">
        <f t="shared" si="46"/>
        <v>6.4353643282633071</v>
      </c>
      <c r="BJ44" s="1">
        <f t="shared" si="46"/>
        <v>6.4338357292708723</v>
      </c>
      <c r="BK44" s="1">
        <f t="shared" si="46"/>
        <v>6.4273305097024842</v>
      </c>
      <c r="BL44" s="1">
        <f t="shared" si="43"/>
        <v>6.3997115257707797</v>
      </c>
    </row>
    <row r="45" spans="1:64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1"/>
        <v>14203.635784088257</v>
      </c>
      <c r="F45" s="105">
        <f t="shared" si="44"/>
        <v>14204</v>
      </c>
      <c r="G45" s="1">
        <f t="shared" si="13"/>
        <v>-0.12637519999407232</v>
      </c>
      <c r="K45" s="1">
        <f t="shared" ref="K45:K63" si="47">+G45</f>
        <v>-0.12637519999407232</v>
      </c>
      <c r="O45" s="1">
        <f t="shared" ca="1" si="14"/>
        <v>-0.18735740339199641</v>
      </c>
      <c r="P45" s="1">
        <f t="shared" si="15"/>
        <v>-9.3589563610698506E-2</v>
      </c>
      <c r="Q45" s="271">
        <f t="shared" si="16"/>
        <v>35575.502</v>
      </c>
      <c r="S45" s="2">
        <v>1</v>
      </c>
      <c r="Y45" s="1">
        <f t="shared" ref="Y45:Y63" si="48">AB45</f>
        <v>-9.2670324077003596E-2</v>
      </c>
      <c r="Z45" s="1">
        <f t="shared" si="17"/>
        <v>14204</v>
      </c>
      <c r="AA45" s="1">
        <f t="shared" si="18"/>
        <v>-0.12729443952776723</v>
      </c>
      <c r="AB45" s="1">
        <f t="shared" si="19"/>
        <v>-9.2670324077003596E-2</v>
      </c>
      <c r="AC45" s="1">
        <f t="shared" si="20"/>
        <v>-3.2785636383373812E-2</v>
      </c>
      <c r="AE45" s="1">
        <f t="shared" si="21"/>
        <v>8.4500132030763546E-7</v>
      </c>
      <c r="AF45" s="1">
        <f t="shared" ref="AF45:AF76" si="49">IF(S45&lt;&gt;0,G45-P45,-9999)</f>
        <v>-3.2785636383373812E-2</v>
      </c>
      <c r="AG45" s="2"/>
      <c r="AH45" s="1">
        <f t="shared" si="23"/>
        <v>-3.3704875917068722E-2</v>
      </c>
      <c r="AI45" s="1">
        <f t="shared" si="24"/>
        <v>1.2298174115841931</v>
      </c>
      <c r="AJ45" s="1">
        <f t="shared" si="25"/>
        <v>-0.50376625810248166</v>
      </c>
      <c r="AK45" s="1">
        <f t="shared" si="26"/>
        <v>-6.0142775566120077E-2</v>
      </c>
      <c r="AL45" s="1">
        <f t="shared" si="27"/>
        <v>-0.25595795881003058</v>
      </c>
      <c r="AM45" s="1">
        <f t="shared" si="28"/>
        <v>-0.12868229381398807</v>
      </c>
      <c r="AN45" s="1">
        <f t="shared" si="45"/>
        <v>6.0818594214659356</v>
      </c>
      <c r="AO45" s="1">
        <f t="shared" si="45"/>
        <v>6.0818652514507541</v>
      </c>
      <c r="AP45" s="1">
        <f t="shared" si="45"/>
        <v>6.0818902986988297</v>
      </c>
      <c r="AQ45" s="1">
        <f t="shared" si="45"/>
        <v>6.0819979072374073</v>
      </c>
      <c r="AR45" s="1">
        <f t="shared" si="45"/>
        <v>6.0824601905600195</v>
      </c>
      <c r="AS45" s="1">
        <f t="shared" si="45"/>
        <v>6.0844456538013301</v>
      </c>
      <c r="AT45" s="1">
        <f t="shared" si="45"/>
        <v>6.0929641164359349</v>
      </c>
      <c r="AU45" s="1">
        <f t="shared" si="30"/>
        <v>6.1293619524499938</v>
      </c>
      <c r="AW45" s="1">
        <v>16500</v>
      </c>
      <c r="AX45" s="1">
        <f t="shared" si="36"/>
        <v>-0.15775755751768372</v>
      </c>
      <c r="AY45" s="1">
        <f t="shared" si="37"/>
        <v>-0.10578381247144961</v>
      </c>
      <c r="AZ45" s="1">
        <f t="shared" si="38"/>
        <v>-5.1973745046234116E-2</v>
      </c>
      <c r="BA45" s="1">
        <f t="shared" si="39"/>
        <v>1.2256163378793317</v>
      </c>
      <c r="BB45" s="1">
        <f t="shared" si="40"/>
        <v>-0.89225445773359469</v>
      </c>
      <c r="BC45" s="1">
        <f t="shared" si="41"/>
        <v>0.31840257515675535</v>
      </c>
      <c r="BD45" s="1">
        <f t="shared" si="42"/>
        <v>0.16056005262614234</v>
      </c>
      <c r="BE45" s="1">
        <f t="shared" si="46"/>
        <v>6.533914650233771</v>
      </c>
      <c r="BF45" s="1">
        <f t="shared" si="46"/>
        <v>6.5339078481106627</v>
      </c>
      <c r="BG45" s="1">
        <f t="shared" si="46"/>
        <v>6.5338782903694446</v>
      </c>
      <c r="BH45" s="1">
        <f t="shared" si="46"/>
        <v>6.5337498536474499</v>
      </c>
      <c r="BI45" s="1">
        <f t="shared" si="46"/>
        <v>6.5331918088640837</v>
      </c>
      <c r="BJ45" s="1">
        <f t="shared" si="46"/>
        <v>6.5307680803030967</v>
      </c>
      <c r="BK45" s="1">
        <f t="shared" si="46"/>
        <v>6.5202582201706036</v>
      </c>
      <c r="BL45" s="1">
        <f t="shared" si="43"/>
        <v>6.474975883599507</v>
      </c>
    </row>
    <row r="46" spans="1:64">
      <c r="A46" s="4" t="s">
        <v>138</v>
      </c>
      <c r="B46" s="102"/>
      <c r="C46" s="101">
        <v>50947.370999999999</v>
      </c>
      <c r="D46" s="101">
        <v>1E-3</v>
      </c>
      <c r="E46" s="1">
        <f t="shared" si="11"/>
        <v>15222.052471217266</v>
      </c>
      <c r="F46" s="105">
        <f t="shared" si="44"/>
        <v>15222.5</v>
      </c>
      <c r="G46" s="1">
        <f t="shared" si="13"/>
        <v>-0.15528300000005402</v>
      </c>
      <c r="K46" s="1">
        <f t="shared" si="47"/>
        <v>-0.15528300000005402</v>
      </c>
      <c r="O46" s="1">
        <f t="shared" ca="1" si="14"/>
        <v>-0.18840539096207165</v>
      </c>
      <c r="P46" s="1">
        <f t="shared" si="15"/>
        <v>-9.8810750876334563E-2</v>
      </c>
      <c r="Q46" s="271">
        <f t="shared" si="16"/>
        <v>35928.870999999999</v>
      </c>
      <c r="S46" s="2">
        <v>1</v>
      </c>
      <c r="Y46" s="1">
        <f t="shared" si="48"/>
        <v>-0.11237371431941784</v>
      </c>
      <c r="Z46" s="1">
        <f t="shared" si="17"/>
        <v>15222.5</v>
      </c>
      <c r="AA46" s="1">
        <f t="shared" si="18"/>
        <v>-0.14172003655697074</v>
      </c>
      <c r="AB46" s="1">
        <f t="shared" si="19"/>
        <v>-0.11237371431941784</v>
      </c>
      <c r="AC46" s="1">
        <f t="shared" si="20"/>
        <v>-5.6472249123719453E-2</v>
      </c>
      <c r="AE46" s="1">
        <f t="shared" si="21"/>
        <v>1.8395397735841335E-4</v>
      </c>
      <c r="AF46" s="1">
        <f t="shared" si="49"/>
        <v>-5.6472249123719453E-2</v>
      </c>
      <c r="AG46" s="2"/>
      <c r="AH46" s="1">
        <f t="shared" si="23"/>
        <v>-4.2909285680636185E-2</v>
      </c>
      <c r="AI46" s="1">
        <f t="shared" si="24"/>
        <v>1.2375566356881003</v>
      </c>
      <c r="AJ46" s="1">
        <f t="shared" si="25"/>
        <v>-0.70545092918030738</v>
      </c>
      <c r="AK46" s="1">
        <f t="shared" si="26"/>
        <v>-2.0238726821380679E-4</v>
      </c>
      <c r="AL46" s="1">
        <f t="shared" si="27"/>
        <v>-8.5195355062034773E-4</v>
      </c>
      <c r="AM46" s="1">
        <f t="shared" si="28"/>
        <v>-4.2597680107555322E-4</v>
      </c>
      <c r="AN46" s="1">
        <f t="shared" si="45"/>
        <v>6.2825165982222995</v>
      </c>
      <c r="AO46" s="1">
        <f t="shared" si="45"/>
        <v>6.2825166199903633</v>
      </c>
      <c r="AP46" s="1">
        <f t="shared" si="45"/>
        <v>6.2825167116235026</v>
      </c>
      <c r="AQ46" s="1">
        <f t="shared" si="45"/>
        <v>6.2825170973552122</v>
      </c>
      <c r="AR46" s="1">
        <f t="shared" si="45"/>
        <v>6.2825187211012876</v>
      </c>
      <c r="AS46" s="1">
        <f t="shared" si="45"/>
        <v>6.2825255562959308</v>
      </c>
      <c r="AT46" s="1">
        <f t="shared" si="45"/>
        <v>6.2825543291970396</v>
      </c>
      <c r="AU46" s="1">
        <f t="shared" si="30"/>
        <v>6.28267544934711</v>
      </c>
      <c r="AW46" s="1">
        <v>17000</v>
      </c>
      <c r="AX46" s="1">
        <f t="shared" si="36"/>
        <v>-0.1632726271786544</v>
      </c>
      <c r="AY46" s="1">
        <f t="shared" si="37"/>
        <v>-0.10864151370158054</v>
      </c>
      <c r="AZ46" s="1">
        <f t="shared" si="38"/>
        <v>-5.4631113477073855E-2</v>
      </c>
      <c r="BA46" s="1">
        <f t="shared" si="39"/>
        <v>1.2148564713153371</v>
      </c>
      <c r="BB46" s="1">
        <f t="shared" si="40"/>
        <v>-0.94068228279601063</v>
      </c>
      <c r="BC46" s="1">
        <f t="shared" si="41"/>
        <v>0.44072453114104787</v>
      </c>
      <c r="BD46" s="1">
        <f t="shared" si="42"/>
        <v>0.22399983324661962</v>
      </c>
      <c r="BE46" s="1">
        <f t="shared" si="46"/>
        <v>6.6312681824693218</v>
      </c>
      <c r="BF46" s="1">
        <f t="shared" si="46"/>
        <v>6.6312602384302455</v>
      </c>
      <c r="BG46" s="1">
        <f t="shared" si="46"/>
        <v>6.6312246647304836</v>
      </c>
      <c r="BH46" s="1">
        <f t="shared" si="46"/>
        <v>6.6310653700223261</v>
      </c>
      <c r="BI46" s="1">
        <f t="shared" si="46"/>
        <v>6.6303521804286811</v>
      </c>
      <c r="BJ46" s="1">
        <f t="shared" si="46"/>
        <v>6.6271613576550825</v>
      </c>
      <c r="BK46" s="1">
        <f t="shared" si="46"/>
        <v>6.6129295397861547</v>
      </c>
      <c r="BL46" s="1">
        <f t="shared" si="43"/>
        <v>6.5502402414282344</v>
      </c>
    </row>
    <row r="47" spans="1:64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1"/>
        <v>19337.985778958267</v>
      </c>
      <c r="F47" s="105">
        <f t="shared" si="44"/>
        <v>19338.5</v>
      </c>
      <c r="G47" s="1">
        <f t="shared" si="13"/>
        <v>-0.17842379999638069</v>
      </c>
      <c r="K47" s="1">
        <f t="shared" si="47"/>
        <v>-0.17842379999638069</v>
      </c>
      <c r="O47" s="1">
        <f t="shared" ca="1" si="14"/>
        <v>-0.19264055722464377</v>
      </c>
      <c r="P47" s="1">
        <f t="shared" si="15"/>
        <v>-0.12296685292864742</v>
      </c>
      <c r="Q47" s="271">
        <f t="shared" si="16"/>
        <v>37357.012600000002</v>
      </c>
      <c r="S47" s="2">
        <v>1</v>
      </c>
      <c r="Y47" s="1">
        <f t="shared" si="48"/>
        <v>-0.11848428211391604</v>
      </c>
      <c r="Z47" s="1">
        <f t="shared" si="17"/>
        <v>19338.5</v>
      </c>
      <c r="AA47" s="1">
        <f t="shared" si="18"/>
        <v>-0.18290637081111208</v>
      </c>
      <c r="AB47" s="1">
        <f t="shared" si="19"/>
        <v>-0.11848428211391604</v>
      </c>
      <c r="AC47" s="1">
        <f t="shared" si="20"/>
        <v>-5.545694706773327E-2</v>
      </c>
      <c r="AE47" s="1">
        <f t="shared" si="21"/>
        <v>2.0093441109081589E-5</v>
      </c>
      <c r="AF47" s="1">
        <f t="shared" si="49"/>
        <v>-5.545694706773327E-2</v>
      </c>
      <c r="AG47" s="2"/>
      <c r="AH47" s="1">
        <f t="shared" si="23"/>
        <v>-5.9939517882464662E-2</v>
      </c>
      <c r="AI47" s="1">
        <f t="shared" si="24"/>
        <v>1.1336116795017273</v>
      </c>
      <c r="AJ47" s="1">
        <f t="shared" si="25"/>
        <v>-0.98264515568562572</v>
      </c>
      <c r="AK47" s="1">
        <f t="shared" si="26"/>
        <v>0.19642076066643979</v>
      </c>
      <c r="AL47" s="1">
        <f t="shared" si="27"/>
        <v>0.97346106813442657</v>
      </c>
      <c r="AM47" s="1">
        <f t="shared" si="28"/>
        <v>0.52919580418066259</v>
      </c>
      <c r="AN47" s="1">
        <f t="shared" si="45"/>
        <v>7.0705608696430762</v>
      </c>
      <c r="AO47" s="1">
        <f t="shared" si="45"/>
        <v>7.0705574506542996</v>
      </c>
      <c r="AP47" s="1">
        <f t="shared" si="45"/>
        <v>7.0705370567730368</v>
      </c>
      <c r="AQ47" s="1">
        <f t="shared" si="45"/>
        <v>7.0704154182503638</v>
      </c>
      <c r="AR47" s="1">
        <f t="shared" si="45"/>
        <v>7.0696902180947081</v>
      </c>
      <c r="AS47" s="1">
        <f t="shared" si="45"/>
        <v>7.0653775052915977</v>
      </c>
      <c r="AT47" s="1">
        <f t="shared" si="45"/>
        <v>7.0400998741241443</v>
      </c>
      <c r="AU47" s="1">
        <f t="shared" si="30"/>
        <v>6.9022516429931891</v>
      </c>
      <c r="AW47" s="1">
        <v>17500</v>
      </c>
      <c r="AX47" s="1">
        <f t="shared" si="36"/>
        <v>-0.16832380528795463</v>
      </c>
      <c r="AY47" s="1">
        <f t="shared" si="37"/>
        <v>-0.11157151794703282</v>
      </c>
      <c r="AZ47" s="1">
        <f t="shared" si="38"/>
        <v>-5.675228734092181E-2</v>
      </c>
      <c r="BA47" s="1">
        <f t="shared" si="39"/>
        <v>1.2011947672283925</v>
      </c>
      <c r="BB47" s="1">
        <f t="shared" si="40"/>
        <v>-0.9745076859169759</v>
      </c>
      <c r="BC47" s="1">
        <f t="shared" si="41"/>
        <v>0.56060499747779202</v>
      </c>
      <c r="BD47" s="1">
        <f t="shared" si="42"/>
        <v>0.28788186584340442</v>
      </c>
      <c r="BE47" s="1">
        <f t="shared" si="46"/>
        <v>6.7276452159601732</v>
      </c>
      <c r="BF47" s="1">
        <f t="shared" si="46"/>
        <v>6.7276371762828111</v>
      </c>
      <c r="BG47" s="1">
        <f t="shared" si="46"/>
        <v>6.727599691628261</v>
      </c>
      <c r="BH47" s="1">
        <f t="shared" si="46"/>
        <v>6.7274249298477038</v>
      </c>
      <c r="BI47" s="1">
        <f t="shared" si="46"/>
        <v>6.7266103433487343</v>
      </c>
      <c r="BJ47" s="1">
        <f t="shared" si="46"/>
        <v>6.7228175959362906</v>
      </c>
      <c r="BK47" s="1">
        <f t="shared" si="46"/>
        <v>6.7052459094616186</v>
      </c>
      <c r="BL47" s="1">
        <f t="shared" si="43"/>
        <v>6.6255045992569599</v>
      </c>
    </row>
    <row r="48" spans="1:64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1"/>
        <v>19406.973567261175</v>
      </c>
      <c r="F48" s="105">
        <f t="shared" si="44"/>
        <v>19407.5</v>
      </c>
      <c r="G48" s="1">
        <f t="shared" si="13"/>
        <v>-0.18266099999891594</v>
      </c>
      <c r="K48" s="1">
        <f t="shared" si="47"/>
        <v>-0.18266099999891594</v>
      </c>
      <c r="O48" s="1">
        <f t="shared" ca="1" si="14"/>
        <v>-0.19271155490980352</v>
      </c>
      <c r="P48" s="1">
        <f t="shared" si="15"/>
        <v>-0.12341355932174136</v>
      </c>
      <c r="Q48" s="271">
        <f t="shared" si="16"/>
        <v>37380.9499</v>
      </c>
      <c r="S48" s="2">
        <v>1</v>
      </c>
      <c r="Y48" s="1">
        <f t="shared" si="48"/>
        <v>-0.12273735077090239</v>
      </c>
      <c r="Z48" s="1">
        <f t="shared" si="17"/>
        <v>19407.5</v>
      </c>
      <c r="AA48" s="1">
        <f t="shared" si="18"/>
        <v>-0.18333720854975491</v>
      </c>
      <c r="AB48" s="1">
        <f t="shared" si="19"/>
        <v>-0.12273735077090239</v>
      </c>
      <c r="AC48" s="1">
        <f t="shared" si="20"/>
        <v>-5.9247440677174579E-2</v>
      </c>
      <c r="AE48" s="1">
        <f t="shared" si="21"/>
        <v>4.5725800422773886E-7</v>
      </c>
      <c r="AF48" s="1">
        <f t="shared" si="49"/>
        <v>-5.9247440677174579E-2</v>
      </c>
      <c r="AG48" s="2"/>
      <c r="AH48" s="1">
        <f t="shared" si="23"/>
        <v>-5.9923649228013555E-2</v>
      </c>
      <c r="AI48" s="1">
        <f t="shared" si="24"/>
        <v>1.1307445046901816</v>
      </c>
      <c r="AJ48" s="1">
        <f t="shared" si="25"/>
        <v>-0.97984710562370891</v>
      </c>
      <c r="AK48" s="1">
        <f t="shared" si="26"/>
        <v>0.19834079412308039</v>
      </c>
      <c r="AL48" s="1">
        <f t="shared" si="27"/>
        <v>0.98798692234685748</v>
      </c>
      <c r="AM48" s="1">
        <f t="shared" si="28"/>
        <v>0.5385287362715574</v>
      </c>
      <c r="AN48" s="1">
        <f t="shared" ref="AN48:AT57" si="50">$AU48+$AB$7*SIN(AO48)</f>
        <v>7.083023582857952</v>
      </c>
      <c r="AO48" s="1">
        <f t="shared" si="50"/>
        <v>7.0830203562892118</v>
      </c>
      <c r="AP48" s="1">
        <f t="shared" si="50"/>
        <v>7.0830008647785183</v>
      </c>
      <c r="AQ48" s="1">
        <f t="shared" si="50"/>
        <v>7.0828831260314686</v>
      </c>
      <c r="AR48" s="1">
        <f t="shared" si="50"/>
        <v>7.0821722265042775</v>
      </c>
      <c r="AS48" s="1">
        <f t="shared" si="50"/>
        <v>7.0778908303290127</v>
      </c>
      <c r="AT48" s="1">
        <f t="shared" si="50"/>
        <v>7.052488367814119</v>
      </c>
      <c r="AU48" s="1">
        <f t="shared" si="30"/>
        <v>6.9126381243735535</v>
      </c>
      <c r="AW48" s="1">
        <v>18000</v>
      </c>
      <c r="AX48" s="1">
        <f t="shared" si="36"/>
        <v>-0.17290413395558876</v>
      </c>
      <c r="AY48" s="1">
        <f t="shared" si="37"/>
        <v>-0.11457382520780646</v>
      </c>
      <c r="AZ48" s="1">
        <f t="shared" si="38"/>
        <v>-5.8330308747782313E-2</v>
      </c>
      <c r="BA48" s="1">
        <f t="shared" si="39"/>
        <v>1.1850841150252023</v>
      </c>
      <c r="BB48" s="1">
        <f t="shared" si="40"/>
        <v>-0.99402806896438367</v>
      </c>
      <c r="BC48" s="1">
        <f t="shared" si="41"/>
        <v>0.67754276562320181</v>
      </c>
      <c r="BD48" s="1">
        <f t="shared" si="42"/>
        <v>0.35235512407858394</v>
      </c>
      <c r="BE48" s="1">
        <f t="shared" si="46"/>
        <v>6.8228319257785399</v>
      </c>
      <c r="BF48" s="1">
        <f t="shared" si="46"/>
        <v>6.822824656655353</v>
      </c>
      <c r="BG48" s="1">
        <f t="shared" si="46"/>
        <v>6.8227889888481066</v>
      </c>
      <c r="BH48" s="1">
        <f t="shared" si="46"/>
        <v>6.8226139866922306</v>
      </c>
      <c r="BI48" s="1">
        <f t="shared" si="46"/>
        <v>6.8217556135568449</v>
      </c>
      <c r="BJ48" s="1">
        <f t="shared" si="46"/>
        <v>6.8175517017845015</v>
      </c>
      <c r="BK48" s="1">
        <f t="shared" si="46"/>
        <v>6.7971107798537798</v>
      </c>
      <c r="BL48" s="1">
        <f t="shared" si="43"/>
        <v>6.7007689570856872</v>
      </c>
    </row>
    <row r="49" spans="1:6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1"/>
        <v>19524.983947146051</v>
      </c>
      <c r="F49" s="105">
        <f t="shared" si="44"/>
        <v>19525.5</v>
      </c>
      <c r="G49" s="1">
        <f t="shared" si="13"/>
        <v>-0.17905939999764087</v>
      </c>
      <c r="K49" s="1">
        <f t="shared" si="47"/>
        <v>-0.17905939999764087</v>
      </c>
      <c r="O49" s="1">
        <f t="shared" ca="1" si="14"/>
        <v>-0.19283297124094625</v>
      </c>
      <c r="P49" s="1">
        <f t="shared" si="15"/>
        <v>-0.12418068287066109</v>
      </c>
      <c r="Q49" s="271">
        <f t="shared" si="16"/>
        <v>37421.896999999997</v>
      </c>
      <c r="S49" s="2">
        <v>1</v>
      </c>
      <c r="Y49" s="1">
        <f t="shared" si="48"/>
        <v>-0.11918424017922341</v>
      </c>
      <c r="Z49" s="1">
        <f t="shared" si="17"/>
        <v>19525.5</v>
      </c>
      <c r="AA49" s="1">
        <f t="shared" si="18"/>
        <v>-0.18405584268907854</v>
      </c>
      <c r="AB49" s="1">
        <f t="shared" si="19"/>
        <v>-0.11918424017922341</v>
      </c>
      <c r="AC49" s="1">
        <f t="shared" si="20"/>
        <v>-5.4878717126979781E-2</v>
      </c>
      <c r="AE49" s="1">
        <f t="shared" si="21"/>
        <v>2.4964439568820955E-5</v>
      </c>
      <c r="AF49" s="1">
        <f t="shared" si="49"/>
        <v>-5.4878717126979781E-2</v>
      </c>
      <c r="AG49" s="2"/>
      <c r="AH49" s="1">
        <f t="shared" si="23"/>
        <v>-5.9875159818417456E-2</v>
      </c>
      <c r="AI49" s="1">
        <f t="shared" si="24"/>
        <v>1.1258120331913732</v>
      </c>
      <c r="AJ49" s="1">
        <f t="shared" si="25"/>
        <v>-0.97462151253988116</v>
      </c>
      <c r="AK49" s="1">
        <f t="shared" si="26"/>
        <v>0.2015056535790197</v>
      </c>
      <c r="AL49" s="1">
        <f t="shared" si="27"/>
        <v>1.0126574995183655</v>
      </c>
      <c r="AM49" s="1">
        <f t="shared" si="28"/>
        <v>0.55454865272644971</v>
      </c>
      <c r="AN49" s="1">
        <f t="shared" si="50"/>
        <v>7.1042632448096974</v>
      </c>
      <c r="AO49" s="1">
        <f t="shared" si="50"/>
        <v>7.1042603358389877</v>
      </c>
      <c r="AP49" s="1">
        <f t="shared" si="50"/>
        <v>7.1042423660276182</v>
      </c>
      <c r="AQ49" s="1">
        <f t="shared" si="50"/>
        <v>7.1041313673990878</v>
      </c>
      <c r="AR49" s="1">
        <f t="shared" si="50"/>
        <v>7.1034460273782321</v>
      </c>
      <c r="AS49" s="1">
        <f t="shared" si="50"/>
        <v>7.0992256173411299</v>
      </c>
      <c r="AT49" s="1">
        <f t="shared" si="50"/>
        <v>7.0736394081834071</v>
      </c>
      <c r="AU49" s="1">
        <f t="shared" si="30"/>
        <v>6.9304005128211328</v>
      </c>
      <c r="AW49" s="1">
        <v>18500</v>
      </c>
      <c r="AX49" s="1">
        <f t="shared" si="36"/>
        <v>-0.17701737578626137</v>
      </c>
      <c r="AY49" s="1">
        <f t="shared" si="37"/>
        <v>-0.11764843548390141</v>
      </c>
      <c r="AZ49" s="1">
        <f t="shared" si="38"/>
        <v>-5.9368940302359959E-2</v>
      </c>
      <c r="BA49" s="1">
        <f t="shared" si="39"/>
        <v>1.1670094594188412</v>
      </c>
      <c r="BB49" s="1">
        <f t="shared" si="40"/>
        <v>-0.99999091702052578</v>
      </c>
      <c r="BC49" s="1">
        <f t="shared" si="41"/>
        <v>0.7911473623839379</v>
      </c>
      <c r="BD49" s="1">
        <f t="shared" si="42"/>
        <v>0.41758538928198369</v>
      </c>
      <c r="BE49" s="1">
        <f t="shared" ref="BE49:BK58" si="51">$BL49+$AB$7*SIN(BF49)</f>
        <v>6.916652088263274</v>
      </c>
      <c r="BF49" s="1">
        <f t="shared" si="51"/>
        <v>6.9166461418376981</v>
      </c>
      <c r="BG49" s="1">
        <f t="shared" si="51"/>
        <v>6.916615084985847</v>
      </c>
      <c r="BH49" s="1">
        <f t="shared" si="51"/>
        <v>6.9164528934977225</v>
      </c>
      <c r="BI49" s="1">
        <f t="shared" si="51"/>
        <v>6.9156061771941459</v>
      </c>
      <c r="BJ49" s="1">
        <f t="shared" si="51"/>
        <v>6.9111944068698197</v>
      </c>
      <c r="BK49" s="1">
        <f t="shared" si="51"/>
        <v>6.8884301580309222</v>
      </c>
      <c r="BL49" s="1">
        <f t="shared" si="43"/>
        <v>6.7760333149144145</v>
      </c>
    </row>
    <row r="50" spans="1:6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52">+(C50-C$7)/C$8</f>
        <v>19533.478126041129</v>
      </c>
      <c r="F50" s="108">
        <f t="shared" si="44"/>
        <v>19534</v>
      </c>
      <c r="G50" s="1">
        <f t="shared" ref="G50:G81" si="53">+C50-(C$7+F50*C$8)</f>
        <v>-0.18107920000329614</v>
      </c>
      <c r="K50" s="1">
        <f t="shared" si="47"/>
        <v>-0.18107920000329614</v>
      </c>
      <c r="O50" s="1">
        <f t="shared" ref="O50:O81" ca="1" si="54">+C$11+C$12*$F50</f>
        <v>-0.19284171733259636</v>
      </c>
      <c r="P50" s="1">
        <f t="shared" ref="P50:P81" si="55">+D$11+D$12*F50+D$13*F50^2</f>
        <v>-0.12423609725800586</v>
      </c>
      <c r="Q50" s="271">
        <f t="shared" ref="Q50:Q81" si="56">+C50-15018.5</f>
        <v>37424.844299999997</v>
      </c>
      <c r="S50" s="2">
        <v>1</v>
      </c>
      <c r="Y50" s="1">
        <f t="shared" si="48"/>
        <v>-0.12120856549033414</v>
      </c>
      <c r="Z50" s="1">
        <f t="shared" ref="Z50:Z81" si="57">F50</f>
        <v>19534</v>
      </c>
      <c r="AA50" s="1">
        <f t="shared" ref="AA50:AA81" si="58">AB$3+AB$4*Z50+AB$5*Z50^2+AH50</f>
        <v>-0.18410673177096787</v>
      </c>
      <c r="AB50" s="1">
        <f t="shared" ref="AB50:AB81" si="59">G50-AH50</f>
        <v>-0.12120856549033414</v>
      </c>
      <c r="AC50" s="1">
        <f t="shared" ref="AC50:AC81" si="60">+G50-P50</f>
        <v>-5.684310274529028E-2</v>
      </c>
      <c r="AE50" s="1">
        <f t="shared" ref="AE50:AE81" si="61">+(G50-AA50)^2*S50</f>
        <v>9.1659486042615201E-6</v>
      </c>
      <c r="AF50" s="1">
        <f t="shared" si="49"/>
        <v>-5.684310274529028E-2</v>
      </c>
      <c r="AG50" s="2"/>
      <c r="AH50" s="1">
        <f t="shared" ref="AH50:AH81" si="62">$AB$6*($AB$11/AI50*AJ50+$AB$12)</f>
        <v>-5.9870634512961998E-2</v>
      </c>
      <c r="AI50" s="1">
        <f t="shared" ref="AI50:AI81" si="63">1+$AB$7*COS(AL50)</f>
        <v>1.1254554164356374</v>
      </c>
      <c r="AJ50" s="1">
        <f t="shared" ref="AJ50:AJ81" si="64">SIN(AL50+RADIANS($AB$9))</f>
        <v>-0.97422402953466813</v>
      </c>
      <c r="AK50" s="1">
        <f t="shared" ref="AK50:AK81" si="65">$AB$7*SIN(AL50)</f>
        <v>0.2017278726577364</v>
      </c>
      <c r="AL50" s="1">
        <f t="shared" ref="AL50:AL81" si="66">2*ATAN(AM50)</f>
        <v>1.0144262843021514</v>
      </c>
      <c r="AM50" s="1">
        <f t="shared" ref="AM50:AM81" si="67">SQRT((1+$AB$7)/(1-$AB$7))*TAN(AN50/2)</f>
        <v>0.55570558489426869</v>
      </c>
      <c r="AN50" s="1">
        <f t="shared" si="50"/>
        <v>7.1057896302499479</v>
      </c>
      <c r="AO50" s="1">
        <f t="shared" si="50"/>
        <v>7.1057867435602313</v>
      </c>
      <c r="AP50" s="1">
        <f t="shared" si="50"/>
        <v>7.1057688820835221</v>
      </c>
      <c r="AQ50" s="1">
        <f t="shared" si="50"/>
        <v>7.1056583713173911</v>
      </c>
      <c r="AR50" s="1">
        <f t="shared" si="50"/>
        <v>7.1049749221940255</v>
      </c>
      <c r="AS50" s="1">
        <f t="shared" si="50"/>
        <v>7.1007592589643229</v>
      </c>
      <c r="AT50" s="1">
        <f t="shared" si="50"/>
        <v>7.0751612678670153</v>
      </c>
      <c r="AU50" s="1">
        <f t="shared" ref="AU50:AU81" si="68">RADIANS($AB$9)+$AB$18*(F50-AB$15)</f>
        <v>6.9316800069042213</v>
      </c>
      <c r="AW50" s="1">
        <v>19000</v>
      </c>
      <c r="AX50" s="1">
        <f t="shared" si="36"/>
        <v>-0.1806765949665074</v>
      </c>
      <c r="AY50" s="1">
        <f t="shared" si="37"/>
        <v>-0.12079534877531772</v>
      </c>
      <c r="AZ50" s="1">
        <f t="shared" si="38"/>
        <v>-5.9881246191189688E-2</v>
      </c>
      <c r="BA50" s="1">
        <f t="shared" si="39"/>
        <v>1.1474554824185568</v>
      </c>
      <c r="BB50" s="1">
        <f t="shared" si="40"/>
        <v>-0.99348007236521307</v>
      </c>
      <c r="BC50" s="1">
        <f t="shared" si="41"/>
        <v>0.90113952549929233</v>
      </c>
      <c r="BD50" s="1">
        <f t="shared" si="42"/>
        <v>0.48375797159227546</v>
      </c>
      <c r="BE50" s="1">
        <f t="shared" si="51"/>
        <v>7.0089683560301976</v>
      </c>
      <c r="BF50" s="1">
        <f t="shared" si="51"/>
        <v>7.0089639376660147</v>
      </c>
      <c r="BG50" s="1">
        <f t="shared" si="51"/>
        <v>7.0089390721343268</v>
      </c>
      <c r="BH50" s="1">
        <f t="shared" si="51"/>
        <v>7.0087991449029605</v>
      </c>
      <c r="BI50" s="1">
        <f t="shared" si="51"/>
        <v>7.0080120479381653</v>
      </c>
      <c r="BJ50" s="1">
        <f t="shared" si="51"/>
        <v>7.0035947619058403</v>
      </c>
      <c r="BK50" s="1">
        <f t="shared" si="51"/>
        <v>6.9791131396655111</v>
      </c>
      <c r="BL50" s="1">
        <f t="shared" si="43"/>
        <v>6.8512976727431409</v>
      </c>
    </row>
    <row r="51" spans="1:6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52"/>
        <v>19582.478526065584</v>
      </c>
      <c r="F51" s="108">
        <f t="shared" si="44"/>
        <v>19583</v>
      </c>
      <c r="G51" s="1">
        <f t="shared" si="53"/>
        <v>-0.18094039999414235</v>
      </c>
      <c r="K51" s="1">
        <f t="shared" si="47"/>
        <v>-0.18094039999414235</v>
      </c>
      <c r="O51" s="1">
        <f t="shared" ca="1" si="54"/>
        <v>-0.19289213597857938</v>
      </c>
      <c r="P51" s="1">
        <f t="shared" si="55"/>
        <v>-0.12455595233019057</v>
      </c>
      <c r="Q51" s="271">
        <f t="shared" si="56"/>
        <v>37441.846400000002</v>
      </c>
      <c r="S51" s="2">
        <v>1</v>
      </c>
      <c r="Y51" s="1">
        <f t="shared" si="48"/>
        <v>-0.12109853861566264</v>
      </c>
      <c r="Z51" s="1">
        <f t="shared" si="57"/>
        <v>19583</v>
      </c>
      <c r="AA51" s="1">
        <f t="shared" si="58"/>
        <v>-0.18439781370867028</v>
      </c>
      <c r="AB51" s="1">
        <f t="shared" si="59"/>
        <v>-0.12109853861566264</v>
      </c>
      <c r="AC51" s="1">
        <f t="shared" si="60"/>
        <v>-5.6384447663951787E-2</v>
      </c>
      <c r="AE51" s="1">
        <f t="shared" si="61"/>
        <v>1.1953709593405814E-5</v>
      </c>
      <c r="AF51" s="1">
        <f t="shared" si="49"/>
        <v>-5.6384447663951787E-2</v>
      </c>
      <c r="AG51" s="2"/>
      <c r="AH51" s="1">
        <f t="shared" si="62"/>
        <v>-5.9841861378479723E-2</v>
      </c>
      <c r="AI51" s="1">
        <f t="shared" si="63"/>
        <v>1.123396444742911</v>
      </c>
      <c r="AJ51" s="1">
        <f t="shared" si="64"/>
        <v>-0.97187841400197594</v>
      </c>
      <c r="AK51" s="1">
        <f t="shared" si="65"/>
        <v>0.20299387563388416</v>
      </c>
      <c r="AL51" s="1">
        <f t="shared" si="66"/>
        <v>1.0246009484444862</v>
      </c>
      <c r="AM51" s="1">
        <f t="shared" si="67"/>
        <v>0.56238286401983684</v>
      </c>
      <c r="AN51" s="1">
        <f t="shared" si="50"/>
        <v>7.1145793547586234</v>
      </c>
      <c r="AO51" s="1">
        <f t="shared" si="50"/>
        <v>7.1145765948688293</v>
      </c>
      <c r="AP51" s="1">
        <f t="shared" si="50"/>
        <v>7.1145593540420133</v>
      </c>
      <c r="AQ51" s="1">
        <f t="shared" si="50"/>
        <v>7.114451659252035</v>
      </c>
      <c r="AR51" s="1">
        <f t="shared" si="50"/>
        <v>7.1137792314556103</v>
      </c>
      <c r="AS51" s="1">
        <f t="shared" si="50"/>
        <v>7.1095918387385302</v>
      </c>
      <c r="AT51" s="1">
        <f t="shared" si="50"/>
        <v>7.0839297490488793</v>
      </c>
      <c r="AU51" s="1">
        <f t="shared" si="68"/>
        <v>6.939055913971437</v>
      </c>
      <c r="AW51" s="1">
        <v>19500</v>
      </c>
      <c r="AX51" s="1">
        <f t="shared" si="36"/>
        <v>-0.18390247144457311</v>
      </c>
      <c r="AY51" s="1">
        <f t="shared" si="37"/>
        <v>-0.12401456508205536</v>
      </c>
      <c r="AZ51" s="1">
        <f t="shared" si="38"/>
        <v>-5.9887906362517743E-2</v>
      </c>
      <c r="BA51" s="1">
        <f t="shared" si="39"/>
        <v>1.1268808676197128</v>
      </c>
      <c r="BB51" s="1">
        <f t="shared" si="40"/>
        <v>-0.97579713172984028</v>
      </c>
      <c r="BC51" s="1">
        <f t="shared" si="41"/>
        <v>1.0073444216801692</v>
      </c>
      <c r="BD51" s="1">
        <f t="shared" si="42"/>
        <v>0.55108026517999564</v>
      </c>
      <c r="BE51" s="1">
        <f t="shared" si="51"/>
        <v>7.0996811884323394</v>
      </c>
      <c r="BF51" s="1">
        <f t="shared" si="51"/>
        <v>7.0996782121239734</v>
      </c>
      <c r="BG51" s="1">
        <f t="shared" si="51"/>
        <v>7.0996599161917811</v>
      </c>
      <c r="BH51" s="1">
        <f t="shared" si="51"/>
        <v>7.0995474554496418</v>
      </c>
      <c r="BI51" s="1">
        <f t="shared" si="51"/>
        <v>7.0988564813102162</v>
      </c>
      <c r="BJ51" s="1">
        <f t="shared" si="51"/>
        <v>7.0946221128201952</v>
      </c>
      <c r="BK51" s="1">
        <f t="shared" si="51"/>
        <v>7.0690724237390414</v>
      </c>
      <c r="BL51" s="1">
        <f t="shared" si="43"/>
        <v>6.9265620305718674</v>
      </c>
    </row>
    <row r="52" spans="1:6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52"/>
        <v>19593.978364096034</v>
      </c>
      <c r="F52" s="105">
        <f t="shared" si="44"/>
        <v>19594.5</v>
      </c>
      <c r="G52" s="1">
        <f t="shared" si="53"/>
        <v>-0.18099659999279538</v>
      </c>
      <c r="K52" s="1">
        <f t="shared" si="47"/>
        <v>-0.18099659999279538</v>
      </c>
      <c r="O52" s="1">
        <f t="shared" ca="1" si="54"/>
        <v>-0.19290396892610598</v>
      </c>
      <c r="P52" s="1">
        <f t="shared" si="55"/>
        <v>-0.12463112096698178</v>
      </c>
      <c r="Q52" s="271">
        <f t="shared" si="56"/>
        <v>37445.836600000002</v>
      </c>
      <c r="S52" s="2">
        <v>1</v>
      </c>
      <c r="Y52" s="1">
        <f t="shared" si="48"/>
        <v>-0.12116215290135894</v>
      </c>
      <c r="Z52" s="1">
        <f t="shared" si="57"/>
        <v>19594.5</v>
      </c>
      <c r="AA52" s="1">
        <f t="shared" si="58"/>
        <v>-0.18446556805841824</v>
      </c>
      <c r="AB52" s="1">
        <f t="shared" si="59"/>
        <v>-0.12116215290135894</v>
      </c>
      <c r="AC52" s="1">
        <f t="shared" si="60"/>
        <v>-5.6365479025813597E-2</v>
      </c>
      <c r="AE52" s="1">
        <f t="shared" si="61"/>
        <v>1.2033739440311188E-5</v>
      </c>
      <c r="AF52" s="1">
        <f t="shared" si="49"/>
        <v>-5.6365479025813597E-2</v>
      </c>
      <c r="AG52" s="2"/>
      <c r="AH52" s="1">
        <f t="shared" si="62"/>
        <v>-5.9834447091436441E-2</v>
      </c>
      <c r="AI52" s="1">
        <f t="shared" si="63"/>
        <v>1.1229124556913879</v>
      </c>
      <c r="AJ52" s="1">
        <f t="shared" si="64"/>
        <v>-0.97131460994903152</v>
      </c>
      <c r="AK52" s="1">
        <f t="shared" si="65"/>
        <v>0.2032872951169544</v>
      </c>
      <c r="AL52" s="1">
        <f t="shared" si="66"/>
        <v>1.0269834798410724</v>
      </c>
      <c r="AM52" s="1">
        <f t="shared" si="67"/>
        <v>0.56395194861064357</v>
      </c>
      <c r="AN52" s="1">
        <f t="shared" si="50"/>
        <v>7.1166399156889319</v>
      </c>
      <c r="AO52" s="1">
        <f t="shared" si="50"/>
        <v>7.1166371851454731</v>
      </c>
      <c r="AP52" s="1">
        <f t="shared" si="50"/>
        <v>7.1166200889786371</v>
      </c>
      <c r="AQ52" s="1">
        <f t="shared" si="50"/>
        <v>7.1165130557252851</v>
      </c>
      <c r="AR52" s="1">
        <f t="shared" si="50"/>
        <v>7.1158432434881176</v>
      </c>
      <c r="AS52" s="1">
        <f t="shared" si="50"/>
        <v>7.1116627075231058</v>
      </c>
      <c r="AT52" s="1">
        <f t="shared" si="50"/>
        <v>7.0859865187316364</v>
      </c>
      <c r="AU52" s="1">
        <f t="shared" si="68"/>
        <v>6.9407869942014973</v>
      </c>
      <c r="AW52" s="1">
        <v>20000</v>
      </c>
      <c r="AX52" s="1">
        <f t="shared" si="36"/>
        <v>-0.18672154175155259</v>
      </c>
      <c r="AY52" s="1">
        <f t="shared" si="37"/>
        <v>-0.12730608440411431</v>
      </c>
      <c r="AZ52" s="1">
        <f t="shared" si="38"/>
        <v>-5.9415457347438284E-2</v>
      </c>
      <c r="BA52" s="1">
        <f t="shared" si="39"/>
        <v>1.1057004402758412</v>
      </c>
      <c r="BB52" s="1">
        <f t="shared" si="40"/>
        <v>-0.94835259883186485</v>
      </c>
      <c r="BC52" s="1">
        <f t="shared" si="41"/>
        <v>1.1096798869304876</v>
      </c>
      <c r="BD52" s="1">
        <f t="shared" si="42"/>
        <v>0.6197843536324199</v>
      </c>
      <c r="BE52" s="1">
        <f t="shared" si="51"/>
        <v>7.1887260199739194</v>
      </c>
      <c r="BF52" s="1">
        <f t="shared" si="51"/>
        <v>7.1887242152803053</v>
      </c>
      <c r="BG52" s="1">
        <f t="shared" si="51"/>
        <v>7.188711907961931</v>
      </c>
      <c r="BH52" s="1">
        <f t="shared" si="51"/>
        <v>7.1886279819172145</v>
      </c>
      <c r="BI52" s="1">
        <f t="shared" si="51"/>
        <v>7.1880559126708015</v>
      </c>
      <c r="BJ52" s="1">
        <f t="shared" si="51"/>
        <v>7.1841675213024345</v>
      </c>
      <c r="BK52" s="1">
        <f t="shared" si="51"/>
        <v>7.1582248068447649</v>
      </c>
      <c r="BL52" s="1">
        <f t="shared" si="43"/>
        <v>7.0018263884005947</v>
      </c>
    </row>
    <row r="53" spans="1:6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52"/>
        <v>20449.948527114637</v>
      </c>
      <c r="F53" s="105">
        <f t="shared" si="44"/>
        <v>20450.5</v>
      </c>
      <c r="G53" s="1">
        <f t="shared" si="53"/>
        <v>-0.19134939999639755</v>
      </c>
      <c r="K53" s="1">
        <f t="shared" si="47"/>
        <v>-0.19134939999639755</v>
      </c>
      <c r="O53" s="1">
        <f t="shared" ca="1" si="54"/>
        <v>-0.19378475180287025</v>
      </c>
      <c r="P53" s="1">
        <f t="shared" si="55"/>
        <v>-0.13033366365176216</v>
      </c>
      <c r="Q53" s="271">
        <f t="shared" si="56"/>
        <v>37742.840100000001</v>
      </c>
      <c r="S53" s="2">
        <v>1</v>
      </c>
      <c r="Y53" s="1">
        <f t="shared" si="48"/>
        <v>-0.1327445552923899</v>
      </c>
      <c r="Z53" s="1">
        <f t="shared" si="57"/>
        <v>20450.5</v>
      </c>
      <c r="AA53" s="1">
        <f t="shared" si="58"/>
        <v>-0.18893850835576981</v>
      </c>
      <c r="AB53" s="1">
        <f t="shared" si="59"/>
        <v>-0.1327445552923899</v>
      </c>
      <c r="AC53" s="1">
        <f t="shared" si="60"/>
        <v>-6.1015736344635391E-2</v>
      </c>
      <c r="AE53" s="1">
        <f t="shared" si="61"/>
        <v>5.8123985028487333E-6</v>
      </c>
      <c r="AF53" s="1">
        <f t="shared" si="49"/>
        <v>-6.1015736344635391E-2</v>
      </c>
      <c r="AG53" s="2"/>
      <c r="AH53" s="1">
        <f t="shared" si="62"/>
        <v>-5.860484470400764E-2</v>
      </c>
      <c r="AI53" s="1">
        <f t="shared" si="63"/>
        <v>1.0863979974825322</v>
      </c>
      <c r="AJ53" s="1">
        <f t="shared" si="64"/>
        <v>-0.91644965694048464</v>
      </c>
      <c r="AK53" s="1">
        <f t="shared" si="65"/>
        <v>0.22128845914566686</v>
      </c>
      <c r="AL53" s="1">
        <f t="shared" si="66"/>
        <v>1.1985657254002993</v>
      </c>
      <c r="AM53" s="1">
        <f t="shared" si="67"/>
        <v>0.68308453591041707</v>
      </c>
      <c r="AN53" s="1">
        <f t="shared" si="50"/>
        <v>7.2674985863195243</v>
      </c>
      <c r="AO53" s="1">
        <f t="shared" si="50"/>
        <v>7.2674975468707457</v>
      </c>
      <c r="AP53" s="1">
        <f t="shared" si="50"/>
        <v>7.2674896407085265</v>
      </c>
      <c r="AQ53" s="1">
        <f t="shared" si="50"/>
        <v>7.2674295086439233</v>
      </c>
      <c r="AR53" s="1">
        <f t="shared" si="50"/>
        <v>7.2669723388550835</v>
      </c>
      <c r="AS53" s="1">
        <f t="shared" si="50"/>
        <v>7.2635068000422658</v>
      </c>
      <c r="AT53" s="1">
        <f t="shared" si="50"/>
        <v>7.2377948523090003</v>
      </c>
      <c r="AU53" s="1">
        <f t="shared" si="68"/>
        <v>7.0696395748042775</v>
      </c>
      <c r="AW53" s="1">
        <v>20500</v>
      </c>
      <c r="AX53" s="1">
        <f t="shared" si="36"/>
        <v>-0.18916451835019171</v>
      </c>
      <c r="AY53" s="1">
        <f t="shared" si="37"/>
        <v>-0.13066990674149462</v>
      </c>
      <c r="AZ53" s="1">
        <f t="shared" si="38"/>
        <v>-5.8494611608697081E-2</v>
      </c>
      <c r="BA53" s="1">
        <f t="shared" si="39"/>
        <v>1.0842749566189667</v>
      </c>
      <c r="BB53" s="1">
        <f t="shared" si="40"/>
        <v>-0.91257576148041886</v>
      </c>
      <c r="BC53" s="1">
        <f t="shared" si="41"/>
        <v>1.2081419669817008</v>
      </c>
      <c r="BD53" s="1">
        <f t="shared" si="42"/>
        <v>0.69012991242068122</v>
      </c>
      <c r="BE53" s="1">
        <f t="shared" si="51"/>
        <v>7.2760692982498023</v>
      </c>
      <c r="BF53" s="1">
        <f t="shared" si="51"/>
        <v>7.2760683262378061</v>
      </c>
      <c r="BG53" s="1">
        <f t="shared" si="51"/>
        <v>7.276060836119985</v>
      </c>
      <c r="BH53" s="1">
        <f t="shared" si="51"/>
        <v>7.2760031217492527</v>
      </c>
      <c r="BI53" s="1">
        <f t="shared" si="51"/>
        <v>7.2755585804477985</v>
      </c>
      <c r="BJ53" s="1">
        <f t="shared" si="51"/>
        <v>7.2721446136767645</v>
      </c>
      <c r="BK53" s="1">
        <f t="shared" si="51"/>
        <v>7.2464916542895326</v>
      </c>
      <c r="BL53" s="1">
        <f t="shared" si="43"/>
        <v>7.077090746229322</v>
      </c>
    </row>
    <row r="54" spans="1:6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2"/>
        <v>20450.462679564287</v>
      </c>
      <c r="F54" s="105">
        <f t="shared" si="44"/>
        <v>20451</v>
      </c>
      <c r="G54" s="1">
        <f t="shared" si="53"/>
        <v>-0.18643880000308855</v>
      </c>
      <c r="K54" s="1">
        <f t="shared" si="47"/>
        <v>-0.18643880000308855</v>
      </c>
      <c r="O54" s="1">
        <f t="shared" ca="1" si="54"/>
        <v>-0.19378526627884968</v>
      </c>
      <c r="P54" s="1">
        <f t="shared" si="55"/>
        <v>-0.13033705650376021</v>
      </c>
      <c r="Q54" s="271">
        <f t="shared" si="56"/>
        <v>37743.018499999998</v>
      </c>
      <c r="S54" s="2">
        <v>1</v>
      </c>
      <c r="Y54" s="1">
        <f t="shared" si="48"/>
        <v>-0.12783504831317929</v>
      </c>
      <c r="Z54" s="1">
        <f t="shared" si="57"/>
        <v>20451</v>
      </c>
      <c r="AA54" s="1">
        <f t="shared" si="58"/>
        <v>-0.18894080819366946</v>
      </c>
      <c r="AB54" s="1">
        <f t="shared" si="59"/>
        <v>-0.12783504831317929</v>
      </c>
      <c r="AC54" s="1">
        <f t="shared" si="60"/>
        <v>-5.6101743499328338E-2</v>
      </c>
      <c r="AE54" s="1">
        <f t="shared" si="61"/>
        <v>6.2600449857339704E-6</v>
      </c>
      <c r="AF54" s="1">
        <f t="shared" si="49"/>
        <v>-5.6101743499328338E-2</v>
      </c>
      <c r="AG54" s="2"/>
      <c r="AH54" s="1">
        <f t="shared" si="62"/>
        <v>-5.8603751689909243E-2</v>
      </c>
      <c r="AI54" s="1">
        <f t="shared" si="63"/>
        <v>1.0863765504440017</v>
      </c>
      <c r="AJ54" s="1">
        <f t="shared" si="64"/>
        <v>-0.91641087126373955</v>
      </c>
      <c r="AK54" s="1">
        <f t="shared" si="65"/>
        <v>0.22129683154860108</v>
      </c>
      <c r="AL54" s="1">
        <f t="shared" si="66"/>
        <v>1.1986626424870828</v>
      </c>
      <c r="AM54" s="1">
        <f t="shared" si="67"/>
        <v>0.68315560778003048</v>
      </c>
      <c r="AN54" s="1">
        <f t="shared" si="50"/>
        <v>7.2675852429919505</v>
      </c>
      <c r="AO54" s="1">
        <f t="shared" si="50"/>
        <v>7.2675842042402143</v>
      </c>
      <c r="AP54" s="1">
        <f t="shared" si="50"/>
        <v>7.2675763023492062</v>
      </c>
      <c r="AQ54" s="1">
        <f t="shared" si="50"/>
        <v>7.267516194930268</v>
      </c>
      <c r="AR54" s="1">
        <f t="shared" si="50"/>
        <v>7.2670591528844009</v>
      </c>
      <c r="AS54" s="1">
        <f t="shared" si="50"/>
        <v>7.2635941305674949</v>
      </c>
      <c r="AT54" s="1">
        <f t="shared" si="50"/>
        <v>7.2378827455853907</v>
      </c>
      <c r="AU54" s="1">
        <f t="shared" si="68"/>
        <v>7.0697148391621063</v>
      </c>
      <c r="AW54" s="1">
        <v>21000</v>
      </c>
      <c r="AX54" s="1">
        <f t="shared" si="36"/>
        <v>-0.19126478867065233</v>
      </c>
      <c r="AY54" s="1">
        <f t="shared" si="37"/>
        <v>-0.1341060320941963</v>
      </c>
      <c r="AZ54" s="1">
        <f t="shared" si="38"/>
        <v>-5.7158756576456034E-2</v>
      </c>
      <c r="BA54" s="1">
        <f t="shared" si="39"/>
        <v>1.0629073416340746</v>
      </c>
      <c r="BB54" s="1">
        <f t="shared" si="40"/>
        <v>-0.86984688133121013</v>
      </c>
      <c r="BC54" s="1">
        <f t="shared" si="41"/>
        <v>1.302789679060566</v>
      </c>
      <c r="BD54" s="1">
        <f t="shared" si="42"/>
        <v>0.76240766908813318</v>
      </c>
      <c r="BE54" s="1">
        <f t="shared" si="51"/>
        <v>7.3617039670837414</v>
      </c>
      <c r="BF54" s="1">
        <f t="shared" si="51"/>
        <v>7.361703512118158</v>
      </c>
      <c r="BG54" s="1">
        <f t="shared" si="51"/>
        <v>7.3616994599827255</v>
      </c>
      <c r="BH54" s="1">
        <f t="shared" si="51"/>
        <v>7.3616633711273893</v>
      </c>
      <c r="BI54" s="1">
        <f t="shared" si="51"/>
        <v>7.3613420660417637</v>
      </c>
      <c r="BJ54" s="1">
        <f t="shared" si="51"/>
        <v>7.3584898633149223</v>
      </c>
      <c r="BK54" s="1">
        <f t="shared" si="51"/>
        <v>7.3337993453273622</v>
      </c>
      <c r="BL54" s="1">
        <f t="shared" si="43"/>
        <v>7.1523551040580484</v>
      </c>
    </row>
    <row r="55" spans="1:6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2"/>
        <v>20472.957425641001</v>
      </c>
      <c r="F55" s="105">
        <f t="shared" si="44"/>
        <v>20473.5</v>
      </c>
      <c r="G55" s="1">
        <f t="shared" si="53"/>
        <v>-0.18826179999450687</v>
      </c>
      <c r="K55" s="1">
        <f t="shared" si="47"/>
        <v>-0.18826179999450687</v>
      </c>
      <c r="O55" s="1">
        <f t="shared" ca="1" si="54"/>
        <v>-0.19380841769792351</v>
      </c>
      <c r="P55" s="1">
        <f t="shared" si="55"/>
        <v>-0.13048980967729248</v>
      </c>
      <c r="Q55" s="271">
        <f t="shared" si="56"/>
        <v>37750.823700000001</v>
      </c>
      <c r="S55" s="2">
        <v>1</v>
      </c>
      <c r="Y55" s="1">
        <f t="shared" si="48"/>
        <v>-0.12970766655199556</v>
      </c>
      <c r="Z55" s="1">
        <f t="shared" si="57"/>
        <v>20473.5</v>
      </c>
      <c r="AA55" s="1">
        <f t="shared" si="58"/>
        <v>-0.18904394311980377</v>
      </c>
      <c r="AB55" s="1">
        <f t="shared" si="59"/>
        <v>-0.12970766655199556</v>
      </c>
      <c r="AC55" s="1">
        <f t="shared" si="60"/>
        <v>-5.7771990317214389E-2</v>
      </c>
      <c r="AE55" s="1">
        <f t="shared" si="61"/>
        <v>6.1174786844919735E-7</v>
      </c>
      <c r="AF55" s="1">
        <f t="shared" si="49"/>
        <v>-5.7771990317214389E-2</v>
      </c>
      <c r="AG55" s="2"/>
      <c r="AH55" s="1">
        <f t="shared" si="62"/>
        <v>-5.85541334425113E-2</v>
      </c>
      <c r="AI55" s="1">
        <f t="shared" si="63"/>
        <v>1.0854114747132484</v>
      </c>
      <c r="AJ55" s="1">
        <f t="shared" si="64"/>
        <v>-0.91465821278439374</v>
      </c>
      <c r="AK55" s="1">
        <f t="shared" si="65"/>
        <v>0.22167109894472761</v>
      </c>
      <c r="AL55" s="1">
        <f t="shared" si="66"/>
        <v>1.2030199520681872</v>
      </c>
      <c r="AM55" s="1">
        <f t="shared" si="67"/>
        <v>0.68635581233379173</v>
      </c>
      <c r="AN55" s="1">
        <f t="shared" si="50"/>
        <v>7.2714830226025757</v>
      </c>
      <c r="AO55" s="1">
        <f t="shared" si="50"/>
        <v>7.2714820148816459</v>
      </c>
      <c r="AP55" s="1">
        <f t="shared" si="50"/>
        <v>7.2714743037439709</v>
      </c>
      <c r="AQ55" s="1">
        <f t="shared" si="50"/>
        <v>7.2714153006690667</v>
      </c>
      <c r="AR55" s="1">
        <f t="shared" si="50"/>
        <v>7.2709640034229253</v>
      </c>
      <c r="AS55" s="1">
        <f t="shared" si="50"/>
        <v>7.2675223178683224</v>
      </c>
      <c r="AT55" s="1">
        <f t="shared" si="50"/>
        <v>7.241836955971384</v>
      </c>
      <c r="AU55" s="1">
        <f t="shared" si="68"/>
        <v>7.073101735264399</v>
      </c>
      <c r="AW55" s="1">
        <v>21500</v>
      </c>
      <c r="AX55" s="1">
        <f t="shared" si="36"/>
        <v>-0.19305714718539738</v>
      </c>
      <c r="AY55" s="1">
        <f t="shared" si="37"/>
        <v>-0.13761446046221926</v>
      </c>
      <c r="AZ55" s="1">
        <f t="shared" si="38"/>
        <v>-5.5442686723178113E-2</v>
      </c>
      <c r="BA55" s="1">
        <f t="shared" si="39"/>
        <v>1.0418437493927011</v>
      </c>
      <c r="BB55" s="1">
        <f t="shared" si="40"/>
        <v>-0.82145122251461489</v>
      </c>
      <c r="BC55" s="1">
        <f t="shared" si="41"/>
        <v>1.3937303973881663</v>
      </c>
      <c r="BD55" s="1">
        <f t="shared" si="42"/>
        <v>0.83694368991081736</v>
      </c>
      <c r="BE55" s="1">
        <f t="shared" si="51"/>
        <v>7.4456448540559848</v>
      </c>
      <c r="BF55" s="1">
        <f t="shared" si="51"/>
        <v>7.4456446754745018</v>
      </c>
      <c r="BG55" s="1">
        <f t="shared" si="51"/>
        <v>7.4456427823192239</v>
      </c>
      <c r="BH55" s="1">
        <f t="shared" si="51"/>
        <v>7.4456227133519333</v>
      </c>
      <c r="BI55" s="1">
        <f t="shared" si="51"/>
        <v>7.4454100233786447</v>
      </c>
      <c r="BJ55" s="1">
        <f t="shared" si="51"/>
        <v>7.4431623315784048</v>
      </c>
      <c r="BK55" s="1">
        <f t="shared" si="51"/>
        <v>7.4200796900037815</v>
      </c>
      <c r="BL55" s="1">
        <f t="shared" si="43"/>
        <v>7.2276194618867748</v>
      </c>
    </row>
    <row r="56" spans="1:6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2"/>
        <v>20473.45515057406</v>
      </c>
      <c r="F56" s="105">
        <f t="shared" si="44"/>
        <v>20474</v>
      </c>
      <c r="G56" s="1">
        <f t="shared" si="53"/>
        <v>-0.18905119999544695</v>
      </c>
      <c r="K56" s="1">
        <f t="shared" si="47"/>
        <v>-0.18905119999544695</v>
      </c>
      <c r="O56" s="1">
        <f t="shared" ca="1" si="54"/>
        <v>-0.19380893217390294</v>
      </c>
      <c r="P56" s="1">
        <f t="shared" si="55"/>
        <v>-0.13049320585522922</v>
      </c>
      <c r="Q56" s="271">
        <f t="shared" si="56"/>
        <v>37750.996400000004</v>
      </c>
      <c r="S56" s="2">
        <v>1</v>
      </c>
      <c r="Y56" s="1">
        <f t="shared" si="48"/>
        <v>-0.13049817878192835</v>
      </c>
      <c r="Z56" s="1">
        <f t="shared" si="57"/>
        <v>20474</v>
      </c>
      <c r="AA56" s="1">
        <f t="shared" si="58"/>
        <v>-0.18904622706874782</v>
      </c>
      <c r="AB56" s="1">
        <f t="shared" si="59"/>
        <v>-0.13049817878192835</v>
      </c>
      <c r="AC56" s="1">
        <f t="shared" si="60"/>
        <v>-5.8557994140217728E-2</v>
      </c>
      <c r="AE56" s="1">
        <f t="shared" si="61"/>
        <v>2.4729999954880999E-11</v>
      </c>
      <c r="AF56" s="1">
        <f t="shared" si="49"/>
        <v>-5.8557994140217728E-2</v>
      </c>
      <c r="AG56" s="2"/>
      <c r="AH56" s="1">
        <f t="shared" si="62"/>
        <v>-5.8553021213518595E-2</v>
      </c>
      <c r="AI56" s="1">
        <f t="shared" si="63"/>
        <v>1.0853900295972947</v>
      </c>
      <c r="AJ56" s="1">
        <f t="shared" si="64"/>
        <v>-0.91461910301480698</v>
      </c>
      <c r="AK56" s="1">
        <f t="shared" si="65"/>
        <v>0.22167936071142985</v>
      </c>
      <c r="AL56" s="1">
        <f t="shared" si="66"/>
        <v>1.2031166932149255</v>
      </c>
      <c r="AM56" s="1">
        <f t="shared" si="67"/>
        <v>0.68642697188742308</v>
      </c>
      <c r="AN56" s="1">
        <f t="shared" si="50"/>
        <v>7.2715696005807224</v>
      </c>
      <c r="AO56" s="1">
        <f t="shared" si="50"/>
        <v>7.2715685935419181</v>
      </c>
      <c r="AP56" s="1">
        <f t="shared" si="50"/>
        <v>7.2715608866109402</v>
      </c>
      <c r="AQ56" s="1">
        <f t="shared" si="50"/>
        <v>7.2715019079717029</v>
      </c>
      <c r="AR56" s="1">
        <f t="shared" si="50"/>
        <v>7.2710507383026588</v>
      </c>
      <c r="AS56" s="1">
        <f t="shared" si="50"/>
        <v>7.2676095734259603</v>
      </c>
      <c r="AT56" s="1">
        <f t="shared" si="50"/>
        <v>7.2419248053530829</v>
      </c>
      <c r="AU56" s="1">
        <f t="shared" si="68"/>
        <v>7.0731769996222278</v>
      </c>
      <c r="AW56" s="1">
        <v>22000</v>
      </c>
      <c r="AX56" s="1">
        <f t="shared" si="36"/>
        <v>-0.19457677580971328</v>
      </c>
      <c r="AY56" s="1">
        <f t="shared" si="37"/>
        <v>-0.14119519184556359</v>
      </c>
      <c r="AZ56" s="1">
        <f t="shared" si="38"/>
        <v>-5.3381583964149694E-2</v>
      </c>
      <c r="BA56" s="1">
        <f t="shared" si="39"/>
        <v>1.0212778108036409</v>
      </c>
      <c r="BB56" s="1">
        <f t="shared" si="40"/>
        <v>-0.76855198825136295</v>
      </c>
      <c r="BC56" s="1">
        <f t="shared" si="41"/>
        <v>1.4811067374241682</v>
      </c>
      <c r="BD56" s="1">
        <f t="shared" si="42"/>
        <v>0.91410477654464817</v>
      </c>
      <c r="BE56" s="1">
        <f t="shared" si="51"/>
        <v>7.5279242857123121</v>
      </c>
      <c r="BF56" s="1">
        <f t="shared" si="51"/>
        <v>7.5279242303802691</v>
      </c>
      <c r="BG56" s="1">
        <f t="shared" si="51"/>
        <v>7.527923503207627</v>
      </c>
      <c r="BH56" s="1">
        <f t="shared" si="51"/>
        <v>7.5279139468641949</v>
      </c>
      <c r="BI56" s="1">
        <f t="shared" si="51"/>
        <v>7.5277883845811431</v>
      </c>
      <c r="BJ56" s="1">
        <f t="shared" si="51"/>
        <v>7.5261429096828998</v>
      </c>
      <c r="BK56" s="1">
        <f t="shared" si="51"/>
        <v>7.5052703152507556</v>
      </c>
      <c r="BL56" s="1">
        <f t="shared" si="43"/>
        <v>7.3028838197155022</v>
      </c>
    </row>
    <row r="57" spans="1:64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2"/>
        <v>20510.963494023268</v>
      </c>
      <c r="F57" s="105">
        <f t="shared" si="44"/>
        <v>20511.5</v>
      </c>
      <c r="G57" s="1">
        <f t="shared" si="53"/>
        <v>-0.18615619999764021</v>
      </c>
      <c r="K57" s="1">
        <f t="shared" si="47"/>
        <v>-0.18615619999764021</v>
      </c>
      <c r="O57" s="1">
        <f t="shared" ca="1" si="54"/>
        <v>-0.19384751787235929</v>
      </c>
      <c r="P57" s="1">
        <f t="shared" si="55"/>
        <v>-0.13074812526407814</v>
      </c>
      <c r="Q57" s="271">
        <f t="shared" si="56"/>
        <v>37764.010999999999</v>
      </c>
      <c r="S57" s="2">
        <v>1</v>
      </c>
      <c r="Y57" s="1">
        <f t="shared" si="48"/>
        <v>-0.12768778173710305</v>
      </c>
      <c r="Z57" s="1">
        <f t="shared" si="57"/>
        <v>20511.5</v>
      </c>
      <c r="AA57" s="1">
        <f t="shared" si="58"/>
        <v>-0.18921654352461531</v>
      </c>
      <c r="AB57" s="1">
        <f t="shared" si="59"/>
        <v>-0.12768778173710305</v>
      </c>
      <c r="AC57" s="1">
        <f t="shared" si="60"/>
        <v>-5.5408074733562074E-2</v>
      </c>
      <c r="AE57" s="1">
        <f t="shared" si="61"/>
        <v>9.3657025030983679E-6</v>
      </c>
      <c r="AF57" s="1">
        <f t="shared" si="49"/>
        <v>-5.5408074733562074E-2</v>
      </c>
      <c r="AG57" s="2"/>
      <c r="AH57" s="1">
        <f t="shared" si="62"/>
        <v>-5.8468418260537169E-2</v>
      </c>
      <c r="AI57" s="1">
        <f t="shared" si="63"/>
        <v>1.0837818029943715</v>
      </c>
      <c r="AJ57" s="1">
        <f t="shared" si="64"/>
        <v>-0.91166597547496098</v>
      </c>
      <c r="AK57" s="1">
        <f t="shared" si="65"/>
        <v>0.22229216272074775</v>
      </c>
      <c r="AL57" s="1">
        <f t="shared" si="66"/>
        <v>1.2103613901559289</v>
      </c>
      <c r="AM57" s="1">
        <f t="shared" si="67"/>
        <v>0.69176941293781835</v>
      </c>
      <c r="AN57" s="1">
        <f t="shared" si="50"/>
        <v>7.2780580738570428</v>
      </c>
      <c r="AO57" s="1">
        <f t="shared" si="50"/>
        <v>7.2780571170612518</v>
      </c>
      <c r="AP57" s="1">
        <f t="shared" si="50"/>
        <v>7.2780497216296522</v>
      </c>
      <c r="AQ57" s="1">
        <f t="shared" si="50"/>
        <v>7.2779925624211144</v>
      </c>
      <c r="AR57" s="1">
        <f t="shared" si="50"/>
        <v>7.2775509491052626</v>
      </c>
      <c r="AS57" s="1">
        <f t="shared" si="50"/>
        <v>7.2741490882096675</v>
      </c>
      <c r="AT57" s="1">
        <f t="shared" si="50"/>
        <v>7.2485107796335031</v>
      </c>
      <c r="AU57" s="1">
        <f t="shared" si="68"/>
        <v>7.0788218264593823</v>
      </c>
      <c r="AW57" s="1">
        <v>22500</v>
      </c>
      <c r="AX57" s="1">
        <f t="shared" si="36"/>
        <v>-0.19585846172201768</v>
      </c>
      <c r="AY57" s="1">
        <f t="shared" si="37"/>
        <v>-0.14484822624422924</v>
      </c>
      <c r="AZ57" s="1">
        <f t="shared" si="38"/>
        <v>-5.1010235477788428E-2</v>
      </c>
      <c r="BA57" s="1">
        <f t="shared" si="39"/>
        <v>1.0013566688327882</v>
      </c>
      <c r="BB57" s="1">
        <f t="shared" si="40"/>
        <v>-0.7121781727966765</v>
      </c>
      <c r="BC57" s="1">
        <f t="shared" si="41"/>
        <v>1.5650853698638716</v>
      </c>
      <c r="BD57" s="1">
        <f t="shared" si="42"/>
        <v>0.99430528871663892</v>
      </c>
      <c r="BE57" s="1">
        <f t="shared" si="51"/>
        <v>7.608588127526871</v>
      </c>
      <c r="BF57" s="1">
        <f t="shared" si="51"/>
        <v>7.6085881154241557</v>
      </c>
      <c r="BG57" s="1">
        <f t="shared" si="51"/>
        <v>7.6085879057138674</v>
      </c>
      <c r="BH57" s="1">
        <f t="shared" si="51"/>
        <v>7.6085842719783221</v>
      </c>
      <c r="BI57" s="1">
        <f t="shared" si="51"/>
        <v>7.608521317132432</v>
      </c>
      <c r="BJ57" s="1">
        <f t="shared" si="51"/>
        <v>7.6074331182356536</v>
      </c>
      <c r="BK57" s="1">
        <f t="shared" si="51"/>
        <v>7.5893150180461149</v>
      </c>
      <c r="BL57" s="1">
        <f t="shared" si="43"/>
        <v>7.3781481775442295</v>
      </c>
    </row>
    <row r="58" spans="1:64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2"/>
        <v>20550.951816076387</v>
      </c>
      <c r="F58" s="105">
        <f t="shared" si="44"/>
        <v>20551.5</v>
      </c>
      <c r="G58" s="1">
        <f t="shared" si="53"/>
        <v>-0.19020819999423111</v>
      </c>
      <c r="K58" s="1">
        <f t="shared" si="47"/>
        <v>-0.19020819999423111</v>
      </c>
      <c r="O58" s="1">
        <f t="shared" ca="1" si="54"/>
        <v>-0.19388867595071277</v>
      </c>
      <c r="P58" s="1">
        <f t="shared" si="55"/>
        <v>-0.13102048757887863</v>
      </c>
      <c r="Q58" s="271">
        <f t="shared" si="56"/>
        <v>37777.886100000003</v>
      </c>
      <c r="S58" s="2">
        <v>1</v>
      </c>
      <c r="Y58" s="1">
        <f t="shared" si="48"/>
        <v>-0.13183259338666509</v>
      </c>
      <c r="Z58" s="1">
        <f t="shared" si="57"/>
        <v>20551.5</v>
      </c>
      <c r="AA58" s="1">
        <f t="shared" si="58"/>
        <v>-0.18939609418644465</v>
      </c>
      <c r="AB58" s="1">
        <f t="shared" si="59"/>
        <v>-0.13183259338666509</v>
      </c>
      <c r="AC58" s="1">
        <f t="shared" si="60"/>
        <v>-5.9187712415352478E-2</v>
      </c>
      <c r="AE58" s="1">
        <f t="shared" si="61"/>
        <v>6.595158430404926E-7</v>
      </c>
      <c r="AF58" s="1">
        <f t="shared" si="49"/>
        <v>-5.9187712415352478E-2</v>
      </c>
      <c r="AG58" s="2"/>
      <c r="AH58" s="1">
        <f t="shared" si="62"/>
        <v>-5.8375606607566029E-2</v>
      </c>
      <c r="AI58" s="1">
        <f t="shared" si="63"/>
        <v>1.0820667912039441</v>
      </c>
      <c r="AJ58" s="1">
        <f t="shared" si="64"/>
        <v>-0.90847312518937751</v>
      </c>
      <c r="AK58" s="1">
        <f t="shared" si="65"/>
        <v>0.22293101601514165</v>
      </c>
      <c r="AL58" s="1">
        <f t="shared" si="66"/>
        <v>1.2180654064331551</v>
      </c>
      <c r="AM58" s="1">
        <f t="shared" si="67"/>
        <v>0.69748002532710007</v>
      </c>
      <c r="AN58" s="1">
        <f t="shared" ref="AN58:AT67" si="69">$AU58+$AB$7*SIN(AO58)</f>
        <v>7.2849685082275197</v>
      </c>
      <c r="AO58" s="1">
        <f t="shared" si="69"/>
        <v>7.2849676030501938</v>
      </c>
      <c r="AP58" s="1">
        <f t="shared" si="69"/>
        <v>7.2849605311685126</v>
      </c>
      <c r="AQ58" s="1">
        <f t="shared" si="69"/>
        <v>7.2849052833483015</v>
      </c>
      <c r="AR58" s="1">
        <f t="shared" si="69"/>
        <v>7.2844738336913561</v>
      </c>
      <c r="AS58" s="1">
        <f t="shared" si="69"/>
        <v>7.2811144336605311</v>
      </c>
      <c r="AT58" s="1">
        <f t="shared" si="69"/>
        <v>7.2555298584562031</v>
      </c>
      <c r="AU58" s="1">
        <f t="shared" si="68"/>
        <v>7.0848429750856798</v>
      </c>
      <c r="AW58" s="1">
        <v>23000</v>
      </c>
      <c r="AX58" s="1">
        <f t="shared" si="36"/>
        <v>-0.19693602639575894</v>
      </c>
      <c r="AY58" s="1">
        <f t="shared" si="37"/>
        <v>-0.14857356365821625</v>
      </c>
      <c r="AZ58" s="1">
        <f t="shared" si="38"/>
        <v>-4.8362462737542689E-2</v>
      </c>
      <c r="BA58" s="1">
        <f t="shared" si="39"/>
        <v>0.98218773429066242</v>
      </c>
      <c r="BB58" s="1">
        <f t="shared" si="40"/>
        <v>-0.65322325324994535</v>
      </c>
      <c r="BC58" s="1">
        <f t="shared" si="41"/>
        <v>1.6458478703664716</v>
      </c>
      <c r="BD58" s="1">
        <f t="shared" si="42"/>
        <v>1.0780157691322425</v>
      </c>
      <c r="BE58" s="1">
        <f t="shared" si="51"/>
        <v>7.687692344380773</v>
      </c>
      <c r="BF58" s="1">
        <f t="shared" si="51"/>
        <v>7.6876923429107507</v>
      </c>
      <c r="BG58" s="1">
        <f t="shared" si="51"/>
        <v>7.6876923055258999</v>
      </c>
      <c r="BH58" s="1">
        <f t="shared" si="51"/>
        <v>7.6876913547764181</v>
      </c>
      <c r="BI58" s="1">
        <f t="shared" si="51"/>
        <v>7.6876671776861292</v>
      </c>
      <c r="BJ58" s="1">
        <f t="shared" si="51"/>
        <v>7.6870535320615279</v>
      </c>
      <c r="BK58" s="1">
        <f t="shared" si="51"/>
        <v>7.6721640836378739</v>
      </c>
      <c r="BL58" s="1">
        <f t="shared" si="43"/>
        <v>7.453412535372955</v>
      </c>
    </row>
    <row r="59" spans="1:64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2"/>
        <v>20553.953728585155</v>
      </c>
      <c r="F59" s="105">
        <f t="shared" si="44"/>
        <v>20554.5</v>
      </c>
      <c r="G59" s="1">
        <f t="shared" si="53"/>
        <v>-0.18954459999804385</v>
      </c>
      <c r="K59" s="1">
        <f t="shared" si="47"/>
        <v>-0.18954459999804385</v>
      </c>
      <c r="O59" s="1">
        <f t="shared" ca="1" si="54"/>
        <v>-0.19389176280658929</v>
      </c>
      <c r="P59" s="1">
        <f t="shared" si="55"/>
        <v>-0.13104093340666662</v>
      </c>
      <c r="Q59" s="271">
        <f t="shared" si="56"/>
        <v>37778.9277</v>
      </c>
      <c r="S59" s="2">
        <v>1</v>
      </c>
      <c r="Y59" s="1">
        <f t="shared" si="48"/>
        <v>-0.13117606067049933</v>
      </c>
      <c r="Z59" s="1">
        <f t="shared" si="57"/>
        <v>20554.5</v>
      </c>
      <c r="AA59" s="1">
        <f t="shared" si="58"/>
        <v>-0.18940947273421113</v>
      </c>
      <c r="AB59" s="1">
        <f t="shared" si="59"/>
        <v>-0.13117606067049933</v>
      </c>
      <c r="AC59" s="1">
        <f t="shared" si="60"/>
        <v>-5.8503666591377235E-2</v>
      </c>
      <c r="AE59" s="1">
        <f t="shared" si="61"/>
        <v>1.8259377430917069E-8</v>
      </c>
      <c r="AF59" s="1">
        <f t="shared" si="49"/>
        <v>-5.8503666591377235E-2</v>
      </c>
      <c r="AG59" s="2"/>
      <c r="AH59" s="1">
        <f t="shared" si="62"/>
        <v>-5.8368539327544516E-2</v>
      </c>
      <c r="AI59" s="1">
        <f t="shared" si="63"/>
        <v>1.0819381869644591</v>
      </c>
      <c r="AJ59" s="1">
        <f t="shared" si="64"/>
        <v>-0.90823189691982087</v>
      </c>
      <c r="AK59" s="1">
        <f t="shared" si="65"/>
        <v>0.22297831651762112</v>
      </c>
      <c r="AL59" s="1">
        <f t="shared" si="66"/>
        <v>1.2186422243041277</v>
      </c>
      <c r="AM59" s="1">
        <f t="shared" si="67"/>
        <v>0.69790882524500608</v>
      </c>
      <c r="AN59" s="1">
        <f t="shared" si="69"/>
        <v>7.2854863496341018</v>
      </c>
      <c r="AO59" s="1">
        <f t="shared" si="69"/>
        <v>7.2854854482468747</v>
      </c>
      <c r="AP59" s="1">
        <f t="shared" si="69"/>
        <v>7.2854784002685653</v>
      </c>
      <c r="AQ59" s="1">
        <f t="shared" si="69"/>
        <v>7.2854232945597994</v>
      </c>
      <c r="AR59" s="1">
        <f t="shared" si="69"/>
        <v>7.284992605774737</v>
      </c>
      <c r="AS59" s="1">
        <f t="shared" si="69"/>
        <v>7.2816364120329053</v>
      </c>
      <c r="AT59" s="1">
        <f t="shared" si="69"/>
        <v>7.2560560403582564</v>
      </c>
      <c r="AU59" s="1">
        <f t="shared" si="68"/>
        <v>7.0852945612326526</v>
      </c>
      <c r="AW59" s="1">
        <v>23500</v>
      </c>
      <c r="AX59" s="1">
        <f t="shared" si="36"/>
        <v>-0.19784193278059498</v>
      </c>
      <c r="AY59" s="1">
        <f t="shared" si="37"/>
        <v>-0.15237120408752458</v>
      </c>
      <c r="AZ59" s="1">
        <f t="shared" si="38"/>
        <v>-4.5470728693070409E-2</v>
      </c>
      <c r="BA59" s="1">
        <f t="shared" si="39"/>
        <v>0.96384542837509968</v>
      </c>
      <c r="BB59" s="1">
        <f t="shared" si="40"/>
        <v>-0.59245112210743212</v>
      </c>
      <c r="BC59" s="1">
        <f t="shared" si="41"/>
        <v>1.7235835023604038</v>
      </c>
      <c r="BD59" s="1">
        <f t="shared" si="42"/>
        <v>1.1657738441083578</v>
      </c>
      <c r="BE59" s="1">
        <f t="shared" ref="BE59:BK68" si="70">$BL59+$AB$7*SIN(BF59)</f>
        <v>7.7653001049786736</v>
      </c>
      <c r="BF59" s="1">
        <f t="shared" si="70"/>
        <v>7.7653001049290733</v>
      </c>
      <c r="BG59" s="1">
        <f t="shared" si="70"/>
        <v>7.7653001025715369</v>
      </c>
      <c r="BH59" s="1">
        <f t="shared" si="70"/>
        <v>7.765299990517657</v>
      </c>
      <c r="BI59" s="1">
        <f t="shared" si="70"/>
        <v>7.7652946647497716</v>
      </c>
      <c r="BJ59" s="1">
        <f t="shared" si="70"/>
        <v>7.7650419050948507</v>
      </c>
      <c r="BK59" s="1">
        <f t="shared" si="70"/>
        <v>7.7537745670316509</v>
      </c>
      <c r="BL59" s="1">
        <f t="shared" si="43"/>
        <v>7.5286768932016823</v>
      </c>
    </row>
    <row r="60" spans="1:64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2"/>
        <v>20576.945046786732</v>
      </c>
      <c r="F60" s="105">
        <f t="shared" si="44"/>
        <v>20577.5</v>
      </c>
      <c r="G60" s="1">
        <f t="shared" si="53"/>
        <v>-0.19255699999484932</v>
      </c>
      <c r="K60" s="1">
        <f t="shared" si="47"/>
        <v>-0.19255699999484932</v>
      </c>
      <c r="O60" s="1">
        <f t="shared" ca="1" si="54"/>
        <v>-0.19391542870164252</v>
      </c>
      <c r="P60" s="1">
        <f t="shared" si="55"/>
        <v>-0.13119777122744752</v>
      </c>
      <c r="Q60" s="271">
        <f t="shared" si="56"/>
        <v>37786.905200000001</v>
      </c>
      <c r="S60" s="2">
        <v>1</v>
      </c>
      <c r="Y60" s="1">
        <f t="shared" si="48"/>
        <v>-0.13424313459386422</v>
      </c>
      <c r="Z60" s="1">
        <f t="shared" si="57"/>
        <v>20577.5</v>
      </c>
      <c r="AA60" s="1">
        <f t="shared" si="58"/>
        <v>-0.18951163662843262</v>
      </c>
      <c r="AB60" s="1">
        <f t="shared" si="59"/>
        <v>-0.13424313459386422</v>
      </c>
      <c r="AC60" s="1">
        <f t="shared" si="60"/>
        <v>-6.1359228767401797E-2</v>
      </c>
      <c r="AE60" s="1">
        <f t="shared" si="61"/>
        <v>9.2742380335128423E-6</v>
      </c>
      <c r="AF60" s="1">
        <f t="shared" si="49"/>
        <v>-6.1359228767401797E-2</v>
      </c>
      <c r="AG60" s="2"/>
      <c r="AH60" s="1">
        <f t="shared" si="62"/>
        <v>-5.8313865400985085E-2</v>
      </c>
      <c r="AI60" s="1">
        <f t="shared" si="63"/>
        <v>1.080952335580875</v>
      </c>
      <c r="AJ60" s="1">
        <f t="shared" si="64"/>
        <v>-0.90637437066649162</v>
      </c>
      <c r="AK60" s="1">
        <f t="shared" si="65"/>
        <v>0.22333811919163396</v>
      </c>
      <c r="AL60" s="1">
        <f t="shared" si="66"/>
        <v>1.2230599409794094</v>
      </c>
      <c r="AM60" s="1">
        <f t="shared" si="67"/>
        <v>0.70119864394995102</v>
      </c>
      <c r="AN60" s="1">
        <f t="shared" si="69"/>
        <v>7.2894544223406577</v>
      </c>
      <c r="AO60" s="1">
        <f t="shared" si="69"/>
        <v>7.2894535496374431</v>
      </c>
      <c r="AP60" s="1">
        <f t="shared" si="69"/>
        <v>7.2894466832363634</v>
      </c>
      <c r="AQ60" s="1">
        <f t="shared" si="69"/>
        <v>7.2893926612084741</v>
      </c>
      <c r="AR60" s="1">
        <f t="shared" si="69"/>
        <v>7.2889677986603658</v>
      </c>
      <c r="AS60" s="1">
        <f t="shared" si="69"/>
        <v>7.2856362848606224</v>
      </c>
      <c r="AT60" s="1">
        <f t="shared" si="69"/>
        <v>7.2600889435749139</v>
      </c>
      <c r="AU60" s="1">
        <f t="shared" si="68"/>
        <v>7.088756721692774</v>
      </c>
      <c r="AW60" s="1">
        <v>24000</v>
      </c>
      <c r="AX60" s="1">
        <f t="shared" si="36"/>
        <v>-0.19860703646662756</v>
      </c>
      <c r="AY60" s="1">
        <f t="shared" si="37"/>
        <v>-0.15624114753215423</v>
      </c>
      <c r="AZ60" s="1">
        <f t="shared" si="38"/>
        <v>-4.2365888934473322E-2</v>
      </c>
      <c r="BA60" s="1">
        <f t="shared" si="39"/>
        <v>0.94637746031317282</v>
      </c>
      <c r="BB60" s="1">
        <f t="shared" si="40"/>
        <v>-0.53050637212210905</v>
      </c>
      <c r="BC60" s="1">
        <f t="shared" si="41"/>
        <v>1.7984837162442877</v>
      </c>
      <c r="BD60" s="1">
        <f t="shared" si="42"/>
        <v>1.258198019686577</v>
      </c>
      <c r="BE60" s="1">
        <f t="shared" si="70"/>
        <v>7.8414794074415317</v>
      </c>
      <c r="BF60" s="1">
        <f t="shared" si="70"/>
        <v>7.841479407441529</v>
      </c>
      <c r="BG60" s="1">
        <f t="shared" si="70"/>
        <v>7.8414794074407883</v>
      </c>
      <c r="BH60" s="1">
        <f t="shared" si="70"/>
        <v>7.8414794071913327</v>
      </c>
      <c r="BI60" s="1">
        <f t="shared" si="70"/>
        <v>7.84147932319717</v>
      </c>
      <c r="BJ60" s="1">
        <f t="shared" si="70"/>
        <v>7.8414510735876251</v>
      </c>
      <c r="BK60" s="1">
        <f t="shared" si="70"/>
        <v>7.8341105361473584</v>
      </c>
      <c r="BL60" s="1">
        <f t="shared" si="43"/>
        <v>7.6039412510304096</v>
      </c>
    </row>
    <row r="61" spans="1:64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2"/>
        <v>20631.455293522264</v>
      </c>
      <c r="F61" s="105">
        <f t="shared" si="44"/>
        <v>20632</v>
      </c>
      <c r="G61" s="1">
        <f t="shared" si="53"/>
        <v>-0.18900159999611787</v>
      </c>
      <c r="K61" s="1">
        <f t="shared" si="47"/>
        <v>-0.18900159999611787</v>
      </c>
      <c r="O61" s="1">
        <f t="shared" ca="1" si="54"/>
        <v>-0.19397150658339912</v>
      </c>
      <c r="P61" s="1">
        <f t="shared" si="55"/>
        <v>-0.13157001945206337</v>
      </c>
      <c r="Q61" s="271">
        <f t="shared" si="56"/>
        <v>37805.819100000001</v>
      </c>
      <c r="S61" s="2">
        <v>1</v>
      </c>
      <c r="Y61" s="1">
        <f t="shared" si="48"/>
        <v>-0.13082074350239908</v>
      </c>
      <c r="Z61" s="1">
        <f t="shared" si="57"/>
        <v>20632</v>
      </c>
      <c r="AA61" s="1">
        <f t="shared" si="58"/>
        <v>-0.18975087594578216</v>
      </c>
      <c r="AB61" s="1">
        <f t="shared" si="59"/>
        <v>-0.13082074350239908</v>
      </c>
      <c r="AC61" s="1">
        <f t="shared" si="60"/>
        <v>-5.7431580544054506E-2</v>
      </c>
      <c r="AE61" s="1">
        <f t="shared" si="61"/>
        <v>5.6141444874531672E-7</v>
      </c>
      <c r="AF61" s="1">
        <f t="shared" si="49"/>
        <v>-5.7431580544054506E-2</v>
      </c>
      <c r="AG61" s="2"/>
      <c r="AH61" s="1">
        <f t="shared" si="62"/>
        <v>-5.8180856493718791E-2</v>
      </c>
      <c r="AI61" s="1">
        <f t="shared" si="63"/>
        <v>1.0786172248675239</v>
      </c>
      <c r="AJ61" s="1">
        <f t="shared" si="64"/>
        <v>-0.90191616352158366</v>
      </c>
      <c r="AK61" s="1">
        <f t="shared" si="65"/>
        <v>0.22417075650981838</v>
      </c>
      <c r="AL61" s="1">
        <f t="shared" si="66"/>
        <v>1.2334958882744089</v>
      </c>
      <c r="AM61" s="1">
        <f t="shared" si="67"/>
        <v>0.70901084292810534</v>
      </c>
      <c r="AN61" s="1">
        <f t="shared" si="69"/>
        <v>7.298842590933738</v>
      </c>
      <c r="AO61" s="1">
        <f t="shared" si="69"/>
        <v>7.2988417835922883</v>
      </c>
      <c r="AP61" s="1">
        <f t="shared" si="69"/>
        <v>7.2988353355802991</v>
      </c>
      <c r="AQ61" s="1">
        <f t="shared" si="69"/>
        <v>7.2987838395044635</v>
      </c>
      <c r="AR61" s="1">
        <f t="shared" si="69"/>
        <v>7.2983727271569041</v>
      </c>
      <c r="AS61" s="1">
        <f t="shared" si="69"/>
        <v>7.2951003690463194</v>
      </c>
      <c r="AT61" s="1">
        <f t="shared" si="69"/>
        <v>7.2696369596327193</v>
      </c>
      <c r="AU61" s="1">
        <f t="shared" si="68"/>
        <v>7.0969605366961055</v>
      </c>
      <c r="AW61" s="1">
        <v>24500</v>
      </c>
      <c r="AX61" s="1">
        <f t="shared" si="36"/>
        <v>-0.1992604490016554</v>
      </c>
      <c r="AY61" s="1">
        <f t="shared" si="37"/>
        <v>-0.16018339399210524</v>
      </c>
      <c r="AZ61" s="1">
        <f t="shared" si="38"/>
        <v>-3.9077055009550166E-2</v>
      </c>
      <c r="BA61" s="1">
        <f t="shared" si="39"/>
        <v>0.92981040253103608</v>
      </c>
      <c r="BB61" s="1">
        <f t="shared" si="40"/>
        <v>-0.46792678167913948</v>
      </c>
      <c r="BC61" s="1">
        <f t="shared" si="41"/>
        <v>1.8707381018134965</v>
      </c>
      <c r="BD61" s="1">
        <f t="shared" si="42"/>
        <v>1.3560052047987459</v>
      </c>
      <c r="BE61" s="1">
        <f t="shared" si="70"/>
        <v>7.9163011774881484</v>
      </c>
      <c r="BF61" s="1">
        <f t="shared" si="70"/>
        <v>7.9163011774903635</v>
      </c>
      <c r="BG61" s="1">
        <f t="shared" si="70"/>
        <v>7.9163011773406557</v>
      </c>
      <c r="BH61" s="1">
        <f t="shared" si="70"/>
        <v>7.916301187459549</v>
      </c>
      <c r="BI61" s="1">
        <f t="shared" si="70"/>
        <v>7.9163005035087526</v>
      </c>
      <c r="BJ61" s="1">
        <f t="shared" si="70"/>
        <v>7.9163467158877197</v>
      </c>
      <c r="BK61" s="1">
        <f t="shared" si="70"/>
        <v>7.9131432752684452</v>
      </c>
      <c r="BL61" s="1">
        <f t="shared" si="43"/>
        <v>7.6792056088591361</v>
      </c>
    </row>
    <row r="62" spans="1:64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2"/>
        <v>21196.425545307087</v>
      </c>
      <c r="F62" s="105">
        <f t="shared" si="44"/>
        <v>21197</v>
      </c>
      <c r="G62" s="1">
        <f t="shared" si="53"/>
        <v>-0.19932359999802429</v>
      </c>
      <c r="K62" s="1">
        <f t="shared" si="47"/>
        <v>-0.19932359999802429</v>
      </c>
      <c r="O62" s="1">
        <f t="shared" ca="1" si="54"/>
        <v>-0.19455286444014191</v>
      </c>
      <c r="P62" s="1">
        <f t="shared" si="55"/>
        <v>-0.13547972119262225</v>
      </c>
      <c r="Q62" s="271">
        <f t="shared" si="56"/>
        <v>38001.851799999997</v>
      </c>
      <c r="S62" s="2">
        <v>1</v>
      </c>
      <c r="Y62" s="1">
        <f t="shared" si="48"/>
        <v>-0.14279753654200522</v>
      </c>
      <c r="Z62" s="1">
        <f t="shared" si="57"/>
        <v>21197</v>
      </c>
      <c r="AA62" s="1">
        <f t="shared" si="58"/>
        <v>-0.19200578464864132</v>
      </c>
      <c r="AB62" s="1">
        <f t="shared" si="59"/>
        <v>-0.14279753654200522</v>
      </c>
      <c r="AC62" s="1">
        <f t="shared" si="60"/>
        <v>-6.3843878805402043E-2</v>
      </c>
      <c r="AE62" s="1">
        <f t="shared" si="61"/>
        <v>5.3550421487665036E-5</v>
      </c>
      <c r="AF62" s="1">
        <f t="shared" si="49"/>
        <v>-6.3843878805402043E-2</v>
      </c>
      <c r="AG62" s="2"/>
      <c r="AH62" s="1">
        <f t="shared" si="62"/>
        <v>-5.6526063456019085E-2</v>
      </c>
      <c r="AI62" s="1">
        <f t="shared" si="63"/>
        <v>1.0545601392083421</v>
      </c>
      <c r="AJ62" s="1">
        <f t="shared" si="64"/>
        <v>-0.85138806916623322</v>
      </c>
      <c r="AK62" s="1">
        <f t="shared" si="65"/>
        <v>0.23120637389488513</v>
      </c>
      <c r="AL62" s="1">
        <f t="shared" si="66"/>
        <v>1.3390556152991542</v>
      </c>
      <c r="AM62" s="1">
        <f t="shared" si="67"/>
        <v>0.79148589032945971</v>
      </c>
      <c r="AN62" s="1">
        <f t="shared" si="69"/>
        <v>7.394977435614428</v>
      </c>
      <c r="AO62" s="1">
        <f t="shared" si="69"/>
        <v>7.3949771133396993</v>
      </c>
      <c r="AP62" s="1">
        <f t="shared" si="69"/>
        <v>7.3949740513828024</v>
      </c>
      <c r="AQ62" s="1">
        <f t="shared" si="69"/>
        <v>7.3949449604419861</v>
      </c>
      <c r="AR62" s="1">
        <f t="shared" si="69"/>
        <v>7.3946686595354478</v>
      </c>
      <c r="AS62" s="1">
        <f t="shared" si="69"/>
        <v>7.3920520511216301</v>
      </c>
      <c r="AT62" s="1">
        <f t="shared" si="69"/>
        <v>7.3679200412831811</v>
      </c>
      <c r="AU62" s="1">
        <f t="shared" si="68"/>
        <v>7.1820092610425661</v>
      </c>
      <c r="AW62" s="1">
        <v>25000</v>
      </c>
      <c r="AX62" s="1">
        <f t="shared" si="36"/>
        <v>-0.19982948560033814</v>
      </c>
      <c r="AY62" s="1">
        <f t="shared" si="37"/>
        <v>-0.16419794346737759</v>
      </c>
      <c r="AZ62" s="1">
        <f t="shared" si="38"/>
        <v>-3.5631542132960554E-2</v>
      </c>
      <c r="BA62" s="1">
        <f t="shared" si="39"/>
        <v>0.91415447436384223</v>
      </c>
      <c r="BB62" s="1">
        <f t="shared" si="40"/>
        <v>-0.40515650110353874</v>
      </c>
      <c r="BC62" s="1">
        <f t="shared" si="41"/>
        <v>1.9405315272975014</v>
      </c>
      <c r="BD62" s="1">
        <f t="shared" si="42"/>
        <v>1.4600330959886896</v>
      </c>
      <c r="BE62" s="1">
        <f t="shared" si="70"/>
        <v>7.9898377790073027</v>
      </c>
      <c r="BF62" s="1">
        <f t="shared" si="70"/>
        <v>7.9898377789710988</v>
      </c>
      <c r="BG62" s="1">
        <f t="shared" si="70"/>
        <v>7.9898377800963392</v>
      </c>
      <c r="BH62" s="1">
        <f t="shared" si="70"/>
        <v>7.9898377451231362</v>
      </c>
      <c r="BI62" s="1">
        <f t="shared" si="70"/>
        <v>7.9898388321091627</v>
      </c>
      <c r="BJ62" s="1">
        <f t="shared" si="70"/>
        <v>7.9898050439556956</v>
      </c>
      <c r="BK62" s="1">
        <f t="shared" si="70"/>
        <v>7.990851447631715</v>
      </c>
      <c r="BL62" s="1">
        <f t="shared" si="43"/>
        <v>7.7544699666878625</v>
      </c>
    </row>
    <row r="63" spans="1:64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2"/>
        <v>21199.442444322256</v>
      </c>
      <c r="F63" s="105">
        <f t="shared" si="44"/>
        <v>21200</v>
      </c>
      <c r="G63" s="1">
        <f t="shared" si="53"/>
        <v>-0.19345999999495689</v>
      </c>
      <c r="K63" s="1">
        <f t="shared" si="47"/>
        <v>-0.19345999999495689</v>
      </c>
      <c r="O63" s="1">
        <f t="shared" ca="1" si="54"/>
        <v>-0.19455595129601841</v>
      </c>
      <c r="P63" s="1">
        <f t="shared" si="55"/>
        <v>-0.13550072707956692</v>
      </c>
      <c r="Q63" s="271">
        <f t="shared" si="56"/>
        <v>38002.8986</v>
      </c>
      <c r="S63" s="2">
        <v>1</v>
      </c>
      <c r="Y63" s="1">
        <f t="shared" si="48"/>
        <v>-0.13694401655743788</v>
      </c>
      <c r="Z63" s="1">
        <f t="shared" si="57"/>
        <v>21200</v>
      </c>
      <c r="AA63" s="1">
        <f t="shared" si="58"/>
        <v>-0.19201671051708594</v>
      </c>
      <c r="AB63" s="1">
        <f t="shared" si="59"/>
        <v>-0.13694401655743788</v>
      </c>
      <c r="AC63" s="1">
        <f t="shared" si="60"/>
        <v>-5.7959272915389964E-2</v>
      </c>
      <c r="AE63" s="1">
        <f t="shared" si="61"/>
        <v>2.083084516933004E-6</v>
      </c>
      <c r="AF63" s="1">
        <f t="shared" si="49"/>
        <v>-5.7959272915389964E-2</v>
      </c>
      <c r="AG63" s="2"/>
      <c r="AH63" s="1">
        <f t="shared" si="62"/>
        <v>-5.6515983437519013E-2</v>
      </c>
      <c r="AI63" s="1">
        <f t="shared" si="63"/>
        <v>1.0544334614912865</v>
      </c>
      <c r="AJ63" s="1">
        <f t="shared" si="64"/>
        <v>-0.85110056709567805</v>
      </c>
      <c r="AK63" s="1">
        <f t="shared" si="65"/>
        <v>0.23123623070386642</v>
      </c>
      <c r="AL63" s="1">
        <f t="shared" si="66"/>
        <v>1.3396034788075222</v>
      </c>
      <c r="AM63" s="1">
        <f t="shared" si="67"/>
        <v>0.79193152323786298</v>
      </c>
      <c r="AN63" s="1">
        <f t="shared" si="69"/>
        <v>7.3954821125235881</v>
      </c>
      <c r="AO63" s="1">
        <f t="shared" si="69"/>
        <v>7.3954817920085407</v>
      </c>
      <c r="AP63" s="1">
        <f t="shared" si="69"/>
        <v>7.3954787436571721</v>
      </c>
      <c r="AQ63" s="1">
        <f t="shared" si="69"/>
        <v>7.3954497523677905</v>
      </c>
      <c r="AR63" s="1">
        <f t="shared" si="69"/>
        <v>7.3951741162959692</v>
      </c>
      <c r="AS63" s="1">
        <f t="shared" si="69"/>
        <v>7.3925611324756737</v>
      </c>
      <c r="AT63" s="1">
        <f t="shared" si="69"/>
        <v>7.3684383919067091</v>
      </c>
      <c r="AU63" s="1">
        <f t="shared" si="68"/>
        <v>7.1824608471895388</v>
      </c>
      <c r="AW63" s="1">
        <v>25500</v>
      </c>
      <c r="AX63" s="1">
        <f t="shared" ref="AX63:AX78" si="71">AB$3+AB$4*AW63+AB$5*AW63^2+AZ63</f>
        <v>-0.20033967415255363</v>
      </c>
      <c r="AY63" s="1">
        <f t="shared" ref="AY63:AY78" si="72">AB$3+AB$4*AW63+AB$5*AW63^2</f>
        <v>-0.16828479595797127</v>
      </c>
      <c r="AZ63" s="1">
        <f t="shared" ref="AZ63:AZ78" si="73">$AB$6*($AB$11/BA63*BB63+$AB$12)</f>
        <v>-3.2054878194582359E-2</v>
      </c>
      <c r="BA63" s="1">
        <f t="shared" ref="BA63:BA78" si="74">1+$AB$7*COS(BC63)</f>
        <v>0.89940753986202326</v>
      </c>
      <c r="BB63" s="1">
        <f t="shared" ref="BB63:BB78" si="75">SIN(BC63+RADIANS($AB$9))</f>
        <v>-0.34255896519048629</v>
      </c>
      <c r="BC63" s="1">
        <f t="shared" ref="BC63:BC78" si="76">2*ATAN(BD63)</f>
        <v>2.0080422191617231</v>
      </c>
      <c r="BD63" s="1">
        <f t="shared" ref="BD63:BD78" si="77">SQRT((1+$AB$7)/(1-$AB$7))*TAN(BE63/2)</f>
        <v>1.5712689922006209</v>
      </c>
      <c r="BE63" s="1">
        <f t="shared" si="70"/>
        <v>8.0621618742767787</v>
      </c>
      <c r="BF63" s="1">
        <f t="shared" si="70"/>
        <v>8.0621618727451327</v>
      </c>
      <c r="BG63" s="1">
        <f t="shared" si="70"/>
        <v>8.0621619039407086</v>
      </c>
      <c r="BH63" s="1">
        <f t="shared" si="70"/>
        <v>8.0621612685683619</v>
      </c>
      <c r="BI63" s="1">
        <f t="shared" si="70"/>
        <v>8.0621742090651658</v>
      </c>
      <c r="BJ63" s="1">
        <f t="shared" si="70"/>
        <v>8.0619104961203867</v>
      </c>
      <c r="BK63" s="1">
        <f t="shared" si="70"/>
        <v>8.0672212162371508</v>
      </c>
      <c r="BL63" s="1">
        <f t="shared" ref="BL63:BL78" si="78">RADIANS($AB$9)+$AB$18*(AW63-AB$15)</f>
        <v>7.8297343245165898</v>
      </c>
    </row>
    <row r="64" spans="1:64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2"/>
        <v>22547.436903926129</v>
      </c>
      <c r="F64" s="105">
        <f t="shared" si="44"/>
        <v>22548</v>
      </c>
      <c r="G64" s="1">
        <f t="shared" si="53"/>
        <v>-0.19538239999383222</v>
      </c>
      <c r="J64" s="1">
        <f>+G64</f>
        <v>-0.19538239999383222</v>
      </c>
      <c r="O64" s="1">
        <f t="shared" ca="1" si="54"/>
        <v>-0.19594297853653037</v>
      </c>
      <c r="P64" s="1">
        <f t="shared" si="55"/>
        <v>-0.14520272126353118</v>
      </c>
      <c r="Q64" s="271">
        <f t="shared" si="56"/>
        <v>38470.624100000001</v>
      </c>
      <c r="S64" s="2">
        <v>1</v>
      </c>
      <c r="X64" s="1">
        <f>AB64</f>
        <v>-0.14461488195424893</v>
      </c>
      <c r="Z64" s="1">
        <f t="shared" si="57"/>
        <v>22548</v>
      </c>
      <c r="AA64" s="1">
        <f t="shared" si="58"/>
        <v>-0.19597023930311447</v>
      </c>
      <c r="AB64" s="1">
        <f t="shared" si="59"/>
        <v>-0.14461488195424893</v>
      </c>
      <c r="AC64" s="1">
        <f t="shared" si="60"/>
        <v>-5.0179678730301047E-2</v>
      </c>
      <c r="AE64" s="1">
        <f t="shared" si="61"/>
        <v>3.4555505353742735E-7</v>
      </c>
      <c r="AF64" s="1">
        <f t="shared" si="49"/>
        <v>-5.0179678730301047E-2</v>
      </c>
      <c r="AG64" s="2"/>
      <c r="AH64" s="1">
        <f t="shared" si="62"/>
        <v>-5.0767518039583306E-2</v>
      </c>
      <c r="AI64" s="1">
        <f t="shared" si="63"/>
        <v>0.99948240342364225</v>
      </c>
      <c r="AJ64" s="1">
        <f t="shared" si="64"/>
        <v>-0.70661743989147785</v>
      </c>
      <c r="AK64" s="1">
        <f t="shared" si="65"/>
        <v>0.23755615802129659</v>
      </c>
      <c r="AL64" s="1">
        <f t="shared" si="66"/>
        <v>1.5729751621557757</v>
      </c>
      <c r="AM64" s="1">
        <f t="shared" si="67"/>
        <v>1.0021812124752245</v>
      </c>
      <c r="AN64" s="1">
        <f t="shared" si="69"/>
        <v>7.6162488522834453</v>
      </c>
      <c r="AO64" s="1">
        <f t="shared" si="69"/>
        <v>7.616248842084822</v>
      </c>
      <c r="AP64" s="1">
        <f t="shared" si="69"/>
        <v>7.6162486597861481</v>
      </c>
      <c r="AQ64" s="1">
        <f t="shared" si="69"/>
        <v>7.6162454012509881</v>
      </c>
      <c r="AR64" s="1">
        <f t="shared" si="69"/>
        <v>7.6161871632837226</v>
      </c>
      <c r="AS64" s="1">
        <f t="shared" si="69"/>
        <v>7.6151486584834629</v>
      </c>
      <c r="AT64" s="1">
        <f t="shared" si="69"/>
        <v>7.5973211421320288</v>
      </c>
      <c r="AU64" s="1">
        <f t="shared" si="68"/>
        <v>7.3853735558957867</v>
      </c>
      <c r="AW64" s="1">
        <v>26000</v>
      </c>
      <c r="AX64" s="1">
        <f t="shared" si="71"/>
        <v>-0.20081480702250118</v>
      </c>
      <c r="AY64" s="1">
        <f t="shared" si="72"/>
        <v>-0.1724439514638863</v>
      </c>
      <c r="AZ64" s="1">
        <f t="shared" si="73"/>
        <v>-2.8370855558614887E-2</v>
      </c>
      <c r="BA64" s="1">
        <f t="shared" si="74"/>
        <v>0.88555837940491089</v>
      </c>
      <c r="BB64" s="1">
        <f t="shared" si="75"/>
        <v>-0.28042895147984082</v>
      </c>
      <c r="BC64" s="1">
        <f t="shared" si="76"/>
        <v>2.0734405688901978</v>
      </c>
      <c r="BD64" s="1">
        <f t="shared" si="77"/>
        <v>1.6908872361817138</v>
      </c>
      <c r="BE64" s="1">
        <f t="shared" si="70"/>
        <v>8.1333455738469347</v>
      </c>
      <c r="BF64" s="1">
        <f t="shared" si="70"/>
        <v>8.133345562242857</v>
      </c>
      <c r="BG64" s="1">
        <f t="shared" si="70"/>
        <v>8.133345739391002</v>
      </c>
      <c r="BH64" s="1">
        <f t="shared" si="70"/>
        <v>8.1333430350308316</v>
      </c>
      <c r="BI64" s="1">
        <f t="shared" si="70"/>
        <v>8.1333843172707176</v>
      </c>
      <c r="BJ64" s="1">
        <f t="shared" si="70"/>
        <v>8.1327534929005587</v>
      </c>
      <c r="BK64" s="1">
        <f t="shared" si="70"/>
        <v>8.1422463221936923</v>
      </c>
      <c r="BL64" s="1">
        <f t="shared" si="78"/>
        <v>7.9049986823453171</v>
      </c>
    </row>
    <row r="65" spans="1:64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2"/>
        <v>22551.934296850421</v>
      </c>
      <c r="F65" s="105">
        <f t="shared" ref="F65:F92" si="79">ROUND(2*E65,0)/2+0.5</f>
        <v>22552.5</v>
      </c>
      <c r="G65" s="1">
        <f t="shared" si="53"/>
        <v>-0.19628699999884702</v>
      </c>
      <c r="K65" s="1">
        <f t="shared" ref="K65:K70" si="80">+G65</f>
        <v>-0.19628699999884702</v>
      </c>
      <c r="O65" s="1">
        <f t="shared" ca="1" si="54"/>
        <v>-0.19594760882034512</v>
      </c>
      <c r="P65" s="1">
        <f t="shared" si="55"/>
        <v>-0.14523598933476548</v>
      </c>
      <c r="Q65" s="271">
        <f t="shared" si="56"/>
        <v>38472.184600000001</v>
      </c>
      <c r="S65" s="2">
        <v>1</v>
      </c>
      <c r="Y65" s="1">
        <f t="shared" ref="Y65:Y70" si="81">AB65</f>
        <v>-0.14554236622529343</v>
      </c>
      <c r="Z65" s="1">
        <f t="shared" si="57"/>
        <v>22552.5</v>
      </c>
      <c r="AA65" s="1">
        <f t="shared" si="58"/>
        <v>-0.1959806231083191</v>
      </c>
      <c r="AB65" s="1">
        <f t="shared" si="59"/>
        <v>-0.14554236622529343</v>
      </c>
      <c r="AC65" s="1">
        <f t="shared" si="60"/>
        <v>-5.1051010664081548E-2</v>
      </c>
      <c r="AE65" s="1">
        <f t="shared" si="61"/>
        <v>9.3866799049560918E-8</v>
      </c>
      <c r="AF65" s="1">
        <f t="shared" si="49"/>
        <v>-5.1051010664081548E-2</v>
      </c>
      <c r="AG65" s="2"/>
      <c r="AH65" s="1">
        <f t="shared" si="62"/>
        <v>-5.0744633773553607E-2</v>
      </c>
      <c r="AI65" s="1">
        <f t="shared" si="63"/>
        <v>0.99930705054285973</v>
      </c>
      <c r="AJ65" s="1">
        <f t="shared" si="64"/>
        <v>-0.70609493274455903</v>
      </c>
      <c r="AK65" s="1">
        <f t="shared" si="65"/>
        <v>0.23755571123655383</v>
      </c>
      <c r="AL65" s="1">
        <f t="shared" si="66"/>
        <v>1.5737133161955572</v>
      </c>
      <c r="AM65" s="1">
        <f t="shared" si="67"/>
        <v>1.0029212521027402</v>
      </c>
      <c r="AN65" s="1">
        <f t="shared" si="69"/>
        <v>7.6169663099406151</v>
      </c>
      <c r="AO65" s="1">
        <f t="shared" si="69"/>
        <v>7.6169662999071202</v>
      </c>
      <c r="AP65" s="1">
        <f t="shared" si="69"/>
        <v>7.6169661200274286</v>
      </c>
      <c r="AQ65" s="1">
        <f t="shared" si="69"/>
        <v>7.6169628951815858</v>
      </c>
      <c r="AR65" s="1">
        <f t="shared" si="69"/>
        <v>7.6169050881161393</v>
      </c>
      <c r="AS65" s="1">
        <f t="shared" si="69"/>
        <v>7.61587120168572</v>
      </c>
      <c r="AT65" s="1">
        <f t="shared" si="69"/>
        <v>7.5980711495990754</v>
      </c>
      <c r="AU65" s="1">
        <f t="shared" si="68"/>
        <v>7.3860509351162449</v>
      </c>
      <c r="AW65" s="1">
        <v>26500</v>
      </c>
      <c r="AX65" s="1">
        <f t="shared" si="71"/>
        <v>-0.20127702126191277</v>
      </c>
      <c r="AY65" s="1">
        <f t="shared" si="72"/>
        <v>-0.17667540998512266</v>
      </c>
      <c r="AZ65" s="1">
        <f t="shared" si="73"/>
        <v>-2.4601611276790111E-2</v>
      </c>
      <c r="BA65" s="1">
        <f t="shared" si="74"/>
        <v>0.8725893210309813</v>
      </c>
      <c r="BB65" s="1">
        <f t="shared" si="75"/>
        <v>-0.21900348342807657</v>
      </c>
      <c r="BC65" s="1">
        <f t="shared" si="76"/>
        <v>2.1368884882694519</v>
      </c>
      <c r="BD65" s="1">
        <f t="shared" si="77"/>
        <v>1.8202984011659478</v>
      </c>
      <c r="BE65" s="1">
        <f t="shared" si="70"/>
        <v>8.2034598216825199</v>
      </c>
      <c r="BF65" s="1">
        <f t="shared" si="70"/>
        <v>8.2034597729173466</v>
      </c>
      <c r="BG65" s="1">
        <f t="shared" si="70"/>
        <v>8.2034603724305786</v>
      </c>
      <c r="BH65" s="1">
        <f t="shared" si="70"/>
        <v>8.2034530020178451</v>
      </c>
      <c r="BI65" s="1">
        <f t="shared" si="70"/>
        <v>8.2035436034899778</v>
      </c>
      <c r="BJ65" s="1">
        <f t="shared" si="70"/>
        <v>8.2024283086523884</v>
      </c>
      <c r="BK65" s="1">
        <f t="shared" si="70"/>
        <v>8.2159281201573933</v>
      </c>
      <c r="BL65" s="1">
        <f t="shared" si="78"/>
        <v>7.9802630401740435</v>
      </c>
    </row>
    <row r="66" spans="1:64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2"/>
        <v>22557.437226712409</v>
      </c>
      <c r="F66" s="105">
        <f t="shared" si="79"/>
        <v>22558</v>
      </c>
      <c r="G66" s="1">
        <f t="shared" si="53"/>
        <v>-0.19527039999957196</v>
      </c>
      <c r="K66" s="1">
        <f t="shared" si="80"/>
        <v>-0.19527039999957196</v>
      </c>
      <c r="O66" s="1">
        <f t="shared" ca="1" si="54"/>
        <v>-0.19595326805611873</v>
      </c>
      <c r="P66" s="1">
        <f t="shared" si="55"/>
        <v>-0.14527665826405017</v>
      </c>
      <c r="Q66" s="271">
        <f t="shared" si="56"/>
        <v>38474.093999999997</v>
      </c>
      <c r="S66" s="2">
        <v>1</v>
      </c>
      <c r="Y66" s="1">
        <f t="shared" si="81"/>
        <v>-0.14455376589326285</v>
      </c>
      <c r="Z66" s="1">
        <f t="shared" si="57"/>
        <v>22558</v>
      </c>
      <c r="AA66" s="1">
        <f t="shared" si="58"/>
        <v>-0.19599329237035928</v>
      </c>
      <c r="AB66" s="1">
        <f t="shared" si="59"/>
        <v>-0.14455376589326285</v>
      </c>
      <c r="AC66" s="1">
        <f t="shared" si="60"/>
        <v>-4.9993741735521791E-2</v>
      </c>
      <c r="AE66" s="1">
        <f t="shared" si="61"/>
        <v>5.2257337974251255E-7</v>
      </c>
      <c r="AF66" s="1">
        <f t="shared" si="49"/>
        <v>-4.9993741735521791E-2</v>
      </c>
      <c r="AG66" s="2"/>
      <c r="AH66" s="1">
        <f t="shared" si="62"/>
        <v>-5.0716634106309125E-2</v>
      </c>
      <c r="AI66" s="1">
        <f t="shared" si="63"/>
        <v>0.99909281441736109</v>
      </c>
      <c r="AJ66" s="1">
        <f t="shared" si="64"/>
        <v>-0.70545603969678761</v>
      </c>
      <c r="AK66" s="1">
        <f t="shared" si="65"/>
        <v>0.23755498970632832</v>
      </c>
      <c r="AL66" s="1">
        <f t="shared" si="66"/>
        <v>1.5746151528014409</v>
      </c>
      <c r="AM66" s="1">
        <f t="shared" si="67"/>
        <v>1.0038261363308578</v>
      </c>
      <c r="AN66" s="1">
        <f t="shared" si="69"/>
        <v>7.6178430317128889</v>
      </c>
      <c r="AO66" s="1">
        <f t="shared" si="69"/>
        <v>7.6178430218782367</v>
      </c>
      <c r="AP66" s="1">
        <f t="shared" si="69"/>
        <v>7.6178428449210429</v>
      </c>
      <c r="AQ66" s="1">
        <f t="shared" si="69"/>
        <v>7.6178396609113879</v>
      </c>
      <c r="AR66" s="1">
        <f t="shared" si="69"/>
        <v>7.6177823778833265</v>
      </c>
      <c r="AS66" s="1">
        <f t="shared" si="69"/>
        <v>7.6167541265642242</v>
      </c>
      <c r="AT66" s="1">
        <f t="shared" si="69"/>
        <v>7.5989876932748404</v>
      </c>
      <c r="AU66" s="1">
        <f t="shared" si="68"/>
        <v>7.3868788430523615</v>
      </c>
      <c r="AW66" s="1">
        <v>27000</v>
      </c>
      <c r="AX66" s="1">
        <f t="shared" si="71"/>
        <v>-0.20174689637751503</v>
      </c>
      <c r="AY66" s="1">
        <f t="shared" si="72"/>
        <v>-0.18097917152168036</v>
      </c>
      <c r="AZ66" s="1">
        <f t="shared" si="73"/>
        <v>-2.0767724855834658E-2</v>
      </c>
      <c r="BA66" s="1">
        <f t="shared" si="74"/>
        <v>0.86047832556861226</v>
      </c>
      <c r="BB66" s="1">
        <f t="shared" si="75"/>
        <v>-0.15847146548038679</v>
      </c>
      <c r="BC66" s="1">
        <f t="shared" si="76"/>
        <v>2.1985391686907563</v>
      </c>
      <c r="BD66" s="1">
        <f t="shared" si="77"/>
        <v>1.961214718957115</v>
      </c>
      <c r="BE66" s="1">
        <f t="shared" si="70"/>
        <v>8.2725739680004615</v>
      </c>
      <c r="BF66" s="1">
        <f t="shared" si="70"/>
        <v>8.272573821150754</v>
      </c>
      <c r="BG66" s="1">
        <f t="shared" si="70"/>
        <v>8.272575341949052</v>
      </c>
      <c r="BH66" s="1">
        <f t="shared" si="70"/>
        <v>8.2725595920746766</v>
      </c>
      <c r="BI66" s="1">
        <f t="shared" si="70"/>
        <v>8.2727226758150607</v>
      </c>
      <c r="BJ66" s="1">
        <f t="shared" si="70"/>
        <v>8.2710311019386786</v>
      </c>
      <c r="BK66" s="1">
        <f t="shared" si="70"/>
        <v>8.2882755706613001</v>
      </c>
      <c r="BL66" s="1">
        <f t="shared" si="78"/>
        <v>8.05552739800277</v>
      </c>
    </row>
    <row r="67" spans="1:64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2"/>
        <v>22557.93437524137</v>
      </c>
      <c r="F67" s="105">
        <f t="shared" si="79"/>
        <v>22558.5</v>
      </c>
      <c r="G67" s="1">
        <f t="shared" si="53"/>
        <v>-0.19625979999545962</v>
      </c>
      <c r="K67" s="1">
        <f t="shared" si="80"/>
        <v>-0.19625979999545962</v>
      </c>
      <c r="O67" s="1">
        <f t="shared" ca="1" si="54"/>
        <v>-0.19595378253209816</v>
      </c>
      <c r="P67" s="1">
        <f t="shared" si="55"/>
        <v>-0.1452803558732578</v>
      </c>
      <c r="Q67" s="271">
        <f t="shared" si="56"/>
        <v>38474.266499999998</v>
      </c>
      <c r="S67" s="2">
        <v>1</v>
      </c>
      <c r="Y67" s="1">
        <f t="shared" si="81"/>
        <v>-0.14554571294889829</v>
      </c>
      <c r="Z67" s="1">
        <f t="shared" si="57"/>
        <v>22558.5</v>
      </c>
      <c r="AA67" s="1">
        <f t="shared" si="58"/>
        <v>-0.19599444291981913</v>
      </c>
      <c r="AB67" s="1">
        <f t="shared" si="59"/>
        <v>-0.14554571294889829</v>
      </c>
      <c r="AC67" s="1">
        <f t="shared" si="60"/>
        <v>-5.0979444122201817E-2</v>
      </c>
      <c r="AE67" s="1">
        <f t="shared" si="61"/>
        <v>7.0414377592471517E-8</v>
      </c>
      <c r="AF67" s="1">
        <f t="shared" si="49"/>
        <v>-5.0979444122201817E-2</v>
      </c>
      <c r="AG67" s="2"/>
      <c r="AH67" s="1">
        <f t="shared" si="62"/>
        <v>-5.0714087046561336E-2</v>
      </c>
      <c r="AI67" s="1">
        <f t="shared" si="63"/>
        <v>0.99907334299475969</v>
      </c>
      <c r="AJ67" s="1">
        <f t="shared" si="64"/>
        <v>-0.70539794364284536</v>
      </c>
      <c r="AK67" s="1">
        <f t="shared" si="65"/>
        <v>0.23755491454998301</v>
      </c>
      <c r="AL67" s="1">
        <f t="shared" si="66"/>
        <v>1.5746971187735919</v>
      </c>
      <c r="AM67" s="1">
        <f t="shared" si="67"/>
        <v>1.0039084199011308</v>
      </c>
      <c r="AN67" s="1">
        <f t="shared" si="69"/>
        <v>7.6179227243718488</v>
      </c>
      <c r="AO67" s="1">
        <f t="shared" si="69"/>
        <v>7.6179227145551112</v>
      </c>
      <c r="AP67" s="1">
        <f t="shared" si="69"/>
        <v>7.6179225378617534</v>
      </c>
      <c r="AQ67" s="1">
        <f t="shared" si="69"/>
        <v>7.6179193575460147</v>
      </c>
      <c r="AR67" s="1">
        <f t="shared" si="69"/>
        <v>7.6178621220149028</v>
      </c>
      <c r="AS67" s="1">
        <f t="shared" si="69"/>
        <v>7.6168343824556048</v>
      </c>
      <c r="AT67" s="1">
        <f t="shared" si="69"/>
        <v>7.5990710082188668</v>
      </c>
      <c r="AU67" s="1">
        <f t="shared" si="68"/>
        <v>7.3869541074101903</v>
      </c>
      <c r="AW67" s="1">
        <v>27500</v>
      </c>
      <c r="AX67" s="1">
        <f t="shared" si="71"/>
        <v>-0.20224356165957832</v>
      </c>
      <c r="AY67" s="1">
        <f t="shared" si="72"/>
        <v>-0.18535523607355939</v>
      </c>
      <c r="AZ67" s="1">
        <f t="shared" si="73"/>
        <v>-1.6888325586018948E-2</v>
      </c>
      <c r="BA67" s="1">
        <f t="shared" si="74"/>
        <v>0.8492006170959544</v>
      </c>
      <c r="BB67" s="1">
        <f t="shared" si="75"/>
        <v>-9.8982055909441535E-2</v>
      </c>
      <c r="BC67" s="1">
        <f t="shared" si="76"/>
        <v>2.2585371304209052</v>
      </c>
      <c r="BD67" s="1">
        <f t="shared" si="77"/>
        <v>2.1157383431251726</v>
      </c>
      <c r="BE67" s="1">
        <f t="shared" si="70"/>
        <v>8.3407554894270284</v>
      </c>
      <c r="BF67" s="1">
        <f t="shared" si="70"/>
        <v>8.3407551347158062</v>
      </c>
      <c r="BG67" s="1">
        <f t="shared" si="70"/>
        <v>8.34075832675199</v>
      </c>
      <c r="BH67" s="1">
        <f t="shared" si="70"/>
        <v>8.340729601016406</v>
      </c>
      <c r="BI67" s="1">
        <f t="shared" si="70"/>
        <v>8.3409880532371492</v>
      </c>
      <c r="BJ67" s="1">
        <f t="shared" si="70"/>
        <v>8.338658137409265</v>
      </c>
      <c r="BK67" s="1">
        <f t="shared" si="70"/>
        <v>8.35930518938045</v>
      </c>
      <c r="BL67" s="1">
        <f t="shared" si="78"/>
        <v>8.1307917558314973</v>
      </c>
    </row>
    <row r="68" spans="1:64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2"/>
        <v>22569.438536302503</v>
      </c>
      <c r="F68" s="105">
        <f t="shared" si="79"/>
        <v>22570</v>
      </c>
      <c r="G68" s="1">
        <f t="shared" si="53"/>
        <v>-0.194816000002902</v>
      </c>
      <c r="K68" s="1">
        <f t="shared" si="80"/>
        <v>-0.194816000002902</v>
      </c>
      <c r="O68" s="1">
        <f t="shared" ca="1" si="54"/>
        <v>-0.19596561547962477</v>
      </c>
      <c r="P68" s="1">
        <f t="shared" si="55"/>
        <v>-0.14536542084066509</v>
      </c>
      <c r="Q68" s="271">
        <f t="shared" si="56"/>
        <v>38478.258199999997</v>
      </c>
      <c r="S68" s="2">
        <v>1</v>
      </c>
      <c r="Y68" s="1">
        <f t="shared" si="81"/>
        <v>-0.14416057045493497</v>
      </c>
      <c r="Z68" s="1">
        <f t="shared" si="57"/>
        <v>22570</v>
      </c>
      <c r="AA68" s="1">
        <f t="shared" si="58"/>
        <v>-0.19602085038863212</v>
      </c>
      <c r="AB68" s="1">
        <f t="shared" si="59"/>
        <v>-0.14416057045493497</v>
      </c>
      <c r="AC68" s="1">
        <f t="shared" si="60"/>
        <v>-4.9450579162236913E-2</v>
      </c>
      <c r="AE68" s="1">
        <f t="shared" si="61"/>
        <v>1.4516644519940234E-6</v>
      </c>
      <c r="AF68" s="1">
        <f t="shared" si="49"/>
        <v>-4.9450579162236913E-2</v>
      </c>
      <c r="AG68" s="2"/>
      <c r="AH68" s="1">
        <f t="shared" si="62"/>
        <v>-5.0655429547967042E-2</v>
      </c>
      <c r="AI68" s="1">
        <f t="shared" si="63"/>
        <v>0.998625711635029</v>
      </c>
      <c r="AJ68" s="1">
        <f t="shared" si="64"/>
        <v>-0.70406105309576439</v>
      </c>
      <c r="AK68" s="1">
        <f t="shared" si="65"/>
        <v>0.23755274667228121</v>
      </c>
      <c r="AL68" s="1">
        <f t="shared" si="66"/>
        <v>1.5765814547412664</v>
      </c>
      <c r="AM68" s="1">
        <f t="shared" si="67"/>
        <v>1.0058019265715856</v>
      </c>
      <c r="AN68" s="1">
        <f t="shared" ref="AN68:AT77" si="82">$AU68+$AB$7*SIN(AO68)</f>
        <v>7.6197552269889437</v>
      </c>
      <c r="AO68" s="1">
        <f t="shared" si="82"/>
        <v>7.6197552175769401</v>
      </c>
      <c r="AP68" s="1">
        <f t="shared" si="82"/>
        <v>7.6197550468676942</v>
      </c>
      <c r="AQ68" s="1">
        <f t="shared" si="82"/>
        <v>7.6197519506673874</v>
      </c>
      <c r="AR68" s="1">
        <f t="shared" si="82"/>
        <v>7.6196958010059426</v>
      </c>
      <c r="AS68" s="1">
        <f t="shared" si="82"/>
        <v>7.6186798077528231</v>
      </c>
      <c r="AT68" s="1">
        <f t="shared" si="82"/>
        <v>7.6009869202021889</v>
      </c>
      <c r="AU68" s="1">
        <f t="shared" si="68"/>
        <v>7.3886851876402506</v>
      </c>
      <c r="AW68" s="1">
        <v>28000</v>
      </c>
      <c r="AX68" s="1">
        <f t="shared" si="71"/>
        <v>-0.20278480733459017</v>
      </c>
      <c r="AY68" s="1">
        <f t="shared" si="72"/>
        <v>-0.18980360364075977</v>
      </c>
      <c r="AZ68" s="1">
        <f t="shared" si="73"/>
        <v>-1.2981203693830403E-2</v>
      </c>
      <c r="BA68" s="1">
        <f t="shared" si="74"/>
        <v>0.83872994199334316</v>
      </c>
      <c r="BB68" s="1">
        <f t="shared" si="75"/>
        <v>-4.0651852871969402E-2</v>
      </c>
      <c r="BC68" s="1">
        <f t="shared" si="76"/>
        <v>2.3170184737912414</v>
      </c>
      <c r="BD68" s="1">
        <f t="shared" si="77"/>
        <v>2.2864823036445352</v>
      </c>
      <c r="BE68" s="1">
        <f t="shared" si="70"/>
        <v>8.4080698230721662</v>
      </c>
      <c r="BF68" s="1">
        <f t="shared" si="70"/>
        <v>8.4080690924942818</v>
      </c>
      <c r="BG68" s="1">
        <f t="shared" si="70"/>
        <v>8.4080749373408885</v>
      </c>
      <c r="BH68" s="1">
        <f t="shared" si="70"/>
        <v>8.4080281752335626</v>
      </c>
      <c r="BI68" s="1">
        <f t="shared" si="70"/>
        <v>8.4084021998595091</v>
      </c>
      <c r="BJ68" s="1">
        <f t="shared" si="70"/>
        <v>8.4054042221161378</v>
      </c>
      <c r="BK68" s="1">
        <f t="shared" si="70"/>
        <v>8.4290409536193049</v>
      </c>
      <c r="BL68" s="1">
        <f t="shared" si="78"/>
        <v>8.2060561136602246</v>
      </c>
    </row>
    <row r="69" spans="1:64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2"/>
        <v>22571.933789614828</v>
      </c>
      <c r="F69" s="105">
        <f t="shared" si="79"/>
        <v>22572.5</v>
      </c>
      <c r="G69" s="1">
        <f t="shared" si="53"/>
        <v>-0.1964629999929457</v>
      </c>
      <c r="K69" s="1">
        <f t="shared" si="80"/>
        <v>-0.1964629999929457</v>
      </c>
      <c r="O69" s="1">
        <f t="shared" ca="1" si="54"/>
        <v>-0.19596818785952186</v>
      </c>
      <c r="P69" s="1">
        <f t="shared" si="55"/>
        <v>-0.14538391828609515</v>
      </c>
      <c r="Q69" s="271">
        <f t="shared" si="56"/>
        <v>38479.124000000003</v>
      </c>
      <c r="S69" s="2">
        <v>1</v>
      </c>
      <c r="Y69" s="1">
        <f t="shared" si="81"/>
        <v>-0.14582034110604061</v>
      </c>
      <c r="Z69" s="1">
        <f t="shared" si="57"/>
        <v>22572.5</v>
      </c>
      <c r="AA69" s="1">
        <f t="shared" si="58"/>
        <v>-0.19602657717300023</v>
      </c>
      <c r="AB69" s="1">
        <f t="shared" si="59"/>
        <v>-0.14582034110604061</v>
      </c>
      <c r="AC69" s="1">
        <f t="shared" si="60"/>
        <v>-5.1079081706850549E-2</v>
      </c>
      <c r="AE69" s="1">
        <f t="shared" si="61"/>
        <v>1.9046487776915132E-7</v>
      </c>
      <c r="AF69" s="1">
        <f t="shared" si="49"/>
        <v>-5.1079081706850549E-2</v>
      </c>
      <c r="AG69" s="2"/>
      <c r="AH69" s="1">
        <f t="shared" si="62"/>
        <v>-5.0642658886905091E-2</v>
      </c>
      <c r="AI69" s="1">
        <f t="shared" si="63"/>
        <v>0.9985284541332512</v>
      </c>
      <c r="AJ69" s="1">
        <f t="shared" si="64"/>
        <v>-0.70377025246875968</v>
      </c>
      <c r="AK69" s="1">
        <f t="shared" si="65"/>
        <v>0.23755216410889032</v>
      </c>
      <c r="AL69" s="1">
        <f t="shared" si="66"/>
        <v>1.5769908695808623</v>
      </c>
      <c r="AM69" s="1">
        <f t="shared" si="67"/>
        <v>1.0062138085071841</v>
      </c>
      <c r="AN69" s="1">
        <f t="shared" si="82"/>
        <v>7.6201534884770359</v>
      </c>
      <c r="AO69" s="1">
        <f t="shared" si="82"/>
        <v>7.6201534791511829</v>
      </c>
      <c r="AP69" s="1">
        <f t="shared" si="82"/>
        <v>7.620153309721668</v>
      </c>
      <c r="AQ69" s="1">
        <f t="shared" si="82"/>
        <v>7.6201502315940957</v>
      </c>
      <c r="AR69" s="1">
        <f t="shared" si="82"/>
        <v>7.6200943163294115</v>
      </c>
      <c r="AS69" s="1">
        <f t="shared" si="82"/>
        <v>7.6190808704682951</v>
      </c>
      <c r="AT69" s="1">
        <f t="shared" si="82"/>
        <v>7.6014033386422195</v>
      </c>
      <c r="AU69" s="1">
        <f t="shared" si="68"/>
        <v>7.3890615094293945</v>
      </c>
      <c r="AW69" s="1">
        <v>28500</v>
      </c>
      <c r="AX69" s="1">
        <f t="shared" si="71"/>
        <v>-0.20338719552976817</v>
      </c>
      <c r="AY69" s="1">
        <f t="shared" si="72"/>
        <v>-0.19432427422328147</v>
      </c>
      <c r="AZ69" s="1">
        <f t="shared" si="73"/>
        <v>-9.0629213064866935E-3</v>
      </c>
      <c r="BA69" s="1">
        <f t="shared" si="74"/>
        <v>0.8290395291336865</v>
      </c>
      <c r="BB69" s="1">
        <f t="shared" si="75"/>
        <v>1.6428994886558555E-2</v>
      </c>
      <c r="BC69" s="1">
        <f t="shared" si="76"/>
        <v>2.3741112657310945</v>
      </c>
      <c r="BD69" s="1">
        <f t="shared" si="77"/>
        <v>2.4767392039277025</v>
      </c>
      <c r="BE69" s="1">
        <f t="shared" ref="BE69:BK78" si="83">$BL69+$AB$7*SIN(BF69)</f>
        <v>8.4745802875461855</v>
      </c>
      <c r="BF69" s="1">
        <f t="shared" si="83"/>
        <v>8.4745789559921221</v>
      </c>
      <c r="BG69" s="1">
        <f t="shared" si="83"/>
        <v>8.4745885947927455</v>
      </c>
      <c r="BH69" s="1">
        <f t="shared" si="83"/>
        <v>8.4745188188908021</v>
      </c>
      <c r="BI69" s="1">
        <f t="shared" si="83"/>
        <v>8.4750237774614998</v>
      </c>
      <c r="BJ69" s="1">
        <f t="shared" si="83"/>
        <v>8.471361369956858</v>
      </c>
      <c r="BK69" s="1">
        <f t="shared" si="83"/>
        <v>8.4975141665510527</v>
      </c>
      <c r="BL69" s="1">
        <f t="shared" si="78"/>
        <v>8.2813204714889501</v>
      </c>
    </row>
    <row r="70" spans="1:64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2"/>
        <v>22572.436125780609</v>
      </c>
      <c r="F70" s="105">
        <f t="shared" si="79"/>
        <v>22573</v>
      </c>
      <c r="G70" s="1">
        <f t="shared" si="53"/>
        <v>-0.19565239999792539</v>
      </c>
      <c r="K70" s="1">
        <f t="shared" si="80"/>
        <v>-0.19565239999792539</v>
      </c>
      <c r="O70" s="1">
        <f t="shared" ca="1" si="54"/>
        <v>-0.19596870233550129</v>
      </c>
      <c r="P70" s="1">
        <f t="shared" si="55"/>
        <v>-0.14538761799209018</v>
      </c>
      <c r="Q70" s="271">
        <f t="shared" si="56"/>
        <v>38479.298300000002</v>
      </c>
      <c r="S70" s="2">
        <v>1</v>
      </c>
      <c r="Y70" s="1">
        <f t="shared" si="81"/>
        <v>-0.14501229605788624</v>
      </c>
      <c r="Z70" s="1">
        <f t="shared" si="57"/>
        <v>22573</v>
      </c>
      <c r="AA70" s="1">
        <f t="shared" si="58"/>
        <v>-0.19602772193212936</v>
      </c>
      <c r="AB70" s="1">
        <f t="shared" si="59"/>
        <v>-0.14501229605788624</v>
      </c>
      <c r="AC70" s="1">
        <f t="shared" si="60"/>
        <v>-5.0264782005835201E-2</v>
      </c>
      <c r="AE70" s="1">
        <f t="shared" si="61"/>
        <v>1.4086655429461366E-7</v>
      </c>
      <c r="AF70" s="1">
        <f t="shared" si="49"/>
        <v>-5.0264782005835201E-2</v>
      </c>
      <c r="AG70" s="2"/>
      <c r="AH70" s="1">
        <f t="shared" si="62"/>
        <v>-5.0640103940039163E-2</v>
      </c>
      <c r="AI70" s="1">
        <f t="shared" si="63"/>
        <v>0.99850900493521477</v>
      </c>
      <c r="AJ70" s="1">
        <f t="shared" si="64"/>
        <v>-0.70371208498479021</v>
      </c>
      <c r="AK70" s="1">
        <f t="shared" si="65"/>
        <v>0.23755204283224315</v>
      </c>
      <c r="AL70" s="1">
        <f t="shared" si="66"/>
        <v>1.5770727429793354</v>
      </c>
      <c r="AM70" s="1">
        <f t="shared" si="67"/>
        <v>1.0062961956255607</v>
      </c>
      <c r="AN70" s="1">
        <f t="shared" si="82"/>
        <v>7.6202331361201683</v>
      </c>
      <c r="AO70" s="1">
        <f t="shared" si="82"/>
        <v>7.6202331268114678</v>
      </c>
      <c r="AP70" s="1">
        <f t="shared" si="82"/>
        <v>7.6202329576369996</v>
      </c>
      <c r="AQ70" s="1">
        <f t="shared" si="82"/>
        <v>7.6202298831148783</v>
      </c>
      <c r="AR70" s="1">
        <f t="shared" si="82"/>
        <v>7.6201740146584083</v>
      </c>
      <c r="AS70" s="1">
        <f t="shared" si="82"/>
        <v>7.6191610780110182</v>
      </c>
      <c r="AT70" s="1">
        <f t="shared" si="82"/>
        <v>7.6014866187218342</v>
      </c>
      <c r="AU70" s="1">
        <f t="shared" si="68"/>
        <v>7.3891367737872233</v>
      </c>
      <c r="AW70" s="1">
        <v>29000</v>
      </c>
      <c r="AX70" s="1">
        <f t="shared" si="71"/>
        <v>-0.20406616832493552</v>
      </c>
      <c r="AY70" s="1">
        <f t="shared" si="72"/>
        <v>-0.19891724782112452</v>
      </c>
      <c r="AZ70" s="1">
        <f t="shared" si="73"/>
        <v>-5.1489205038110029E-3</v>
      </c>
      <c r="BA70" s="1">
        <f t="shared" si="74"/>
        <v>0.82010281256661433</v>
      </c>
      <c r="BB70" s="1">
        <f t="shared" si="75"/>
        <v>7.2191627109493492E-2</v>
      </c>
      <c r="BC70" s="1">
        <f t="shared" si="76"/>
        <v>2.4299360123394984</v>
      </c>
      <c r="BD70" s="1">
        <f t="shared" si="77"/>
        <v>2.6907211992395932</v>
      </c>
      <c r="BE70" s="1">
        <f t="shared" si="83"/>
        <v>8.540348069622139</v>
      </c>
      <c r="BF70" s="1">
        <f t="shared" si="83"/>
        <v>8.5403458694901992</v>
      </c>
      <c r="BG70" s="1">
        <f t="shared" si="83"/>
        <v>8.5403604836552294</v>
      </c>
      <c r="BH70" s="1">
        <f t="shared" si="83"/>
        <v>8.5402634055821682</v>
      </c>
      <c r="BI70" s="1">
        <f t="shared" si="83"/>
        <v>8.5409080543942064</v>
      </c>
      <c r="BJ70" s="1">
        <f t="shared" si="83"/>
        <v>8.5366176996455039</v>
      </c>
      <c r="BK70" s="1">
        <f t="shared" si="83"/>
        <v>8.5647632799774751</v>
      </c>
      <c r="BL70" s="1">
        <f t="shared" si="78"/>
        <v>8.3565848293176774</v>
      </c>
    </row>
    <row r="71" spans="1:64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2"/>
        <v>23576.408702779547</v>
      </c>
      <c r="F71" s="105">
        <f t="shared" si="79"/>
        <v>23577</v>
      </c>
      <c r="G71" s="1">
        <f t="shared" si="53"/>
        <v>-0.20516759999736678</v>
      </c>
      <c r="J71" s="1">
        <f>+G71</f>
        <v>-0.20516759999736678</v>
      </c>
      <c r="O71" s="1">
        <f t="shared" ca="1" si="54"/>
        <v>-0.1970017701021734</v>
      </c>
      <c r="P71" s="1">
        <f t="shared" si="55"/>
        <v>-0.15296246541497349</v>
      </c>
      <c r="Q71" s="271">
        <f t="shared" si="56"/>
        <v>38827.655500000001</v>
      </c>
      <c r="S71" s="2">
        <v>1</v>
      </c>
      <c r="X71" s="1">
        <f>AB71</f>
        <v>-0.16016188457202532</v>
      </c>
      <c r="Z71" s="1">
        <f t="shared" si="57"/>
        <v>23577</v>
      </c>
      <c r="AA71" s="1">
        <f t="shared" si="58"/>
        <v>-0.19796818084031495</v>
      </c>
      <c r="AB71" s="1">
        <f t="shared" si="59"/>
        <v>-0.16016188457202532</v>
      </c>
      <c r="AC71" s="1">
        <f t="shared" si="60"/>
        <v>-5.2205134582393287E-2</v>
      </c>
      <c r="AE71" s="1">
        <f t="shared" si="61"/>
        <v>5.183163619892486E-5</v>
      </c>
      <c r="AF71" s="1">
        <f t="shared" si="49"/>
        <v>-5.2205134582393287E-2</v>
      </c>
      <c r="AG71" s="2"/>
      <c r="AH71" s="1">
        <f t="shared" si="62"/>
        <v>-4.5005715425341465E-2</v>
      </c>
      <c r="AI71" s="1">
        <f t="shared" si="63"/>
        <v>0.96109752062875098</v>
      </c>
      <c r="AJ71" s="1">
        <f t="shared" si="64"/>
        <v>-0.58297337180227649</v>
      </c>
      <c r="AK71" s="1">
        <f t="shared" si="65"/>
        <v>0.23434972417057512</v>
      </c>
      <c r="AL71" s="1">
        <f t="shared" si="66"/>
        <v>1.7352980510750531</v>
      </c>
      <c r="AM71" s="1">
        <f t="shared" si="67"/>
        <v>1.1796864803237626</v>
      </c>
      <c r="AN71" s="1">
        <f t="shared" si="82"/>
        <v>7.7771230184521656</v>
      </c>
      <c r="AO71" s="1">
        <f t="shared" si="82"/>
        <v>7.7771230184290134</v>
      </c>
      <c r="AP71" s="1">
        <f t="shared" si="82"/>
        <v>7.7771230171597363</v>
      </c>
      <c r="AQ71" s="1">
        <f t="shared" si="82"/>
        <v>7.7771229475733703</v>
      </c>
      <c r="AR71" s="1">
        <f t="shared" si="82"/>
        <v>7.7771191326942191</v>
      </c>
      <c r="AS71" s="1">
        <f t="shared" si="82"/>
        <v>7.7769102809122153</v>
      </c>
      <c r="AT71" s="1">
        <f t="shared" si="82"/>
        <v>7.7662301346011979</v>
      </c>
      <c r="AU71" s="1">
        <f t="shared" si="68"/>
        <v>7.5402676043073065</v>
      </c>
      <c r="AW71" s="1">
        <v>29500</v>
      </c>
      <c r="AX71" s="1">
        <f t="shared" si="71"/>
        <v>-0.20483615111273482</v>
      </c>
      <c r="AY71" s="1">
        <f t="shared" si="72"/>
        <v>-0.2035825244342889</v>
      </c>
      <c r="AZ71" s="1">
        <f t="shared" si="73"/>
        <v>-1.2536266784459187E-3</v>
      </c>
      <c r="BA71" s="1">
        <f t="shared" si="74"/>
        <v>0.81189396749686682</v>
      </c>
      <c r="BB71" s="1">
        <f t="shared" si="75"/>
        <v>0.1265841345867201</v>
      </c>
      <c r="BC71" s="1">
        <f t="shared" si="76"/>
        <v>2.4846061817468077</v>
      </c>
      <c r="BD71" s="1">
        <f t="shared" si="77"/>
        <v>2.9339090733776025</v>
      </c>
      <c r="BE71" s="1">
        <f t="shared" si="83"/>
        <v>8.6054322600676283</v>
      </c>
      <c r="BF71" s="1">
        <f t="shared" si="83"/>
        <v>8.6054289096191976</v>
      </c>
      <c r="BG71" s="1">
        <f t="shared" si="83"/>
        <v>8.6054495683110375</v>
      </c>
      <c r="BH71" s="1">
        <f t="shared" si="83"/>
        <v>8.6053221806088764</v>
      </c>
      <c r="BI71" s="1">
        <f t="shared" si="83"/>
        <v>8.6061074150574175</v>
      </c>
      <c r="BJ71" s="1">
        <f t="shared" si="83"/>
        <v>8.6012565644544718</v>
      </c>
      <c r="BK71" s="1">
        <f t="shared" si="83"/>
        <v>8.6308336766129248</v>
      </c>
      <c r="BL71" s="1">
        <f t="shared" si="78"/>
        <v>8.4318491871464047</v>
      </c>
    </row>
    <row r="72" spans="1:64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2"/>
        <v>23599.409531648624</v>
      </c>
      <c r="F72" s="105">
        <f t="shared" si="79"/>
        <v>23600</v>
      </c>
      <c r="G72" s="1">
        <f t="shared" si="53"/>
        <v>-0.20487999999750173</v>
      </c>
      <c r="J72" s="1">
        <f>+G72</f>
        <v>-0.20487999999750173</v>
      </c>
      <c r="O72" s="1">
        <f t="shared" ca="1" si="54"/>
        <v>-0.19702543599722663</v>
      </c>
      <c r="P72" s="1">
        <f t="shared" si="55"/>
        <v>-0.15313940853522479</v>
      </c>
      <c r="Q72" s="271">
        <f t="shared" si="56"/>
        <v>38835.636299999998</v>
      </c>
      <c r="S72" s="2">
        <v>1</v>
      </c>
      <c r="X72" s="1">
        <f>AB72</f>
        <v>-0.16001414802934538</v>
      </c>
      <c r="Z72" s="1">
        <f t="shared" si="57"/>
        <v>23600</v>
      </c>
      <c r="AA72" s="1">
        <f t="shared" si="58"/>
        <v>-0.19800526050338113</v>
      </c>
      <c r="AB72" s="1">
        <f t="shared" si="59"/>
        <v>-0.16001414802934538</v>
      </c>
      <c r="AC72" s="1">
        <f t="shared" si="60"/>
        <v>-5.1740591462276941E-2</v>
      </c>
      <c r="AE72" s="1">
        <f t="shared" si="61"/>
        <v>4.726204311202151E-5</v>
      </c>
      <c r="AF72" s="1">
        <f t="shared" si="49"/>
        <v>-5.1740591462276941E-2</v>
      </c>
      <c r="AG72" s="2"/>
      <c r="AH72" s="1">
        <f t="shared" si="62"/>
        <v>-4.4865851968156331E-2</v>
      </c>
      <c r="AI72" s="1">
        <f t="shared" si="63"/>
        <v>0.96028076573576771</v>
      </c>
      <c r="AJ72" s="1">
        <f t="shared" si="64"/>
        <v>-0.58013731767247212</v>
      </c>
      <c r="AK72" s="1">
        <f t="shared" si="65"/>
        <v>0.23421267802900453</v>
      </c>
      <c r="AL72" s="1">
        <f t="shared" si="66"/>
        <v>1.7387842636347222</v>
      </c>
      <c r="AM72" s="1">
        <f t="shared" si="67"/>
        <v>1.1838639927522465</v>
      </c>
      <c r="AN72" s="1">
        <f t="shared" si="82"/>
        <v>7.780648004085295</v>
      </c>
      <c r="AO72" s="1">
        <f t="shared" si="82"/>
        <v>7.7806480040672472</v>
      </c>
      <c r="AP72" s="1">
        <f t="shared" si="82"/>
        <v>7.7806480030303273</v>
      </c>
      <c r="AQ72" s="1">
        <f t="shared" si="82"/>
        <v>7.7806479434553619</v>
      </c>
      <c r="AR72" s="1">
        <f t="shared" si="82"/>
        <v>7.780644520729278</v>
      </c>
      <c r="AS72" s="1">
        <f t="shared" si="82"/>
        <v>7.7804481438527153</v>
      </c>
      <c r="AT72" s="1">
        <f t="shared" si="82"/>
        <v>7.7699447459679796</v>
      </c>
      <c r="AU72" s="1">
        <f t="shared" si="68"/>
        <v>7.543729764767428</v>
      </c>
      <c r="AW72" s="1">
        <v>30000</v>
      </c>
      <c r="AX72" s="1">
        <f t="shared" si="71"/>
        <v>-0.20571065017570037</v>
      </c>
      <c r="AY72" s="1">
        <f t="shared" si="72"/>
        <v>-0.20832010406277462</v>
      </c>
      <c r="AZ72" s="1">
        <f t="shared" si="73"/>
        <v>2.6094538870742555E-3</v>
      </c>
      <c r="BA72" s="1">
        <f t="shared" si="74"/>
        <v>0.80438830097083081</v>
      </c>
      <c r="BB72" s="1">
        <f t="shared" si="75"/>
        <v>0.17956792577191763</v>
      </c>
      <c r="BC72" s="1">
        <f t="shared" si="76"/>
        <v>2.5382287519277082</v>
      </c>
      <c r="BD72" s="1">
        <f t="shared" si="77"/>
        <v>3.2135730469607471</v>
      </c>
      <c r="BE72" s="1">
        <f t="shared" si="83"/>
        <v>8.6698899261010993</v>
      </c>
      <c r="BF72" s="1">
        <f t="shared" si="83"/>
        <v>8.669885168852641</v>
      </c>
      <c r="BG72" s="1">
        <f t="shared" si="83"/>
        <v>8.6699126633475618</v>
      </c>
      <c r="BH72" s="1">
        <f t="shared" si="83"/>
        <v>8.6697537492204386</v>
      </c>
      <c r="BI72" s="1">
        <f t="shared" si="83"/>
        <v>8.6706719215877577</v>
      </c>
      <c r="BJ72" s="1">
        <f t="shared" si="83"/>
        <v>8.6653559060643968</v>
      </c>
      <c r="BK72" s="1">
        <f t="shared" si="83"/>
        <v>8.6957774131251284</v>
      </c>
      <c r="BL72" s="1">
        <f t="shared" si="78"/>
        <v>8.5071135449751303</v>
      </c>
    </row>
    <row r="73" spans="1:64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2"/>
        <v>23619.423722717369</v>
      </c>
      <c r="F73" s="105">
        <f t="shared" si="79"/>
        <v>23620</v>
      </c>
      <c r="G73" s="1">
        <f t="shared" si="53"/>
        <v>-0.19995599998947</v>
      </c>
      <c r="J73" s="1">
        <f>+G73</f>
        <v>-0.19995599998947</v>
      </c>
      <c r="O73" s="1">
        <f t="shared" ca="1" si="54"/>
        <v>-0.19704601503640337</v>
      </c>
      <c r="P73" s="1">
        <f t="shared" si="55"/>
        <v>-0.1532933964792384</v>
      </c>
      <c r="Q73" s="271">
        <f t="shared" si="56"/>
        <v>38842.580800000003</v>
      </c>
      <c r="S73" s="2">
        <v>1</v>
      </c>
      <c r="X73" s="1">
        <f>AB73</f>
        <v>-0.15521212455029754</v>
      </c>
      <c r="Z73" s="1">
        <f t="shared" si="57"/>
        <v>23620</v>
      </c>
      <c r="AA73" s="1">
        <f t="shared" si="58"/>
        <v>-0.19803727191841086</v>
      </c>
      <c r="AB73" s="1">
        <f t="shared" si="59"/>
        <v>-0.15521212455029754</v>
      </c>
      <c r="AC73" s="1">
        <f t="shared" si="60"/>
        <v>-4.6662603510231604E-2</v>
      </c>
      <c r="AE73" s="1">
        <f t="shared" si="61"/>
        <v>3.6815174106703254E-6</v>
      </c>
      <c r="AF73" s="1">
        <f t="shared" si="49"/>
        <v>-4.6662603510231604E-2</v>
      </c>
      <c r="AG73" s="2"/>
      <c r="AH73" s="1">
        <f t="shared" si="62"/>
        <v>-4.4743875439172479E-2</v>
      </c>
      <c r="AI73" s="1">
        <f t="shared" si="63"/>
        <v>0.95957206247014615</v>
      </c>
      <c r="AJ73" s="1">
        <f t="shared" si="64"/>
        <v>-0.57766937867846091</v>
      </c>
      <c r="AK73" s="1">
        <f t="shared" si="65"/>
        <v>0.2340913881097238</v>
      </c>
      <c r="AL73" s="1">
        <f t="shared" si="66"/>
        <v>1.7418109412821836</v>
      </c>
      <c r="AM73" s="1">
        <f t="shared" si="67"/>
        <v>1.1875048530189314</v>
      </c>
      <c r="AN73" s="1">
        <f t="shared" si="82"/>
        <v>7.7837107755163828</v>
      </c>
      <c r="AO73" s="1">
        <f t="shared" si="82"/>
        <v>7.7837107755019845</v>
      </c>
      <c r="AP73" s="1">
        <f t="shared" si="82"/>
        <v>7.7837107746387364</v>
      </c>
      <c r="AQ73" s="1">
        <f t="shared" si="82"/>
        <v>7.7837107228840088</v>
      </c>
      <c r="AR73" s="1">
        <f t="shared" si="82"/>
        <v>7.7837076200750488</v>
      </c>
      <c r="AS73" s="1">
        <f t="shared" si="82"/>
        <v>7.7835218491431508</v>
      </c>
      <c r="AT73" s="1">
        <f t="shared" si="82"/>
        <v>7.7731726388310065</v>
      </c>
      <c r="AU73" s="1">
        <f t="shared" si="68"/>
        <v>7.5467403390805767</v>
      </c>
      <c r="AW73" s="1">
        <v>30500</v>
      </c>
      <c r="AX73" s="1">
        <f t="shared" si="71"/>
        <v>-0.20670234388751069</v>
      </c>
      <c r="AY73" s="1">
        <f t="shared" si="72"/>
        <v>-0.21312998670658168</v>
      </c>
      <c r="AZ73" s="1">
        <f t="shared" si="73"/>
        <v>6.4276428190709854E-3</v>
      </c>
      <c r="BA73" s="1">
        <f t="shared" si="74"/>
        <v>0.7975625306486227</v>
      </c>
      <c r="BB73" s="1">
        <f t="shared" si="75"/>
        <v>0.23111468872428975</v>
      </c>
      <c r="BC73" s="1">
        <f t="shared" si="76"/>
        <v>2.590904765947764</v>
      </c>
      <c r="BD73" s="1">
        <f t="shared" si="77"/>
        <v>3.5395727213552908</v>
      </c>
      <c r="BE73" s="1">
        <f t="shared" si="83"/>
        <v>8.7337762110036046</v>
      </c>
      <c r="BF73" s="1">
        <f t="shared" si="83"/>
        <v>8.7337698608932079</v>
      </c>
      <c r="BG73" s="1">
        <f t="shared" si="83"/>
        <v>8.7338045486729552</v>
      </c>
      <c r="BH73" s="1">
        <f t="shared" si="83"/>
        <v>8.733615052896937</v>
      </c>
      <c r="BI73" s="1">
        <f t="shared" si="83"/>
        <v>8.7346498872024618</v>
      </c>
      <c r="BJ73" s="1">
        <f t="shared" si="83"/>
        <v>8.7289878202331561</v>
      </c>
      <c r="BK73" s="1">
        <f t="shared" si="83"/>
        <v>8.7596529253877389</v>
      </c>
      <c r="BL73" s="1">
        <f t="shared" si="78"/>
        <v>8.5823779028038594</v>
      </c>
    </row>
    <row r="74" spans="1:64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2"/>
        <v>23665.422786637115</v>
      </c>
      <c r="F74" s="105">
        <f t="shared" si="79"/>
        <v>23666</v>
      </c>
      <c r="G74" s="1">
        <f t="shared" si="53"/>
        <v>-0.20028079999610782</v>
      </c>
      <c r="J74" s="1">
        <f>+G74</f>
        <v>-0.20028079999610782</v>
      </c>
      <c r="O74" s="1">
        <f t="shared" ca="1" si="54"/>
        <v>-0.19709334682650986</v>
      </c>
      <c r="P74" s="1">
        <f t="shared" si="55"/>
        <v>-0.15364800777437868</v>
      </c>
      <c r="Q74" s="271">
        <f t="shared" si="56"/>
        <v>38858.541499999999</v>
      </c>
      <c r="S74" s="2">
        <v>1</v>
      </c>
      <c r="X74" s="1">
        <f>AB74</f>
        <v>-0.15581871713755682</v>
      </c>
      <c r="Z74" s="1">
        <f t="shared" si="57"/>
        <v>23666</v>
      </c>
      <c r="AA74" s="1">
        <f t="shared" si="58"/>
        <v>-0.19811009063292967</v>
      </c>
      <c r="AB74" s="1">
        <f t="shared" si="59"/>
        <v>-0.15581871713755682</v>
      </c>
      <c r="AC74" s="1">
        <f t="shared" si="60"/>
        <v>-4.6632792221729141E-2</v>
      </c>
      <c r="AE74" s="1">
        <f t="shared" si="61"/>
        <v>4.7119791393892766E-6</v>
      </c>
      <c r="AF74" s="1">
        <f t="shared" si="49"/>
        <v>-4.6632792221729141E-2</v>
      </c>
      <c r="AG74" s="2"/>
      <c r="AH74" s="1">
        <f t="shared" si="62"/>
        <v>-4.4462082858550987E-2</v>
      </c>
      <c r="AI74" s="1">
        <f t="shared" si="63"/>
        <v>0.95794741640758485</v>
      </c>
      <c r="AJ74" s="1">
        <f t="shared" si="64"/>
        <v>-0.57198695005438693</v>
      </c>
      <c r="AK74" s="1">
        <f t="shared" si="65"/>
        <v>0.23380499638215185</v>
      </c>
      <c r="AL74" s="1">
        <f t="shared" si="66"/>
        <v>1.7487553827753051</v>
      </c>
      <c r="AM74" s="1">
        <f t="shared" si="67"/>
        <v>1.195908170566971</v>
      </c>
      <c r="AN74" s="1">
        <f t="shared" si="82"/>
        <v>7.7907465845013544</v>
      </c>
      <c r="AO74" s="1">
        <f t="shared" si="82"/>
        <v>7.7907465844931041</v>
      </c>
      <c r="AP74" s="1">
        <f t="shared" si="82"/>
        <v>7.7907465839435153</v>
      </c>
      <c r="AQ74" s="1">
        <f t="shared" si="82"/>
        <v>7.7907465473333142</v>
      </c>
      <c r="AR74" s="1">
        <f t="shared" si="82"/>
        <v>7.7907441086366171</v>
      </c>
      <c r="AS74" s="1">
        <f t="shared" si="82"/>
        <v>7.7905818719375945</v>
      </c>
      <c r="AT74" s="1">
        <f t="shared" si="82"/>
        <v>7.7805890008046052</v>
      </c>
      <c r="AU74" s="1">
        <f t="shared" si="68"/>
        <v>7.5536646600008197</v>
      </c>
      <c r="AW74" s="1">
        <v>31000</v>
      </c>
      <c r="AX74" s="1">
        <f t="shared" si="71"/>
        <v>-0.2078231673081265</v>
      </c>
      <c r="AY74" s="1">
        <f t="shared" si="72"/>
        <v>-0.21801217236571008</v>
      </c>
      <c r="AZ74" s="1">
        <f t="shared" si="73"/>
        <v>1.0189005057583588E-2</v>
      </c>
      <c r="BA74" s="1">
        <f t="shared" si="74"/>
        <v>0.79139497833084826</v>
      </c>
      <c r="BB74" s="1">
        <f t="shared" si="75"/>
        <v>0.28120385174662699</v>
      </c>
      <c r="BC74" s="1">
        <f t="shared" si="76"/>
        <v>2.6427298828782675</v>
      </c>
      <c r="BD74" s="1">
        <f t="shared" si="77"/>
        <v>3.9256278644341687</v>
      </c>
      <c r="BE74" s="1">
        <f t="shared" si="83"/>
        <v>8.7971444537253802</v>
      </c>
      <c r="BF74" s="1">
        <f t="shared" si="83"/>
        <v>8.7971364391398215</v>
      </c>
      <c r="BG74" s="1">
        <f t="shared" si="83"/>
        <v>8.7971781199419308</v>
      </c>
      <c r="BH74" s="1">
        <f t="shared" si="83"/>
        <v>8.7969613402204256</v>
      </c>
      <c r="BI74" s="1">
        <f t="shared" si="83"/>
        <v>8.7980884284093541</v>
      </c>
      <c r="BJ74" s="1">
        <f t="shared" si="83"/>
        <v>8.7922183186101019</v>
      </c>
      <c r="BK74" s="1">
        <f t="shared" si="83"/>
        <v>8.8225246976134812</v>
      </c>
      <c r="BL74" s="1">
        <f t="shared" si="78"/>
        <v>8.6576422606325849</v>
      </c>
    </row>
    <row r="75" spans="1:64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2"/>
        <v>23665.929445833575</v>
      </c>
      <c r="F75" s="105">
        <f t="shared" si="79"/>
        <v>23666.5</v>
      </c>
      <c r="G75" s="1">
        <f t="shared" si="53"/>
        <v>-0.1979702000026009</v>
      </c>
      <c r="J75" s="1">
        <f>+G75</f>
        <v>-0.1979702000026009</v>
      </c>
      <c r="O75" s="1">
        <f t="shared" ca="1" si="54"/>
        <v>-0.19709386130248929</v>
      </c>
      <c r="P75" s="1">
        <f t="shared" si="55"/>
        <v>-0.15365186560706823</v>
      </c>
      <c r="Q75" s="271">
        <f t="shared" si="56"/>
        <v>38858.717299999997</v>
      </c>
      <c r="S75" s="2">
        <v>1</v>
      </c>
      <c r="X75" s="1">
        <f>AB75</f>
        <v>-0.1535111895923483</v>
      </c>
      <c r="Z75" s="1">
        <f t="shared" si="57"/>
        <v>23666.5</v>
      </c>
      <c r="AA75" s="1">
        <f t="shared" si="58"/>
        <v>-0.19811087601732083</v>
      </c>
      <c r="AB75" s="1">
        <f t="shared" si="59"/>
        <v>-0.1535111895923483</v>
      </c>
      <c r="AC75" s="1">
        <f t="shared" si="60"/>
        <v>-4.4318334395532677E-2</v>
      </c>
      <c r="AE75" s="1">
        <f t="shared" si="61"/>
        <v>1.9789741117480827E-8</v>
      </c>
      <c r="AF75" s="1">
        <f t="shared" si="49"/>
        <v>-4.4318334395532677E-2</v>
      </c>
      <c r="AG75" s="2"/>
      <c r="AH75" s="1">
        <f t="shared" si="62"/>
        <v>-4.445901041025261E-2</v>
      </c>
      <c r="AI75" s="1">
        <f t="shared" si="63"/>
        <v>0.95792979840869397</v>
      </c>
      <c r="AJ75" s="1">
        <f t="shared" si="64"/>
        <v>-0.57192513843563908</v>
      </c>
      <c r="AK75" s="1">
        <f t="shared" si="65"/>
        <v>0.23380182689218229</v>
      </c>
      <c r="AL75" s="1">
        <f t="shared" si="66"/>
        <v>1.7488307366752296</v>
      </c>
      <c r="AM75" s="1">
        <f t="shared" si="67"/>
        <v>1.1959997370792028</v>
      </c>
      <c r="AN75" s="1">
        <f t="shared" si="82"/>
        <v>7.7908229952375372</v>
      </c>
      <c r="AO75" s="1">
        <f t="shared" si="82"/>
        <v>7.7908229952293384</v>
      </c>
      <c r="AP75" s="1">
        <f t="shared" si="82"/>
        <v>7.7908229946825784</v>
      </c>
      <c r="AQ75" s="1">
        <f t="shared" si="82"/>
        <v>7.7908229582167978</v>
      </c>
      <c r="AR75" s="1">
        <f t="shared" si="82"/>
        <v>7.7908205262054366</v>
      </c>
      <c r="AS75" s="1">
        <f t="shared" si="82"/>
        <v>7.790658538699093</v>
      </c>
      <c r="AT75" s="1">
        <f t="shared" si="82"/>
        <v>7.7806695537031896</v>
      </c>
      <c r="AU75" s="1">
        <f t="shared" si="68"/>
        <v>7.5537399243586485</v>
      </c>
      <c r="AW75" s="1">
        <v>31500</v>
      </c>
      <c r="AX75" s="1">
        <f t="shared" si="71"/>
        <v>-0.20908439020515171</v>
      </c>
      <c r="AY75" s="1">
        <f t="shared" si="72"/>
        <v>-0.22296666104015983</v>
      </c>
      <c r="AZ75" s="1">
        <f t="shared" si="73"/>
        <v>1.3882270835008124E-2</v>
      </c>
      <c r="BA75" s="1">
        <f t="shared" si="74"/>
        <v>0.78586569940364881</v>
      </c>
      <c r="BB75" s="1">
        <f t="shared" si="75"/>
        <v>0.3298204582226455</v>
      </c>
      <c r="BC75" s="1">
        <f t="shared" si="76"/>
        <v>2.6937949167641753</v>
      </c>
      <c r="BD75" s="1">
        <f t="shared" si="77"/>
        <v>4.3914185818973053</v>
      </c>
      <c r="BE75" s="1">
        <f t="shared" si="83"/>
        <v>8.8600463229932842</v>
      </c>
      <c r="BF75" s="1">
        <f t="shared" si="83"/>
        <v>8.8600367222873331</v>
      </c>
      <c r="BG75" s="1">
        <f t="shared" si="83"/>
        <v>8.8600845646729027</v>
      </c>
      <c r="BH75" s="1">
        <f t="shared" si="83"/>
        <v>8.8598461413659084</v>
      </c>
      <c r="BI75" s="1">
        <f t="shared" si="83"/>
        <v>8.8610339706895171</v>
      </c>
      <c r="BJ75" s="1">
        <f t="shared" si="83"/>
        <v>8.8551072687862931</v>
      </c>
      <c r="BK75" s="1">
        <f t="shared" si="83"/>
        <v>8.88446289724134</v>
      </c>
      <c r="BL75" s="1">
        <f t="shared" si="78"/>
        <v>8.7329066184613104</v>
      </c>
    </row>
    <row r="76" spans="1:64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2"/>
        <v>25711.927933349249</v>
      </c>
      <c r="F76" s="105">
        <f t="shared" si="79"/>
        <v>25712.5</v>
      </c>
      <c r="G76" s="1">
        <f t="shared" si="53"/>
        <v>-0.19849499999691034</v>
      </c>
      <c r="K76" s="1">
        <f t="shared" ref="K76:K102" si="84">+G76</f>
        <v>-0.19849499999691034</v>
      </c>
      <c r="O76" s="1">
        <f t="shared" ca="1" si="54"/>
        <v>-0.1991990970102693</v>
      </c>
      <c r="P76" s="1">
        <f t="shared" si="55"/>
        <v>-0.17004360252330059</v>
      </c>
      <c r="Q76" s="271">
        <f t="shared" si="56"/>
        <v>39568.635399999999</v>
      </c>
      <c r="S76" s="2">
        <v>1</v>
      </c>
      <c r="Y76" s="1">
        <f t="shared" ref="Y76:Y102" si="85">AB76</f>
        <v>-0.16799403515276354</v>
      </c>
      <c r="Z76" s="1">
        <f t="shared" si="57"/>
        <v>25712.5</v>
      </c>
      <c r="AA76" s="1">
        <f t="shared" si="58"/>
        <v>-0.20054456736744738</v>
      </c>
      <c r="AB76" s="1">
        <f t="shared" si="59"/>
        <v>-0.16799403515276354</v>
      </c>
      <c r="AC76" s="1">
        <f t="shared" si="60"/>
        <v>-2.8451397473609752E-2</v>
      </c>
      <c r="AE76" s="1">
        <f t="shared" si="61"/>
        <v>4.2007264063701472E-6</v>
      </c>
      <c r="AF76" s="1">
        <f t="shared" si="49"/>
        <v>-2.8451397473609752E-2</v>
      </c>
      <c r="AG76" s="2"/>
      <c r="AH76" s="1">
        <f t="shared" si="62"/>
        <v>-3.0500964844146796E-2</v>
      </c>
      <c r="AI76" s="1">
        <f t="shared" si="63"/>
        <v>0.89341285360059985</v>
      </c>
      <c r="AJ76" s="1">
        <f t="shared" si="64"/>
        <v>-0.31608162043233129</v>
      </c>
      <c r="AK76" s="1">
        <f t="shared" si="65"/>
        <v>0.21230255849256252</v>
      </c>
      <c r="AL76" s="1">
        <f t="shared" si="66"/>
        <v>2.0360850243125173</v>
      </c>
      <c r="AM76" s="1">
        <f t="shared" si="67"/>
        <v>1.6210066931993083</v>
      </c>
      <c r="AN76" s="1">
        <f t="shared" si="82"/>
        <v>8.0925501389866596</v>
      </c>
      <c r="AO76" s="1">
        <f t="shared" si="82"/>
        <v>8.092550134977424</v>
      </c>
      <c r="AP76" s="1">
        <f t="shared" si="82"/>
        <v>8.0925502063955843</v>
      </c>
      <c r="AQ76" s="1">
        <f t="shared" si="82"/>
        <v>8.0925489341916812</v>
      </c>
      <c r="AR76" s="1">
        <f t="shared" si="82"/>
        <v>8.0925715955372102</v>
      </c>
      <c r="AS76" s="1">
        <f t="shared" si="82"/>
        <v>8.0921676198227974</v>
      </c>
      <c r="AT76" s="1">
        <f t="shared" si="82"/>
        <v>8.0992712827248052</v>
      </c>
      <c r="AU76" s="1">
        <f t="shared" si="68"/>
        <v>7.8617216765937989</v>
      </c>
      <c r="AW76" s="1">
        <v>32000</v>
      </c>
      <c r="AX76" s="1">
        <f t="shared" si="71"/>
        <v>-0.21049668872065469</v>
      </c>
      <c r="AY76" s="1">
        <f t="shared" si="72"/>
        <v>-0.22799345272993088</v>
      </c>
      <c r="AZ76" s="1">
        <f t="shared" si="73"/>
        <v>1.7496764009276196E-2</v>
      </c>
      <c r="BA76" s="1">
        <f t="shared" si="74"/>
        <v>0.7809565648960316</v>
      </c>
      <c r="BB76" s="1">
        <f t="shared" si="75"/>
        <v>0.37695338256345567</v>
      </c>
      <c r="BC76" s="1">
        <f t="shared" si="76"/>
        <v>2.7441863589772271</v>
      </c>
      <c r="BD76" s="1">
        <f t="shared" si="77"/>
        <v>4.9662235352912454</v>
      </c>
      <c r="BE76" s="1">
        <f t="shared" si="83"/>
        <v>8.9225319615957375</v>
      </c>
      <c r="BF76" s="1">
        <f t="shared" si="83"/>
        <v>8.9225210235417034</v>
      </c>
      <c r="BG76" s="1">
        <f t="shared" si="83"/>
        <v>8.9225735545093272</v>
      </c>
      <c r="BH76" s="1">
        <f t="shared" si="83"/>
        <v>8.9223212560697682</v>
      </c>
      <c r="BI76" s="1">
        <f t="shared" si="83"/>
        <v>8.923532689090651</v>
      </c>
      <c r="BJ76" s="1">
        <f t="shared" si="83"/>
        <v>8.9177084934539881</v>
      </c>
      <c r="BK76" s="1">
        <f t="shared" si="83"/>
        <v>8.9455429776450028</v>
      </c>
      <c r="BL76" s="1">
        <f t="shared" si="78"/>
        <v>8.8081709762900395</v>
      </c>
    </row>
    <row r="77" spans="1:64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2"/>
        <v>25885.427870521198</v>
      </c>
      <c r="F77" s="105">
        <f t="shared" si="79"/>
        <v>25886</v>
      </c>
      <c r="G77" s="1">
        <f t="shared" si="53"/>
        <v>-0.19851680000283523</v>
      </c>
      <c r="K77" s="1">
        <f t="shared" si="84"/>
        <v>-0.19851680000283523</v>
      </c>
      <c r="O77" s="1">
        <f t="shared" ca="1" si="54"/>
        <v>-0.19937762017512747</v>
      </c>
      <c r="P77" s="1">
        <f t="shared" si="55"/>
        <v>-0.17148930076476526</v>
      </c>
      <c r="Q77" s="271">
        <f t="shared" si="56"/>
        <v>39628.836199999998</v>
      </c>
      <c r="S77" s="2">
        <v>1</v>
      </c>
      <c r="Y77" s="1">
        <f t="shared" si="85"/>
        <v>-0.16929771521167591</v>
      </c>
      <c r="Z77" s="1">
        <f t="shared" si="57"/>
        <v>25886</v>
      </c>
      <c r="AA77" s="1">
        <f t="shared" si="58"/>
        <v>-0.20070838555592457</v>
      </c>
      <c r="AB77" s="1">
        <f t="shared" si="59"/>
        <v>-0.16929771521167591</v>
      </c>
      <c r="AC77" s="1">
        <f t="shared" si="60"/>
        <v>-2.7027499238069963E-2</v>
      </c>
      <c r="AE77" s="1">
        <f t="shared" si="61"/>
        <v>4.8030472365099437E-6</v>
      </c>
      <c r="AF77" s="1">
        <f t="shared" ref="AF77:AF102" si="86">IF(S77&lt;&gt;0,G77-P77,-9999)</f>
        <v>-2.7027499238069963E-2</v>
      </c>
      <c r="AG77" s="2"/>
      <c r="AH77" s="1">
        <f t="shared" si="62"/>
        <v>-2.9219084791159297E-2</v>
      </c>
      <c r="AI77" s="1">
        <f t="shared" si="63"/>
        <v>0.88863781244349993</v>
      </c>
      <c r="AJ77" s="1">
        <f t="shared" si="64"/>
        <v>-0.29454029540358473</v>
      </c>
      <c r="AK77" s="1">
        <f t="shared" si="65"/>
        <v>0.20983722096588586</v>
      </c>
      <c r="AL77" s="1">
        <f t="shared" si="66"/>
        <v>2.0587070928733211</v>
      </c>
      <c r="AM77" s="1">
        <f t="shared" si="67"/>
        <v>1.6628075221869558</v>
      </c>
      <c r="AN77" s="1">
        <f t="shared" si="82"/>
        <v>8.117212343444864</v>
      </c>
      <c r="AO77" s="1">
        <f t="shared" si="82"/>
        <v>8.1172123356268759</v>
      </c>
      <c r="AP77" s="1">
        <f t="shared" si="82"/>
        <v>8.1172124621057797</v>
      </c>
      <c r="AQ77" s="1">
        <f t="shared" si="82"/>
        <v>8.1172104159310656</v>
      </c>
      <c r="AR77" s="1">
        <f t="shared" si="82"/>
        <v>8.1172435170223629</v>
      </c>
      <c r="AS77" s="1">
        <f t="shared" si="82"/>
        <v>8.1167075385971081</v>
      </c>
      <c r="AT77" s="1">
        <f t="shared" si="82"/>
        <v>8.125258990264097</v>
      </c>
      <c r="AU77" s="1">
        <f t="shared" si="68"/>
        <v>7.8878384087603663</v>
      </c>
      <c r="AW77" s="1">
        <v>32500</v>
      </c>
      <c r="AX77" s="1">
        <f t="shared" si="71"/>
        <v>-0.21207021102874274</v>
      </c>
      <c r="AY77" s="1">
        <f t="shared" si="72"/>
        <v>-0.23309254743502328</v>
      </c>
      <c r="AZ77" s="1">
        <f t="shared" si="73"/>
        <v>2.1022336406280533E-2</v>
      </c>
      <c r="BA77" s="1">
        <f t="shared" si="74"/>
        <v>0.77665130923831105</v>
      </c>
      <c r="BB77" s="1">
        <f t="shared" si="75"/>
        <v>0.42259382451492605</v>
      </c>
      <c r="BC77" s="1">
        <f t="shared" si="76"/>
        <v>2.7939868813640594</v>
      </c>
      <c r="BD77" s="1">
        <f t="shared" si="77"/>
        <v>5.6955930844341891</v>
      </c>
      <c r="BE77" s="1">
        <f t="shared" si="83"/>
        <v>8.9846501373451844</v>
      </c>
      <c r="BF77" s="1">
        <f t="shared" si="83"/>
        <v>8.9846382818648181</v>
      </c>
      <c r="BG77" s="1">
        <f t="shared" si="83"/>
        <v>8.984693444545675</v>
      </c>
      <c r="BH77" s="1">
        <f t="shared" si="83"/>
        <v>8.9844367644551877</v>
      </c>
      <c r="BI77" s="1">
        <f t="shared" si="83"/>
        <v>8.9856308713366868</v>
      </c>
      <c r="BJ77" s="1">
        <f t="shared" si="83"/>
        <v>8.9800700091933301</v>
      </c>
      <c r="BK77" s="1">
        <f t="shared" si="83"/>
        <v>9.0058452509120759</v>
      </c>
      <c r="BL77" s="1">
        <f t="shared" si="78"/>
        <v>8.8834353341187651</v>
      </c>
    </row>
    <row r="78" spans="1:64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2"/>
        <v>26760.924298545051</v>
      </c>
      <c r="F78" s="105">
        <f t="shared" si="79"/>
        <v>26761.5</v>
      </c>
      <c r="G78" s="1">
        <f t="shared" si="53"/>
        <v>-0.19975619999604532</v>
      </c>
      <c r="K78" s="1">
        <f t="shared" si="84"/>
        <v>-0.19975619999604532</v>
      </c>
      <c r="O78" s="1">
        <f t="shared" ca="1" si="54"/>
        <v>-0.20027846761508908</v>
      </c>
      <c r="P78" s="1">
        <f t="shared" si="55"/>
        <v>-0.17891725851597473</v>
      </c>
      <c r="Q78" s="271">
        <f t="shared" si="56"/>
        <v>39932.6149</v>
      </c>
      <c r="S78" s="2">
        <v>1</v>
      </c>
      <c r="Y78" s="1">
        <f t="shared" si="85"/>
        <v>-0.17715289209740698</v>
      </c>
      <c r="Z78" s="1">
        <f t="shared" si="57"/>
        <v>26761.5</v>
      </c>
      <c r="AA78" s="1">
        <f t="shared" si="58"/>
        <v>-0.20152056641461308</v>
      </c>
      <c r="AB78" s="1">
        <f t="shared" si="59"/>
        <v>-0.17715289209740698</v>
      </c>
      <c r="AC78" s="1">
        <f t="shared" si="60"/>
        <v>-2.0838941480070594E-2</v>
      </c>
      <c r="AE78" s="1">
        <f t="shared" si="61"/>
        <v>3.1129888589696E-6</v>
      </c>
      <c r="AF78" s="1">
        <f t="shared" si="86"/>
        <v>-2.0838941480070594E-2</v>
      </c>
      <c r="AG78" s="2"/>
      <c r="AH78" s="1">
        <f t="shared" si="62"/>
        <v>-2.2603307898638351E-2</v>
      </c>
      <c r="AI78" s="1">
        <f t="shared" si="63"/>
        <v>0.86614976089239093</v>
      </c>
      <c r="AJ78" s="1">
        <f t="shared" si="64"/>
        <v>-0.1872235087464314</v>
      </c>
      <c r="AK78" s="1">
        <f t="shared" si="65"/>
        <v>0.19625827271962576</v>
      </c>
      <c r="AL78" s="1">
        <f t="shared" si="66"/>
        <v>2.1693466214325903</v>
      </c>
      <c r="AM78" s="1">
        <f t="shared" si="67"/>
        <v>1.8924397726590703</v>
      </c>
      <c r="AN78" s="1">
        <f t="shared" ref="AN78:AT87" si="87">$AU78+$AB$7*SIN(AO78)</f>
        <v>8.2397269492269825</v>
      </c>
      <c r="AO78" s="1">
        <f t="shared" si="87"/>
        <v>8.2397268595454456</v>
      </c>
      <c r="AP78" s="1">
        <f t="shared" si="87"/>
        <v>8.2397278629105841</v>
      </c>
      <c r="AQ78" s="1">
        <f t="shared" si="87"/>
        <v>8.2397166370293426</v>
      </c>
      <c r="AR78" s="1">
        <f t="shared" si="87"/>
        <v>8.2398422171037904</v>
      </c>
      <c r="AS78" s="1">
        <f t="shared" si="87"/>
        <v>8.2384351758749048</v>
      </c>
      <c r="AT78" s="1">
        <f t="shared" si="87"/>
        <v>8.253931407190386</v>
      </c>
      <c r="AU78" s="1">
        <f t="shared" si="68"/>
        <v>8.0196262993184675</v>
      </c>
      <c r="AW78" s="1">
        <v>33000</v>
      </c>
      <c r="AX78" s="1">
        <f t="shared" si="71"/>
        <v>-0.2138146374039617</v>
      </c>
      <c r="AY78" s="1">
        <f t="shared" si="72"/>
        <v>-0.23826394515543703</v>
      </c>
      <c r="AZ78" s="1">
        <f t="shared" si="73"/>
        <v>2.444930775147533E-2</v>
      </c>
      <c r="BA78" s="1">
        <f t="shared" si="74"/>
        <v>0.77293555391312851</v>
      </c>
      <c r="BB78" s="1">
        <f t="shared" si="75"/>
        <v>0.46673402824919552</v>
      </c>
      <c r="BC78" s="1">
        <f t="shared" si="76"/>
        <v>2.8432758190723764</v>
      </c>
      <c r="BD78" s="1">
        <f t="shared" si="77"/>
        <v>6.6544880096473245</v>
      </c>
      <c r="BE78" s="1">
        <f t="shared" si="83"/>
        <v>9.0464483978286445</v>
      </c>
      <c r="BF78" s="1">
        <f t="shared" si="83"/>
        <v>9.0464361950589218</v>
      </c>
      <c r="BG78" s="1">
        <f t="shared" si="83"/>
        <v>9.0464914715496718</v>
      </c>
      <c r="BH78" s="1">
        <f t="shared" si="83"/>
        <v>9.0462410686485502</v>
      </c>
      <c r="BI78" s="1">
        <f t="shared" si="83"/>
        <v>9.0473751965274314</v>
      </c>
      <c r="BJ78" s="1">
        <f t="shared" si="83"/>
        <v>9.042234385741418</v>
      </c>
      <c r="BK78" s="1">
        <f t="shared" si="83"/>
        <v>9.0654544331130538</v>
      </c>
      <c r="BL78" s="1">
        <f t="shared" si="78"/>
        <v>8.9586996919474924</v>
      </c>
    </row>
    <row r="79" spans="1:64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2"/>
        <v>26769.425106087183</v>
      </c>
      <c r="F79" s="105">
        <f t="shared" si="79"/>
        <v>26770</v>
      </c>
      <c r="G79" s="1">
        <f t="shared" si="53"/>
        <v>-0.19947599999431986</v>
      </c>
      <c r="K79" s="1">
        <f t="shared" si="84"/>
        <v>-0.19947599999431986</v>
      </c>
      <c r="O79" s="1">
        <f t="shared" ca="1" si="54"/>
        <v>-0.20028721370673919</v>
      </c>
      <c r="P79" s="1">
        <f t="shared" si="55"/>
        <v>-0.17899046118036091</v>
      </c>
      <c r="Q79" s="271">
        <f t="shared" si="56"/>
        <v>39935.5645</v>
      </c>
      <c r="S79" s="2">
        <v>1</v>
      </c>
      <c r="Y79" s="1">
        <f t="shared" si="85"/>
        <v>-0.17693791087921873</v>
      </c>
      <c r="Z79" s="1">
        <f t="shared" si="57"/>
        <v>26770</v>
      </c>
      <c r="AA79" s="1">
        <f t="shared" si="58"/>
        <v>-0.20152855029546204</v>
      </c>
      <c r="AB79" s="1">
        <f t="shared" si="59"/>
        <v>-0.17693791087921873</v>
      </c>
      <c r="AC79" s="1">
        <f t="shared" si="60"/>
        <v>-2.0485538813958953E-2</v>
      </c>
      <c r="AE79" s="1">
        <f t="shared" si="61"/>
        <v>4.2129627387188577E-6</v>
      </c>
      <c r="AF79" s="1">
        <f t="shared" si="86"/>
        <v>-2.0485538813958953E-2</v>
      </c>
      <c r="AG79" s="2"/>
      <c r="AH79" s="1">
        <f t="shared" si="62"/>
        <v>-2.2538089115101134E-2</v>
      </c>
      <c r="AI79" s="1">
        <f t="shared" si="63"/>
        <v>0.86594434448905311</v>
      </c>
      <c r="AJ79" s="1">
        <f t="shared" si="64"/>
        <v>-0.18619488302186818</v>
      </c>
      <c r="AK79" s="1">
        <f t="shared" si="65"/>
        <v>0.19611801892122366</v>
      </c>
      <c r="AL79" s="1">
        <f t="shared" si="66"/>
        <v>2.1703936591305744</v>
      </c>
      <c r="AM79" s="1">
        <f t="shared" si="67"/>
        <v>1.8948405631233547</v>
      </c>
      <c r="AN79" s="1">
        <f t="shared" si="87"/>
        <v>8.2409013252216141</v>
      </c>
      <c r="AO79" s="1">
        <f t="shared" si="87"/>
        <v>8.2409012338630578</v>
      </c>
      <c r="AP79" s="1">
        <f t="shared" si="87"/>
        <v>8.2409022530441494</v>
      </c>
      <c r="AQ79" s="1">
        <f t="shared" si="87"/>
        <v>8.2408908830822529</v>
      </c>
      <c r="AR79" s="1">
        <f t="shared" si="87"/>
        <v>8.2410177081596636</v>
      </c>
      <c r="AS79" s="1">
        <f t="shared" si="87"/>
        <v>8.2396008076693743</v>
      </c>
      <c r="AT79" s="1">
        <f t="shared" si="87"/>
        <v>8.2551605913267121</v>
      </c>
      <c r="AU79" s="1">
        <f t="shared" si="68"/>
        <v>8.0209057934015568</v>
      </c>
      <c r="AW79" s="1">
        <v>33500</v>
      </c>
      <c r="AX79" s="1">
        <f>AB$3+AB$4*AW79+AB$5*AW79^2+AZ79</f>
        <v>-0.21573923515125956</v>
      </c>
      <c r="AY79" s="1">
        <f>AB$3+AB$4*AW79+AB$5*AW79^2</f>
        <v>-0.2435076458911721</v>
      </c>
      <c r="AZ79" s="1">
        <f>$AB$6*($AB$11/BA79*BB79+$AB$12)</f>
        <v>2.7768410739912531E-2</v>
      </c>
      <c r="BA79" s="1">
        <f>1+$AB$7*COS(BC79)</f>
        <v>0.76979681486727403</v>
      </c>
      <c r="BB79" s="1">
        <f>SIN(BC79+RADIANS($AB$9))</f>
        <v>0.50936618068358108</v>
      </c>
      <c r="BC79" s="1">
        <f>2*ATAN(BD79)</f>
        <v>2.892129633009564</v>
      </c>
      <c r="BD79" s="1">
        <f>SQRT((1+$AB$7)/(1-$AB$7))*TAN(BE79/2)</f>
        <v>7.9755999714880135</v>
      </c>
      <c r="BE79" s="1">
        <f t="shared" ref="BE79:BK82" si="88">$BL79+$AB$7*SIN(BF79)</f>
        <v>9.1079732265641873</v>
      </c>
      <c r="BF79" s="1">
        <f t="shared" si="88"/>
        <v>9.1079613553650294</v>
      </c>
      <c r="BG79" s="1">
        <f t="shared" si="88"/>
        <v>9.1080139442392198</v>
      </c>
      <c r="BH79" s="1">
        <f t="shared" si="88"/>
        <v>9.1077809710202633</v>
      </c>
      <c r="BI79" s="1">
        <f t="shared" si="88"/>
        <v>9.1088129272772616</v>
      </c>
      <c r="BJ79" s="1">
        <f t="shared" si="88"/>
        <v>9.1042392074577467</v>
      </c>
      <c r="BK79" s="1">
        <f t="shared" si="88"/>
        <v>9.1244591646346809</v>
      </c>
      <c r="BL79" s="1">
        <f>RADIANS($AB$9)+$AB$18*(AW79-AB$15)</f>
        <v>9.0339640497762197</v>
      </c>
    </row>
    <row r="80" spans="1:64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2"/>
        <v>26789.425463457726</v>
      </c>
      <c r="F80" s="105">
        <f t="shared" si="79"/>
        <v>26790</v>
      </c>
      <c r="G80" s="1">
        <f t="shared" si="53"/>
        <v>-0.19935199999599718</v>
      </c>
      <c r="K80" s="1">
        <f t="shared" si="84"/>
        <v>-0.19935199999599718</v>
      </c>
      <c r="O80" s="1">
        <f t="shared" ca="1" si="54"/>
        <v>-0.20030779274591592</v>
      </c>
      <c r="P80" s="1">
        <f t="shared" si="55"/>
        <v>-0.17916278516905998</v>
      </c>
      <c r="Q80" s="271">
        <f t="shared" si="56"/>
        <v>39942.504200000003</v>
      </c>
      <c r="S80" s="2">
        <v>1</v>
      </c>
      <c r="Y80" s="1">
        <f t="shared" si="85"/>
        <v>-0.17696742826239042</v>
      </c>
      <c r="Z80" s="1">
        <f t="shared" si="57"/>
        <v>26790</v>
      </c>
      <c r="AA80" s="1">
        <f t="shared" si="58"/>
        <v>-0.20154735690266673</v>
      </c>
      <c r="AB80" s="1">
        <f t="shared" si="59"/>
        <v>-0.17696742826239042</v>
      </c>
      <c r="AC80" s="1">
        <f t="shared" si="60"/>
        <v>-2.0189214826937196E-2</v>
      </c>
      <c r="AE80" s="1">
        <f t="shared" si="61"/>
        <v>4.8195919476617149E-6</v>
      </c>
      <c r="AF80" s="1">
        <f t="shared" si="86"/>
        <v>-2.0189214826937196E-2</v>
      </c>
      <c r="AG80" s="2"/>
      <c r="AH80" s="1">
        <f t="shared" si="62"/>
        <v>-2.238457173360674E-2</v>
      </c>
      <c r="AI80" s="1">
        <f t="shared" si="63"/>
        <v>0.8654619749706407</v>
      </c>
      <c r="AJ80" s="1">
        <f t="shared" si="64"/>
        <v>-0.18377570728827919</v>
      </c>
      <c r="AK80" s="1">
        <f t="shared" si="65"/>
        <v>0.19578742539104646</v>
      </c>
      <c r="AL80" s="1">
        <f t="shared" si="66"/>
        <v>2.172855320645235</v>
      </c>
      <c r="AM80" s="1">
        <f t="shared" si="67"/>
        <v>1.9005038050148286</v>
      </c>
      <c r="AN80" s="1">
        <f t="shared" si="87"/>
        <v>8.2436634653367857</v>
      </c>
      <c r="AO80" s="1">
        <f t="shared" si="87"/>
        <v>8.2436633699354669</v>
      </c>
      <c r="AP80" s="1">
        <f t="shared" si="87"/>
        <v>8.2436644270548225</v>
      </c>
      <c r="AQ80" s="1">
        <f t="shared" si="87"/>
        <v>8.2436527132143027</v>
      </c>
      <c r="AR80" s="1">
        <f t="shared" si="87"/>
        <v>8.2437824945281726</v>
      </c>
      <c r="AS80" s="1">
        <f t="shared" si="87"/>
        <v>8.2423423088929528</v>
      </c>
      <c r="AT80" s="1">
        <f t="shared" si="87"/>
        <v>8.2580512766753884</v>
      </c>
      <c r="AU80" s="1">
        <f t="shared" si="68"/>
        <v>8.0239163677147047</v>
      </c>
      <c r="AW80" s="1">
        <v>34000</v>
      </c>
      <c r="AX80" s="1">
        <f>AB$3+AB$4*AW80+AB$5*AW80^2+AZ80</f>
        <v>-0.21785290884169042</v>
      </c>
      <c r="AY80" s="1">
        <f>AB$3+AB$4*AW80+AB$5*AW80^2</f>
        <v>-0.24882364964222853</v>
      </c>
      <c r="AZ80" s="1">
        <f>$AB$6*($AB$11/BA80*BB80+$AB$12)</f>
        <v>3.0970740800538115E-2</v>
      </c>
      <c r="BA80" s="1">
        <f>1+$AB$7*COS(BC80)</f>
        <v>0.76722449969383011</v>
      </c>
      <c r="BB80" s="1">
        <f>SIN(BC80+RADIANS($AB$9))</f>
        <v>0.55048145041171526</v>
      </c>
      <c r="BC80" s="1">
        <f>2*ATAN(BD80)</f>
        <v>2.9406223527033424</v>
      </c>
      <c r="BD80" s="1">
        <f>SQRT((1+$AB$7)/(1-$AB$7))*TAN(BE80/2)</f>
        <v>9.9182015711603917</v>
      </c>
      <c r="BE80" s="1">
        <f t="shared" si="88"/>
        <v>9.1692701986623319</v>
      </c>
      <c r="BF80" s="1">
        <f t="shared" si="88"/>
        <v>9.1692593886258571</v>
      </c>
      <c r="BG80" s="1">
        <f t="shared" si="88"/>
        <v>9.169306420433335</v>
      </c>
      <c r="BH80" s="1">
        <f t="shared" si="88"/>
        <v>9.1691017924046267</v>
      </c>
      <c r="BI80" s="1">
        <f t="shared" si="88"/>
        <v>9.1699920172544296</v>
      </c>
      <c r="BJ80" s="1">
        <f t="shared" si="88"/>
        <v>9.1661176199150169</v>
      </c>
      <c r="BK80" s="1">
        <f t="shared" si="88"/>
        <v>9.1829515082936499</v>
      </c>
      <c r="BL80" s="1">
        <f>RADIANS($AB$9)+$AB$18*(AW80-AB$15)</f>
        <v>9.1092284076049452</v>
      </c>
    </row>
    <row r="81" spans="1:64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2"/>
        <v>26803.920008945792</v>
      </c>
      <c r="F81" s="105">
        <f t="shared" si="79"/>
        <v>26804.5</v>
      </c>
      <c r="G81" s="1">
        <f t="shared" si="53"/>
        <v>-0.20124460000079125</v>
      </c>
      <c r="K81" s="1">
        <f t="shared" si="84"/>
        <v>-0.20124460000079125</v>
      </c>
      <c r="O81" s="1">
        <f t="shared" ca="1" si="54"/>
        <v>-0.20032271254931905</v>
      </c>
      <c r="P81" s="1">
        <f t="shared" si="55"/>
        <v>-0.17928779240003367</v>
      </c>
      <c r="Q81" s="271">
        <f t="shared" si="56"/>
        <v>39947.533499999998</v>
      </c>
      <c r="S81" s="2">
        <v>1</v>
      </c>
      <c r="Y81" s="1">
        <f t="shared" si="85"/>
        <v>-0.17897138172736976</v>
      </c>
      <c r="Z81" s="1">
        <f t="shared" si="57"/>
        <v>26804.5</v>
      </c>
      <c r="AA81" s="1">
        <f t="shared" si="58"/>
        <v>-0.20156101067345517</v>
      </c>
      <c r="AB81" s="1">
        <f t="shared" si="59"/>
        <v>-0.17897138172736976</v>
      </c>
      <c r="AC81" s="1">
        <f t="shared" si="60"/>
        <v>-2.1956807600757577E-2</v>
      </c>
      <c r="AE81" s="1">
        <f t="shared" si="61"/>
        <v>1.0011571377563039E-7</v>
      </c>
      <c r="AF81" s="1">
        <f t="shared" si="86"/>
        <v>-2.1956807600757577E-2</v>
      </c>
      <c r="AG81" s="2"/>
      <c r="AH81" s="1">
        <f t="shared" si="62"/>
        <v>-2.2273218273421484E-2</v>
      </c>
      <c r="AI81" s="1">
        <f t="shared" si="63"/>
        <v>0.86511310168179323</v>
      </c>
      <c r="AJ81" s="1">
        <f t="shared" si="64"/>
        <v>-0.18202279209483185</v>
      </c>
      <c r="AK81" s="1">
        <f t="shared" si="65"/>
        <v>0.19554723414599567</v>
      </c>
      <c r="AL81" s="1">
        <f t="shared" si="66"/>
        <v>2.1746383121995025</v>
      </c>
      <c r="AM81" s="1">
        <f t="shared" si="67"/>
        <v>1.9046222865035327</v>
      </c>
      <c r="AN81" s="1">
        <f t="shared" si="87"/>
        <v>8.2456650556350137</v>
      </c>
      <c r="AO81" s="1">
        <f t="shared" si="87"/>
        <v>8.2456649572162597</v>
      </c>
      <c r="AP81" s="1">
        <f t="shared" si="87"/>
        <v>8.2456660424838724</v>
      </c>
      <c r="AQ81" s="1">
        <f t="shared" si="87"/>
        <v>8.2456540750360201</v>
      </c>
      <c r="AR81" s="1">
        <f t="shared" si="87"/>
        <v>8.2457860231447455</v>
      </c>
      <c r="AS81" s="1">
        <f t="shared" si="87"/>
        <v>8.2443288803933203</v>
      </c>
      <c r="AT81" s="1">
        <f t="shared" si="87"/>
        <v>8.2601456965184568</v>
      </c>
      <c r="AU81" s="1">
        <f t="shared" si="68"/>
        <v>8.0260990340917377</v>
      </c>
      <c r="AW81" s="1">
        <v>34500</v>
      </c>
      <c r="AX81" s="1">
        <f>AB$3+AB$4*AW81+AB$5*AW81^2+AZ81</f>
        <v>-0.22016424626198183</v>
      </c>
      <c r="AY81" s="1">
        <f>AB$3+AB$4*AW81+AB$5*AW81^2</f>
        <v>-0.25421195640860628</v>
      </c>
      <c r="AZ81" s="1">
        <f>$AB$6*($AB$11/BA81*BB81+$AB$12)</f>
        <v>3.4047710146624437E-2</v>
      </c>
      <c r="BA81" s="1">
        <f>1+$AB$7*COS(BC81)</f>
        <v>0.76520989911208681</v>
      </c>
      <c r="BB81" s="1">
        <f>SIN(BC81+RADIANS($AB$9))</f>
        <v>0.59006913458211263</v>
      </c>
      <c r="BC81" s="1">
        <f>2*ATAN(BD81)</f>
        <v>2.988826000989683</v>
      </c>
      <c r="BD81" s="1">
        <f>SQRT((1+$AB$7)/(1-$AB$7))*TAN(BE81/2)</f>
        <v>13.066391414105787</v>
      </c>
      <c r="BE81" s="1">
        <f t="shared" si="88"/>
        <v>9.2303841345887676</v>
      </c>
      <c r="BF81" s="1">
        <f t="shared" si="88"/>
        <v>9.2303750980273591</v>
      </c>
      <c r="BG81" s="1">
        <f t="shared" si="88"/>
        <v>9.2304138677748249</v>
      </c>
      <c r="BH81" s="1">
        <f t="shared" si="88"/>
        <v>9.2302475310312495</v>
      </c>
      <c r="BI81" s="1">
        <f t="shared" si="88"/>
        <v>9.2309611395728695</v>
      </c>
      <c r="BJ81" s="1">
        <f t="shared" si="88"/>
        <v>9.2278989459616891</v>
      </c>
      <c r="BK81" s="1">
        <f t="shared" si="88"/>
        <v>9.2410264280723471</v>
      </c>
      <c r="BL81" s="1">
        <f>RADIANS($AB$9)+$AB$18*(AW81-AB$15)</f>
        <v>9.1844927654336743</v>
      </c>
    </row>
    <row r="82" spans="1:64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ref="E82:E102" si="89">+(C82-C$7)/C$8</f>
        <v>26803.922314562165</v>
      </c>
      <c r="F82" s="105">
        <f t="shared" si="79"/>
        <v>26804.5</v>
      </c>
      <c r="G82" s="1">
        <f t="shared" ref="G82:G102" si="90">+C82-(C$7+F82*C$8)</f>
        <v>-0.20044459999917308</v>
      </c>
      <c r="K82" s="1">
        <f t="shared" si="84"/>
        <v>-0.20044459999917308</v>
      </c>
      <c r="O82" s="1">
        <f t="shared" ref="O82:O102" ca="1" si="91">+C$11+C$12*$F82</f>
        <v>-0.20032271254931905</v>
      </c>
      <c r="P82" s="1">
        <f t="shared" ref="P82:P102" si="92">+D$11+D$12*F82+D$13*F82^2</f>
        <v>-0.17928779240003367</v>
      </c>
      <c r="Q82" s="271">
        <f t="shared" ref="Q82:Q102" si="93">+C82-15018.5</f>
        <v>39947.534299999999</v>
      </c>
      <c r="S82" s="2">
        <v>1</v>
      </c>
      <c r="Y82" s="1">
        <f t="shared" si="85"/>
        <v>-0.17817138172575159</v>
      </c>
      <c r="Z82" s="1">
        <f t="shared" ref="Z82:Z102" si="94">F82</f>
        <v>26804.5</v>
      </c>
      <c r="AA82" s="1">
        <f t="shared" ref="AA82:AA102" si="95">AB$3+AB$4*Z82+AB$5*Z82^2+AH82</f>
        <v>-0.20156101067345517</v>
      </c>
      <c r="AB82" s="1">
        <f t="shared" ref="AB82:AB102" si="96">G82-AH82</f>
        <v>-0.17817138172575159</v>
      </c>
      <c r="AC82" s="1">
        <f t="shared" ref="AC82:AC102" si="97">+G82-P82</f>
        <v>-2.1156807599139404E-2</v>
      </c>
      <c r="AE82" s="1">
        <f t="shared" ref="AE82:AE102" si="98">+(G82-AA82)^2*S82</f>
        <v>1.2463727936509835E-6</v>
      </c>
      <c r="AF82" s="1">
        <f t="shared" si="86"/>
        <v>-2.1156807599139404E-2</v>
      </c>
      <c r="AG82" s="2"/>
      <c r="AH82" s="1">
        <f t="shared" ref="AH82:AH102" si="99">$AB$6*($AB$11/AI82*AJ82+$AB$12)</f>
        <v>-2.2273218273421484E-2</v>
      </c>
      <c r="AI82" s="1">
        <f t="shared" ref="AI82:AI102" si="100">1+$AB$7*COS(AL82)</f>
        <v>0.86511310168179323</v>
      </c>
      <c r="AJ82" s="1">
        <f t="shared" ref="AJ82:AJ102" si="101">SIN(AL82+RADIANS($AB$9))</f>
        <v>-0.18202279209483185</v>
      </c>
      <c r="AK82" s="1">
        <f t="shared" ref="AK82:AK102" si="102">$AB$7*SIN(AL82)</f>
        <v>0.19554723414599567</v>
      </c>
      <c r="AL82" s="1">
        <f t="shared" ref="AL82:AL102" si="103">2*ATAN(AM82)</f>
        <v>2.1746383121995025</v>
      </c>
      <c r="AM82" s="1">
        <f t="shared" ref="AM82:AM102" si="104">SQRT((1+$AB$7)/(1-$AB$7))*TAN(AN82/2)</f>
        <v>1.9046222865035327</v>
      </c>
      <c r="AN82" s="1">
        <f t="shared" si="87"/>
        <v>8.2456650556350137</v>
      </c>
      <c r="AO82" s="1">
        <f t="shared" si="87"/>
        <v>8.2456649572162597</v>
      </c>
      <c r="AP82" s="1">
        <f t="shared" si="87"/>
        <v>8.2456660424838724</v>
      </c>
      <c r="AQ82" s="1">
        <f t="shared" si="87"/>
        <v>8.2456540750360201</v>
      </c>
      <c r="AR82" s="1">
        <f t="shared" si="87"/>
        <v>8.2457860231447455</v>
      </c>
      <c r="AS82" s="1">
        <f t="shared" si="87"/>
        <v>8.2443288803933203</v>
      </c>
      <c r="AT82" s="1">
        <f t="shared" si="87"/>
        <v>8.2601456965184568</v>
      </c>
      <c r="AU82" s="1">
        <f t="shared" ref="AU82:AU102" si="105">RADIANS($AB$9)+$AB$18*(F82-AB$15)</f>
        <v>8.0260990340917377</v>
      </c>
      <c r="AW82" s="1">
        <v>35000</v>
      </c>
      <c r="AX82" s="1">
        <f>AB$3+AB$4*AW82+AB$5*AW82^2+AZ82</f>
        <v>-0.22268156042919818</v>
      </c>
      <c r="AY82" s="1">
        <f>AB$3+AB$4*AW82+AB$5*AW82^2</f>
        <v>-0.25967256619030538</v>
      </c>
      <c r="AZ82" s="1">
        <f>$AB$6*($AB$11/BA82*BB82+$AB$12)</f>
        <v>3.6991005761107205E-2</v>
      </c>
      <c r="BA82" s="1">
        <f>1+$AB$7*COS(BC82)</f>
        <v>0.76374617609656803</v>
      </c>
      <c r="BB82" s="1">
        <f>SIN(BC82+RADIANS($AB$9))</f>
        <v>0.62811588610271918</v>
      </c>
      <c r="BC82" s="1">
        <f>2*ATAN(BD82)</f>
        <v>3.0368110025065125</v>
      </c>
      <c r="BD82" s="1">
        <f>SQRT((1+$AB$7)/(1-$AB$7))*TAN(BE82/2)</f>
        <v>19.06984456419265</v>
      </c>
      <c r="BE82" s="1">
        <f t="shared" si="88"/>
        <v>9.2913592511490979</v>
      </c>
      <c r="BF82" s="1">
        <f t="shared" si="88"/>
        <v>9.2913526130852553</v>
      </c>
      <c r="BG82" s="1">
        <f t="shared" si="88"/>
        <v>9.291380806684975</v>
      </c>
      <c r="BH82" s="1">
        <f t="shared" si="88"/>
        <v>9.291261060329898</v>
      </c>
      <c r="BI82" s="1">
        <f t="shared" si="88"/>
        <v>9.2917696444002686</v>
      </c>
      <c r="BJ82" s="1">
        <f t="shared" si="88"/>
        <v>9.2896093570853928</v>
      </c>
      <c r="BK82" s="1">
        <f t="shared" si="88"/>
        <v>9.2987812514280126</v>
      </c>
      <c r="BL82" s="1">
        <f>RADIANS($AB$9)+$AB$18*(AW82-AB$15)</f>
        <v>9.2597571232623999</v>
      </c>
    </row>
    <row r="83" spans="1:64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89"/>
        <v>26835.423950973371</v>
      </c>
      <c r="F83" s="105">
        <f t="shared" si="79"/>
        <v>26836</v>
      </c>
      <c r="G83" s="1">
        <f t="shared" si="90"/>
        <v>-0.19987680000485852</v>
      </c>
      <c r="K83" s="1">
        <f t="shared" si="84"/>
        <v>-0.19987680000485852</v>
      </c>
      <c r="O83" s="1">
        <f t="shared" ca="1" si="91"/>
        <v>-0.20035512453602242</v>
      </c>
      <c r="P83" s="1">
        <f t="shared" si="92"/>
        <v>-0.17955956936697692</v>
      </c>
      <c r="Q83" s="271">
        <f t="shared" si="93"/>
        <v>39958.464699999997</v>
      </c>
      <c r="S83" s="2">
        <v>1</v>
      </c>
      <c r="Y83" s="1">
        <f t="shared" si="85"/>
        <v>-0.1778456396605283</v>
      </c>
      <c r="Z83" s="1">
        <f t="shared" si="94"/>
        <v>26836</v>
      </c>
      <c r="AA83" s="1">
        <f t="shared" si="95"/>
        <v>-0.20159072971130715</v>
      </c>
      <c r="AB83" s="1">
        <f t="shared" si="96"/>
        <v>-0.1778456396605283</v>
      </c>
      <c r="AC83" s="1">
        <f t="shared" si="97"/>
        <v>-2.03172306378816E-2</v>
      </c>
      <c r="AE83" s="1">
        <f t="shared" si="98"/>
        <v>2.937555038647069E-6</v>
      </c>
      <c r="AF83" s="1">
        <f t="shared" si="86"/>
        <v>-2.03172306378816E-2</v>
      </c>
      <c r="AG83" s="2"/>
      <c r="AH83" s="1">
        <f t="shared" si="99"/>
        <v>-2.2031160344330218E-2</v>
      </c>
      <c r="AI83" s="1">
        <f t="shared" si="100"/>
        <v>0.86435764779541724</v>
      </c>
      <c r="AJ83" s="1">
        <f t="shared" si="101"/>
        <v>-0.17821761291721935</v>
      </c>
      <c r="AK83" s="1">
        <f t="shared" si="102"/>
        <v>0.19502396880502415</v>
      </c>
      <c r="AL83" s="1">
        <f t="shared" si="103"/>
        <v>2.1785067640390592</v>
      </c>
      <c r="AM83" s="1">
        <f t="shared" si="104"/>
        <v>1.913606191032196</v>
      </c>
      <c r="AN83" s="1">
        <f t="shared" si="87"/>
        <v>8.2500105621756852</v>
      </c>
      <c r="AO83" s="1">
        <f t="shared" si="87"/>
        <v>8.2500104569449633</v>
      </c>
      <c r="AP83" s="1">
        <f t="shared" si="87"/>
        <v>8.2500116052576349</v>
      </c>
      <c r="AQ83" s="1">
        <f t="shared" si="87"/>
        <v>8.249999074316932</v>
      </c>
      <c r="AR83" s="1">
        <f t="shared" si="87"/>
        <v>8.2501357976693974</v>
      </c>
      <c r="AS83" s="1">
        <f t="shared" si="87"/>
        <v>8.2486416025460372</v>
      </c>
      <c r="AT83" s="1">
        <f t="shared" si="87"/>
        <v>8.2646918014528818</v>
      </c>
      <c r="AU83" s="1">
        <f t="shared" si="105"/>
        <v>8.0308406886349477</v>
      </c>
    </row>
    <row r="84" spans="1:64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89"/>
        <v>26838.40857135941</v>
      </c>
      <c r="F84" s="105">
        <f t="shared" si="79"/>
        <v>26839</v>
      </c>
      <c r="G84" s="1">
        <f t="shared" si="90"/>
        <v>-0.20521319999534171</v>
      </c>
      <c r="K84" s="1">
        <f t="shared" si="84"/>
        <v>-0.20521319999534171</v>
      </c>
      <c r="O84" s="1">
        <f t="shared" ca="1" si="91"/>
        <v>-0.20035821139189891</v>
      </c>
      <c r="P84" s="1">
        <f t="shared" si="92"/>
        <v>-0.17958546785436236</v>
      </c>
      <c r="Q84" s="271">
        <f t="shared" si="93"/>
        <v>39959.5003</v>
      </c>
      <c r="S84" s="2">
        <v>1</v>
      </c>
      <c r="Y84" s="1">
        <f t="shared" si="85"/>
        <v>-0.18320510352599856</v>
      </c>
      <c r="Z84" s="1">
        <f t="shared" si="94"/>
        <v>26839</v>
      </c>
      <c r="AA84" s="1">
        <f t="shared" si="95"/>
        <v>-0.20159356432370551</v>
      </c>
      <c r="AB84" s="1">
        <f t="shared" si="96"/>
        <v>-0.18320510352599856</v>
      </c>
      <c r="AC84" s="1">
        <f t="shared" si="97"/>
        <v>-2.5627732140979353E-2</v>
      </c>
      <c r="AE84" s="1">
        <f t="shared" si="98"/>
        <v>1.3101762395381253E-5</v>
      </c>
      <c r="AF84" s="1">
        <f t="shared" si="86"/>
        <v>-2.5627732140979353E-2</v>
      </c>
      <c r="AG84" s="2"/>
      <c r="AH84" s="1">
        <f t="shared" si="99"/>
        <v>-2.2008096469343139E-2</v>
      </c>
      <c r="AI84" s="1">
        <f t="shared" si="100"/>
        <v>0.86428587415434865</v>
      </c>
      <c r="AJ84" s="1">
        <f t="shared" si="101"/>
        <v>-0.17785542143971295</v>
      </c>
      <c r="AK84" s="1">
        <f t="shared" si="102"/>
        <v>0.19497402946547984</v>
      </c>
      <c r="AL84" s="1">
        <f t="shared" si="103"/>
        <v>2.1788748358782821</v>
      </c>
      <c r="AM84" s="1">
        <f t="shared" si="104"/>
        <v>1.9144644482619171</v>
      </c>
      <c r="AN84" s="1">
        <f t="shared" si="87"/>
        <v>8.2504242221223905</v>
      </c>
      <c r="AO84" s="1">
        <f t="shared" si="87"/>
        <v>8.2504241162242167</v>
      </c>
      <c r="AP84" s="1">
        <f t="shared" si="87"/>
        <v>8.2504252706783081</v>
      </c>
      <c r="AQ84" s="1">
        <f t="shared" si="87"/>
        <v>8.2504126851691844</v>
      </c>
      <c r="AR84" s="1">
        <f t="shared" si="87"/>
        <v>8.2505498681646259</v>
      </c>
      <c r="AS84" s="1">
        <f t="shared" si="87"/>
        <v>8.2490521291280992</v>
      </c>
      <c r="AT84" s="1">
        <f t="shared" si="87"/>
        <v>8.2651244895446787</v>
      </c>
      <c r="AU84" s="1">
        <f t="shared" si="105"/>
        <v>8.0312922747819204</v>
      </c>
    </row>
    <row r="85" spans="1:64">
      <c r="A85" s="170" t="s">
        <v>151</v>
      </c>
      <c r="B85" s="193" t="s">
        <v>133</v>
      </c>
      <c r="C85" s="194">
        <v>55004.375</v>
      </c>
      <c r="D85" s="194">
        <v>8.9999999999999993E-3</v>
      </c>
      <c r="E85" s="1">
        <f t="shared" si="89"/>
        <v>26914.420996326007</v>
      </c>
      <c r="F85" s="105">
        <f t="shared" si="79"/>
        <v>26915</v>
      </c>
      <c r="G85" s="1">
        <f t="shared" si="90"/>
        <v>-0.20090199999685865</v>
      </c>
      <c r="K85" s="1">
        <f t="shared" si="84"/>
        <v>-0.20090199999685865</v>
      </c>
      <c r="O85" s="1">
        <f t="shared" ca="1" si="91"/>
        <v>-0.20043641174077051</v>
      </c>
      <c r="P85" s="1">
        <f t="shared" si="92"/>
        <v>-0.18024243108273463</v>
      </c>
      <c r="Q85" s="271">
        <f t="shared" si="93"/>
        <v>39985.875</v>
      </c>
      <c r="S85" s="2">
        <v>1</v>
      </c>
      <c r="Y85" s="1">
        <f t="shared" si="85"/>
        <v>-0.17947879465171623</v>
      </c>
      <c r="Z85" s="1">
        <f t="shared" si="94"/>
        <v>26915</v>
      </c>
      <c r="AA85" s="1">
        <f t="shared" si="95"/>
        <v>-0.20166563642787705</v>
      </c>
      <c r="AB85" s="1">
        <f t="shared" si="96"/>
        <v>-0.17947879465171623</v>
      </c>
      <c r="AC85" s="1">
        <f t="shared" si="97"/>
        <v>-2.0659568914124016E-2</v>
      </c>
      <c r="AE85" s="1">
        <f t="shared" si="98"/>
        <v>5.8314059877851896E-7</v>
      </c>
      <c r="AF85" s="1">
        <f t="shared" si="86"/>
        <v>-2.0659568914124016E-2</v>
      </c>
      <c r="AG85" s="2"/>
      <c r="AH85" s="1">
        <f t="shared" si="99"/>
        <v>-2.1423205345142429E-2</v>
      </c>
      <c r="AI85" s="1">
        <f t="shared" si="100"/>
        <v>0.86247770007196667</v>
      </c>
      <c r="AJ85" s="1">
        <f t="shared" si="101"/>
        <v>-0.16869201031770667</v>
      </c>
      <c r="AK85" s="1">
        <f t="shared" si="102"/>
        <v>0.19370289915889011</v>
      </c>
      <c r="AL85" s="1">
        <f t="shared" si="103"/>
        <v>2.1881790209484686</v>
      </c>
      <c r="AM85" s="1">
        <f t="shared" si="104"/>
        <v>1.9363624574392448</v>
      </c>
      <c r="AN85" s="1">
        <f t="shared" si="87"/>
        <v>8.2608921913792894</v>
      </c>
      <c r="AO85" s="1">
        <f t="shared" si="87"/>
        <v>8.2608920674417501</v>
      </c>
      <c r="AP85" s="1">
        <f t="shared" si="87"/>
        <v>8.2608933856611646</v>
      </c>
      <c r="AQ85" s="1">
        <f t="shared" si="87"/>
        <v>8.2608793646627792</v>
      </c>
      <c r="AR85" s="1">
        <f t="shared" si="87"/>
        <v>8.2610284730643535</v>
      </c>
      <c r="AS85" s="1">
        <f t="shared" si="87"/>
        <v>8.2594401050854103</v>
      </c>
      <c r="AT85" s="1">
        <f t="shared" si="87"/>
        <v>8.2760700260752049</v>
      </c>
      <c r="AU85" s="1">
        <f t="shared" si="105"/>
        <v>8.042732457171887</v>
      </c>
    </row>
    <row r="86" spans="1:64">
      <c r="A86" s="170" t="s">
        <v>152</v>
      </c>
      <c r="B86" s="142" t="s">
        <v>133</v>
      </c>
      <c r="C86" s="143">
        <v>55384.315999999999</v>
      </c>
      <c r="D86" s="143">
        <v>7.0000000000000001E-3</v>
      </c>
      <c r="E86" s="1">
        <f t="shared" si="89"/>
        <v>28009.418731057925</v>
      </c>
      <c r="F86" s="105">
        <f t="shared" si="79"/>
        <v>28010</v>
      </c>
      <c r="G86" s="1">
        <f t="shared" si="90"/>
        <v>-0.20168800000101328</v>
      </c>
      <c r="K86" s="1">
        <f t="shared" si="84"/>
        <v>-0.20168800000101328</v>
      </c>
      <c r="O86" s="1">
        <f t="shared" ca="1" si="91"/>
        <v>-0.20156311413569677</v>
      </c>
      <c r="P86" s="1">
        <f t="shared" si="92"/>
        <v>-0.18989330848286007</v>
      </c>
      <c r="Q86" s="271">
        <f t="shared" si="93"/>
        <v>40365.815999999999</v>
      </c>
      <c r="S86" s="2">
        <v>1</v>
      </c>
      <c r="Y86" s="1">
        <f t="shared" si="85"/>
        <v>-0.18878510581180336</v>
      </c>
      <c r="Z86" s="1">
        <f t="shared" si="94"/>
        <v>28010</v>
      </c>
      <c r="AA86" s="1">
        <f t="shared" si="95"/>
        <v>-0.20279620267206999</v>
      </c>
      <c r="AB86" s="1">
        <f t="shared" si="96"/>
        <v>-0.18878510581180336</v>
      </c>
      <c r="AC86" s="1">
        <f t="shared" si="97"/>
        <v>-1.1794691518153211E-2</v>
      </c>
      <c r="AE86" s="1">
        <f t="shared" si="98"/>
        <v>1.2281131601372327E-6</v>
      </c>
      <c r="AF86" s="1">
        <f t="shared" si="86"/>
        <v>-1.1794691518153211E-2</v>
      </c>
      <c r="AG86" s="2"/>
      <c r="AH86" s="1">
        <f t="shared" si="99"/>
        <v>-1.2902894189209936E-2</v>
      </c>
      <c r="AI86" s="1">
        <f t="shared" si="100"/>
        <v>0.83852857643471379</v>
      </c>
      <c r="AJ86" s="1">
        <f t="shared" si="101"/>
        <v>-3.9497730825736002E-2</v>
      </c>
      <c r="AK86" s="1">
        <f t="shared" si="102"/>
        <v>0.17424171570509461</v>
      </c>
      <c r="AL86" s="1">
        <f t="shared" si="103"/>
        <v>2.3181735237733787</v>
      </c>
      <c r="AM86" s="1">
        <f t="shared" si="104"/>
        <v>2.2900838863468582</v>
      </c>
      <c r="AN86" s="1">
        <f t="shared" si="87"/>
        <v>8.4094077028987169</v>
      </c>
      <c r="AO86" s="1">
        <f t="shared" si="87"/>
        <v>8.4094069626825672</v>
      </c>
      <c r="AP86" s="1">
        <f t="shared" si="87"/>
        <v>8.4094128718662482</v>
      </c>
      <c r="AQ86" s="1">
        <f t="shared" si="87"/>
        <v>8.4093656969798722</v>
      </c>
      <c r="AR86" s="1">
        <f t="shared" si="87"/>
        <v>8.4097422091505329</v>
      </c>
      <c r="AS86" s="1">
        <f t="shared" si="87"/>
        <v>8.4067307959623321</v>
      </c>
      <c r="AT86" s="1">
        <f t="shared" si="87"/>
        <v>8.4304226744180291</v>
      </c>
      <c r="AU86" s="1">
        <f t="shared" si="105"/>
        <v>8.2075614008167985</v>
      </c>
    </row>
    <row r="87" spans="1:64">
      <c r="A87" s="170" t="s">
        <v>153</v>
      </c>
      <c r="B87" s="142" t="s">
        <v>126</v>
      </c>
      <c r="C87" s="143">
        <v>55616.61479</v>
      </c>
      <c r="D87" s="143">
        <v>8.9999999999999998E-4</v>
      </c>
      <c r="E87" s="1">
        <f t="shared" si="89"/>
        <v>28678.908596144785</v>
      </c>
      <c r="F87" s="105">
        <f t="shared" si="79"/>
        <v>28679.5</v>
      </c>
      <c r="G87" s="1">
        <f t="shared" si="90"/>
        <v>-0.20520459999534069</v>
      </c>
      <c r="K87" s="1">
        <f t="shared" si="84"/>
        <v>-0.20520459999534069</v>
      </c>
      <c r="O87" s="1">
        <f t="shared" ca="1" si="91"/>
        <v>-0.20225199747213798</v>
      </c>
      <c r="P87" s="1">
        <f t="shared" si="92"/>
        <v>-0.19596483259611577</v>
      </c>
      <c r="Q87" s="271">
        <f t="shared" si="93"/>
        <v>40598.11479</v>
      </c>
      <c r="S87" s="2">
        <v>1</v>
      </c>
      <c r="Y87" s="1">
        <f t="shared" si="85"/>
        <v>-0.19754807022174278</v>
      </c>
      <c r="Z87" s="1">
        <f t="shared" si="94"/>
        <v>28679.5</v>
      </c>
      <c r="AA87" s="1">
        <f t="shared" si="95"/>
        <v>-0.20362136236971368</v>
      </c>
      <c r="AB87" s="1">
        <f t="shared" si="96"/>
        <v>-0.19754807022174278</v>
      </c>
      <c r="AC87" s="1">
        <f t="shared" si="97"/>
        <v>-9.239767399224913E-3</v>
      </c>
      <c r="AE87" s="1">
        <f t="shared" si="98"/>
        <v>2.5066413792010515E-6</v>
      </c>
      <c r="AF87" s="1">
        <f t="shared" si="86"/>
        <v>-9.239767399224913E-3</v>
      </c>
      <c r="AG87" s="2"/>
      <c r="AH87" s="1">
        <f t="shared" si="99"/>
        <v>-7.6565297735979084E-3</v>
      </c>
      <c r="AI87" s="1">
        <f t="shared" si="100"/>
        <v>0.82574589436281209</v>
      </c>
      <c r="AJ87" s="1">
        <f t="shared" si="101"/>
        <v>3.6602481610433293E-2</v>
      </c>
      <c r="AK87" s="1">
        <f t="shared" si="102"/>
        <v>0.16145805272156255</v>
      </c>
      <c r="AL87" s="1">
        <f t="shared" si="103"/>
        <v>2.3942921912112594</v>
      </c>
      <c r="AM87" s="1">
        <f t="shared" si="104"/>
        <v>2.5505747195387327</v>
      </c>
      <c r="AN87" s="1">
        <f t="shared" si="87"/>
        <v>8.4982732498227591</v>
      </c>
      <c r="AO87" s="1">
        <f t="shared" si="87"/>
        <v>8.4982716387119943</v>
      </c>
      <c r="AP87" s="1">
        <f t="shared" si="87"/>
        <v>8.4982829300944758</v>
      </c>
      <c r="AQ87" s="1">
        <f t="shared" si="87"/>
        <v>8.4982037914785327</v>
      </c>
      <c r="AR87" s="1">
        <f t="shared" si="87"/>
        <v>8.4987582798106374</v>
      </c>
      <c r="AS87" s="1">
        <f t="shared" si="87"/>
        <v>8.4948645741746951</v>
      </c>
      <c r="AT87" s="1">
        <f t="shared" si="87"/>
        <v>8.5217952228954044</v>
      </c>
      <c r="AU87" s="1">
        <f t="shared" si="105"/>
        <v>8.308340375949463</v>
      </c>
    </row>
    <row r="88" spans="1:64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9"/>
        <v>28724.93103325045</v>
      </c>
      <c r="F88" s="105">
        <f t="shared" si="79"/>
        <v>28725.5</v>
      </c>
      <c r="G88" s="1">
        <f t="shared" si="90"/>
        <v>-0.19741939999948954</v>
      </c>
      <c r="K88" s="1">
        <f t="shared" si="84"/>
        <v>-0.19741939999948954</v>
      </c>
      <c r="O88" s="1">
        <f t="shared" ca="1" si="91"/>
        <v>-0.20229932926224448</v>
      </c>
      <c r="P88" s="1">
        <f t="shared" si="92"/>
        <v>-0.19638675423876339</v>
      </c>
      <c r="Q88" s="271">
        <f t="shared" si="93"/>
        <v>40614.083599999998</v>
      </c>
      <c r="S88" s="2">
        <v>1</v>
      </c>
      <c r="Y88" s="1">
        <f t="shared" si="85"/>
        <v>-0.19012310930793377</v>
      </c>
      <c r="Z88" s="1">
        <f t="shared" si="94"/>
        <v>28725.5</v>
      </c>
      <c r="AA88" s="1">
        <f t="shared" si="95"/>
        <v>-0.20368304493031916</v>
      </c>
      <c r="AB88" s="1">
        <f t="shared" si="96"/>
        <v>-0.19012310930793377</v>
      </c>
      <c r="AC88" s="1">
        <f t="shared" si="97"/>
        <v>-1.0326457607261474E-3</v>
      </c>
      <c r="AE88" s="1">
        <f t="shared" si="98"/>
        <v>3.92332478195076E-5</v>
      </c>
      <c r="AF88" s="1">
        <f t="shared" si="86"/>
        <v>-1.0326457607261474E-3</v>
      </c>
      <c r="AG88" s="2"/>
      <c r="AH88" s="1">
        <f t="shared" si="99"/>
        <v>-7.2962906915557558E-3</v>
      </c>
      <c r="AI88" s="1">
        <f t="shared" si="100"/>
        <v>0.82491733130765899</v>
      </c>
      <c r="AJ88" s="1">
        <f t="shared" si="101"/>
        <v>4.1744593274019325E-2</v>
      </c>
      <c r="AK88" s="1">
        <f t="shared" si="102"/>
        <v>0.16055919545022343</v>
      </c>
      <c r="AL88" s="1">
        <f t="shared" si="103"/>
        <v>2.3994382585809744</v>
      </c>
      <c r="AM88" s="1">
        <f t="shared" si="104"/>
        <v>2.5700140651280781</v>
      </c>
      <c r="AN88" s="1">
        <f t="shared" ref="AN88:AT92" si="106">$AU88+$AB$7*SIN(AO88)</f>
        <v>8.5043299148239058</v>
      </c>
      <c r="AO88" s="1">
        <f t="shared" si="106"/>
        <v>8.5043282263194886</v>
      </c>
      <c r="AP88" s="1">
        <f t="shared" si="106"/>
        <v>8.5043399656797423</v>
      </c>
      <c r="AQ88" s="1">
        <f t="shared" si="106"/>
        <v>8.5042583437971864</v>
      </c>
      <c r="AR88" s="1">
        <f t="shared" si="106"/>
        <v>8.5048256665206363</v>
      </c>
      <c r="AS88" s="1">
        <f t="shared" si="106"/>
        <v>8.50087362568072</v>
      </c>
      <c r="AT88" s="1">
        <f t="shared" si="106"/>
        <v>8.5279925001779109</v>
      </c>
      <c r="AU88" s="1">
        <f t="shared" si="105"/>
        <v>8.3152646968697077</v>
      </c>
    </row>
    <row r="89" spans="1:64">
      <c r="A89" s="170" t="s">
        <v>155</v>
      </c>
      <c r="B89" s="142" t="s">
        <v>133</v>
      </c>
      <c r="C89" s="143">
        <v>56100.481</v>
      </c>
      <c r="D89" s="170" t="s">
        <v>156</v>
      </c>
      <c r="E89" s="1">
        <f t="shared" si="89"/>
        <v>30073.420912171012</v>
      </c>
      <c r="F89" s="105">
        <f t="shared" si="79"/>
        <v>30074</v>
      </c>
      <c r="G89" s="1">
        <f t="shared" si="90"/>
        <v>-0.20093120000092313</v>
      </c>
      <c r="K89" s="1">
        <f t="shared" si="84"/>
        <v>-0.20093120000092313</v>
      </c>
      <c r="O89" s="1">
        <f t="shared" ca="1" si="91"/>
        <v>-0.20368687097873583</v>
      </c>
      <c r="P89" s="1">
        <f t="shared" si="92"/>
        <v>-0.20902740813354809</v>
      </c>
      <c r="Q89" s="271">
        <f t="shared" si="93"/>
        <v>41081.981</v>
      </c>
      <c r="S89" s="2">
        <v>1</v>
      </c>
      <c r="Y89" s="1">
        <f t="shared" si="85"/>
        <v>-0.20410887204122399</v>
      </c>
      <c r="Z89" s="1">
        <f t="shared" si="94"/>
        <v>30074</v>
      </c>
      <c r="AA89" s="1">
        <f t="shared" si="95"/>
        <v>-0.20584973609324722</v>
      </c>
      <c r="AB89" s="1">
        <f t="shared" si="96"/>
        <v>-0.20410887204122399</v>
      </c>
      <c r="AC89" s="1">
        <f t="shared" si="97"/>
        <v>8.0962081326249602E-3</v>
      </c>
      <c r="AE89" s="1">
        <f t="shared" si="98"/>
        <v>2.4191997291494767E-5</v>
      </c>
      <c r="AF89" s="1">
        <f t="shared" si="86"/>
        <v>8.0962081326249602E-3</v>
      </c>
      <c r="AG89" s="2"/>
      <c r="AH89" s="1">
        <f t="shared" si="99"/>
        <v>3.1776720403008615E-3</v>
      </c>
      <c r="AI89" s="1">
        <f t="shared" si="100"/>
        <v>0.80333576255080952</v>
      </c>
      <c r="AJ89" s="1">
        <f t="shared" si="101"/>
        <v>0.18728802016492974</v>
      </c>
      <c r="AK89" s="1">
        <f t="shared" si="102"/>
        <v>0.13325304435015189</v>
      </c>
      <c r="AL89" s="1">
        <f t="shared" si="103"/>
        <v>2.5460821150472883</v>
      </c>
      <c r="AM89" s="1">
        <f t="shared" si="104"/>
        <v>3.2586194294260169</v>
      </c>
      <c r="AN89" s="1">
        <f t="shared" si="106"/>
        <v>8.6793798142891845</v>
      </c>
      <c r="AO89" s="1">
        <f t="shared" si="106"/>
        <v>8.6793748307343268</v>
      </c>
      <c r="AP89" s="1">
        <f t="shared" si="106"/>
        <v>8.6794033795739534</v>
      </c>
      <c r="AQ89" s="1">
        <f t="shared" si="106"/>
        <v>8.6792398242293238</v>
      </c>
      <c r="AR89" s="1">
        <f t="shared" si="106"/>
        <v>8.6801764931674228</v>
      </c>
      <c r="AS89" s="1">
        <f t="shared" si="106"/>
        <v>8.6748012384677331</v>
      </c>
      <c r="AT89" s="1">
        <f t="shared" si="106"/>
        <v>8.7052968484596285</v>
      </c>
      <c r="AU89" s="1">
        <f t="shared" si="105"/>
        <v>8.5182526699337835</v>
      </c>
    </row>
    <row r="90" spans="1:64">
      <c r="A90" s="170" t="s">
        <v>153</v>
      </c>
      <c r="B90" s="142" t="s">
        <v>133</v>
      </c>
      <c r="C90" s="143">
        <v>56404.420980000003</v>
      </c>
      <c r="D90" s="143">
        <v>2.9999999999999997E-4</v>
      </c>
      <c r="E90" s="1">
        <f t="shared" si="89"/>
        <v>30949.382152454287</v>
      </c>
      <c r="F90" s="105">
        <f t="shared" si="79"/>
        <v>30950</v>
      </c>
      <c r="G90" s="1">
        <f t="shared" si="90"/>
        <v>-0.21437999999761814</v>
      </c>
      <c r="K90" s="1">
        <f t="shared" si="84"/>
        <v>-0.21437999999761814</v>
      </c>
      <c r="O90" s="1">
        <f t="shared" ca="1" si="91"/>
        <v>-0.20458823289467684</v>
      </c>
      <c r="P90" s="1">
        <f t="shared" si="92"/>
        <v>-0.21752070016410779</v>
      </c>
      <c r="Q90" s="271">
        <f t="shared" si="93"/>
        <v>41385.920980000003</v>
      </c>
      <c r="S90" s="2">
        <v>1</v>
      </c>
      <c r="Y90" s="1">
        <f t="shared" si="85"/>
        <v>-0.22419575209954612</v>
      </c>
      <c r="Z90" s="1">
        <f t="shared" si="94"/>
        <v>30950</v>
      </c>
      <c r="AA90" s="1">
        <f t="shared" si="95"/>
        <v>-0.20770494806217982</v>
      </c>
      <c r="AB90" s="1">
        <f t="shared" si="96"/>
        <v>-0.22419575209954612</v>
      </c>
      <c r="AC90" s="1">
        <f t="shared" si="97"/>
        <v>3.1407001664896517E-3</v>
      </c>
      <c r="AE90" s="1">
        <f t="shared" si="98"/>
        <v>4.4556318340798931E-5</v>
      </c>
      <c r="AF90" s="1">
        <f t="shared" si="86"/>
        <v>3.1407001664896517E-3</v>
      </c>
      <c r="AG90" s="2"/>
      <c r="AH90" s="1">
        <f t="shared" si="99"/>
        <v>9.8157521019279909E-3</v>
      </c>
      <c r="AI90" s="1">
        <f t="shared" si="100"/>
        <v>0.79198269619660733</v>
      </c>
      <c r="AJ90" s="1">
        <f t="shared" si="101"/>
        <v>0.27626098911939129</v>
      </c>
      <c r="AK90" s="1">
        <f t="shared" si="102"/>
        <v>0.11472574880305694</v>
      </c>
      <c r="AL90" s="1">
        <f t="shared" si="103"/>
        <v>2.6375830377848719</v>
      </c>
      <c r="AM90" s="1">
        <f t="shared" si="104"/>
        <v>3.8838188493209596</v>
      </c>
      <c r="AN90" s="1">
        <f t="shared" si="106"/>
        <v>8.7908294563452714</v>
      </c>
      <c r="AO90" s="1">
        <f t="shared" si="106"/>
        <v>8.7908216073746885</v>
      </c>
      <c r="AP90" s="1">
        <f t="shared" si="106"/>
        <v>8.7908626155723582</v>
      </c>
      <c r="AQ90" s="1">
        <f t="shared" si="106"/>
        <v>8.7906483480611399</v>
      </c>
      <c r="AR90" s="1">
        <f t="shared" si="106"/>
        <v>8.7917675219642444</v>
      </c>
      <c r="AS90" s="1">
        <f t="shared" si="106"/>
        <v>8.7859115783175383</v>
      </c>
      <c r="AT90" s="1">
        <f t="shared" si="106"/>
        <v>8.8162807317061169</v>
      </c>
      <c r="AU90" s="1">
        <f t="shared" si="105"/>
        <v>8.6501158248497134</v>
      </c>
    </row>
    <row r="91" spans="1:64">
      <c r="A91" s="170" t="s">
        <v>153</v>
      </c>
      <c r="B91" s="142" t="s">
        <v>133</v>
      </c>
      <c r="C91" s="143">
        <v>56404.421280000002</v>
      </c>
      <c r="D91" s="143">
        <v>2.9999999999999997E-4</v>
      </c>
      <c r="E91" s="1">
        <f t="shared" si="89"/>
        <v>30949.383017060423</v>
      </c>
      <c r="F91" s="105">
        <f t="shared" si="79"/>
        <v>30950</v>
      </c>
      <c r="G91" s="1">
        <f t="shared" si="90"/>
        <v>-0.21407999999792082</v>
      </c>
      <c r="K91" s="1">
        <f t="shared" si="84"/>
        <v>-0.21407999999792082</v>
      </c>
      <c r="O91" s="1">
        <f t="shared" ca="1" si="91"/>
        <v>-0.20458823289467684</v>
      </c>
      <c r="P91" s="1">
        <f t="shared" si="92"/>
        <v>-0.21752070016410779</v>
      </c>
      <c r="Q91" s="271">
        <f t="shared" si="93"/>
        <v>41385.921280000002</v>
      </c>
      <c r="S91" s="2">
        <v>1</v>
      </c>
      <c r="Y91" s="1">
        <f t="shared" si="85"/>
        <v>-0.2238957520998488</v>
      </c>
      <c r="Z91" s="1">
        <f t="shared" si="94"/>
        <v>30950</v>
      </c>
      <c r="AA91" s="1">
        <f t="shared" si="95"/>
        <v>-0.20770494806217982</v>
      </c>
      <c r="AB91" s="1">
        <f t="shared" si="96"/>
        <v>-0.2238957520998488</v>
      </c>
      <c r="AC91" s="1">
        <f t="shared" si="97"/>
        <v>3.4407001661869718E-3</v>
      </c>
      <c r="AE91" s="1">
        <f t="shared" si="98"/>
        <v>4.064128718339514E-5</v>
      </c>
      <c r="AF91" s="1">
        <f t="shared" si="86"/>
        <v>3.4407001661869718E-3</v>
      </c>
      <c r="AG91" s="2"/>
      <c r="AH91" s="1">
        <f t="shared" si="99"/>
        <v>9.8157521019279909E-3</v>
      </c>
      <c r="AI91" s="1">
        <f t="shared" si="100"/>
        <v>0.79198269619660733</v>
      </c>
      <c r="AJ91" s="1">
        <f t="shared" si="101"/>
        <v>0.27626098911939129</v>
      </c>
      <c r="AK91" s="1">
        <f t="shared" si="102"/>
        <v>0.11472574880305694</v>
      </c>
      <c r="AL91" s="1">
        <f t="shared" si="103"/>
        <v>2.6375830377848719</v>
      </c>
      <c r="AM91" s="1">
        <f t="shared" si="104"/>
        <v>3.8838188493209596</v>
      </c>
      <c r="AN91" s="1">
        <f t="shared" si="106"/>
        <v>8.7908294563452714</v>
      </c>
      <c r="AO91" s="1">
        <f t="shared" si="106"/>
        <v>8.7908216073746885</v>
      </c>
      <c r="AP91" s="1">
        <f t="shared" si="106"/>
        <v>8.7908626155723582</v>
      </c>
      <c r="AQ91" s="1">
        <f t="shared" si="106"/>
        <v>8.7906483480611399</v>
      </c>
      <c r="AR91" s="1">
        <f t="shared" si="106"/>
        <v>8.7917675219642444</v>
      </c>
      <c r="AS91" s="1">
        <f t="shared" si="106"/>
        <v>8.7859115783175383</v>
      </c>
      <c r="AT91" s="1">
        <f t="shared" si="106"/>
        <v>8.8162807317061169</v>
      </c>
      <c r="AU91" s="1">
        <f t="shared" si="105"/>
        <v>8.6501158248497134</v>
      </c>
    </row>
    <row r="92" spans="1:64">
      <c r="A92" s="170" t="s">
        <v>153</v>
      </c>
      <c r="B92" s="142" t="s">
        <v>133</v>
      </c>
      <c r="C92" s="143">
        <v>56404.421309999998</v>
      </c>
      <c r="D92" s="143">
        <v>2.0000000000000001E-4</v>
      </c>
      <c r="E92" s="1">
        <f t="shared" si="89"/>
        <v>30949.383103521024</v>
      </c>
      <c r="F92" s="105">
        <f t="shared" si="79"/>
        <v>30950</v>
      </c>
      <c r="G92" s="1">
        <f t="shared" si="90"/>
        <v>-0.21405000000231666</v>
      </c>
      <c r="K92" s="1">
        <f t="shared" si="84"/>
        <v>-0.21405000000231666</v>
      </c>
      <c r="O92" s="1">
        <f t="shared" ca="1" si="91"/>
        <v>-0.20458823289467684</v>
      </c>
      <c r="P92" s="1">
        <f t="shared" si="92"/>
        <v>-0.21752070016410779</v>
      </c>
      <c r="Q92" s="271">
        <f t="shared" si="93"/>
        <v>41385.921309999998</v>
      </c>
      <c r="S92" s="2">
        <v>1</v>
      </c>
      <c r="Y92" s="1">
        <f t="shared" si="85"/>
        <v>-0.22386575210424464</v>
      </c>
      <c r="Z92" s="1">
        <f t="shared" si="94"/>
        <v>30950</v>
      </c>
      <c r="AA92" s="1">
        <f t="shared" si="95"/>
        <v>-0.20770494806217982</v>
      </c>
      <c r="AB92" s="1">
        <f t="shared" si="96"/>
        <v>-0.22386575210424464</v>
      </c>
      <c r="AC92" s="1">
        <f t="shared" si="97"/>
        <v>3.4707001617911293E-3</v>
      </c>
      <c r="AE92" s="1">
        <f t="shared" si="98"/>
        <v>4.0259684123034375E-5</v>
      </c>
      <c r="AF92" s="1">
        <f t="shared" si="86"/>
        <v>3.4707001617911293E-3</v>
      </c>
      <c r="AG92" s="2"/>
      <c r="AH92" s="1">
        <f t="shared" si="99"/>
        <v>9.8157521019279909E-3</v>
      </c>
      <c r="AI92" s="1">
        <f t="shared" si="100"/>
        <v>0.79198269619660733</v>
      </c>
      <c r="AJ92" s="1">
        <f t="shared" si="101"/>
        <v>0.27626098911939129</v>
      </c>
      <c r="AK92" s="1">
        <f t="shared" si="102"/>
        <v>0.11472574880305694</v>
      </c>
      <c r="AL92" s="1">
        <f t="shared" si="103"/>
        <v>2.6375830377848719</v>
      </c>
      <c r="AM92" s="1">
        <f t="shared" si="104"/>
        <v>3.8838188493209596</v>
      </c>
      <c r="AN92" s="1">
        <f t="shared" si="106"/>
        <v>8.7908294563452714</v>
      </c>
      <c r="AO92" s="1">
        <f t="shared" si="106"/>
        <v>8.7908216073746885</v>
      </c>
      <c r="AP92" s="1">
        <f t="shared" si="106"/>
        <v>8.7908626155723582</v>
      </c>
      <c r="AQ92" s="1">
        <f t="shared" si="106"/>
        <v>8.7906483480611399</v>
      </c>
      <c r="AR92" s="1">
        <f t="shared" si="106"/>
        <v>8.7917675219642444</v>
      </c>
      <c r="AS92" s="1">
        <f t="shared" si="106"/>
        <v>8.7859115783175383</v>
      </c>
      <c r="AT92" s="1">
        <f t="shared" si="106"/>
        <v>8.8162807317061169</v>
      </c>
      <c r="AU92" s="1">
        <f t="shared" si="105"/>
        <v>8.6501158248497134</v>
      </c>
    </row>
    <row r="93" spans="1:64">
      <c r="A93" s="170" t="s">
        <v>153</v>
      </c>
      <c r="B93" s="142" t="s">
        <v>133</v>
      </c>
      <c r="C93" s="143">
        <v>56404.42153</v>
      </c>
      <c r="D93" s="143">
        <v>4.0000000000000002E-4</v>
      </c>
      <c r="E93" s="1">
        <f t="shared" si="89"/>
        <v>30949.383737565531</v>
      </c>
      <c r="F93" s="105">
        <f t="shared" ref="F93:F102" si="107">ROUND(2*E93,0)/2+0.5</f>
        <v>30950</v>
      </c>
      <c r="G93" s="1">
        <f t="shared" si="90"/>
        <v>-0.21383000000059837</v>
      </c>
      <c r="K93" s="1">
        <f t="shared" si="84"/>
        <v>-0.21383000000059837</v>
      </c>
      <c r="O93" s="1">
        <f t="shared" ca="1" si="91"/>
        <v>-0.20458823289467684</v>
      </c>
      <c r="P93" s="1">
        <f t="shared" si="92"/>
        <v>-0.21752070016410779</v>
      </c>
      <c r="Q93" s="271">
        <f t="shared" si="93"/>
        <v>41385.92153</v>
      </c>
      <c r="S93" s="2">
        <v>1</v>
      </c>
      <c r="Y93" s="1">
        <f t="shared" si="85"/>
        <v>-0.22364575210252635</v>
      </c>
      <c r="Z93" s="1">
        <f t="shared" si="94"/>
        <v>30950</v>
      </c>
      <c r="AA93" s="1">
        <f t="shared" si="95"/>
        <v>-0.20770494806217982</v>
      </c>
      <c r="AB93" s="1">
        <f t="shared" si="96"/>
        <v>-0.22364575210252635</v>
      </c>
      <c r="AC93" s="1">
        <f t="shared" si="97"/>
        <v>3.6907001635094194E-3</v>
      </c>
      <c r="AE93" s="1">
        <f t="shared" si="98"/>
        <v>3.7516261248324932E-5</v>
      </c>
      <c r="AF93" s="1">
        <f t="shared" si="86"/>
        <v>3.6907001635094194E-3</v>
      </c>
      <c r="AG93" s="2"/>
      <c r="AH93" s="1">
        <f t="shared" si="99"/>
        <v>9.8157521019279909E-3</v>
      </c>
      <c r="AI93" s="1">
        <f t="shared" si="100"/>
        <v>0.79198269619660733</v>
      </c>
      <c r="AJ93" s="1">
        <f t="shared" si="101"/>
        <v>0.27626098911939129</v>
      </c>
      <c r="AK93" s="1">
        <f t="shared" si="102"/>
        <v>0.11472574880305694</v>
      </c>
      <c r="AL93" s="1">
        <f t="shared" si="103"/>
        <v>2.6375830377848719</v>
      </c>
      <c r="AM93" s="1">
        <f t="shared" si="104"/>
        <v>3.8838188493209596</v>
      </c>
      <c r="AN93" s="1">
        <f t="shared" ref="AN93:AT102" si="108">$AU93+$AB$7*SIN(AO93)</f>
        <v>8.7908294563452714</v>
      </c>
      <c r="AO93" s="1">
        <f t="shared" si="108"/>
        <v>8.7908216073746885</v>
      </c>
      <c r="AP93" s="1">
        <f t="shared" si="108"/>
        <v>8.7908626155723582</v>
      </c>
      <c r="AQ93" s="1">
        <f t="shared" si="108"/>
        <v>8.7906483480611399</v>
      </c>
      <c r="AR93" s="1">
        <f t="shared" si="108"/>
        <v>8.7917675219642444</v>
      </c>
      <c r="AS93" s="1">
        <f t="shared" si="108"/>
        <v>8.7859115783175383</v>
      </c>
      <c r="AT93" s="1">
        <f t="shared" si="108"/>
        <v>8.8162807317061169</v>
      </c>
      <c r="AU93" s="1">
        <f t="shared" si="105"/>
        <v>8.6501158248497134</v>
      </c>
    </row>
    <row r="94" spans="1:64">
      <c r="A94" s="111" t="s">
        <v>158</v>
      </c>
      <c r="B94" s="111" t="s">
        <v>133</v>
      </c>
      <c r="C94" s="112">
        <v>56419.004699999998</v>
      </c>
      <c r="D94" s="112" t="s">
        <v>88</v>
      </c>
      <c r="E94" s="1">
        <f t="shared" si="89"/>
        <v>30991.412731844139</v>
      </c>
      <c r="F94" s="105">
        <f t="shared" si="107"/>
        <v>30992</v>
      </c>
      <c r="G94" s="1">
        <f t="shared" si="90"/>
        <v>-0.20376959999703104</v>
      </c>
      <c r="K94" s="1">
        <f t="shared" si="84"/>
        <v>-0.20376959999703104</v>
      </c>
      <c r="O94" s="1">
        <f t="shared" ca="1" si="91"/>
        <v>-0.20463144887694801</v>
      </c>
      <c r="P94" s="1">
        <f t="shared" si="92"/>
        <v>-0.21793348822582742</v>
      </c>
      <c r="Q94" s="271">
        <f t="shared" si="93"/>
        <v>41400.504699999998</v>
      </c>
      <c r="S94" s="2">
        <v>1</v>
      </c>
      <c r="Y94" s="1">
        <f t="shared" si="85"/>
        <v>-0.21389893009065947</v>
      </c>
      <c r="Z94" s="1">
        <f t="shared" si="94"/>
        <v>30992</v>
      </c>
      <c r="AA94" s="1">
        <f t="shared" si="95"/>
        <v>-0.20780415813219899</v>
      </c>
      <c r="AB94" s="1">
        <f t="shared" si="96"/>
        <v>-0.21389893009065947</v>
      </c>
      <c r="AC94" s="1">
        <f t="shared" si="97"/>
        <v>1.4163888228796384E-2</v>
      </c>
      <c r="AE94" s="1">
        <f t="shared" si="98"/>
        <v>1.6277659346049916E-5</v>
      </c>
      <c r="AF94" s="1">
        <f t="shared" si="86"/>
        <v>1.4163888228796384E-2</v>
      </c>
      <c r="AG94" s="2"/>
      <c r="AH94" s="1">
        <f t="shared" si="99"/>
        <v>1.0129330093628425E-2</v>
      </c>
      <c r="AI94" s="1">
        <f t="shared" si="100"/>
        <v>0.79148858387531529</v>
      </c>
      <c r="AJ94" s="1">
        <f t="shared" si="101"/>
        <v>0.28041398316594135</v>
      </c>
      <c r="AK94" s="1">
        <f t="shared" si="102"/>
        <v>0.11382524089908036</v>
      </c>
      <c r="AL94" s="1">
        <f t="shared" si="103"/>
        <v>2.6419069005002984</v>
      </c>
      <c r="AM94" s="1">
        <f t="shared" si="104"/>
        <v>3.9188859562402212</v>
      </c>
      <c r="AN94" s="1">
        <f t="shared" si="108"/>
        <v>8.7961343687848093</v>
      </c>
      <c r="AO94" s="1">
        <f t="shared" si="108"/>
        <v>8.7961263806504366</v>
      </c>
      <c r="AP94" s="1">
        <f t="shared" si="108"/>
        <v>8.796167954376978</v>
      </c>
      <c r="AQ94" s="1">
        <f t="shared" si="108"/>
        <v>8.7959515728661888</v>
      </c>
      <c r="AR94" s="1">
        <f t="shared" si="108"/>
        <v>8.7970774158605796</v>
      </c>
      <c r="AS94" s="1">
        <f t="shared" si="108"/>
        <v>8.7912094708240947</v>
      </c>
      <c r="AT94" s="1">
        <f t="shared" si="108"/>
        <v>8.8215262926163938</v>
      </c>
      <c r="AU94" s="1">
        <f t="shared" si="105"/>
        <v>8.6564380309073243</v>
      </c>
    </row>
    <row r="95" spans="1:64">
      <c r="A95" s="111" t="s">
        <v>158</v>
      </c>
      <c r="B95" s="111" t="s">
        <v>133</v>
      </c>
      <c r="C95" s="112">
        <v>56421.087399999997</v>
      </c>
      <c r="D95" s="112" t="s">
        <v>88</v>
      </c>
      <c r="E95" s="1">
        <f t="shared" si="89"/>
        <v>30997.415115851458</v>
      </c>
      <c r="F95" s="105">
        <f t="shared" si="107"/>
        <v>30998</v>
      </c>
      <c r="G95" s="1">
        <f t="shared" si="90"/>
        <v>-0.20294239999930141</v>
      </c>
      <c r="K95" s="1">
        <f t="shared" si="84"/>
        <v>-0.20294239999930141</v>
      </c>
      <c r="O95" s="1">
        <f t="shared" ca="1" si="91"/>
        <v>-0.20463762258870102</v>
      </c>
      <c r="P95" s="1">
        <f t="shared" si="92"/>
        <v>-0.21799249959546704</v>
      </c>
      <c r="Q95" s="271">
        <f t="shared" si="93"/>
        <v>41402.587399999997</v>
      </c>
      <c r="S95" s="2">
        <v>1</v>
      </c>
      <c r="Y95" s="1">
        <f t="shared" si="85"/>
        <v>-0.21311648794964361</v>
      </c>
      <c r="Z95" s="1">
        <f t="shared" si="94"/>
        <v>30998</v>
      </c>
      <c r="AA95" s="1">
        <f t="shared" si="95"/>
        <v>-0.20781841164512485</v>
      </c>
      <c r="AB95" s="1">
        <f t="shared" si="96"/>
        <v>-0.21311648794964361</v>
      </c>
      <c r="AC95" s="1">
        <f t="shared" si="97"/>
        <v>1.5050099596165628E-2</v>
      </c>
      <c r="AE95" s="1">
        <f t="shared" si="98"/>
        <v>2.3775489570205771E-5</v>
      </c>
      <c r="AF95" s="1">
        <f t="shared" si="86"/>
        <v>1.5050099596165628E-2</v>
      </c>
      <c r="AG95" s="2"/>
      <c r="AH95" s="1">
        <f t="shared" si="99"/>
        <v>1.0174087950342201E-2</v>
      </c>
      <c r="AI95" s="1">
        <f t="shared" si="100"/>
        <v>0.79141836439899427</v>
      </c>
      <c r="AJ95" s="1">
        <f t="shared" si="101"/>
        <v>0.28100641994837727</v>
      </c>
      <c r="AK95" s="1">
        <f t="shared" si="102"/>
        <v>0.11369651450270751</v>
      </c>
      <c r="AL95" s="1">
        <f t="shared" si="103"/>
        <v>2.6425241555312953</v>
      </c>
      <c r="AM95" s="1">
        <f t="shared" si="104"/>
        <v>3.9239404959134672</v>
      </c>
      <c r="AN95" s="1">
        <f t="shared" si="108"/>
        <v>8.7968919436882871</v>
      </c>
      <c r="AO95" s="1">
        <f t="shared" si="108"/>
        <v>8.7968839357137121</v>
      </c>
      <c r="AP95" s="1">
        <f t="shared" si="108"/>
        <v>8.796925589766758</v>
      </c>
      <c r="AQ95" s="1">
        <f t="shared" si="108"/>
        <v>8.7967089094624953</v>
      </c>
      <c r="AR95" s="1">
        <f t="shared" si="108"/>
        <v>8.7978356871110481</v>
      </c>
      <c r="AS95" s="1">
        <f t="shared" si="108"/>
        <v>8.7919661148577219</v>
      </c>
      <c r="AT95" s="1">
        <f t="shared" si="108"/>
        <v>8.8222751187921951</v>
      </c>
      <c r="AU95" s="1">
        <f t="shared" si="105"/>
        <v>8.6573412032012698</v>
      </c>
    </row>
    <row r="96" spans="1:64">
      <c r="A96" s="111" t="s">
        <v>158</v>
      </c>
      <c r="B96" s="111" t="s">
        <v>133</v>
      </c>
      <c r="C96" s="112">
        <v>56421.087899999999</v>
      </c>
      <c r="D96" s="112" t="s">
        <v>88</v>
      </c>
      <c r="E96" s="1">
        <f t="shared" si="89"/>
        <v>30997.416556861692</v>
      </c>
      <c r="F96" s="105">
        <f t="shared" si="107"/>
        <v>30998</v>
      </c>
      <c r="G96" s="1">
        <f t="shared" si="90"/>
        <v>-0.20244239999738056</v>
      </c>
      <c r="K96" s="1">
        <f t="shared" si="84"/>
        <v>-0.20244239999738056</v>
      </c>
      <c r="O96" s="1">
        <f t="shared" ca="1" si="91"/>
        <v>-0.20463762258870102</v>
      </c>
      <c r="P96" s="1">
        <f t="shared" si="92"/>
        <v>-0.21799249959546704</v>
      </c>
      <c r="Q96" s="271">
        <f t="shared" si="93"/>
        <v>41402.587899999999</v>
      </c>
      <c r="S96" s="2">
        <v>1</v>
      </c>
      <c r="Y96" s="1">
        <f t="shared" si="85"/>
        <v>-0.21261648794772275</v>
      </c>
      <c r="Z96" s="1">
        <f t="shared" si="94"/>
        <v>30998</v>
      </c>
      <c r="AA96" s="1">
        <f t="shared" si="95"/>
        <v>-0.20781841164512485</v>
      </c>
      <c r="AB96" s="1">
        <f t="shared" si="96"/>
        <v>-0.21261648794772275</v>
      </c>
      <c r="AC96" s="1">
        <f t="shared" si="97"/>
        <v>1.5550099598086481E-2</v>
      </c>
      <c r="AE96" s="1">
        <f t="shared" si="98"/>
        <v>2.8901501236682263E-5</v>
      </c>
      <c r="AF96" s="1">
        <f t="shared" si="86"/>
        <v>1.5550099598086481E-2</v>
      </c>
      <c r="AG96" s="2"/>
      <c r="AH96" s="1">
        <f t="shared" si="99"/>
        <v>1.0174087950342201E-2</v>
      </c>
      <c r="AI96" s="1">
        <f t="shared" si="100"/>
        <v>0.79141836439899427</v>
      </c>
      <c r="AJ96" s="1">
        <f t="shared" si="101"/>
        <v>0.28100641994837727</v>
      </c>
      <c r="AK96" s="1">
        <f t="shared" si="102"/>
        <v>0.11369651450270751</v>
      </c>
      <c r="AL96" s="1">
        <f t="shared" si="103"/>
        <v>2.6425241555312953</v>
      </c>
      <c r="AM96" s="1">
        <f t="shared" si="104"/>
        <v>3.9239404959134672</v>
      </c>
      <c r="AN96" s="1">
        <f t="shared" si="108"/>
        <v>8.7968919436882871</v>
      </c>
      <c r="AO96" s="1">
        <f t="shared" si="108"/>
        <v>8.7968839357137121</v>
      </c>
      <c r="AP96" s="1">
        <f t="shared" si="108"/>
        <v>8.796925589766758</v>
      </c>
      <c r="AQ96" s="1">
        <f t="shared" si="108"/>
        <v>8.7967089094624953</v>
      </c>
      <c r="AR96" s="1">
        <f t="shared" si="108"/>
        <v>8.7978356871110481</v>
      </c>
      <c r="AS96" s="1">
        <f t="shared" si="108"/>
        <v>8.7919661148577219</v>
      </c>
      <c r="AT96" s="1">
        <f t="shared" si="108"/>
        <v>8.8222751187921951</v>
      </c>
      <c r="AU96" s="1">
        <f t="shared" si="105"/>
        <v>8.6573412032012698</v>
      </c>
    </row>
    <row r="97" spans="1:47">
      <c r="A97" s="111" t="s">
        <v>158</v>
      </c>
      <c r="B97" s="111" t="s">
        <v>133</v>
      </c>
      <c r="C97" s="112">
        <v>56421.088199999998</v>
      </c>
      <c r="D97" s="112" t="s">
        <v>88</v>
      </c>
      <c r="E97" s="1">
        <f t="shared" si="89"/>
        <v>30997.417421467828</v>
      </c>
      <c r="F97" s="105">
        <f t="shared" si="107"/>
        <v>30998</v>
      </c>
      <c r="G97" s="1">
        <f t="shared" si="90"/>
        <v>-0.20214239999768324</v>
      </c>
      <c r="K97" s="1">
        <f t="shared" si="84"/>
        <v>-0.20214239999768324</v>
      </c>
      <c r="O97" s="1">
        <f t="shared" ca="1" si="91"/>
        <v>-0.20463762258870102</v>
      </c>
      <c r="P97" s="1">
        <f t="shared" si="92"/>
        <v>-0.21799249959546704</v>
      </c>
      <c r="Q97" s="271">
        <f t="shared" si="93"/>
        <v>41402.588199999998</v>
      </c>
      <c r="S97" s="2">
        <v>1</v>
      </c>
      <c r="Y97" s="1">
        <f t="shared" si="85"/>
        <v>-0.21231648794802543</v>
      </c>
      <c r="Z97" s="1">
        <f t="shared" si="94"/>
        <v>30998</v>
      </c>
      <c r="AA97" s="1">
        <f t="shared" si="95"/>
        <v>-0.20781841164512485</v>
      </c>
      <c r="AB97" s="1">
        <f t="shared" si="96"/>
        <v>-0.21231648794802543</v>
      </c>
      <c r="AC97" s="1">
        <f t="shared" si="97"/>
        <v>1.5850099597783801E-2</v>
      </c>
      <c r="AE97" s="1">
        <f t="shared" si="98"/>
        <v>3.2217108221892805E-5</v>
      </c>
      <c r="AF97" s="1">
        <f t="shared" si="86"/>
        <v>1.5850099597783801E-2</v>
      </c>
      <c r="AG97" s="2"/>
      <c r="AH97" s="1">
        <f t="shared" si="99"/>
        <v>1.0174087950342201E-2</v>
      </c>
      <c r="AI97" s="1">
        <f t="shared" si="100"/>
        <v>0.79141836439899427</v>
      </c>
      <c r="AJ97" s="1">
        <f t="shared" si="101"/>
        <v>0.28100641994837727</v>
      </c>
      <c r="AK97" s="1">
        <f t="shared" si="102"/>
        <v>0.11369651450270751</v>
      </c>
      <c r="AL97" s="1">
        <f t="shared" si="103"/>
        <v>2.6425241555312953</v>
      </c>
      <c r="AM97" s="1">
        <f t="shared" si="104"/>
        <v>3.9239404959134672</v>
      </c>
      <c r="AN97" s="1">
        <f t="shared" si="108"/>
        <v>8.7968919436882871</v>
      </c>
      <c r="AO97" s="1">
        <f t="shared" si="108"/>
        <v>8.7968839357137121</v>
      </c>
      <c r="AP97" s="1">
        <f t="shared" si="108"/>
        <v>8.796925589766758</v>
      </c>
      <c r="AQ97" s="1">
        <f t="shared" si="108"/>
        <v>8.7967089094624953</v>
      </c>
      <c r="AR97" s="1">
        <f t="shared" si="108"/>
        <v>8.7978356871110481</v>
      </c>
      <c r="AS97" s="1">
        <f t="shared" si="108"/>
        <v>8.7919661148577219</v>
      </c>
      <c r="AT97" s="1">
        <f t="shared" si="108"/>
        <v>8.8222751187921951</v>
      </c>
      <c r="AU97" s="1">
        <f t="shared" si="105"/>
        <v>8.6573412032012698</v>
      </c>
    </row>
    <row r="98" spans="1:47">
      <c r="A98" s="111" t="s">
        <v>158</v>
      </c>
      <c r="B98" s="111" t="s">
        <v>133</v>
      </c>
      <c r="C98" s="112">
        <v>56426.985500000003</v>
      </c>
      <c r="D98" s="112" t="s">
        <v>88</v>
      </c>
      <c r="E98" s="1">
        <f t="shared" si="89"/>
        <v>31014.413560713234</v>
      </c>
      <c r="F98" s="105">
        <f t="shared" si="107"/>
        <v>31015</v>
      </c>
      <c r="G98" s="1">
        <f t="shared" si="90"/>
        <v>-0.20348199999716599</v>
      </c>
      <c r="K98" s="1">
        <f t="shared" si="84"/>
        <v>-0.20348199999716599</v>
      </c>
      <c r="O98" s="1">
        <f t="shared" ca="1" si="91"/>
        <v>-0.20465511477200124</v>
      </c>
      <c r="P98" s="1">
        <f t="shared" si="92"/>
        <v>-0.21815975501707063</v>
      </c>
      <c r="Q98" s="271">
        <f t="shared" si="93"/>
        <v>41408.485500000003</v>
      </c>
      <c r="S98" s="2">
        <v>1</v>
      </c>
      <c r="Y98" s="1">
        <f t="shared" si="85"/>
        <v>-0.21378284855626536</v>
      </c>
      <c r="Z98" s="1">
        <f t="shared" si="94"/>
        <v>31015</v>
      </c>
      <c r="AA98" s="1">
        <f t="shared" si="95"/>
        <v>-0.20785890645797125</v>
      </c>
      <c r="AB98" s="1">
        <f t="shared" si="96"/>
        <v>-0.21378284855626536</v>
      </c>
      <c r="AC98" s="1">
        <f t="shared" si="97"/>
        <v>1.4677755019904648E-2</v>
      </c>
      <c r="AE98" s="1">
        <f t="shared" si="98"/>
        <v>1.9157310166638904E-5</v>
      </c>
      <c r="AF98" s="1">
        <f t="shared" si="86"/>
        <v>1.4677755019904648E-2</v>
      </c>
      <c r="AG98" s="2"/>
      <c r="AH98" s="1">
        <f t="shared" si="99"/>
        <v>1.0300848559099367E-2</v>
      </c>
      <c r="AI98" s="1">
        <f t="shared" si="100"/>
        <v>0.79121990817767551</v>
      </c>
      <c r="AJ98" s="1">
        <f t="shared" si="101"/>
        <v>0.282683839012702</v>
      </c>
      <c r="AK98" s="1">
        <f t="shared" si="102"/>
        <v>0.1133316786195142</v>
      </c>
      <c r="AL98" s="1">
        <f t="shared" si="103"/>
        <v>2.6442724509129434</v>
      </c>
      <c r="AM98" s="1">
        <f t="shared" si="104"/>
        <v>3.938323504597351</v>
      </c>
      <c r="AN98" s="1">
        <f t="shared" si="108"/>
        <v>8.7990380414427971</v>
      </c>
      <c r="AO98" s="1">
        <f t="shared" si="108"/>
        <v>8.7990299773146443</v>
      </c>
      <c r="AP98" s="1">
        <f t="shared" si="108"/>
        <v>8.7990718583082845</v>
      </c>
      <c r="AQ98" s="1">
        <f t="shared" si="108"/>
        <v>8.7988543358533491</v>
      </c>
      <c r="AR98" s="1">
        <f t="shared" si="108"/>
        <v>8.7999837369315976</v>
      </c>
      <c r="AS98" s="1">
        <f t="shared" si="108"/>
        <v>8.7941096730719259</v>
      </c>
      <c r="AT98" s="1">
        <f t="shared" si="108"/>
        <v>8.824396062748745</v>
      </c>
      <c r="AU98" s="1">
        <f t="shared" si="105"/>
        <v>8.6599001913674467</v>
      </c>
    </row>
    <row r="99" spans="1:47">
      <c r="A99" s="111" t="s">
        <v>158</v>
      </c>
      <c r="B99" s="111" t="s">
        <v>133</v>
      </c>
      <c r="C99" s="112">
        <v>56426.986700000001</v>
      </c>
      <c r="D99" s="112" t="s">
        <v>88</v>
      </c>
      <c r="E99" s="1">
        <f t="shared" si="89"/>
        <v>31014.417019137782</v>
      </c>
      <c r="F99" s="105">
        <f t="shared" si="107"/>
        <v>31015</v>
      </c>
      <c r="G99" s="1">
        <f t="shared" si="90"/>
        <v>-0.2022819999983767</v>
      </c>
      <c r="K99" s="1">
        <f t="shared" si="84"/>
        <v>-0.2022819999983767</v>
      </c>
      <c r="O99" s="1">
        <f t="shared" ca="1" si="91"/>
        <v>-0.20465511477200124</v>
      </c>
      <c r="P99" s="1">
        <f t="shared" si="92"/>
        <v>-0.21815975501707063</v>
      </c>
      <c r="Q99" s="271">
        <f t="shared" si="93"/>
        <v>41408.486700000001</v>
      </c>
      <c r="S99" s="2">
        <v>1</v>
      </c>
      <c r="Y99" s="1">
        <f t="shared" si="85"/>
        <v>-0.21258284855747608</v>
      </c>
      <c r="Z99" s="1">
        <f t="shared" si="94"/>
        <v>31015</v>
      </c>
      <c r="AA99" s="1">
        <f t="shared" si="95"/>
        <v>-0.20785890645797125</v>
      </c>
      <c r="AB99" s="1">
        <f t="shared" si="96"/>
        <v>-0.21258284855747608</v>
      </c>
      <c r="AC99" s="1">
        <f t="shared" si="97"/>
        <v>1.5877755018693929E-2</v>
      </c>
      <c r="AE99" s="1">
        <f t="shared" si="98"/>
        <v>3.1101885659067412E-5</v>
      </c>
      <c r="AF99" s="1">
        <f t="shared" si="86"/>
        <v>1.5877755018693929E-2</v>
      </c>
      <c r="AG99" s="2"/>
      <c r="AH99" s="1">
        <f t="shared" si="99"/>
        <v>1.0300848559099367E-2</v>
      </c>
      <c r="AI99" s="1">
        <f t="shared" si="100"/>
        <v>0.79121990817767551</v>
      </c>
      <c r="AJ99" s="1">
        <f t="shared" si="101"/>
        <v>0.282683839012702</v>
      </c>
      <c r="AK99" s="1">
        <f t="shared" si="102"/>
        <v>0.1133316786195142</v>
      </c>
      <c r="AL99" s="1">
        <f t="shared" si="103"/>
        <v>2.6442724509129434</v>
      </c>
      <c r="AM99" s="1">
        <f t="shared" si="104"/>
        <v>3.938323504597351</v>
      </c>
      <c r="AN99" s="1">
        <f t="shared" si="108"/>
        <v>8.7990380414427971</v>
      </c>
      <c r="AO99" s="1">
        <f t="shared" si="108"/>
        <v>8.7990299773146443</v>
      </c>
      <c r="AP99" s="1">
        <f t="shared" si="108"/>
        <v>8.7990718583082845</v>
      </c>
      <c r="AQ99" s="1">
        <f t="shared" si="108"/>
        <v>8.7988543358533491</v>
      </c>
      <c r="AR99" s="1">
        <f t="shared" si="108"/>
        <v>8.7999837369315976</v>
      </c>
      <c r="AS99" s="1">
        <f t="shared" si="108"/>
        <v>8.7941096730719259</v>
      </c>
      <c r="AT99" s="1">
        <f t="shared" si="108"/>
        <v>8.824396062748745</v>
      </c>
      <c r="AU99" s="1">
        <f t="shared" si="105"/>
        <v>8.6599001913674467</v>
      </c>
    </row>
    <row r="100" spans="1:47">
      <c r="A100" s="111" t="s">
        <v>158</v>
      </c>
      <c r="B100" s="111" t="s">
        <v>133</v>
      </c>
      <c r="C100" s="112">
        <v>56426.986799999999</v>
      </c>
      <c r="D100" s="112" t="s">
        <v>88</v>
      </c>
      <c r="E100" s="1">
        <f t="shared" si="89"/>
        <v>31014.41730733982</v>
      </c>
      <c r="F100" s="105">
        <f t="shared" si="107"/>
        <v>31015</v>
      </c>
      <c r="G100" s="1">
        <f t="shared" si="90"/>
        <v>-0.20218200000090292</v>
      </c>
      <c r="K100" s="1">
        <f t="shared" si="84"/>
        <v>-0.20218200000090292</v>
      </c>
      <c r="O100" s="1">
        <f t="shared" ca="1" si="91"/>
        <v>-0.20465511477200124</v>
      </c>
      <c r="P100" s="1">
        <f t="shared" si="92"/>
        <v>-0.21815975501707063</v>
      </c>
      <c r="Q100" s="271">
        <f t="shared" si="93"/>
        <v>41408.486799999999</v>
      </c>
      <c r="S100" s="2">
        <v>1</v>
      </c>
      <c r="Y100" s="1">
        <f t="shared" si="85"/>
        <v>-0.2124828485600023</v>
      </c>
      <c r="Z100" s="1">
        <f t="shared" si="94"/>
        <v>31015</v>
      </c>
      <c r="AA100" s="1">
        <f t="shared" si="95"/>
        <v>-0.20785890645797125</v>
      </c>
      <c r="AB100" s="1">
        <f t="shared" si="96"/>
        <v>-0.2124828485600023</v>
      </c>
      <c r="AC100" s="1">
        <f t="shared" si="97"/>
        <v>1.5977755016167716E-2</v>
      </c>
      <c r="AE100" s="1">
        <f t="shared" si="98"/>
        <v>3.222726692230418E-5</v>
      </c>
      <c r="AF100" s="1">
        <f t="shared" si="86"/>
        <v>1.5977755016167716E-2</v>
      </c>
      <c r="AG100" s="2"/>
      <c r="AH100" s="1">
        <f t="shared" si="99"/>
        <v>1.0300848559099367E-2</v>
      </c>
      <c r="AI100" s="1">
        <f t="shared" si="100"/>
        <v>0.79121990817767551</v>
      </c>
      <c r="AJ100" s="1">
        <f t="shared" si="101"/>
        <v>0.282683839012702</v>
      </c>
      <c r="AK100" s="1">
        <f t="shared" si="102"/>
        <v>0.1133316786195142</v>
      </c>
      <c r="AL100" s="1">
        <f t="shared" si="103"/>
        <v>2.6442724509129434</v>
      </c>
      <c r="AM100" s="1">
        <f t="shared" si="104"/>
        <v>3.938323504597351</v>
      </c>
      <c r="AN100" s="1">
        <f t="shared" si="108"/>
        <v>8.7990380414427971</v>
      </c>
      <c r="AO100" s="1">
        <f t="shared" si="108"/>
        <v>8.7990299773146443</v>
      </c>
      <c r="AP100" s="1">
        <f t="shared" si="108"/>
        <v>8.7990718583082845</v>
      </c>
      <c r="AQ100" s="1">
        <f t="shared" si="108"/>
        <v>8.7988543358533491</v>
      </c>
      <c r="AR100" s="1">
        <f t="shared" si="108"/>
        <v>8.7999837369315976</v>
      </c>
      <c r="AS100" s="1">
        <f t="shared" si="108"/>
        <v>8.7941096730719259</v>
      </c>
      <c r="AT100" s="1">
        <f t="shared" si="108"/>
        <v>8.824396062748745</v>
      </c>
      <c r="AU100" s="1">
        <f t="shared" si="105"/>
        <v>8.6599001913674467</v>
      </c>
    </row>
    <row r="101" spans="1:47">
      <c r="A101" s="109" t="s">
        <v>159</v>
      </c>
      <c r="B101" s="109" t="s">
        <v>133</v>
      </c>
      <c r="C101" s="110">
        <v>56455.434999999998</v>
      </c>
      <c r="D101" s="110" t="s">
        <v>160</v>
      </c>
      <c r="E101" s="1">
        <f t="shared" si="89"/>
        <v>31096.405601725524</v>
      </c>
      <c r="F101" s="105">
        <f t="shared" si="107"/>
        <v>31097</v>
      </c>
      <c r="G101" s="1">
        <f t="shared" si="90"/>
        <v>-0.20624359999783337</v>
      </c>
      <c r="K101" s="1">
        <f t="shared" si="84"/>
        <v>-0.20624359999783337</v>
      </c>
      <c r="O101" s="1">
        <f t="shared" ca="1" si="91"/>
        <v>-0.20473948883262585</v>
      </c>
      <c r="P101" s="1">
        <f t="shared" si="92"/>
        <v>-0.21896769037420949</v>
      </c>
      <c r="Q101" s="271">
        <f t="shared" si="93"/>
        <v>41436.934999999998</v>
      </c>
      <c r="S101" s="2">
        <v>1</v>
      </c>
      <c r="Y101" s="1">
        <f t="shared" si="85"/>
        <v>-0.2171547626555701</v>
      </c>
      <c r="Z101" s="1">
        <f t="shared" si="94"/>
        <v>31097</v>
      </c>
      <c r="AA101" s="1">
        <f t="shared" si="95"/>
        <v>-0.20805652771647276</v>
      </c>
      <c r="AB101" s="1">
        <f t="shared" si="96"/>
        <v>-0.2171547626555701</v>
      </c>
      <c r="AC101" s="1">
        <f t="shared" si="97"/>
        <v>1.2724090376376118E-2</v>
      </c>
      <c r="AE101" s="1">
        <f t="shared" si="98"/>
        <v>3.2867069130110231E-6</v>
      </c>
      <c r="AF101" s="1">
        <f t="shared" si="86"/>
        <v>1.2724090376376118E-2</v>
      </c>
      <c r="AG101" s="2"/>
      <c r="AH101" s="1">
        <f t="shared" si="99"/>
        <v>1.091116265773674E-2</v>
      </c>
      <c r="AI101" s="1">
        <f t="shared" si="100"/>
        <v>0.79027298672407797</v>
      </c>
      <c r="AJ101" s="1">
        <f t="shared" si="101"/>
        <v>0.29075099082108796</v>
      </c>
      <c r="AK101" s="1">
        <f t="shared" si="102"/>
        <v>0.11156960169515856</v>
      </c>
      <c r="AL101" s="1">
        <f t="shared" si="103"/>
        <v>2.6526931753913434</v>
      </c>
      <c r="AM101" s="1">
        <f t="shared" si="104"/>
        <v>4.0090107733683213</v>
      </c>
      <c r="AN101" s="1">
        <f t="shared" si="108"/>
        <v>8.8093822975853726</v>
      </c>
      <c r="AO101" s="1">
        <f t="shared" si="108"/>
        <v>8.8093739640397075</v>
      </c>
      <c r="AP101" s="1">
        <f t="shared" si="108"/>
        <v>8.8094169254254542</v>
      </c>
      <c r="AQ101" s="1">
        <f t="shared" si="108"/>
        <v>8.8091954354100466</v>
      </c>
      <c r="AR101" s="1">
        <f t="shared" si="108"/>
        <v>8.8103369694067144</v>
      </c>
      <c r="AS101" s="1">
        <f t="shared" si="108"/>
        <v>8.8044437192652225</v>
      </c>
      <c r="AT101" s="1">
        <f t="shared" si="108"/>
        <v>8.8346114207860378</v>
      </c>
      <c r="AU101" s="1">
        <f t="shared" si="105"/>
        <v>8.6722435460513587</v>
      </c>
    </row>
    <row r="102" spans="1:47">
      <c r="A102" s="109" t="s">
        <v>159</v>
      </c>
      <c r="B102" s="109" t="s">
        <v>133</v>
      </c>
      <c r="C102" s="110">
        <v>56456.478999999999</v>
      </c>
      <c r="D102" s="110" t="s">
        <v>160</v>
      </c>
      <c r="E102" s="1">
        <f t="shared" si="89"/>
        <v>31099.414431083405</v>
      </c>
      <c r="F102" s="105">
        <f t="shared" si="107"/>
        <v>31100</v>
      </c>
      <c r="G102" s="1">
        <f t="shared" si="90"/>
        <v>-0.20317999999679159</v>
      </c>
      <c r="K102" s="1">
        <f t="shared" si="84"/>
        <v>-0.20317999999679159</v>
      </c>
      <c r="O102" s="1">
        <f t="shared" ca="1" si="91"/>
        <v>-0.20474257568850235</v>
      </c>
      <c r="P102" s="1">
        <f t="shared" si="92"/>
        <v>-0.21899728585937434</v>
      </c>
      <c r="Q102" s="271">
        <f t="shared" si="93"/>
        <v>41437.978999999999</v>
      </c>
      <c r="S102" s="2">
        <v>1</v>
      </c>
      <c r="Y102" s="1">
        <f t="shared" si="85"/>
        <v>-0.21411345567826054</v>
      </c>
      <c r="Z102" s="1">
        <f t="shared" si="94"/>
        <v>31100</v>
      </c>
      <c r="AA102" s="1">
        <f t="shared" si="95"/>
        <v>-0.20806383017790539</v>
      </c>
      <c r="AB102" s="1">
        <f t="shared" si="96"/>
        <v>-0.21411345567826054</v>
      </c>
      <c r="AC102" s="1">
        <f t="shared" si="97"/>
        <v>1.5817285862582742E-2</v>
      </c>
      <c r="AE102" s="1">
        <f t="shared" si="98"/>
        <v>2.3851797237958016E-5</v>
      </c>
      <c r="AF102" s="1">
        <f t="shared" si="86"/>
        <v>1.5817285862582742E-2</v>
      </c>
      <c r="AG102" s="2"/>
      <c r="AH102" s="1">
        <f t="shared" si="99"/>
        <v>1.0933455681468949E-2</v>
      </c>
      <c r="AI102" s="1">
        <f t="shared" si="100"/>
        <v>0.79023866733505743</v>
      </c>
      <c r="AJ102" s="1">
        <f t="shared" si="101"/>
        <v>0.29104537846600409</v>
      </c>
      <c r="AK102" s="1">
        <f t="shared" si="102"/>
        <v>0.11150506463243007</v>
      </c>
      <c r="AL102" s="1">
        <f t="shared" si="103"/>
        <v>2.6530008695756697</v>
      </c>
      <c r="AM102" s="1">
        <f t="shared" si="104"/>
        <v>4.0116388976579831</v>
      </c>
      <c r="AN102" s="1">
        <f t="shared" si="108"/>
        <v>8.8097605118535363</v>
      </c>
      <c r="AO102" s="1">
        <f t="shared" si="108"/>
        <v>8.8097521685021789</v>
      </c>
      <c r="AP102" s="1">
        <f t="shared" si="108"/>
        <v>8.8097951689437757</v>
      </c>
      <c r="AQ102" s="1">
        <f t="shared" si="108"/>
        <v>8.8095735368229988</v>
      </c>
      <c r="AR102" s="1">
        <f t="shared" si="108"/>
        <v>8.8107154981141882</v>
      </c>
      <c r="AS102" s="1">
        <f t="shared" si="108"/>
        <v>8.8048216242550854</v>
      </c>
      <c r="AT102" s="1">
        <f t="shared" si="108"/>
        <v>8.8349846823348468</v>
      </c>
      <c r="AU102" s="1">
        <f t="shared" si="105"/>
        <v>8.6726951321983314</v>
      </c>
    </row>
    <row r="103" spans="1:47">
      <c r="A103" s="115" t="s">
        <v>161</v>
      </c>
      <c r="B103" s="114" t="s">
        <v>133</v>
      </c>
      <c r="C103" s="124">
        <v>56805.540390000002</v>
      </c>
      <c r="D103" s="115">
        <v>4.0000000000000002E-4</v>
      </c>
      <c r="E103" s="1">
        <f t="shared" ref="E103:E123" si="109">+(C103-C$7)/C$8</f>
        <v>32105.416498068484</v>
      </c>
      <c r="F103" s="105">
        <f t="shared" ref="F103:F123" si="110">ROUND(2*E103,0)/2+0.5</f>
        <v>32106</v>
      </c>
      <c r="G103" s="1">
        <f t="shared" ref="G103:G123" si="111">+C103-(C$7+F103*C$8)</f>
        <v>-0.20246279999264516</v>
      </c>
      <c r="K103" s="1">
        <f t="shared" ref="K103:K123" si="112">+G103</f>
        <v>-0.20246279999264516</v>
      </c>
      <c r="O103" s="1">
        <f t="shared" ref="O103:O123" ca="1" si="113">+C$11+C$12*$F103</f>
        <v>-0.20577770135909215</v>
      </c>
      <c r="P103" s="1">
        <f t="shared" ref="P103:P123" si="114">+D$11+D$12*F103+D$13*F103^2</f>
        <v>-0.2290684214811467</v>
      </c>
      <c r="Q103" s="271">
        <f t="shared" ref="Q103:Q123" si="115">+C103-15018.5</f>
        <v>41787.040390000002</v>
      </c>
      <c r="S103" s="2">
        <v>1</v>
      </c>
      <c r="Y103" s="1">
        <f t="shared" ref="Y103:Y123" si="116">AB103</f>
        <v>-0.22071474606467684</v>
      </c>
      <c r="Z103" s="1">
        <f t="shared" ref="Z103:Z123" si="117">F103</f>
        <v>32106</v>
      </c>
      <c r="AA103" s="1">
        <f t="shared" ref="AA103:AA123" si="118">AB$3+AB$4*Z103+AB$5*Z103^2+AH103</f>
        <v>-0.21081647540911502</v>
      </c>
      <c r="AB103" s="1">
        <f t="shared" ref="AB103:AB123" si="119">G103-AH103</f>
        <v>-0.22071474606467684</v>
      </c>
      <c r="AC103" s="1">
        <f t="shared" ref="AC103:AC123" si="120">+G103-P103</f>
        <v>2.6605621488501541E-2</v>
      </c>
      <c r="AE103" s="1">
        <f t="shared" ref="AE103:AE123" si="121">+(G103-AA103)^2*S103</f>
        <v>6.9783892963732951E-5</v>
      </c>
      <c r="AF103" s="1">
        <f t="shared" ref="AF103:AF123" si="122">IF(S103&lt;&gt;0,G103-P103,-9999)</f>
        <v>2.6605621488501541E-2</v>
      </c>
      <c r="AG103" s="2"/>
      <c r="AH103" s="1">
        <f t="shared" ref="AH103:AH123" si="123">$AB$6*($AB$11/AI103*AJ103+$AB$12)</f>
        <v>1.8251946072031684E-2</v>
      </c>
      <c r="AI103" s="1">
        <f t="shared" ref="AI103:AI123" si="124">1+$AB$7*COS(AL103)</f>
        <v>0.77999392366630738</v>
      </c>
      <c r="AJ103" s="1">
        <f t="shared" ref="AJ103:AJ123" si="125">SIN(AL103+RADIANS($AB$9))</f>
        <v>0.38675408995507116</v>
      </c>
      <c r="AK103" s="1">
        <f t="shared" ref="AK103:AK123" si="126">$AB$7*SIN(AL103)</f>
        <v>8.9613182603389976E-2</v>
      </c>
      <c r="AL103" s="1">
        <f t="shared" ref="AL103:AL123" si="127">2*ATAN(AM103)</f>
        <v>2.7547907037025277</v>
      </c>
      <c r="AM103" s="1">
        <f t="shared" ref="AM103:AM123" si="128">SQRT((1+$AB$7)/(1-$AB$7))*TAN(AN103/2)</f>
        <v>5.1059764304896431</v>
      </c>
      <c r="AN103" s="1">
        <f t="shared" ref="AN103:AN123" si="129">$AU103+$AB$7*SIN(AO103)</f>
        <v>8.9357300864183173</v>
      </c>
      <c r="AO103" s="1">
        <f t="shared" ref="AO103:AO123" si="130">$AU103+$AB$7*SIN(AP103)</f>
        <v>8.9357189132648003</v>
      </c>
      <c r="AP103" s="1">
        <f t="shared" ref="AP103:AP123" si="131">$AU103+$AB$7*SIN(AQ103)</f>
        <v>8.9357721917796304</v>
      </c>
      <c r="AQ103" s="1">
        <f t="shared" ref="AQ103:AQ123" si="132">$AU103+$AB$7*SIN(AR103)</f>
        <v>8.9355181227900555</v>
      </c>
      <c r="AR103" s="1">
        <f t="shared" ref="AR103:AR123" si="133">$AU103+$AB$7*SIN(AS103)</f>
        <v>8.936729391963933</v>
      </c>
      <c r="AS103" s="1">
        <f t="shared" ref="AS103:AS123" si="134">$AU103+$AB$7*SIN(AT103)</f>
        <v>8.9309476412957789</v>
      </c>
      <c r="AT103" s="1">
        <f t="shared" ref="AT103:AT123" si="135">$AU103+$AB$7*SIN(AU103)</f>
        <v>8.9583892327848744</v>
      </c>
      <c r="AU103" s="1">
        <f t="shared" ref="AU103:AU123" si="136">RADIANS($AB$9)+$AB$18*(F103-AB$15)</f>
        <v>8.8241270201497279</v>
      </c>
    </row>
    <row r="104" spans="1:47">
      <c r="A104" s="115" t="s">
        <v>161</v>
      </c>
      <c r="B104" s="114" t="s">
        <v>133</v>
      </c>
      <c r="C104" s="124">
        <v>56805.54088</v>
      </c>
      <c r="D104" s="115">
        <v>5.0000000000000001E-4</v>
      </c>
      <c r="E104" s="1">
        <f t="shared" si="109"/>
        <v>32105.417910258504</v>
      </c>
      <c r="F104" s="105">
        <f t="shared" si="110"/>
        <v>32106</v>
      </c>
      <c r="G104" s="1">
        <f t="shared" si="111"/>
        <v>-0.20197279999410966</v>
      </c>
      <c r="K104" s="1">
        <f t="shared" si="112"/>
        <v>-0.20197279999410966</v>
      </c>
      <c r="O104" s="1">
        <f t="shared" ca="1" si="113"/>
        <v>-0.20577770135909215</v>
      </c>
      <c r="P104" s="1">
        <f t="shared" si="114"/>
        <v>-0.2290684214811467</v>
      </c>
      <c r="Q104" s="271">
        <f t="shared" si="115"/>
        <v>41787.04088</v>
      </c>
      <c r="S104" s="2">
        <v>1</v>
      </c>
      <c r="Y104" s="1">
        <f t="shared" si="116"/>
        <v>-0.22022474606614134</v>
      </c>
      <c r="Z104" s="1">
        <f t="shared" si="117"/>
        <v>32106</v>
      </c>
      <c r="AA104" s="1">
        <f t="shared" si="118"/>
        <v>-0.21081647540911502</v>
      </c>
      <c r="AB104" s="1">
        <f t="shared" si="119"/>
        <v>-0.22022474606614134</v>
      </c>
      <c r="AC104" s="1">
        <f t="shared" si="120"/>
        <v>2.7095621487037036E-2</v>
      </c>
      <c r="AE104" s="1">
        <f t="shared" si="121"/>
        <v>7.8210594845970209E-5</v>
      </c>
      <c r="AF104" s="1">
        <f t="shared" si="122"/>
        <v>2.7095621487037036E-2</v>
      </c>
      <c r="AG104" s="2"/>
      <c r="AH104" s="1">
        <f t="shared" si="123"/>
        <v>1.8251946072031684E-2</v>
      </c>
      <c r="AI104" s="1">
        <f t="shared" si="124"/>
        <v>0.77999392366630738</v>
      </c>
      <c r="AJ104" s="1">
        <f t="shared" si="125"/>
        <v>0.38675408995507116</v>
      </c>
      <c r="AK104" s="1">
        <f t="shared" si="126"/>
        <v>8.9613182603389976E-2</v>
      </c>
      <c r="AL104" s="1">
        <f t="shared" si="127"/>
        <v>2.7547907037025277</v>
      </c>
      <c r="AM104" s="1">
        <f t="shared" si="128"/>
        <v>5.1059764304896431</v>
      </c>
      <c r="AN104" s="1">
        <f t="shared" si="129"/>
        <v>8.9357300864183173</v>
      </c>
      <c r="AO104" s="1">
        <f t="shared" si="130"/>
        <v>8.9357189132648003</v>
      </c>
      <c r="AP104" s="1">
        <f t="shared" si="131"/>
        <v>8.9357721917796304</v>
      </c>
      <c r="AQ104" s="1">
        <f t="shared" si="132"/>
        <v>8.9355181227900555</v>
      </c>
      <c r="AR104" s="1">
        <f t="shared" si="133"/>
        <v>8.936729391963933</v>
      </c>
      <c r="AS104" s="1">
        <f t="shared" si="134"/>
        <v>8.9309476412957789</v>
      </c>
      <c r="AT104" s="1">
        <f t="shared" si="135"/>
        <v>8.9583892327848744</v>
      </c>
      <c r="AU104" s="1">
        <f t="shared" si="136"/>
        <v>8.8241270201497279</v>
      </c>
    </row>
    <row r="105" spans="1:47">
      <c r="A105" s="115" t="s">
        <v>161</v>
      </c>
      <c r="B105" s="114" t="s">
        <v>133</v>
      </c>
      <c r="C105" s="124">
        <v>56805.541019999997</v>
      </c>
      <c r="D105" s="115">
        <v>2.9999999999999997E-4</v>
      </c>
      <c r="E105" s="1">
        <f t="shared" si="109"/>
        <v>32105.418313741357</v>
      </c>
      <c r="F105" s="105">
        <f t="shared" si="110"/>
        <v>32106</v>
      </c>
      <c r="G105" s="1">
        <f t="shared" si="111"/>
        <v>-0.20183279999764636</v>
      </c>
      <c r="K105" s="1">
        <f t="shared" si="112"/>
        <v>-0.20183279999764636</v>
      </c>
      <c r="O105" s="1">
        <f t="shared" ca="1" si="113"/>
        <v>-0.20577770135909215</v>
      </c>
      <c r="P105" s="1">
        <f t="shared" si="114"/>
        <v>-0.2290684214811467</v>
      </c>
      <c r="Q105" s="271">
        <f t="shared" si="115"/>
        <v>41787.041019999997</v>
      </c>
      <c r="S105" s="2">
        <v>1</v>
      </c>
      <c r="Y105" s="1">
        <f t="shared" si="116"/>
        <v>-0.22008474606967804</v>
      </c>
      <c r="Z105" s="1">
        <f t="shared" si="117"/>
        <v>32106</v>
      </c>
      <c r="AA105" s="1">
        <f t="shared" si="118"/>
        <v>-0.21081647540911502</v>
      </c>
      <c r="AB105" s="1">
        <f t="shared" si="119"/>
        <v>-0.22008474606967804</v>
      </c>
      <c r="AC105" s="1">
        <f t="shared" si="120"/>
        <v>2.7235621483500339E-2</v>
      </c>
      <c r="AE105" s="1">
        <f t="shared" si="121"/>
        <v>8.0706423898626618E-5</v>
      </c>
      <c r="AF105" s="1">
        <f t="shared" si="122"/>
        <v>2.7235621483500339E-2</v>
      </c>
      <c r="AG105" s="2"/>
      <c r="AH105" s="1">
        <f t="shared" si="123"/>
        <v>1.8251946072031684E-2</v>
      </c>
      <c r="AI105" s="1">
        <f t="shared" si="124"/>
        <v>0.77999392366630738</v>
      </c>
      <c r="AJ105" s="1">
        <f t="shared" si="125"/>
        <v>0.38675408995507116</v>
      </c>
      <c r="AK105" s="1">
        <f t="shared" si="126"/>
        <v>8.9613182603389976E-2</v>
      </c>
      <c r="AL105" s="1">
        <f t="shared" si="127"/>
        <v>2.7547907037025277</v>
      </c>
      <c r="AM105" s="1">
        <f t="shared" si="128"/>
        <v>5.1059764304896431</v>
      </c>
      <c r="AN105" s="1">
        <f t="shared" si="129"/>
        <v>8.9357300864183173</v>
      </c>
      <c r="AO105" s="1">
        <f t="shared" si="130"/>
        <v>8.9357189132648003</v>
      </c>
      <c r="AP105" s="1">
        <f t="shared" si="131"/>
        <v>8.9357721917796304</v>
      </c>
      <c r="AQ105" s="1">
        <f t="shared" si="132"/>
        <v>8.9355181227900555</v>
      </c>
      <c r="AR105" s="1">
        <f t="shared" si="133"/>
        <v>8.936729391963933</v>
      </c>
      <c r="AS105" s="1">
        <f t="shared" si="134"/>
        <v>8.9309476412957789</v>
      </c>
      <c r="AT105" s="1">
        <f t="shared" si="135"/>
        <v>8.9583892327848744</v>
      </c>
      <c r="AU105" s="1">
        <f t="shared" si="136"/>
        <v>8.8241270201497279</v>
      </c>
    </row>
    <row r="106" spans="1:47">
      <c r="A106" s="115" t="s">
        <v>161</v>
      </c>
      <c r="B106" s="114" t="s">
        <v>133</v>
      </c>
      <c r="C106" s="124">
        <v>56805.542950000003</v>
      </c>
      <c r="D106" s="115">
        <v>4.0000000000000002E-4</v>
      </c>
      <c r="E106" s="1">
        <f t="shared" si="109"/>
        <v>32105.423876040859</v>
      </c>
      <c r="F106" s="105">
        <f t="shared" si="110"/>
        <v>32106</v>
      </c>
      <c r="G106" s="1">
        <f t="shared" si="111"/>
        <v>-0.19990279999183258</v>
      </c>
      <c r="K106" s="1">
        <f t="shared" si="112"/>
        <v>-0.19990279999183258</v>
      </c>
      <c r="O106" s="1">
        <f t="shared" ca="1" si="113"/>
        <v>-0.20577770135909215</v>
      </c>
      <c r="P106" s="1">
        <f t="shared" si="114"/>
        <v>-0.2290684214811467</v>
      </c>
      <c r="Q106" s="271">
        <f t="shared" si="115"/>
        <v>41787.042950000003</v>
      </c>
      <c r="S106" s="2">
        <v>1</v>
      </c>
      <c r="Y106" s="1">
        <f t="shared" si="116"/>
        <v>-0.21815474606386426</v>
      </c>
      <c r="Z106" s="1">
        <f t="shared" si="117"/>
        <v>32106</v>
      </c>
      <c r="AA106" s="1">
        <f t="shared" si="118"/>
        <v>-0.21081647540911502</v>
      </c>
      <c r="AB106" s="1">
        <f t="shared" si="119"/>
        <v>-0.21815474606386426</v>
      </c>
      <c r="AC106" s="1">
        <f t="shared" si="120"/>
        <v>2.916562148931412E-2</v>
      </c>
      <c r="AE106" s="1">
        <f t="shared" si="121"/>
        <v>1.191083111137951E-4</v>
      </c>
      <c r="AF106" s="1">
        <f t="shared" si="122"/>
        <v>2.916562148931412E-2</v>
      </c>
      <c r="AG106" s="2"/>
      <c r="AH106" s="1">
        <f t="shared" si="123"/>
        <v>1.8251946072031684E-2</v>
      </c>
      <c r="AI106" s="1">
        <f t="shared" si="124"/>
        <v>0.77999392366630738</v>
      </c>
      <c r="AJ106" s="1">
        <f t="shared" si="125"/>
        <v>0.38675408995507116</v>
      </c>
      <c r="AK106" s="1">
        <f t="shared" si="126"/>
        <v>8.9613182603389976E-2</v>
      </c>
      <c r="AL106" s="1">
        <f t="shared" si="127"/>
        <v>2.7547907037025277</v>
      </c>
      <c r="AM106" s="1">
        <f t="shared" si="128"/>
        <v>5.1059764304896431</v>
      </c>
      <c r="AN106" s="1">
        <f t="shared" si="129"/>
        <v>8.9357300864183173</v>
      </c>
      <c r="AO106" s="1">
        <f t="shared" si="130"/>
        <v>8.9357189132648003</v>
      </c>
      <c r="AP106" s="1">
        <f t="shared" si="131"/>
        <v>8.9357721917796304</v>
      </c>
      <c r="AQ106" s="1">
        <f t="shared" si="132"/>
        <v>8.9355181227900555</v>
      </c>
      <c r="AR106" s="1">
        <f t="shared" si="133"/>
        <v>8.936729391963933</v>
      </c>
      <c r="AS106" s="1">
        <f t="shared" si="134"/>
        <v>8.9309476412957789</v>
      </c>
      <c r="AT106" s="1">
        <f t="shared" si="135"/>
        <v>8.9583892327848744</v>
      </c>
      <c r="AU106" s="1">
        <f t="shared" si="136"/>
        <v>8.8241270201497279</v>
      </c>
    </row>
    <row r="107" spans="1:47">
      <c r="A107" s="125" t="s">
        <v>162</v>
      </c>
      <c r="B107" s="126" t="s">
        <v>126</v>
      </c>
      <c r="C107" s="127">
        <v>57140.026200000197</v>
      </c>
      <c r="D107" s="115">
        <v>5.0000000000000001E-4</v>
      </c>
      <c r="E107" s="1">
        <f t="shared" si="109"/>
        <v>33069.411445310776</v>
      </c>
      <c r="F107" s="105">
        <f t="shared" si="110"/>
        <v>33070</v>
      </c>
      <c r="G107" s="1">
        <f t="shared" si="111"/>
        <v>-0.20421599980181782</v>
      </c>
      <c r="K107" s="1">
        <f t="shared" si="112"/>
        <v>-0.20421599980181782</v>
      </c>
      <c r="O107" s="1">
        <f t="shared" ca="1" si="113"/>
        <v>-0.20676961104741079</v>
      </c>
      <c r="P107" s="1">
        <f t="shared" si="114"/>
        <v>-0.2389937106169176</v>
      </c>
      <c r="Q107" s="271">
        <f t="shared" si="115"/>
        <v>42121.526200000197</v>
      </c>
      <c r="S107" s="2">
        <v>1</v>
      </c>
      <c r="Y107" s="1">
        <f t="shared" si="116"/>
        <v>-0.22913668298811449</v>
      </c>
      <c r="Z107" s="1">
        <f t="shared" si="117"/>
        <v>33070</v>
      </c>
      <c r="AA107" s="1">
        <f t="shared" si="118"/>
        <v>-0.21407302743062093</v>
      </c>
      <c r="AB107" s="1">
        <f t="shared" si="119"/>
        <v>-0.22913668298811449</v>
      </c>
      <c r="AC107" s="1">
        <f t="shared" si="120"/>
        <v>3.4777710815099783E-2</v>
      </c>
      <c r="AE107" s="1">
        <f t="shared" si="121"/>
        <v>9.7160993674987885E-5</v>
      </c>
      <c r="AF107" s="1">
        <f t="shared" si="122"/>
        <v>3.4777710815099783E-2</v>
      </c>
      <c r="AG107" s="2"/>
      <c r="AH107" s="1">
        <f t="shared" si="123"/>
        <v>2.4920683186296675E-2</v>
      </c>
      <c r="AI107" s="1">
        <f t="shared" si="124"/>
        <v>0.7724616564705078</v>
      </c>
      <c r="AJ107" s="1">
        <f t="shared" si="125"/>
        <v>0.4727935013839904</v>
      </c>
      <c r="AK107" s="1">
        <f t="shared" si="126"/>
        <v>6.826051819250907E-2</v>
      </c>
      <c r="AL107" s="1">
        <f t="shared" si="127"/>
        <v>2.850139830082981</v>
      </c>
      <c r="AM107" s="1">
        <f t="shared" si="128"/>
        <v>6.8135296617322387</v>
      </c>
      <c r="AN107" s="1">
        <f t="shared" si="129"/>
        <v>9.0550772829088526</v>
      </c>
      <c r="AO107" s="1">
        <f t="shared" si="130"/>
        <v>9.0550650838525684</v>
      </c>
      <c r="AP107" s="1">
        <f t="shared" si="131"/>
        <v>9.0551201566973187</v>
      </c>
      <c r="AQ107" s="1">
        <f t="shared" si="132"/>
        <v>9.0548715200870866</v>
      </c>
      <c r="AR107" s="1">
        <f t="shared" si="133"/>
        <v>9.05599384647474</v>
      </c>
      <c r="AS107" s="1">
        <f t="shared" si="134"/>
        <v>9.0509238631960933</v>
      </c>
      <c r="AT107" s="1">
        <f t="shared" si="135"/>
        <v>9.0737494114995609</v>
      </c>
      <c r="AU107" s="1">
        <f t="shared" si="136"/>
        <v>8.9692367020435135</v>
      </c>
    </row>
    <row r="108" spans="1:47">
      <c r="A108" s="128" t="s">
        <v>163</v>
      </c>
      <c r="B108" s="129" t="s">
        <v>126</v>
      </c>
      <c r="C108" s="128">
        <v>57187.7353</v>
      </c>
      <c r="D108" s="128">
        <v>1E-4</v>
      </c>
      <c r="E108" s="1">
        <f t="shared" si="109"/>
        <v>33206.910047530291</v>
      </c>
      <c r="F108" s="105">
        <f t="shared" si="110"/>
        <v>33207.5</v>
      </c>
      <c r="G108" s="1">
        <f t="shared" si="111"/>
        <v>-0.20470099999511149</v>
      </c>
      <c r="K108" s="1">
        <f t="shared" si="112"/>
        <v>-0.20470099999511149</v>
      </c>
      <c r="O108" s="1">
        <f t="shared" ca="1" si="113"/>
        <v>-0.20691109194175084</v>
      </c>
      <c r="P108" s="1">
        <f t="shared" si="114"/>
        <v>-0.24043130427849477</v>
      </c>
      <c r="Q108" s="271">
        <f t="shared" si="115"/>
        <v>42169.2353</v>
      </c>
      <c r="S108" s="2">
        <v>1</v>
      </c>
      <c r="Y108" s="1">
        <f t="shared" si="116"/>
        <v>-0.23054134688965275</v>
      </c>
      <c r="Z108" s="1">
        <f t="shared" si="117"/>
        <v>33207.5</v>
      </c>
      <c r="AA108" s="1">
        <f t="shared" si="118"/>
        <v>-0.21459095738395351</v>
      </c>
      <c r="AB108" s="1">
        <f t="shared" si="119"/>
        <v>-0.23054134688965275</v>
      </c>
      <c r="AC108" s="1">
        <f t="shared" si="120"/>
        <v>3.573030428338328E-2</v>
      </c>
      <c r="AE108" s="1">
        <f t="shared" si="121"/>
        <v>9.7811257153110847E-5</v>
      </c>
      <c r="AF108" s="1">
        <f t="shared" si="122"/>
        <v>3.573030428338328E-2</v>
      </c>
      <c r="AG108" s="2"/>
      <c r="AH108" s="1">
        <f t="shared" si="123"/>
        <v>2.5840346894541268E-2</v>
      </c>
      <c r="AI108" s="1">
        <f t="shared" si="124"/>
        <v>0.77156358394846891</v>
      </c>
      <c r="AJ108" s="1">
        <f t="shared" si="125"/>
        <v>0.48460990283143557</v>
      </c>
      <c r="AK108" s="1">
        <f t="shared" si="126"/>
        <v>6.5192023604018448E-2</v>
      </c>
      <c r="AL108" s="1">
        <f t="shared" si="127"/>
        <v>2.8635986814986611</v>
      </c>
      <c r="AM108" s="1">
        <f t="shared" si="128"/>
        <v>7.1480084861668312</v>
      </c>
      <c r="AN108" s="1">
        <f t="shared" si="129"/>
        <v>9.072011764660223</v>
      </c>
      <c r="AO108" s="1">
        <f t="shared" si="130"/>
        <v>9.0719996127219034</v>
      </c>
      <c r="AP108" s="1">
        <f t="shared" si="131"/>
        <v>9.0720541229860316</v>
      </c>
      <c r="AQ108" s="1">
        <f t="shared" si="132"/>
        <v>9.0718095963293486</v>
      </c>
      <c r="AR108" s="1">
        <f t="shared" si="133"/>
        <v>9.072906342307224</v>
      </c>
      <c r="AS108" s="1">
        <f t="shared" si="134"/>
        <v>9.0679837627385584</v>
      </c>
      <c r="AT108" s="1">
        <f t="shared" si="135"/>
        <v>9.0900095704643498</v>
      </c>
      <c r="AU108" s="1">
        <f t="shared" si="136"/>
        <v>8.9899344004464155</v>
      </c>
    </row>
    <row r="109" spans="1:47">
      <c r="A109" s="128" t="s">
        <v>164</v>
      </c>
      <c r="B109" s="129" t="s">
        <v>126</v>
      </c>
      <c r="C109" s="128">
        <v>57543.732000000004</v>
      </c>
      <c r="D109" s="128">
        <v>2.0000000000000001E-4</v>
      </c>
      <c r="E109" s="1">
        <f t="shared" si="109"/>
        <v>34232.899819816099</v>
      </c>
      <c r="F109" s="105">
        <f t="shared" si="110"/>
        <v>34233.5</v>
      </c>
      <c r="G109" s="1">
        <f t="shared" si="111"/>
        <v>-0.20824979999451898</v>
      </c>
      <c r="K109" s="1">
        <f t="shared" si="112"/>
        <v>-0.20824979999451898</v>
      </c>
      <c r="O109" s="1">
        <f t="shared" ca="1" si="113"/>
        <v>-0.20796679665151735</v>
      </c>
      <c r="P109" s="1">
        <f t="shared" si="114"/>
        <v>-0.25133099039420359</v>
      </c>
      <c r="Q109" s="271">
        <f t="shared" si="115"/>
        <v>42525.232000000004</v>
      </c>
      <c r="S109" s="2">
        <v>1</v>
      </c>
      <c r="Y109" s="1">
        <f t="shared" si="116"/>
        <v>-0.24067359917994635</v>
      </c>
      <c r="Z109" s="1">
        <f t="shared" si="117"/>
        <v>34233.5</v>
      </c>
      <c r="AA109" s="1">
        <f t="shared" si="118"/>
        <v>-0.21890719120877622</v>
      </c>
      <c r="AB109" s="1">
        <f t="shared" si="119"/>
        <v>-0.24067359917994635</v>
      </c>
      <c r="AC109" s="1">
        <f t="shared" si="120"/>
        <v>4.308119039968461E-2</v>
      </c>
      <c r="AE109" s="1">
        <f t="shared" si="121"/>
        <v>1.1357998749372739E-4</v>
      </c>
      <c r="AF109" s="1">
        <f t="shared" si="122"/>
        <v>4.308119039968461E-2</v>
      </c>
      <c r="AG109" s="2"/>
      <c r="AH109" s="1">
        <f t="shared" si="123"/>
        <v>3.2423799185427364E-2</v>
      </c>
      <c r="AI109" s="1">
        <f t="shared" si="124"/>
        <v>0.76621473020584896</v>
      </c>
      <c r="AJ109" s="1">
        <f t="shared" si="125"/>
        <v>0.56915975749267866</v>
      </c>
      <c r="AK109" s="1">
        <f t="shared" si="126"/>
        <v>4.2162112700042907E-2</v>
      </c>
      <c r="AL109" s="1">
        <f t="shared" si="127"/>
        <v>2.9631651143515096</v>
      </c>
      <c r="AM109" s="1">
        <f t="shared" si="128"/>
        <v>11.179278302485356</v>
      </c>
      <c r="AN109" s="1">
        <f t="shared" si="129"/>
        <v>9.1978304832562614</v>
      </c>
      <c r="AO109" s="1">
        <f t="shared" si="130"/>
        <v>9.1978204164947499</v>
      </c>
      <c r="AP109" s="1">
        <f t="shared" si="131"/>
        <v>9.1978639078393645</v>
      </c>
      <c r="AQ109" s="1">
        <f t="shared" si="132"/>
        <v>9.1976760094175329</v>
      </c>
      <c r="AR109" s="1">
        <f t="shared" si="133"/>
        <v>9.1984877404940182</v>
      </c>
      <c r="AS109" s="1">
        <f t="shared" si="134"/>
        <v>9.1949799238881234</v>
      </c>
      <c r="AT109" s="1">
        <f t="shared" si="135"/>
        <v>9.2101185721433847</v>
      </c>
      <c r="AU109" s="1">
        <f t="shared" si="136"/>
        <v>9.1443768627109616</v>
      </c>
    </row>
    <row r="110" spans="1:47">
      <c r="A110" s="130" t="s">
        <v>165</v>
      </c>
      <c r="B110" s="131" t="s">
        <v>133</v>
      </c>
      <c r="C110" s="132">
        <v>57874.055099999998</v>
      </c>
      <c r="D110" s="133" t="s">
        <v>166</v>
      </c>
      <c r="E110" s="1">
        <f t="shared" si="109"/>
        <v>35184.897751678203</v>
      </c>
      <c r="F110" s="105">
        <f t="shared" si="110"/>
        <v>35185.5</v>
      </c>
      <c r="G110" s="1">
        <f t="shared" si="111"/>
        <v>-0.20896740000171121</v>
      </c>
      <c r="K110" s="1">
        <f t="shared" si="112"/>
        <v>-0.20896740000171121</v>
      </c>
      <c r="O110" s="1">
        <f t="shared" ca="1" si="113"/>
        <v>-0.20894635891632996</v>
      </c>
      <c r="P110" s="1">
        <f t="shared" si="114"/>
        <v>-0.26171684055832378</v>
      </c>
      <c r="Q110" s="271">
        <f t="shared" si="115"/>
        <v>42855.555099999998</v>
      </c>
      <c r="S110" s="2">
        <v>1</v>
      </c>
      <c r="Y110" s="1">
        <f t="shared" si="116"/>
        <v>-0.24701474237473026</v>
      </c>
      <c r="Z110" s="1">
        <f t="shared" si="117"/>
        <v>35185.5</v>
      </c>
      <c r="AA110" s="1">
        <f t="shared" si="118"/>
        <v>-0.22366949818530474</v>
      </c>
      <c r="AB110" s="1">
        <f t="shared" si="119"/>
        <v>-0.24701474237473026</v>
      </c>
      <c r="AC110" s="1">
        <f t="shared" si="120"/>
        <v>5.274944055661257E-2</v>
      </c>
      <c r="AE110" s="1">
        <f t="shared" si="121"/>
        <v>2.1615169100002406E-4</v>
      </c>
      <c r="AF110" s="1">
        <f t="shared" si="122"/>
        <v>5.274944055661257E-2</v>
      </c>
      <c r="AG110" s="2"/>
      <c r="AH110" s="1">
        <f t="shared" si="123"/>
        <v>3.8047342373019037E-2</v>
      </c>
      <c r="AI110" s="1">
        <f t="shared" si="124"/>
        <v>0.76334217560904927</v>
      </c>
      <c r="AJ110" s="1">
        <f t="shared" si="125"/>
        <v>0.6418361028585623</v>
      </c>
      <c r="AK110" s="1">
        <f t="shared" si="126"/>
        <v>2.0646313825887407E-2</v>
      </c>
      <c r="AL110" s="1">
        <f t="shared" si="127"/>
        <v>3.054571774838307</v>
      </c>
      <c r="AM110" s="1">
        <f t="shared" si="128"/>
        <v>22.968484848696697</v>
      </c>
      <c r="AN110" s="1">
        <f t="shared" si="129"/>
        <v>9.3139545219592712</v>
      </c>
      <c r="AO110" s="1">
        <f t="shared" si="130"/>
        <v>9.31394890412456</v>
      </c>
      <c r="AP110" s="1">
        <f t="shared" si="131"/>
        <v>9.3139726984706197</v>
      </c>
      <c r="AQ110" s="1">
        <f t="shared" si="132"/>
        <v>9.3138719170558346</v>
      </c>
      <c r="AR110" s="1">
        <f t="shared" si="133"/>
        <v>9.3142987709574285</v>
      </c>
      <c r="AS110" s="1">
        <f t="shared" si="134"/>
        <v>9.3124907162946222</v>
      </c>
      <c r="AT110" s="1">
        <f t="shared" si="135"/>
        <v>9.3201467653502057</v>
      </c>
      <c r="AU110" s="1">
        <f t="shared" si="136"/>
        <v>9.2876802000168581</v>
      </c>
    </row>
    <row r="111" spans="1:47">
      <c r="A111" s="130" t="s">
        <v>165</v>
      </c>
      <c r="B111" s="131" t="s">
        <v>133</v>
      </c>
      <c r="C111" s="132">
        <v>57874.055500000002</v>
      </c>
      <c r="D111" s="133" t="s">
        <v>134</v>
      </c>
      <c r="E111" s="1">
        <f t="shared" si="109"/>
        <v>35184.898904486399</v>
      </c>
      <c r="F111" s="105">
        <f t="shared" si="110"/>
        <v>35185.5</v>
      </c>
      <c r="G111" s="1">
        <f t="shared" si="111"/>
        <v>-0.20856739999726415</v>
      </c>
      <c r="K111" s="1">
        <f t="shared" si="112"/>
        <v>-0.20856739999726415</v>
      </c>
      <c r="O111" s="1">
        <f t="shared" ca="1" si="113"/>
        <v>-0.20894635891632996</v>
      </c>
      <c r="P111" s="1">
        <f t="shared" si="114"/>
        <v>-0.26171684055832378</v>
      </c>
      <c r="Q111" s="271">
        <f t="shared" si="115"/>
        <v>42855.555500000002</v>
      </c>
      <c r="S111" s="2">
        <v>1</v>
      </c>
      <c r="Y111" s="1">
        <f t="shared" si="116"/>
        <v>-0.24661474237028319</v>
      </c>
      <c r="Z111" s="1">
        <f t="shared" si="117"/>
        <v>35185.5</v>
      </c>
      <c r="AA111" s="1">
        <f t="shared" si="118"/>
        <v>-0.22366949818530474</v>
      </c>
      <c r="AB111" s="1">
        <f t="shared" si="119"/>
        <v>-0.24661474237028319</v>
      </c>
      <c r="AC111" s="1">
        <f t="shared" si="120"/>
        <v>5.3149440561059635E-2</v>
      </c>
      <c r="AE111" s="1">
        <f t="shared" si="121"/>
        <v>2.280733696812189E-4</v>
      </c>
      <c r="AF111" s="1">
        <f t="shared" si="122"/>
        <v>5.3149440561059635E-2</v>
      </c>
      <c r="AG111" s="2"/>
      <c r="AH111" s="1">
        <f t="shared" si="123"/>
        <v>3.8047342373019037E-2</v>
      </c>
      <c r="AI111" s="1">
        <f t="shared" si="124"/>
        <v>0.76334217560904927</v>
      </c>
      <c r="AJ111" s="1">
        <f t="shared" si="125"/>
        <v>0.6418361028585623</v>
      </c>
      <c r="AK111" s="1">
        <f t="shared" si="126"/>
        <v>2.0646313825887407E-2</v>
      </c>
      <c r="AL111" s="1">
        <f t="shared" si="127"/>
        <v>3.054571774838307</v>
      </c>
      <c r="AM111" s="1">
        <f t="shared" si="128"/>
        <v>22.968484848696697</v>
      </c>
      <c r="AN111" s="1">
        <f t="shared" si="129"/>
        <v>9.3139545219592712</v>
      </c>
      <c r="AO111" s="1">
        <f t="shared" si="130"/>
        <v>9.31394890412456</v>
      </c>
      <c r="AP111" s="1">
        <f t="shared" si="131"/>
        <v>9.3139726984706197</v>
      </c>
      <c r="AQ111" s="1">
        <f t="shared" si="132"/>
        <v>9.3138719170558346</v>
      </c>
      <c r="AR111" s="1">
        <f t="shared" si="133"/>
        <v>9.3142987709574285</v>
      </c>
      <c r="AS111" s="1">
        <f t="shared" si="134"/>
        <v>9.3124907162946222</v>
      </c>
      <c r="AT111" s="1">
        <f t="shared" si="135"/>
        <v>9.3201467653502057</v>
      </c>
      <c r="AU111" s="1">
        <f t="shared" si="136"/>
        <v>9.2876802000168581</v>
      </c>
    </row>
    <row r="112" spans="1:47">
      <c r="A112" s="130" t="s">
        <v>165</v>
      </c>
      <c r="B112" s="131" t="s">
        <v>133</v>
      </c>
      <c r="C112" s="132">
        <v>57874.055899999999</v>
      </c>
      <c r="D112" s="133" t="s">
        <v>167</v>
      </c>
      <c r="E112" s="1">
        <f t="shared" si="109"/>
        <v>35184.900057294573</v>
      </c>
      <c r="F112" s="105">
        <f t="shared" si="110"/>
        <v>35185.5</v>
      </c>
      <c r="G112" s="1">
        <f t="shared" si="111"/>
        <v>-0.20816740000009304</v>
      </c>
      <c r="K112" s="1">
        <f t="shared" si="112"/>
        <v>-0.20816740000009304</v>
      </c>
      <c r="O112" s="1">
        <f t="shared" ca="1" si="113"/>
        <v>-0.20894635891632996</v>
      </c>
      <c r="P112" s="1">
        <f t="shared" si="114"/>
        <v>-0.26171684055832378</v>
      </c>
      <c r="Q112" s="271">
        <f t="shared" si="115"/>
        <v>42855.555899999999</v>
      </c>
      <c r="S112" s="2">
        <v>1</v>
      </c>
      <c r="Y112" s="1">
        <f t="shared" si="116"/>
        <v>-0.24621474237311208</v>
      </c>
      <c r="Z112" s="1">
        <f t="shared" si="117"/>
        <v>35185.5</v>
      </c>
      <c r="AA112" s="1">
        <f t="shared" si="118"/>
        <v>-0.22366949818530474</v>
      </c>
      <c r="AB112" s="1">
        <f t="shared" si="119"/>
        <v>-0.24621474237311208</v>
      </c>
      <c r="AC112" s="1">
        <f t="shared" si="120"/>
        <v>5.3549440558230743E-2</v>
      </c>
      <c r="AE112" s="1">
        <f t="shared" si="121"/>
        <v>2.4031504814394386E-4</v>
      </c>
      <c r="AF112" s="1">
        <f t="shared" si="122"/>
        <v>5.3549440558230743E-2</v>
      </c>
      <c r="AG112" s="2"/>
      <c r="AH112" s="1">
        <f t="shared" si="123"/>
        <v>3.8047342373019037E-2</v>
      </c>
      <c r="AI112" s="1">
        <f t="shared" si="124"/>
        <v>0.76334217560904927</v>
      </c>
      <c r="AJ112" s="1">
        <f t="shared" si="125"/>
        <v>0.6418361028585623</v>
      </c>
      <c r="AK112" s="1">
        <f t="shared" si="126"/>
        <v>2.0646313825887407E-2</v>
      </c>
      <c r="AL112" s="1">
        <f t="shared" si="127"/>
        <v>3.054571774838307</v>
      </c>
      <c r="AM112" s="1">
        <f t="shared" si="128"/>
        <v>22.968484848696697</v>
      </c>
      <c r="AN112" s="1">
        <f t="shared" si="129"/>
        <v>9.3139545219592712</v>
      </c>
      <c r="AO112" s="1">
        <f t="shared" si="130"/>
        <v>9.31394890412456</v>
      </c>
      <c r="AP112" s="1">
        <f t="shared" si="131"/>
        <v>9.3139726984706197</v>
      </c>
      <c r="AQ112" s="1">
        <f t="shared" si="132"/>
        <v>9.3138719170558346</v>
      </c>
      <c r="AR112" s="1">
        <f t="shared" si="133"/>
        <v>9.3142987709574285</v>
      </c>
      <c r="AS112" s="1">
        <f t="shared" si="134"/>
        <v>9.3124907162946222</v>
      </c>
      <c r="AT112" s="1">
        <f t="shared" si="135"/>
        <v>9.3201467653502057</v>
      </c>
      <c r="AU112" s="1">
        <f t="shared" si="136"/>
        <v>9.2876802000168581</v>
      </c>
    </row>
    <row r="113" spans="1:47">
      <c r="A113" s="134" t="s">
        <v>168</v>
      </c>
      <c r="B113" s="135" t="s">
        <v>133</v>
      </c>
      <c r="C113" s="136">
        <v>57879.432999999997</v>
      </c>
      <c r="D113" s="136">
        <v>3.0000000000000001E-3</v>
      </c>
      <c r="E113" s="1">
        <f t="shared" si="109"/>
        <v>35200.396969497851</v>
      </c>
      <c r="F113" s="105">
        <f t="shared" si="110"/>
        <v>35201</v>
      </c>
      <c r="G113" s="1">
        <f t="shared" si="111"/>
        <v>-0.20923880000191275</v>
      </c>
      <c r="K113" s="1">
        <f t="shared" si="112"/>
        <v>-0.20923880000191275</v>
      </c>
      <c r="O113" s="1">
        <f t="shared" ca="1" si="113"/>
        <v>-0.20896230767169194</v>
      </c>
      <c r="P113" s="1">
        <f t="shared" si="114"/>
        <v>-0.26188810645687199</v>
      </c>
      <c r="Q113" s="271">
        <f t="shared" si="115"/>
        <v>42860.932999999997</v>
      </c>
      <c r="S113" s="2">
        <v>1</v>
      </c>
      <c r="Y113" s="1">
        <f t="shared" si="116"/>
        <v>-0.24737351160144228</v>
      </c>
      <c r="Z113" s="1">
        <f t="shared" si="117"/>
        <v>35201</v>
      </c>
      <c r="AA113" s="1">
        <f t="shared" si="118"/>
        <v>-0.22375339485734247</v>
      </c>
      <c r="AB113" s="1">
        <f t="shared" si="119"/>
        <v>-0.24737351160144228</v>
      </c>
      <c r="AC113" s="1">
        <f t="shared" si="120"/>
        <v>5.2649306454959244E-2</v>
      </c>
      <c r="AE113" s="1">
        <f t="shared" si="121"/>
        <v>2.1067346381726685E-4</v>
      </c>
      <c r="AF113" s="1">
        <f t="shared" si="122"/>
        <v>5.2649306454959244E-2</v>
      </c>
      <c r="AG113" s="2"/>
      <c r="AH113" s="1">
        <f t="shared" si="123"/>
        <v>3.8134711599529511E-2</v>
      </c>
      <c r="AI113" s="1">
        <f t="shared" si="124"/>
        <v>0.76331181264238512</v>
      </c>
      <c r="AJ113" s="1">
        <f t="shared" si="125"/>
        <v>0.64297280175304006</v>
      </c>
      <c r="AK113" s="1">
        <f t="shared" si="126"/>
        <v>2.0295272489466748E-2</v>
      </c>
      <c r="AL113" s="1">
        <f t="shared" si="127"/>
        <v>3.056055008089885</v>
      </c>
      <c r="AM113" s="1">
        <f t="shared" si="128"/>
        <v>23.36726001112477</v>
      </c>
      <c r="AN113" s="1">
        <f t="shared" si="129"/>
        <v>9.3158420142371821</v>
      </c>
      <c r="AO113" s="1">
        <f t="shared" si="130"/>
        <v>9.3158364843314736</v>
      </c>
      <c r="AP113" s="1">
        <f t="shared" si="131"/>
        <v>9.3158599013778911</v>
      </c>
      <c r="AQ113" s="1">
        <f t="shared" si="132"/>
        <v>9.3157607386861905</v>
      </c>
      <c r="AR113" s="1">
        <f t="shared" si="133"/>
        <v>9.3161806493326029</v>
      </c>
      <c r="AS113" s="1">
        <f t="shared" si="134"/>
        <v>9.3144023787596861</v>
      </c>
      <c r="AT113" s="1">
        <f t="shared" si="135"/>
        <v>9.3219308071758675</v>
      </c>
      <c r="AU113" s="1">
        <f t="shared" si="136"/>
        <v>9.2900133951095487</v>
      </c>
    </row>
    <row r="114" spans="1:47">
      <c r="A114" s="136" t="s">
        <v>169</v>
      </c>
      <c r="B114" s="137" t="s">
        <v>126</v>
      </c>
      <c r="C114" s="136">
        <v>58263.713300000003</v>
      </c>
      <c r="D114" s="136">
        <v>2.0000000000000001E-4</v>
      </c>
      <c r="E114" s="1">
        <f t="shared" si="109"/>
        <v>36307.900655602032</v>
      </c>
      <c r="F114" s="105">
        <f t="shared" si="110"/>
        <v>36308.5</v>
      </c>
      <c r="G114" s="1">
        <f t="shared" si="111"/>
        <v>-0.20795979999820702</v>
      </c>
      <c r="K114" s="1">
        <f t="shared" si="112"/>
        <v>-0.20795979999820702</v>
      </c>
      <c r="O114" s="1">
        <f t="shared" ca="1" si="113"/>
        <v>-0.21010187196610364</v>
      </c>
      <c r="P114" s="1">
        <f t="shared" si="114"/>
        <v>-0.27430518091740891</v>
      </c>
      <c r="Q114" s="271">
        <f t="shared" si="115"/>
        <v>43245.213300000003</v>
      </c>
      <c r="S114" s="2">
        <v>1</v>
      </c>
      <c r="Y114" s="1">
        <f t="shared" si="116"/>
        <v>-0.25196250631266986</v>
      </c>
      <c r="Z114" s="1">
        <f t="shared" si="117"/>
        <v>36308.5</v>
      </c>
      <c r="AA114" s="1">
        <f t="shared" si="118"/>
        <v>-0.23030247460294606</v>
      </c>
      <c r="AB114" s="1">
        <f t="shared" si="119"/>
        <v>-0.25196250631266986</v>
      </c>
      <c r="AC114" s="1">
        <f t="shared" si="120"/>
        <v>6.6345380919201891E-2</v>
      </c>
      <c r="AE114" s="1">
        <f t="shared" si="121"/>
        <v>4.9919510849325097E-4</v>
      </c>
      <c r="AF114" s="1">
        <f t="shared" si="122"/>
        <v>6.6345380919201891E-2</v>
      </c>
      <c r="AG114" s="2"/>
      <c r="AH114" s="1">
        <f t="shared" si="123"/>
        <v>4.4002706314462833E-2</v>
      </c>
      <c r="AI114" s="1">
        <f t="shared" si="124"/>
        <v>0.76249204167438256</v>
      </c>
      <c r="AJ114" s="1">
        <f t="shared" si="125"/>
        <v>0.72025741478012006</v>
      </c>
      <c r="AK114" s="1">
        <f t="shared" si="126"/>
        <v>-4.8130917352409257E-3</v>
      </c>
      <c r="AL114" s="1">
        <f t="shared" si="127"/>
        <v>-3.1213304566137277</v>
      </c>
      <c r="AM114" s="1">
        <f t="shared" si="128"/>
        <v>-98.70260247641437</v>
      </c>
      <c r="AN114" s="1">
        <f t="shared" si="129"/>
        <v>9.4505920056701402</v>
      </c>
      <c r="AO114" s="1">
        <f t="shared" si="130"/>
        <v>9.4505933665564648</v>
      </c>
      <c r="AP114" s="1">
        <f t="shared" si="131"/>
        <v>9.4505876359679561</v>
      </c>
      <c r="AQ114" s="1">
        <f t="shared" si="132"/>
        <v>9.4506117670447942</v>
      </c>
      <c r="AR114" s="1">
        <f t="shared" si="133"/>
        <v>9.4505101529982554</v>
      </c>
      <c r="AS114" s="1">
        <f t="shared" si="134"/>
        <v>9.4509380434805337</v>
      </c>
      <c r="AT114" s="1">
        <f t="shared" si="135"/>
        <v>9.4491362545191286</v>
      </c>
      <c r="AU114" s="1">
        <f t="shared" si="136"/>
        <v>9.4567239477001781</v>
      </c>
    </row>
    <row r="115" spans="1:47">
      <c r="A115" s="138" t="s">
        <v>170</v>
      </c>
      <c r="B115" s="139" t="s">
        <v>133</v>
      </c>
      <c r="C115" s="140">
        <v>58640.701200000003</v>
      </c>
      <c r="D115" s="140">
        <v>4.0000000000000002E-4</v>
      </c>
      <c r="E115" s="1">
        <f t="shared" si="109"/>
        <v>37394.387495720221</v>
      </c>
      <c r="F115" s="105">
        <f t="shared" si="110"/>
        <v>37395</v>
      </c>
      <c r="G115" s="1">
        <f t="shared" si="111"/>
        <v>-0.21252599999570521</v>
      </c>
      <c r="K115" s="1">
        <f t="shared" si="112"/>
        <v>-0.21252599999570521</v>
      </c>
      <c r="O115" s="1">
        <f t="shared" ca="1" si="113"/>
        <v>-0.21121982826937979</v>
      </c>
      <c r="P115" s="1">
        <f t="shared" si="114"/>
        <v>-0.28683151657325578</v>
      </c>
      <c r="Q115" s="271">
        <f t="shared" si="115"/>
        <v>43622.201200000003</v>
      </c>
      <c r="S115" s="2">
        <v>1</v>
      </c>
      <c r="Y115" s="1">
        <f t="shared" si="116"/>
        <v>-0.26151372389485184</v>
      </c>
      <c r="Z115" s="1">
        <f t="shared" si="117"/>
        <v>37395</v>
      </c>
      <c r="AA115" s="1">
        <f t="shared" si="118"/>
        <v>-0.23784379267410918</v>
      </c>
      <c r="AB115" s="1">
        <f t="shared" si="119"/>
        <v>-0.26151372389485184</v>
      </c>
      <c r="AC115" s="1">
        <f t="shared" si="120"/>
        <v>7.4305516577550579E-2</v>
      </c>
      <c r="AE115" s="1">
        <f t="shared" si="121"/>
        <v>6.4099062610664605E-4</v>
      </c>
      <c r="AF115" s="1">
        <f t="shared" si="122"/>
        <v>7.4305516577550579E-2</v>
      </c>
      <c r="AG115" s="2"/>
      <c r="AH115" s="1">
        <f t="shared" si="123"/>
        <v>4.8987723899146608E-2</v>
      </c>
      <c r="AI115" s="1">
        <f t="shared" si="124"/>
        <v>0.76427283054481632</v>
      </c>
      <c r="AJ115" s="1">
        <f t="shared" si="125"/>
        <v>0.78833623118127949</v>
      </c>
      <c r="AK115" s="1">
        <f t="shared" si="126"/>
        <v>-2.9426139751965251E-2</v>
      </c>
      <c r="AL115" s="1">
        <f t="shared" si="127"/>
        <v>-3.0174037222288894</v>
      </c>
      <c r="AM115" s="1">
        <f t="shared" si="128"/>
        <v>-16.083791327877311</v>
      </c>
      <c r="AN115" s="1">
        <f t="shared" si="129"/>
        <v>9.582871631209505</v>
      </c>
      <c r="AO115" s="1">
        <f t="shared" si="130"/>
        <v>9.5828793073633491</v>
      </c>
      <c r="AP115" s="1">
        <f t="shared" si="131"/>
        <v>9.5828465864213435</v>
      </c>
      <c r="AQ115" s="1">
        <f t="shared" si="132"/>
        <v>9.5829860663198456</v>
      </c>
      <c r="AR115" s="1">
        <f t="shared" si="133"/>
        <v>9.5823915254601815</v>
      </c>
      <c r="AS115" s="1">
        <f t="shared" si="134"/>
        <v>9.5849261824485001</v>
      </c>
      <c r="AT115" s="1">
        <f t="shared" si="135"/>
        <v>9.5741273963679063</v>
      </c>
      <c r="AU115" s="1">
        <f t="shared" si="136"/>
        <v>9.620273397262002</v>
      </c>
    </row>
    <row r="116" spans="1:47">
      <c r="A116" s="138" t="s">
        <v>170</v>
      </c>
      <c r="B116" s="139" t="s">
        <v>133</v>
      </c>
      <c r="C116" s="140">
        <v>59023.417800000003</v>
      </c>
      <c r="D116" s="140">
        <v>1E-4</v>
      </c>
      <c r="E116" s="1">
        <f t="shared" si="109"/>
        <v>38497.384566434623</v>
      </c>
      <c r="F116" s="105">
        <f t="shared" si="110"/>
        <v>38498</v>
      </c>
      <c r="G116" s="1">
        <f t="shared" si="111"/>
        <v>-0.21354239999345737</v>
      </c>
      <c r="K116" s="1">
        <f t="shared" si="112"/>
        <v>-0.21354239999345737</v>
      </c>
      <c r="O116" s="1">
        <f t="shared" ca="1" si="113"/>
        <v>-0.21235476227997674</v>
      </c>
      <c r="P116" s="1">
        <f t="shared" si="114"/>
        <v>-0.29989730814003418</v>
      </c>
      <c r="Q116" s="271">
        <f t="shared" si="115"/>
        <v>44004.917800000003</v>
      </c>
      <c r="S116" s="2">
        <v>1</v>
      </c>
      <c r="Y116" s="1">
        <f t="shared" si="116"/>
        <v>-0.26673006688450279</v>
      </c>
      <c r="Z116" s="1">
        <f t="shared" si="117"/>
        <v>38498</v>
      </c>
      <c r="AA116" s="1">
        <f t="shared" si="118"/>
        <v>-0.24670964124898875</v>
      </c>
      <c r="AB116" s="1">
        <f t="shared" si="119"/>
        <v>-0.26673006688450279</v>
      </c>
      <c r="AC116" s="1">
        <f t="shared" si="120"/>
        <v>8.6354908146576814E-2</v>
      </c>
      <c r="AE116" s="1">
        <f t="shared" si="121"/>
        <v>1.1000658925026234E-3</v>
      </c>
      <c r="AF116" s="1">
        <f t="shared" si="122"/>
        <v>8.6354908146576814E-2</v>
      </c>
      <c r="AG116" s="2"/>
      <c r="AH116" s="1">
        <f t="shared" si="123"/>
        <v>5.3187666891045413E-2</v>
      </c>
      <c r="AI116" s="1">
        <f t="shared" si="124"/>
        <v>0.76872913024847045</v>
      </c>
      <c r="AJ116" s="1">
        <f t="shared" si="125"/>
        <v>0.84919907852690657</v>
      </c>
      <c r="AK116" s="1">
        <f t="shared" si="126"/>
        <v>-5.42861024980257E-2</v>
      </c>
      <c r="AL116" s="1">
        <f t="shared" si="127"/>
        <v>-2.9110370238770331</v>
      </c>
      <c r="AM116" s="1">
        <f t="shared" si="128"/>
        <v>-8.6362359808196025</v>
      </c>
      <c r="AN116" s="1">
        <f t="shared" si="129"/>
        <v>9.7177074931867509</v>
      </c>
      <c r="AO116" s="1">
        <f t="shared" si="130"/>
        <v>9.7177190388174672</v>
      </c>
      <c r="AP116" s="1">
        <f t="shared" si="131"/>
        <v>9.7176682750121746</v>
      </c>
      <c r="AQ116" s="1">
        <f t="shared" si="132"/>
        <v>9.7178914790117599</v>
      </c>
      <c r="AR116" s="1">
        <f t="shared" si="133"/>
        <v>9.7169101827077711</v>
      </c>
      <c r="AS116" s="1">
        <f t="shared" si="134"/>
        <v>9.7212265412538752</v>
      </c>
      <c r="AT116" s="1">
        <f t="shared" si="135"/>
        <v>9.7022817028066211</v>
      </c>
      <c r="AU116" s="1">
        <f t="shared" si="136"/>
        <v>9.7863065706321741</v>
      </c>
    </row>
    <row r="117" spans="1:47">
      <c r="A117" s="141" t="s">
        <v>171</v>
      </c>
      <c r="B117" s="142" t="s">
        <v>133</v>
      </c>
      <c r="C117" s="143">
        <v>58626.995199999998</v>
      </c>
      <c r="D117" s="143" t="s">
        <v>172</v>
      </c>
      <c r="E117" s="1">
        <f t="shared" si="109"/>
        <v>37354.886523326502</v>
      </c>
      <c r="F117" s="105">
        <f t="shared" si="110"/>
        <v>37355.5</v>
      </c>
      <c r="G117" s="1">
        <f t="shared" si="111"/>
        <v>-0.21286340000369819</v>
      </c>
      <c r="K117" s="1">
        <f t="shared" si="112"/>
        <v>-0.21286340000369819</v>
      </c>
      <c r="O117" s="1">
        <f t="shared" ca="1" si="113"/>
        <v>-0.21117918466700575</v>
      </c>
      <c r="P117" s="1">
        <f t="shared" si="114"/>
        <v>-0.28637013786892795</v>
      </c>
      <c r="Q117" s="271">
        <f t="shared" si="115"/>
        <v>43608.495199999998</v>
      </c>
      <c r="S117" s="2">
        <v>1</v>
      </c>
      <c r="Y117" s="1">
        <f t="shared" si="116"/>
        <v>-0.26168417088425366</v>
      </c>
      <c r="Z117" s="1">
        <f t="shared" si="117"/>
        <v>37355.5</v>
      </c>
      <c r="AA117" s="1">
        <f t="shared" si="118"/>
        <v>-0.23754936698837251</v>
      </c>
      <c r="AB117" s="1">
        <f t="shared" si="119"/>
        <v>-0.26168417088425366</v>
      </c>
      <c r="AC117" s="1">
        <f t="shared" si="120"/>
        <v>7.3506737865229765E-2</v>
      </c>
      <c r="AE117" s="1">
        <f t="shared" si="121"/>
        <v>6.0939696596843047E-4</v>
      </c>
      <c r="AF117" s="1">
        <f t="shared" si="122"/>
        <v>7.3506737865229765E-2</v>
      </c>
      <c r="AG117" s="2"/>
      <c r="AH117" s="1">
        <f t="shared" si="123"/>
        <v>4.8820770880555447E-2</v>
      </c>
      <c r="AI117" s="1">
        <f t="shared" si="124"/>
        <v>0.76416303630444471</v>
      </c>
      <c r="AJ117" s="1">
        <f t="shared" si="125"/>
        <v>0.78599961147999986</v>
      </c>
      <c r="AK117" s="1">
        <f t="shared" si="126"/>
        <v>-2.8532835031178774E-2</v>
      </c>
      <c r="AL117" s="1">
        <f t="shared" si="127"/>
        <v>-3.0211924058434261</v>
      </c>
      <c r="AM117" s="1">
        <f t="shared" si="128"/>
        <v>-16.591189942346904</v>
      </c>
      <c r="AN117" s="1">
        <f t="shared" si="129"/>
        <v>9.5780559514078973</v>
      </c>
      <c r="AO117" s="1">
        <f t="shared" si="130"/>
        <v>9.5780634317204392</v>
      </c>
      <c r="AP117" s="1">
        <f t="shared" si="131"/>
        <v>9.5780315696756286</v>
      </c>
      <c r="AQ117" s="1">
        <f t="shared" si="132"/>
        <v>9.5781672856687372</v>
      </c>
      <c r="AR117" s="1">
        <f t="shared" si="133"/>
        <v>9.5775892247791496</v>
      </c>
      <c r="AS117" s="1">
        <f t="shared" si="134"/>
        <v>9.5800517437752521</v>
      </c>
      <c r="AT117" s="1">
        <f t="shared" si="135"/>
        <v>9.5695678987752864</v>
      </c>
      <c r="AU117" s="1">
        <f t="shared" si="136"/>
        <v>9.6143275129935333</v>
      </c>
    </row>
    <row r="118" spans="1:47">
      <c r="A118" s="141" t="s">
        <v>171</v>
      </c>
      <c r="B118" s="142" t="s">
        <v>126</v>
      </c>
      <c r="C118" s="143">
        <v>58503.297100000003</v>
      </c>
      <c r="D118" s="143" t="s">
        <v>172</v>
      </c>
      <c r="E118" s="1">
        <f t="shared" si="109"/>
        <v>36998.386068543688</v>
      </c>
      <c r="F118" s="105">
        <f t="shared" si="110"/>
        <v>36999</v>
      </c>
      <c r="G118" s="1">
        <f t="shared" si="111"/>
        <v>-0.21302119999745628</v>
      </c>
      <c r="K118" s="1">
        <f t="shared" si="112"/>
        <v>-0.21302119999745628</v>
      </c>
      <c r="O118" s="1">
        <f t="shared" ca="1" si="113"/>
        <v>-0.21081236329368042</v>
      </c>
      <c r="P118" s="1">
        <f t="shared" si="114"/>
        <v>-0.28222646366821985</v>
      </c>
      <c r="Q118" s="271">
        <f t="shared" si="115"/>
        <v>43484.797100000003</v>
      </c>
      <c r="S118" s="2">
        <v>1</v>
      </c>
      <c r="Y118" s="1">
        <f t="shared" si="116"/>
        <v>-0.26028546462661351</v>
      </c>
      <c r="Z118" s="1">
        <f t="shared" si="117"/>
        <v>36999</v>
      </c>
      <c r="AA118" s="1">
        <f t="shared" si="118"/>
        <v>-0.23496219903906262</v>
      </c>
      <c r="AB118" s="1">
        <f t="shared" si="119"/>
        <v>-0.26028546462661351</v>
      </c>
      <c r="AC118" s="1">
        <f t="shared" si="120"/>
        <v>6.9205263670763573E-2</v>
      </c>
      <c r="AE118" s="1">
        <f t="shared" si="121"/>
        <v>4.8140743894377059E-4</v>
      </c>
      <c r="AF118" s="1">
        <f t="shared" si="122"/>
        <v>6.9205263670763573E-2</v>
      </c>
      <c r="AG118" s="2"/>
      <c r="AH118" s="1">
        <f t="shared" si="123"/>
        <v>4.7264264629157234E-2</v>
      </c>
      <c r="AI118" s="1">
        <f t="shared" si="124"/>
        <v>0.76332634195388016</v>
      </c>
      <c r="AJ118" s="1">
        <f t="shared" si="125"/>
        <v>0.7644331954920176</v>
      </c>
      <c r="AK118" s="1">
        <f t="shared" si="126"/>
        <v>-2.0464010045038571E-2</v>
      </c>
      <c r="AL118" s="1">
        <f t="shared" si="127"/>
        <v>-3.0553420754779173</v>
      </c>
      <c r="AM118" s="1">
        <f t="shared" si="128"/>
        <v>-23.173873493161114</v>
      </c>
      <c r="AN118" s="1">
        <f t="shared" si="129"/>
        <v>9.5346211608949982</v>
      </c>
      <c r="AO118" s="1">
        <f t="shared" si="130"/>
        <v>9.5346267331142425</v>
      </c>
      <c r="AP118" s="1">
        <f t="shared" si="131"/>
        <v>9.5346031345350664</v>
      </c>
      <c r="AQ118" s="1">
        <f t="shared" si="132"/>
        <v>9.5347030759156191</v>
      </c>
      <c r="AR118" s="1">
        <f t="shared" si="133"/>
        <v>9.5342798257890227</v>
      </c>
      <c r="AS118" s="1">
        <f t="shared" si="134"/>
        <v>9.5360724190594848</v>
      </c>
      <c r="AT118" s="1">
        <f t="shared" si="135"/>
        <v>9.5284826298242233</v>
      </c>
      <c r="AU118" s="1">
        <f t="shared" si="136"/>
        <v>9.5606640258616498</v>
      </c>
    </row>
    <row r="119" spans="1:47">
      <c r="A119" s="141" t="s">
        <v>171</v>
      </c>
      <c r="B119" s="142" t="s">
        <v>133</v>
      </c>
      <c r="C119" s="143">
        <v>58580.1584</v>
      </c>
      <c r="D119" s="143" t="s">
        <v>172</v>
      </c>
      <c r="E119" s="1">
        <f t="shared" si="109"/>
        <v>37219.901907551714</v>
      </c>
      <c r="F119" s="105">
        <f t="shared" si="110"/>
        <v>37220.5</v>
      </c>
      <c r="G119" s="1">
        <f t="shared" si="111"/>
        <v>-0.20752539999375585</v>
      </c>
      <c r="K119" s="1">
        <f t="shared" si="112"/>
        <v>-0.20752539999375585</v>
      </c>
      <c r="O119" s="1">
        <f t="shared" ca="1" si="113"/>
        <v>-0.21104027615256277</v>
      </c>
      <c r="P119" s="1">
        <f t="shared" si="114"/>
        <v>-0.28479668049931101</v>
      </c>
      <c r="Q119" s="271">
        <f t="shared" si="115"/>
        <v>43561.6584</v>
      </c>
      <c r="S119" s="2">
        <v>1</v>
      </c>
      <c r="Y119" s="1">
        <f t="shared" si="116"/>
        <v>-0.25576722702526916</v>
      </c>
      <c r="Z119" s="1">
        <f t="shared" si="117"/>
        <v>37220.5</v>
      </c>
      <c r="AA119" s="1">
        <f t="shared" si="118"/>
        <v>-0.2365548534677977</v>
      </c>
      <c r="AB119" s="1">
        <f t="shared" si="119"/>
        <v>-0.25576722702526916</v>
      </c>
      <c r="AC119" s="1">
        <f t="shared" si="120"/>
        <v>7.7271280505555151E-2</v>
      </c>
      <c r="AE119" s="1">
        <f t="shared" si="121"/>
        <v>8.4270916900156011E-4</v>
      </c>
      <c r="AF119" s="1">
        <f t="shared" si="122"/>
        <v>7.7271280505555151E-2</v>
      </c>
      <c r="AG119" s="2"/>
      <c r="AH119" s="1">
        <f t="shared" si="123"/>
        <v>4.8241827031513321E-2</v>
      </c>
      <c r="AI119" s="1">
        <f t="shared" si="124"/>
        <v>0.76381355631893211</v>
      </c>
      <c r="AJ119" s="1">
        <f t="shared" si="125"/>
        <v>0.7779336842224378</v>
      </c>
      <c r="AK119" s="1">
        <f t="shared" si="126"/>
        <v>-2.547861733581392E-2</v>
      </c>
      <c r="AL119" s="1">
        <f t="shared" si="127"/>
        <v>-3.0341331838851815</v>
      </c>
      <c r="AM119" s="1">
        <f t="shared" si="128"/>
        <v>-18.593754886201559</v>
      </c>
      <c r="AN119" s="1">
        <f t="shared" si="129"/>
        <v>9.561602315255822</v>
      </c>
      <c r="AO119" s="1">
        <f t="shared" si="130"/>
        <v>9.561609101566912</v>
      </c>
      <c r="AP119" s="1">
        <f t="shared" si="131"/>
        <v>9.5615802649754613</v>
      </c>
      <c r="AQ119" s="1">
        <f t="shared" si="132"/>
        <v>9.5617027990532986</v>
      </c>
      <c r="AR119" s="1">
        <f t="shared" si="133"/>
        <v>9.5611821345675736</v>
      </c>
      <c r="AS119" s="1">
        <f t="shared" si="134"/>
        <v>9.5633947696449564</v>
      </c>
      <c r="AT119" s="1">
        <f t="shared" si="135"/>
        <v>9.5539964530940651</v>
      </c>
      <c r="AU119" s="1">
        <f t="shared" si="136"/>
        <v>9.5940061363797753</v>
      </c>
    </row>
    <row r="120" spans="1:47">
      <c r="A120" s="138" t="s">
        <v>173</v>
      </c>
      <c r="B120" s="139" t="s">
        <v>133</v>
      </c>
      <c r="C120" s="140">
        <v>58904.232799999998</v>
      </c>
      <c r="D120" s="140" t="s">
        <v>167</v>
      </c>
      <c r="E120" s="1">
        <f t="shared" si="109"/>
        <v>38153.890958179582</v>
      </c>
      <c r="F120" s="105">
        <f t="shared" si="110"/>
        <v>38154.5</v>
      </c>
      <c r="G120" s="1">
        <f t="shared" si="111"/>
        <v>-0.21132460000080755</v>
      </c>
      <c r="K120" s="1">
        <f t="shared" si="112"/>
        <v>-0.21132460000080755</v>
      </c>
      <c r="O120" s="1">
        <f t="shared" ca="1" si="113"/>
        <v>-0.2120013172821163</v>
      </c>
      <c r="P120" s="1">
        <f t="shared" si="114"/>
        <v>-0.2957905890131689</v>
      </c>
      <c r="Q120" s="271">
        <f t="shared" si="115"/>
        <v>43885.732799999998</v>
      </c>
      <c r="S120" s="2">
        <v>1</v>
      </c>
      <c r="Y120" s="1">
        <f t="shared" si="116"/>
        <v>-0.26330198368488211</v>
      </c>
      <c r="Z120" s="1">
        <f t="shared" si="117"/>
        <v>38154.5</v>
      </c>
      <c r="AA120" s="1">
        <f t="shared" si="118"/>
        <v>-0.24381320532909437</v>
      </c>
      <c r="AB120" s="1">
        <f t="shared" si="119"/>
        <v>-0.26330198368488211</v>
      </c>
      <c r="AC120" s="1">
        <f t="shared" si="120"/>
        <v>8.4465989012361353E-2</v>
      </c>
      <c r="AE120" s="1">
        <f t="shared" si="121"/>
        <v>1.0555094761771867E-3</v>
      </c>
      <c r="AF120" s="1">
        <f t="shared" si="122"/>
        <v>8.4465989012361353E-2</v>
      </c>
      <c r="AG120" s="2"/>
      <c r="AH120" s="1">
        <f t="shared" si="123"/>
        <v>5.1977383684074535E-2</v>
      </c>
      <c r="AI120" s="1">
        <f t="shared" si="124"/>
        <v>0.7670516818199683</v>
      </c>
      <c r="AJ120" s="1">
        <f t="shared" si="125"/>
        <v>0.83116736713740591</v>
      </c>
      <c r="AK120" s="1">
        <f t="shared" si="126"/>
        <v>-4.6564763256671082E-2</v>
      </c>
      <c r="AL120" s="1">
        <f t="shared" si="127"/>
        <v>-2.9442998769010926</v>
      </c>
      <c r="AM120" s="1">
        <f t="shared" si="128"/>
        <v>-10.104315090939636</v>
      </c>
      <c r="AN120" s="1">
        <f t="shared" si="129"/>
        <v>9.6756291278627842</v>
      </c>
      <c r="AO120" s="1">
        <f t="shared" si="130"/>
        <v>9.6756398272978146</v>
      </c>
      <c r="AP120" s="1">
        <f t="shared" si="131"/>
        <v>9.6755933327360335</v>
      </c>
      <c r="AQ120" s="1">
        <f t="shared" si="132"/>
        <v>9.6757953796068499</v>
      </c>
      <c r="AR120" s="1">
        <f t="shared" si="133"/>
        <v>9.6749174402486808</v>
      </c>
      <c r="AS120" s="1">
        <f t="shared" si="134"/>
        <v>9.6787337267698863</v>
      </c>
      <c r="AT120" s="1">
        <f t="shared" si="135"/>
        <v>9.6621714987048595</v>
      </c>
      <c r="AU120" s="1">
        <f t="shared" si="136"/>
        <v>9.7345999568038373</v>
      </c>
    </row>
    <row r="121" spans="1:47">
      <c r="A121" s="138" t="s">
        <v>173</v>
      </c>
      <c r="B121" s="139" t="s">
        <v>133</v>
      </c>
      <c r="C121" s="140">
        <v>58904.2336</v>
      </c>
      <c r="D121" s="140" t="s">
        <v>166</v>
      </c>
      <c r="E121" s="1">
        <f t="shared" si="109"/>
        <v>38153.893263795951</v>
      </c>
      <c r="F121" s="105">
        <f t="shared" si="110"/>
        <v>38154.5</v>
      </c>
      <c r="G121" s="1">
        <f t="shared" si="111"/>
        <v>-0.21052459999918938</v>
      </c>
      <c r="K121" s="1">
        <f t="shared" si="112"/>
        <v>-0.21052459999918938</v>
      </c>
      <c r="O121" s="1">
        <f t="shared" ca="1" si="113"/>
        <v>-0.2120013172821163</v>
      </c>
      <c r="P121" s="1">
        <f t="shared" si="114"/>
        <v>-0.2957905890131689</v>
      </c>
      <c r="Q121" s="271">
        <f t="shared" si="115"/>
        <v>43885.7336</v>
      </c>
      <c r="S121" s="2">
        <v>1</v>
      </c>
      <c r="Y121" s="1">
        <f t="shared" si="116"/>
        <v>-0.26250198368326394</v>
      </c>
      <c r="Z121" s="1">
        <f t="shared" si="117"/>
        <v>38154.5</v>
      </c>
      <c r="AA121" s="1">
        <f t="shared" si="118"/>
        <v>-0.24381320532909437</v>
      </c>
      <c r="AB121" s="1">
        <f t="shared" si="119"/>
        <v>-0.26250198368326394</v>
      </c>
      <c r="AC121" s="1">
        <f t="shared" si="120"/>
        <v>8.5265989013979526E-2</v>
      </c>
      <c r="AE121" s="1">
        <f t="shared" si="121"/>
        <v>1.1081312448101789E-3</v>
      </c>
      <c r="AF121" s="1">
        <f t="shared" si="122"/>
        <v>8.5265989013979526E-2</v>
      </c>
      <c r="AG121" s="2"/>
      <c r="AH121" s="1">
        <f t="shared" si="123"/>
        <v>5.1977383684074535E-2</v>
      </c>
      <c r="AI121" s="1">
        <f t="shared" si="124"/>
        <v>0.7670516818199683</v>
      </c>
      <c r="AJ121" s="1">
        <f t="shared" si="125"/>
        <v>0.83116736713740591</v>
      </c>
      <c r="AK121" s="1">
        <f t="shared" si="126"/>
        <v>-4.6564763256671082E-2</v>
      </c>
      <c r="AL121" s="1">
        <f t="shared" si="127"/>
        <v>-2.9442998769010926</v>
      </c>
      <c r="AM121" s="1">
        <f t="shared" si="128"/>
        <v>-10.104315090939636</v>
      </c>
      <c r="AN121" s="1">
        <f t="shared" si="129"/>
        <v>9.6756291278627842</v>
      </c>
      <c r="AO121" s="1">
        <f t="shared" si="130"/>
        <v>9.6756398272978146</v>
      </c>
      <c r="AP121" s="1">
        <f t="shared" si="131"/>
        <v>9.6755933327360335</v>
      </c>
      <c r="AQ121" s="1">
        <f t="shared" si="132"/>
        <v>9.6757953796068499</v>
      </c>
      <c r="AR121" s="1">
        <f t="shared" si="133"/>
        <v>9.6749174402486808</v>
      </c>
      <c r="AS121" s="1">
        <f t="shared" si="134"/>
        <v>9.6787337267698863</v>
      </c>
      <c r="AT121" s="1">
        <f t="shared" si="135"/>
        <v>9.6621714987048595</v>
      </c>
      <c r="AU121" s="1">
        <f t="shared" si="136"/>
        <v>9.7345999568038373</v>
      </c>
    </row>
    <row r="122" spans="1:47">
      <c r="A122" s="138" t="s">
        <v>173</v>
      </c>
      <c r="B122" s="139" t="s">
        <v>133</v>
      </c>
      <c r="C122" s="140">
        <v>58904.237099999998</v>
      </c>
      <c r="D122" s="140" t="s">
        <v>134</v>
      </c>
      <c r="E122" s="1">
        <f t="shared" si="109"/>
        <v>38153.903350867549</v>
      </c>
      <c r="F122" s="105">
        <f t="shared" si="110"/>
        <v>38154.5</v>
      </c>
      <c r="G122" s="1">
        <f t="shared" si="111"/>
        <v>-0.20702460000029532</v>
      </c>
      <c r="K122" s="1">
        <f t="shared" si="112"/>
        <v>-0.20702460000029532</v>
      </c>
      <c r="O122" s="1">
        <f t="shared" ca="1" si="113"/>
        <v>-0.2120013172821163</v>
      </c>
      <c r="P122" s="1">
        <f t="shared" si="114"/>
        <v>-0.2957905890131689</v>
      </c>
      <c r="Q122" s="271">
        <f t="shared" si="115"/>
        <v>43885.737099999998</v>
      </c>
      <c r="S122" s="2">
        <v>1</v>
      </c>
      <c r="Y122" s="1">
        <f t="shared" si="116"/>
        <v>-0.25900198368436989</v>
      </c>
      <c r="Z122" s="1">
        <f t="shared" si="117"/>
        <v>38154.5</v>
      </c>
      <c r="AA122" s="1">
        <f t="shared" si="118"/>
        <v>-0.24381320532909437</v>
      </c>
      <c r="AB122" s="1">
        <f t="shared" si="119"/>
        <v>-0.25900198368436989</v>
      </c>
      <c r="AC122" s="1">
        <f t="shared" si="120"/>
        <v>8.8765989012873581E-2</v>
      </c>
      <c r="AE122" s="1">
        <f t="shared" si="121"/>
        <v>1.3534014820381416E-3</v>
      </c>
      <c r="AF122" s="1">
        <f t="shared" si="122"/>
        <v>8.8765989012873581E-2</v>
      </c>
      <c r="AG122" s="2"/>
      <c r="AH122" s="1">
        <f t="shared" si="123"/>
        <v>5.1977383684074535E-2</v>
      </c>
      <c r="AI122" s="1">
        <f t="shared" si="124"/>
        <v>0.7670516818199683</v>
      </c>
      <c r="AJ122" s="1">
        <f t="shared" si="125"/>
        <v>0.83116736713740591</v>
      </c>
      <c r="AK122" s="1">
        <f t="shared" si="126"/>
        <v>-4.6564763256671082E-2</v>
      </c>
      <c r="AL122" s="1">
        <f t="shared" si="127"/>
        <v>-2.9442998769010926</v>
      </c>
      <c r="AM122" s="1">
        <f t="shared" si="128"/>
        <v>-10.104315090939636</v>
      </c>
      <c r="AN122" s="1">
        <f t="shared" si="129"/>
        <v>9.6756291278627842</v>
      </c>
      <c r="AO122" s="1">
        <f t="shared" si="130"/>
        <v>9.6756398272978146</v>
      </c>
      <c r="AP122" s="1">
        <f t="shared" si="131"/>
        <v>9.6755933327360335</v>
      </c>
      <c r="AQ122" s="1">
        <f t="shared" si="132"/>
        <v>9.6757953796068499</v>
      </c>
      <c r="AR122" s="1">
        <f t="shared" si="133"/>
        <v>9.6749174402486808</v>
      </c>
      <c r="AS122" s="1">
        <f t="shared" si="134"/>
        <v>9.6787337267698863</v>
      </c>
      <c r="AT122" s="1">
        <f t="shared" si="135"/>
        <v>9.6621714987048595</v>
      </c>
      <c r="AU122" s="1">
        <f t="shared" si="136"/>
        <v>9.7345999568038373</v>
      </c>
    </row>
    <row r="123" spans="1:47">
      <c r="A123" s="138" t="s">
        <v>173</v>
      </c>
      <c r="B123" s="139" t="s">
        <v>133</v>
      </c>
      <c r="C123" s="140">
        <v>58984.037600000003</v>
      </c>
      <c r="D123" s="140" t="s">
        <v>172</v>
      </c>
      <c r="E123" s="1">
        <f t="shared" si="109"/>
        <v>38383.890024404966</v>
      </c>
      <c r="F123" s="105">
        <f t="shared" si="110"/>
        <v>38384.5</v>
      </c>
      <c r="G123" s="1">
        <f t="shared" si="111"/>
        <v>-0.21164859999407781</v>
      </c>
      <c r="K123" s="1">
        <f t="shared" si="112"/>
        <v>-0.21164859999407781</v>
      </c>
      <c r="O123" s="1">
        <f t="shared" ca="1" si="113"/>
        <v>-0.21223797623264876</v>
      </c>
      <c r="P123" s="1">
        <f t="shared" si="114"/>
        <v>-0.29853658233818003</v>
      </c>
      <c r="Q123" s="271">
        <f t="shared" si="115"/>
        <v>43965.537600000003</v>
      </c>
      <c r="S123" s="2">
        <v>1</v>
      </c>
      <c r="Y123" s="1">
        <f t="shared" si="116"/>
        <v>-0.26444638543244753</v>
      </c>
      <c r="Z123" s="1">
        <f t="shared" si="117"/>
        <v>38384.5</v>
      </c>
      <c r="AA123" s="1">
        <f t="shared" si="118"/>
        <v>-0.24573879689981032</v>
      </c>
      <c r="AB123" s="1">
        <f t="shared" si="119"/>
        <v>-0.26444638543244753</v>
      </c>
      <c r="AC123" s="1">
        <f t="shared" si="120"/>
        <v>8.6887982344102221E-2</v>
      </c>
      <c r="AE123" s="1">
        <f t="shared" si="121"/>
        <v>1.1621415250716142E-3</v>
      </c>
      <c r="AF123" s="1">
        <f t="shared" si="122"/>
        <v>8.6887982344102221E-2</v>
      </c>
      <c r="AG123" s="2"/>
      <c r="AH123" s="1">
        <f t="shared" si="123"/>
        <v>5.2797785438369715E-2</v>
      </c>
      <c r="AI123" s="1">
        <f t="shared" si="124"/>
        <v>0.76814562421896826</v>
      </c>
      <c r="AJ123" s="1">
        <f t="shared" si="125"/>
        <v>0.84333525125619557</v>
      </c>
      <c r="AK123" s="1">
        <f t="shared" si="126"/>
        <v>-5.1737264628536596E-2</v>
      </c>
      <c r="AL123" s="1">
        <f t="shared" si="127"/>
        <v>-2.9220440340129477</v>
      </c>
      <c r="AM123" s="1">
        <f t="shared" si="128"/>
        <v>-9.0729786557463541</v>
      </c>
      <c r="AN123" s="1">
        <f t="shared" si="129"/>
        <v>9.7037936035513752</v>
      </c>
      <c r="AO123" s="1">
        <f t="shared" si="130"/>
        <v>9.7038049077112429</v>
      </c>
      <c r="AP123" s="1">
        <f t="shared" si="131"/>
        <v>9.7037554085144588</v>
      </c>
      <c r="AQ123" s="1">
        <f t="shared" si="132"/>
        <v>9.7039721631627174</v>
      </c>
      <c r="AR123" s="1">
        <f t="shared" si="133"/>
        <v>9.7030231042643482</v>
      </c>
      <c r="AS123" s="1">
        <f t="shared" si="134"/>
        <v>9.7071804694897263</v>
      </c>
      <c r="AT123" s="1">
        <f t="shared" si="135"/>
        <v>9.6890050678040023</v>
      </c>
      <c r="AU123" s="1">
        <f t="shared" si="136"/>
        <v>9.7692215614050522</v>
      </c>
    </row>
    <row r="124" spans="1:47">
      <c r="A124" s="276" t="s">
        <v>601</v>
      </c>
      <c r="B124" s="276" t="s">
        <v>133</v>
      </c>
      <c r="C124" s="284">
        <v>59023.417800000003</v>
      </c>
      <c r="D124" s="284">
        <v>1E-4</v>
      </c>
      <c r="E124" s="1">
        <f t="shared" ref="E124:E125" si="137">+(C124-C$7)/C$8</f>
        <v>38497.384566434623</v>
      </c>
      <c r="F124" s="176">
        <f t="shared" ref="F124:F125" si="138">ROUND(2*E124,0)/2+0.5</f>
        <v>38498</v>
      </c>
      <c r="G124" s="1">
        <f t="shared" ref="G124:G125" si="139">+C124-(C$7+F124*C$8)</f>
        <v>-0.21354239999345737</v>
      </c>
      <c r="K124" s="1">
        <f t="shared" ref="K124:K125" si="140">+G124</f>
        <v>-0.21354239999345737</v>
      </c>
      <c r="O124" s="1">
        <f t="shared" ref="O124:O125" ca="1" si="141">+C$11+C$12*$F124</f>
        <v>-0.21235476227997674</v>
      </c>
      <c r="P124" s="1">
        <f t="shared" ref="P124:P125" si="142">+D$11+D$12*F124+D$13*F124^2</f>
        <v>-0.29989730814003418</v>
      </c>
      <c r="Q124" s="271">
        <f t="shared" ref="Q124:Q125" si="143">+C124-15018.5</f>
        <v>44004.917800000003</v>
      </c>
      <c r="S124" s="2">
        <v>1</v>
      </c>
      <c r="Y124" s="1">
        <f t="shared" ref="Y124:Y125" si="144">AB124</f>
        <v>-0.26673006688450279</v>
      </c>
      <c r="Z124" s="1">
        <f t="shared" ref="Z124:Z125" si="145">F124</f>
        <v>38498</v>
      </c>
      <c r="AA124" s="1">
        <f t="shared" ref="AA124:AA125" si="146">AB$3+AB$4*Z124+AB$5*Z124^2+AH124</f>
        <v>-0.24670964124898875</v>
      </c>
      <c r="AB124" s="1">
        <f t="shared" ref="AB124:AB125" si="147">G124-AH124</f>
        <v>-0.26673006688450279</v>
      </c>
      <c r="AC124" s="1">
        <f t="shared" ref="AC124:AC125" si="148">+G124-P124</f>
        <v>8.6354908146576814E-2</v>
      </c>
      <c r="AE124" s="1">
        <f t="shared" ref="AE124:AE125" si="149">+(G124-AA124)^2*S124</f>
        <v>1.1000658925026234E-3</v>
      </c>
      <c r="AF124" s="1">
        <f t="shared" ref="AF124:AF125" si="150">IF(S124&lt;&gt;0,G124-P124,-9999)</f>
        <v>8.6354908146576814E-2</v>
      </c>
      <c r="AG124" s="2"/>
      <c r="AH124" s="1">
        <f t="shared" ref="AH124:AH125" si="151">$AB$6*($AB$11/AI124*AJ124+$AB$12)</f>
        <v>5.3187666891045413E-2</v>
      </c>
      <c r="AI124" s="1">
        <f t="shared" ref="AI124:AI125" si="152">1+$AB$7*COS(AL124)</f>
        <v>0.76872913024847045</v>
      </c>
      <c r="AJ124" s="1">
        <f t="shared" ref="AJ124:AJ125" si="153">SIN(AL124+RADIANS($AB$9))</f>
        <v>0.84919907852690657</v>
      </c>
      <c r="AK124" s="1">
        <f t="shared" ref="AK124:AK125" si="154">$AB$7*SIN(AL124)</f>
        <v>-5.42861024980257E-2</v>
      </c>
      <c r="AL124" s="1">
        <f t="shared" ref="AL124:AL125" si="155">2*ATAN(AM124)</f>
        <v>-2.9110370238770331</v>
      </c>
      <c r="AM124" s="1">
        <f t="shared" ref="AM124:AM125" si="156">SQRT((1+$AB$7)/(1-$AB$7))*TAN(AN124/2)</f>
        <v>-8.6362359808196025</v>
      </c>
      <c r="AN124" s="1">
        <f t="shared" ref="AN124:AN125" si="157">$AU124+$AB$7*SIN(AO124)</f>
        <v>9.7177074931867509</v>
      </c>
      <c r="AO124" s="1">
        <f t="shared" ref="AO124:AO125" si="158">$AU124+$AB$7*SIN(AP124)</f>
        <v>9.7177190388174672</v>
      </c>
      <c r="AP124" s="1">
        <f t="shared" ref="AP124:AP125" si="159">$AU124+$AB$7*SIN(AQ124)</f>
        <v>9.7176682750121746</v>
      </c>
      <c r="AQ124" s="1">
        <f t="shared" ref="AQ124:AQ125" si="160">$AU124+$AB$7*SIN(AR124)</f>
        <v>9.7178914790117599</v>
      </c>
      <c r="AR124" s="1">
        <f t="shared" ref="AR124:AR125" si="161">$AU124+$AB$7*SIN(AS124)</f>
        <v>9.7169101827077711</v>
      </c>
      <c r="AS124" s="1">
        <f t="shared" ref="AS124:AS125" si="162">$AU124+$AB$7*SIN(AT124)</f>
        <v>9.7212265412538752</v>
      </c>
      <c r="AT124" s="1">
        <f t="shared" ref="AT124:AT125" si="163">$AU124+$AB$7*SIN(AU124)</f>
        <v>9.7022817028066211</v>
      </c>
      <c r="AU124" s="1">
        <f t="shared" ref="AU124:AU125" si="164">RADIANS($AB$9)+$AB$18*(F124-AB$15)</f>
        <v>9.7863065706321741</v>
      </c>
    </row>
    <row r="125" spans="1:47">
      <c r="A125" s="276" t="s">
        <v>602</v>
      </c>
      <c r="B125" s="276" t="s">
        <v>133</v>
      </c>
      <c r="C125" s="284">
        <v>59297.181400000118</v>
      </c>
      <c r="D125" s="284" t="s">
        <v>256</v>
      </c>
      <c r="E125" s="1">
        <f t="shared" si="137"/>
        <v>39286.376862217869</v>
      </c>
      <c r="F125" s="176">
        <f t="shared" si="138"/>
        <v>39287</v>
      </c>
      <c r="G125" s="1">
        <f t="shared" si="139"/>
        <v>-0.21621559988125227</v>
      </c>
      <c r="K125" s="1">
        <f t="shared" si="140"/>
        <v>-0.21621559988125227</v>
      </c>
      <c r="O125" s="1">
        <f t="shared" ca="1" si="141"/>
        <v>-0.21316660537549895</v>
      </c>
      <c r="P125" s="1">
        <f t="shared" si="142"/>
        <v>-0.30945942047605235</v>
      </c>
      <c r="Q125" s="271">
        <f t="shared" si="143"/>
        <v>44278.681400000118</v>
      </c>
      <c r="S125" s="2">
        <v>1</v>
      </c>
      <c r="Y125" s="1">
        <f t="shared" si="144"/>
        <v>-0.27183242196992652</v>
      </c>
      <c r="Z125" s="1">
        <f t="shared" si="145"/>
        <v>39287</v>
      </c>
      <c r="AA125" s="1">
        <f t="shared" si="146"/>
        <v>-0.2538425983873781</v>
      </c>
      <c r="AB125" s="1">
        <f t="shared" si="147"/>
        <v>-0.27183242196992652</v>
      </c>
      <c r="AC125" s="1">
        <f t="shared" si="148"/>
        <v>9.3243820594800075E-2</v>
      </c>
      <c r="AE125" s="1">
        <f t="shared" si="149"/>
        <v>1.4157910165799954E-3</v>
      </c>
      <c r="AF125" s="1">
        <f t="shared" si="150"/>
        <v>9.3243820594800075E-2</v>
      </c>
      <c r="AG125" s="2"/>
      <c r="AH125" s="1">
        <f t="shared" si="151"/>
        <v>5.5616822088674231E-2</v>
      </c>
      <c r="AI125" s="1">
        <f t="shared" si="152"/>
        <v>0.77359290567051331</v>
      </c>
      <c r="AJ125" s="1">
        <f t="shared" si="153"/>
        <v>0.8873210544414547</v>
      </c>
      <c r="AK125" s="1">
        <f t="shared" si="154"/>
        <v>-7.1923735702019875E-2</v>
      </c>
      <c r="AL125" s="1">
        <f t="shared" si="155"/>
        <v>-2.8340007186823946</v>
      </c>
      <c r="AM125" s="1">
        <f t="shared" si="156"/>
        <v>-6.4507747227156083</v>
      </c>
      <c r="AN125" s="1">
        <f t="shared" si="157"/>
        <v>9.8147589197351017</v>
      </c>
      <c r="AO125" s="1">
        <f t="shared" si="158"/>
        <v>9.8147711063207748</v>
      </c>
      <c r="AP125" s="1">
        <f t="shared" si="159"/>
        <v>9.8147156425343649</v>
      </c>
      <c r="AQ125" s="1">
        <f t="shared" si="160"/>
        <v>9.8149680804392787</v>
      </c>
      <c r="AR125" s="1">
        <f t="shared" si="161"/>
        <v>9.8138193459093763</v>
      </c>
      <c r="AS125" s="1">
        <f t="shared" si="162"/>
        <v>9.8190511366771602</v>
      </c>
      <c r="AT125" s="1">
        <f t="shared" si="163"/>
        <v>9.7953126634636654</v>
      </c>
      <c r="AU125" s="1">
        <f t="shared" si="164"/>
        <v>9.9050737272859042</v>
      </c>
    </row>
    <row r="126" spans="1:47">
      <c r="A126" s="277" t="s">
        <v>603</v>
      </c>
      <c r="B126" s="278" t="s">
        <v>126</v>
      </c>
      <c r="C126" s="283">
        <v>59680.073299999814</v>
      </c>
      <c r="D126" s="55"/>
      <c r="E126" s="1">
        <f t="shared" ref="E126:E129" si="165">+(C126-C$7)/C$8</f>
        <v>40389.879151117639</v>
      </c>
      <c r="F126" s="176">
        <f t="shared" ref="F126:F129" si="166">ROUND(2*E126,0)/2+0.5</f>
        <v>40390.5</v>
      </c>
      <c r="G126" s="1">
        <f t="shared" ref="G126:G129" si="167">+C126-(C$7+F126*C$8)</f>
        <v>-0.21542140017845668</v>
      </c>
      <c r="K126" s="1">
        <f t="shared" ref="K126:K129" si="168">+G126</f>
        <v>-0.21542140017845668</v>
      </c>
      <c r="O126" s="1">
        <f t="shared" ref="O126:O129" ca="1" si="169">+C$11+C$12*$F126</f>
        <v>-0.21430205386207532</v>
      </c>
      <c r="P126" s="1">
        <f t="shared" ref="P126:P129" si="170">+D$11+D$12*F126+D$13*F126^2</f>
        <v>-0.32313503797638371</v>
      </c>
      <c r="Q126" s="271">
        <f t="shared" ref="Q126:Q129" si="171">+C126-15018.5</f>
        <v>44661.573299999814</v>
      </c>
      <c r="S126" s="2">
        <v>1</v>
      </c>
      <c r="Y126" s="1">
        <f t="shared" ref="Y126:Y129" si="172">AB126</f>
        <v>-0.27357129919867768</v>
      </c>
      <c r="Z126" s="1">
        <f t="shared" ref="Z126:Z129" si="173">F126</f>
        <v>40390.5</v>
      </c>
      <c r="AA126" s="1">
        <f t="shared" ref="AA126:AA129" si="174">AB$3+AB$4*Z126+AB$5*Z126^2+AH126</f>
        <v>-0.26498513895616271</v>
      </c>
      <c r="AB126" s="1">
        <f t="shared" ref="AB126:AB129" si="175">G126-AH126</f>
        <v>-0.27357129919867768</v>
      </c>
      <c r="AC126" s="1">
        <f t="shared" ref="AC126:AC129" si="176">+G126-P126</f>
        <v>0.10771363779792703</v>
      </c>
      <c r="AE126" s="1">
        <f t="shared" ref="AE126:AE129" si="177">+(G126-AA126)^2*S126</f>
        <v>2.456564201624681E-3</v>
      </c>
      <c r="AF126" s="1">
        <f t="shared" ref="AF126:AF129" si="178">IF(S126&lt;&gt;0,G126-P126,-9999)</f>
        <v>0.10771363779792703</v>
      </c>
      <c r="AG126" s="2"/>
      <c r="AH126" s="1">
        <f t="shared" ref="AH126:AH129" si="179">$AB$6*($AB$11/AI126*AJ126+$AB$12)</f>
        <v>5.8149899020220983E-2</v>
      </c>
      <c r="AI126" s="1">
        <f t="shared" ref="AI126:AI129" si="180">1+$AB$7*COS(AL126)</f>
        <v>0.78282701925330911</v>
      </c>
      <c r="AJ126" s="1">
        <f t="shared" ref="AJ126:AJ129" si="181">SIN(AL126+RADIANS($AB$9))</f>
        <v>0.93247044278972469</v>
      </c>
      <c r="AK126" s="1">
        <f t="shared" ref="AK126:AK129" si="182">$AB$7*SIN(AL126)</f>
        <v>-9.6276126602873421E-2</v>
      </c>
      <c r="AL126" s="1">
        <f t="shared" ref="AL126:AL129" si="183">2*ATAN(AM126)</f>
        <v>-2.7243115301384084</v>
      </c>
      <c r="AM126" s="1">
        <f t="shared" ref="AM126:AM129" si="184">SQRT((1+$AB$7)/(1-$AB$7))*TAN(AN126/2)</f>
        <v>-4.7231823577902503</v>
      </c>
      <c r="AN126" s="1">
        <f t="shared" ref="AN126:AN129" si="185">$AU126+$AB$7*SIN(AO126)</f>
        <v>9.951715448054502</v>
      </c>
      <c r="AO126" s="1">
        <f t="shared" ref="AO126:AO129" si="186">$AU126+$AB$7*SIN(AP126)</f>
        <v>9.9517258975769085</v>
      </c>
      <c r="AP126" s="1">
        <f t="shared" ref="AP126:AP129" si="187">$AU126+$AB$7*SIN(AQ126)</f>
        <v>9.9516750072691327</v>
      </c>
      <c r="AQ126" s="1">
        <f t="shared" ref="AQ126:AQ129" si="188">$AU126+$AB$7*SIN(AR126)</f>
        <v>9.9519228627920349</v>
      </c>
      <c r="AR126" s="1">
        <f t="shared" ref="AR126:AR129" si="189">$AU126+$AB$7*SIN(AS126)</f>
        <v>9.9507160468489424</v>
      </c>
      <c r="AS126" s="1">
        <f t="shared" ref="AS126:AS129" si="190">$AU126+$AB$7*SIN(AT126)</f>
        <v>9.9566000926414091</v>
      </c>
      <c r="AT126" s="1">
        <f t="shared" ref="AT126:AT129" si="191">$AU126+$AB$7*SIN(AU126)</f>
        <v>9.9280970134130175</v>
      </c>
      <c r="AU126" s="1">
        <f t="shared" ref="AU126:AU129" si="192">RADIANS($AB$9)+$AB$18*(F126-AB$15)</f>
        <v>10.071182165013905</v>
      </c>
    </row>
    <row r="127" spans="1:47">
      <c r="A127" s="277" t="s">
        <v>603</v>
      </c>
      <c r="B127" s="278" t="s">
        <v>126</v>
      </c>
      <c r="C127" s="283">
        <v>59680.07349999994</v>
      </c>
      <c r="D127" s="55"/>
      <c r="E127" s="1">
        <f t="shared" si="165"/>
        <v>40389.879727522093</v>
      </c>
      <c r="F127" s="176">
        <f t="shared" si="166"/>
        <v>40390.5</v>
      </c>
      <c r="G127" s="1">
        <f t="shared" si="167"/>
        <v>-0.21522140005254187</v>
      </c>
      <c r="K127" s="1">
        <f t="shared" si="168"/>
        <v>-0.21522140005254187</v>
      </c>
      <c r="O127" s="1">
        <f t="shared" ca="1" si="169"/>
        <v>-0.21430205386207532</v>
      </c>
      <c r="P127" s="1">
        <f t="shared" si="170"/>
        <v>-0.32313503797638371</v>
      </c>
      <c r="Q127" s="271">
        <f t="shared" si="171"/>
        <v>44661.57349999994</v>
      </c>
      <c r="S127" s="2">
        <v>1</v>
      </c>
      <c r="Y127" s="1">
        <f t="shared" si="172"/>
        <v>-0.27337129907276286</v>
      </c>
      <c r="Z127" s="1">
        <f t="shared" si="173"/>
        <v>40390.5</v>
      </c>
      <c r="AA127" s="1">
        <f t="shared" si="174"/>
        <v>-0.26498513895616271</v>
      </c>
      <c r="AB127" s="1">
        <f t="shared" si="175"/>
        <v>-0.27337129907276286</v>
      </c>
      <c r="AC127" s="1">
        <f t="shared" si="176"/>
        <v>0.10791363792384184</v>
      </c>
      <c r="AE127" s="1">
        <f t="shared" si="177"/>
        <v>2.4764297096677469E-3</v>
      </c>
      <c r="AF127" s="1">
        <f t="shared" si="178"/>
        <v>0.10791363792384184</v>
      </c>
      <c r="AG127" s="2"/>
      <c r="AH127" s="1">
        <f t="shared" si="179"/>
        <v>5.8149899020220983E-2</v>
      </c>
      <c r="AI127" s="1">
        <f t="shared" si="180"/>
        <v>0.78282701925330911</v>
      </c>
      <c r="AJ127" s="1">
        <f t="shared" si="181"/>
        <v>0.93247044278972469</v>
      </c>
      <c r="AK127" s="1">
        <f t="shared" si="182"/>
        <v>-9.6276126602873421E-2</v>
      </c>
      <c r="AL127" s="1">
        <f t="shared" si="183"/>
        <v>-2.7243115301384084</v>
      </c>
      <c r="AM127" s="1">
        <f t="shared" si="184"/>
        <v>-4.7231823577902503</v>
      </c>
      <c r="AN127" s="1">
        <f t="shared" si="185"/>
        <v>9.951715448054502</v>
      </c>
      <c r="AO127" s="1">
        <f t="shared" si="186"/>
        <v>9.9517258975769085</v>
      </c>
      <c r="AP127" s="1">
        <f t="shared" si="187"/>
        <v>9.9516750072691327</v>
      </c>
      <c r="AQ127" s="1">
        <f t="shared" si="188"/>
        <v>9.9519228627920349</v>
      </c>
      <c r="AR127" s="1">
        <f t="shared" si="189"/>
        <v>9.9507160468489424</v>
      </c>
      <c r="AS127" s="1">
        <f t="shared" si="190"/>
        <v>9.9566000926414091</v>
      </c>
      <c r="AT127" s="1">
        <f t="shared" si="191"/>
        <v>9.9280970134130175</v>
      </c>
      <c r="AU127" s="1">
        <f t="shared" si="192"/>
        <v>10.071182165013905</v>
      </c>
    </row>
    <row r="128" spans="1:47">
      <c r="A128" s="277" t="s">
        <v>603</v>
      </c>
      <c r="B128" s="278" t="s">
        <v>126</v>
      </c>
      <c r="C128" s="283">
        <v>59725.007000000216</v>
      </c>
      <c r="D128" s="55"/>
      <c r="E128" s="1">
        <f t="shared" si="165"/>
        <v>40519.378993760482</v>
      </c>
      <c r="F128" s="176">
        <f t="shared" si="166"/>
        <v>40520</v>
      </c>
      <c r="G128" s="1">
        <f t="shared" si="167"/>
        <v>-0.21547599977930076</v>
      </c>
      <c r="K128" s="1">
        <f t="shared" si="168"/>
        <v>-0.21547599977930076</v>
      </c>
      <c r="O128" s="1">
        <f t="shared" ca="1" si="169"/>
        <v>-0.21443530314074466</v>
      </c>
      <c r="P128" s="1">
        <f t="shared" si="170"/>
        <v>-0.32476301442093169</v>
      </c>
      <c r="Q128" s="271">
        <f t="shared" si="171"/>
        <v>44706.507000000216</v>
      </c>
      <c r="S128" s="2">
        <v>1</v>
      </c>
      <c r="Y128" s="1">
        <f t="shared" si="172"/>
        <v>-0.27385402179081908</v>
      </c>
      <c r="Z128" s="1">
        <f t="shared" si="173"/>
        <v>40520</v>
      </c>
      <c r="AA128" s="1">
        <f t="shared" si="174"/>
        <v>-0.26638499240941338</v>
      </c>
      <c r="AB128" s="1">
        <f t="shared" si="175"/>
        <v>-0.27385402179081908</v>
      </c>
      <c r="AC128" s="1">
        <f t="shared" si="176"/>
        <v>0.10928701464163093</v>
      </c>
      <c r="AE128" s="1">
        <f t="shared" si="177"/>
        <v>2.5917255306128605E-3</v>
      </c>
      <c r="AF128" s="1">
        <f t="shared" si="178"/>
        <v>0.10928701464163093</v>
      </c>
      <c r="AG128" s="2"/>
      <c r="AH128" s="1">
        <f t="shared" si="179"/>
        <v>5.8378022011518309E-2</v>
      </c>
      <c r="AI128" s="1">
        <f t="shared" si="180"/>
        <v>0.78410234643415144</v>
      </c>
      <c r="AJ128" s="1">
        <f t="shared" si="181"/>
        <v>0.93710681817236319</v>
      </c>
      <c r="AK128" s="1">
        <f t="shared" si="182"/>
        <v>-9.9102973239030195E-2</v>
      </c>
      <c r="AL128" s="1">
        <f t="shared" si="183"/>
        <v>-2.7112568168199154</v>
      </c>
      <c r="AM128" s="1">
        <f t="shared" si="184"/>
        <v>-4.575588003525648</v>
      </c>
      <c r="AN128" s="1">
        <f t="shared" si="185"/>
        <v>9.9679013178481082</v>
      </c>
      <c r="AO128" s="1">
        <f t="shared" si="186"/>
        <v>9.9679114170507894</v>
      </c>
      <c r="AP128" s="1">
        <f t="shared" si="187"/>
        <v>9.9678617587242062</v>
      </c>
      <c r="AQ128" s="1">
        <f t="shared" si="188"/>
        <v>9.9681059457447887</v>
      </c>
      <c r="AR128" s="1">
        <f t="shared" si="189"/>
        <v>9.9669055407551426</v>
      </c>
      <c r="AS128" s="1">
        <f t="shared" si="190"/>
        <v>9.9728150581352004</v>
      </c>
      <c r="AT128" s="1">
        <f t="shared" si="191"/>
        <v>9.9439213393685613</v>
      </c>
      <c r="AU128" s="1">
        <f t="shared" si="192"/>
        <v>10.090675633691545</v>
      </c>
    </row>
    <row r="129" spans="1:47">
      <c r="A129" s="277" t="s">
        <v>603</v>
      </c>
      <c r="B129" s="278" t="s">
        <v>133</v>
      </c>
      <c r="C129" s="283">
        <v>59728.996900000144</v>
      </c>
      <c r="D129" s="55"/>
      <c r="E129" s="1">
        <f t="shared" si="165"/>
        <v>40530.877967184584</v>
      </c>
      <c r="F129" s="176">
        <f t="shared" si="166"/>
        <v>40531.5</v>
      </c>
      <c r="G129" s="1">
        <f t="shared" si="167"/>
        <v>-0.21583219985768665</v>
      </c>
      <c r="K129" s="1">
        <f t="shared" si="168"/>
        <v>-0.21583219985768665</v>
      </c>
      <c r="O129" s="1">
        <f t="shared" ca="1" si="169"/>
        <v>-0.21444713608827129</v>
      </c>
      <c r="P129" s="1">
        <f t="shared" si="170"/>
        <v>-0.32490781823638493</v>
      </c>
      <c r="Q129" s="271">
        <f t="shared" si="171"/>
        <v>44710.496900000144</v>
      </c>
      <c r="S129" s="2">
        <v>1</v>
      </c>
      <c r="Y129" s="1">
        <f t="shared" si="172"/>
        <v>-0.27422975873175848</v>
      </c>
      <c r="Z129" s="1">
        <f t="shared" si="173"/>
        <v>40531.5</v>
      </c>
      <c r="AA129" s="1">
        <f t="shared" si="174"/>
        <v>-0.2665102593623131</v>
      </c>
      <c r="AB129" s="1">
        <f t="shared" si="175"/>
        <v>-0.27422975873175848</v>
      </c>
      <c r="AC129" s="1">
        <f t="shared" si="176"/>
        <v>0.10907561837869828</v>
      </c>
      <c r="AE129" s="1">
        <f t="shared" si="177"/>
        <v>2.5682657151544592E-3</v>
      </c>
      <c r="AF129" s="1">
        <f t="shared" si="178"/>
        <v>0.10907561837869828</v>
      </c>
      <c r="AG129" s="2"/>
      <c r="AH129" s="1">
        <f t="shared" si="179"/>
        <v>5.839755887407181E-2</v>
      </c>
      <c r="AI129" s="1">
        <f t="shared" si="180"/>
        <v>0.78421758696311406</v>
      </c>
      <c r="AJ129" s="1">
        <f t="shared" si="181"/>
        <v>0.93751155290831123</v>
      </c>
      <c r="AK129" s="1">
        <f t="shared" si="182"/>
        <v>-9.9353642832227487E-2</v>
      </c>
      <c r="AL129" s="1">
        <f t="shared" si="183"/>
        <v>-2.7100954494813894</v>
      </c>
      <c r="AM129" s="1">
        <f t="shared" si="184"/>
        <v>-4.5628838763646913</v>
      </c>
      <c r="AN129" s="1">
        <f t="shared" si="185"/>
        <v>9.9693399550356148</v>
      </c>
      <c r="AO129" s="1">
        <f t="shared" si="186"/>
        <v>9.9693500220809188</v>
      </c>
      <c r="AP129" s="1">
        <f t="shared" si="187"/>
        <v>9.9693004787959119</v>
      </c>
      <c r="AQ129" s="1">
        <f t="shared" si="188"/>
        <v>9.969544312160183</v>
      </c>
      <c r="AR129" s="1">
        <f t="shared" si="189"/>
        <v>9.9683446034280561</v>
      </c>
      <c r="AS129" s="1">
        <f t="shared" si="190"/>
        <v>9.9742558605241225</v>
      </c>
      <c r="AT129" s="1">
        <f t="shared" si="191"/>
        <v>9.9453292639737612</v>
      </c>
      <c r="AU129" s="1">
        <f t="shared" si="192"/>
        <v>10.092406713921605</v>
      </c>
    </row>
    <row r="130" spans="1:47">
      <c r="C130" s="55"/>
      <c r="D130" s="55"/>
    </row>
    <row r="131" spans="1:47">
      <c r="C131" s="55"/>
      <c r="D131" s="55"/>
    </row>
    <row r="132" spans="1:47">
      <c r="C132" s="55"/>
      <c r="D132" s="55"/>
    </row>
    <row r="133" spans="1:47">
      <c r="C133" s="55"/>
      <c r="D133" s="55"/>
    </row>
    <row r="134" spans="1:47">
      <c r="C134" s="55"/>
      <c r="D134" s="55"/>
    </row>
    <row r="135" spans="1:47">
      <c r="C135" s="55"/>
      <c r="D135" s="55"/>
    </row>
    <row r="136" spans="1:47">
      <c r="C136" s="55"/>
      <c r="D136" s="55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3790-C155-4DFD-A681-51A6E57D037F}">
  <sheetPr>
    <tabColor indexed="12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AB454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47633.66042877757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40098.012554434594</v>
      </c>
      <c r="P2" t="s">
        <v>184</v>
      </c>
      <c r="U2">
        <v>-0.4</v>
      </c>
      <c r="V2">
        <f t="shared" ref="V2:V22" ca="1" si="0">+E$4+E$5*U2+E$6*U2^2</f>
        <v>-5.6850273487987296E-2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8014.7710741663177</v>
      </c>
      <c r="P3" t="s">
        <v>193</v>
      </c>
      <c r="U3">
        <v>-0.3</v>
      </c>
      <c r="V3">
        <f t="shared" ca="1" si="0"/>
        <v>-5.645524325739483E-2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-5.7035392939246317E-2</v>
      </c>
      <c r="F4" s="149">
        <f ca="1">+E7/O7*O18</f>
        <v>2.1609767420251455E-3</v>
      </c>
      <c r="G4" s="150">
        <f>+B18</f>
        <v>1</v>
      </c>
      <c r="H4" s="151">
        <f ca="1">ABS(F4/E4)</f>
        <v>3.7888346703020041E-2</v>
      </c>
      <c r="M4" s="145" t="s">
        <v>198</v>
      </c>
      <c r="N4" t="s">
        <v>199</v>
      </c>
      <c r="O4">
        <f ca="1">+C18*J18-H18*H18</f>
        <v>50123.173629781668</v>
      </c>
      <c r="P4" t="s">
        <v>200</v>
      </c>
      <c r="U4">
        <v>0</v>
      </c>
      <c r="V4">
        <f t="shared" ca="1" si="0"/>
        <v>-5.7035392939246317E-2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-6.346933206910408E-3</v>
      </c>
      <c r="F5" s="155">
        <f ca="1">P18*E7/O7</f>
        <v>2.2434727639546745E-3</v>
      </c>
      <c r="G5" s="156">
        <f>+B18/A18</f>
        <v>1E-4</v>
      </c>
      <c r="H5" s="151">
        <f ca="1">ABS(F5/E5)</f>
        <v>0.35347351087798251</v>
      </c>
      <c r="M5" s="145" t="s">
        <v>204</v>
      </c>
      <c r="N5" t="s">
        <v>205</v>
      </c>
      <c r="O5">
        <f ca="1">+C18*I18-F18*H18</f>
        <v>12407.207141377366</v>
      </c>
      <c r="P5" t="s">
        <v>206</v>
      </c>
      <c r="U5">
        <v>0.2</v>
      </c>
      <c r="V5">
        <f t="shared" ca="1" si="0"/>
        <v>-5.8893193038504682E-2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-1.4710336446907115E-2</v>
      </c>
      <c r="F6" s="159">
        <f ca="1">Q18*E7/O7</f>
        <v>5.8038405375109849E-4</v>
      </c>
      <c r="G6" s="160">
        <f>+B18/A18^2</f>
        <v>1E-8</v>
      </c>
      <c r="H6" s="151">
        <f ca="1">ABS(F6/E6)</f>
        <v>3.94541658408585E-2</v>
      </c>
      <c r="M6" s="161" t="s">
        <v>209</v>
      </c>
      <c r="N6" s="162" t="s">
        <v>210</v>
      </c>
      <c r="O6" s="162">
        <f ca="1">+C18*H18-F18*F18</f>
        <v>3359.2870986175767</v>
      </c>
      <c r="P6" t="s">
        <v>211</v>
      </c>
      <c r="U6">
        <v>0.4</v>
      </c>
      <c r="V6">
        <f t="shared" ca="1" si="0"/>
        <v>-6.1927820053515617E-2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4.5713172350505104E-3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203945.50094984099</v>
      </c>
      <c r="U7">
        <v>0.6</v>
      </c>
      <c r="V7">
        <f t="shared" ca="1" si="0"/>
        <v>-6.6139273984279129E-2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0.9871296554581338</v>
      </c>
      <c r="G8" s="163"/>
      <c r="K8" s="164"/>
      <c r="U8">
        <v>0.8</v>
      </c>
      <c r="V8">
        <f t="shared" ca="1" si="0"/>
        <v>-7.1527554830795204E-2</v>
      </c>
      <c r="AA8">
        <v>8</v>
      </c>
      <c r="AB8" t="s">
        <v>219</v>
      </c>
    </row>
    <row r="9" spans="1:28">
      <c r="A9" s="61">
        <f>20+COUNT(A21:A1440)</f>
        <v>107</v>
      </c>
      <c r="B9" t="s">
        <v>220</v>
      </c>
      <c r="C9" s="165">
        <f>A9</f>
        <v>107</v>
      </c>
      <c r="E9" s="167">
        <f ca="1">E6*G6</f>
        <v>-1.4710336446907116E-10</v>
      </c>
      <c r="F9" s="168">
        <f ca="1">H6</f>
        <v>3.94541658408585E-2</v>
      </c>
      <c r="G9" s="169">
        <f ca="1">F8</f>
        <v>0.9871296554581338</v>
      </c>
      <c r="K9" s="164"/>
      <c r="U9">
        <v>1</v>
      </c>
      <c r="V9">
        <f t="shared" ca="1" si="0"/>
        <v>-7.8092662593063841E-2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-3.0969226648347818E-7</v>
      </c>
      <c r="F10" s="1">
        <f ca="1">+F9*E10</f>
        <v>-1.2218650041470493E-8</v>
      </c>
      <c r="G10" t="s">
        <v>76</v>
      </c>
      <c r="U10">
        <v>1.2</v>
      </c>
      <c r="V10">
        <f t="shared" ca="1" si="0"/>
        <v>-8.5834597271085056E-2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-9.4753358864858819E-2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-0.10484894737438519</v>
      </c>
      <c r="AA12">
        <v>12</v>
      </c>
      <c r="AB12" t="s">
        <v>224</v>
      </c>
    </row>
    <row r="13" spans="1:28">
      <c r="B13"/>
      <c r="C13" s="2" t="str">
        <f t="shared" si="1"/>
        <v>C107</v>
      </c>
      <c r="D13" s="2" t="str">
        <f t="shared" si="1"/>
        <v>D107</v>
      </c>
      <c r="E13" s="2" t="str">
        <f t="shared" si="1"/>
        <v>E107</v>
      </c>
      <c r="F13" s="2" t="str">
        <f t="shared" si="1"/>
        <v>F107</v>
      </c>
      <c r="G13" s="2" t="str">
        <f t="shared" si="1"/>
        <v>G107</v>
      </c>
      <c r="H13" s="2" t="str">
        <f t="shared" si="1"/>
        <v>H107</v>
      </c>
      <c r="I13" s="2" t="str">
        <f t="shared" si="1"/>
        <v>I107</v>
      </c>
      <c r="J13" s="2" t="str">
        <f t="shared" si="1"/>
        <v>J107</v>
      </c>
      <c r="K13" s="2" t="str">
        <f t="shared" si="1"/>
        <v>K107</v>
      </c>
      <c r="L13" s="2" t="str">
        <f t="shared" si="1"/>
        <v>L107</v>
      </c>
      <c r="M13" s="2" t="str">
        <f t="shared" si="1"/>
        <v>M107</v>
      </c>
      <c r="N13" s="2" t="str">
        <f t="shared" si="1"/>
        <v>N107</v>
      </c>
      <c r="O13" s="2" t="str">
        <f t="shared" si="1"/>
        <v>O107</v>
      </c>
      <c r="P13" s="2" t="str">
        <f t="shared" si="1"/>
        <v>P107</v>
      </c>
      <c r="Q13" s="2" t="str">
        <f t="shared" si="1"/>
        <v>Q107</v>
      </c>
      <c r="U13">
        <v>1.8</v>
      </c>
      <c r="V13">
        <f t="shared" ca="1" si="0"/>
        <v>-0.1161213627996641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-0.1285706051406956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87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2.2000000000000002</v>
      </c>
      <c r="V15">
        <f t="shared" ca="1" si="0"/>
        <v>-0.14219667439747968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-0.15699957057001629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-0.1729792936583055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70.8</v>
      </c>
      <c r="D18" s="171">
        <f ca="1">SUM(INDIRECT(D12):INDIRECT(D13))</f>
        <v>192.08810000000008</v>
      </c>
      <c r="E18" s="171">
        <f ca="1">SUM(INDIRECT(E12):INDIRECT(E13))</f>
        <v>-13.412319858747603</v>
      </c>
      <c r="F18" s="35">
        <f ca="1">SUM(INDIRECT(F12):INDIRECT(F13))</f>
        <v>172.8884000000001</v>
      </c>
      <c r="G18" s="35">
        <f ca="1">SUM(INDIRECT(G12):INDIRECT(G13))</f>
        <v>-12.043807725753739</v>
      </c>
      <c r="H18" s="35">
        <f ca="1">SUM(INDIRECT(H12):INDIRECT(H13))</f>
        <v>469.62833267200017</v>
      </c>
      <c r="I18" s="35">
        <f ca="1">SUM(INDIRECT(I12):INDIRECT(I13))</f>
        <v>1322.0409346286335</v>
      </c>
      <c r="J18" s="35">
        <f ca="1">SUM(INDIRECT(J12):INDIRECT(J13))</f>
        <v>3823.07831183707</v>
      </c>
      <c r="K18" s="35">
        <f ca="1">SUM(INDIRECT(K12):INDIRECT(K13))</f>
        <v>-32.289124433151123</v>
      </c>
      <c r="L18" s="35">
        <f ca="1">SUM(INDIRECT(L12):INDIRECT(L13))</f>
        <v>-91.415110228239399</v>
      </c>
      <c r="N18">
        <f ca="1">SUM(INDIRECT(N12):INDIRECT(N13))</f>
        <v>1.7553430661314668E-3</v>
      </c>
      <c r="O18">
        <f ca="1">SQRT(SUM(INDIRECT(O12):INDIRECT(O13)))</f>
        <v>96410.172720905888</v>
      </c>
      <c r="P18">
        <f ca="1">SQRT(SUM(INDIRECT(P12):INDIRECT(P13)))</f>
        <v>100090.66384713614</v>
      </c>
      <c r="Q18">
        <f ca="1">SQRT(SUM(INDIRECT(Q12):INDIRECT(Q13)))</f>
        <v>25893.349881297254</v>
      </c>
      <c r="U18">
        <v>2.8</v>
      </c>
      <c r="V18">
        <f t="shared" ca="1" si="0"/>
        <v>-0.1901358436623472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-0.20846922058214157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-0.22797942441768851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>A21/A$18</f>
        <v>-0.31574999999999998</v>
      </c>
      <c r="E21" s="176">
        <f>B21/B$18</f>
        <v>-5.5645167457307056E-2</v>
      </c>
      <c r="F21" s="61">
        <f>$C21*D21</f>
        <v>-0.31574999999999998</v>
      </c>
      <c r="G21" s="61">
        <f>$C21*E21</f>
        <v>-5.5645167457307056E-2</v>
      </c>
      <c r="H21" s="61">
        <f>C21*D21*D21</f>
        <v>9.969806249999999E-2</v>
      </c>
      <c r="I21" s="61">
        <f>C21*D21*D21*D21</f>
        <v>-3.1479663234374997E-2</v>
      </c>
      <c r="J21" s="61">
        <f>C21*D21*D21*D21*D21</f>
        <v>9.9397036662539039E-3</v>
      </c>
      <c r="K21" s="61">
        <f>C21*E21*D21</f>
        <v>1.7569961624644703E-2</v>
      </c>
      <c r="L21" s="61">
        <f>C21*E21*D21*D21</f>
        <v>-5.5477153829815648E-3</v>
      </c>
      <c r="M21" s="61">
        <f t="shared" ref="M21:M83" ca="1" si="4">+E$4+E$5*D21+E$6*D21^2</f>
        <v>-5.6497940821644131E-2</v>
      </c>
      <c r="N21" s="61">
        <f ca="1">C21*(M21-E21)^2</f>
        <v>7.272224109227745E-7</v>
      </c>
      <c r="O21" s="177">
        <f ca="1">(C21*O$1-O$2*F21+O$3*H21)^2</f>
        <v>3732435908.0582948</v>
      </c>
      <c r="P21" s="61">
        <f ca="1">(-C21*O$2+O$4*F21-O$5*H21)^2</f>
        <v>3267423265.3091106</v>
      </c>
      <c r="Q21" s="61">
        <f ca="1">+(C21*O$3-F21*O$5+H21*O$6)^2</f>
        <v>150485695.97925419</v>
      </c>
      <c r="R21">
        <f t="shared" ref="R21:R83" ca="1" si="5">+E21-M21</f>
        <v>8.5277336433707551E-4</v>
      </c>
      <c r="U21">
        <v>3.4</v>
      </c>
      <c r="V21">
        <f t="shared" ca="1" si="0"/>
        <v>-0.24866645516898794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ref="D22:E83" si="6">A22/A$18</f>
        <v>-6.0499999999999998E-3</v>
      </c>
      <c r="E22" s="176">
        <f t="shared" si="6"/>
        <v>-5.8563388206757452E-2</v>
      </c>
      <c r="F22" s="61">
        <f t="shared" ref="F22:G83" si="7">$C22*D22</f>
        <v>-6.0499999999999998E-3</v>
      </c>
      <c r="G22" s="61">
        <f t="shared" si="7"/>
        <v>-5.8563388206757452E-2</v>
      </c>
      <c r="H22" s="61">
        <f t="shared" ref="H22:H84" si="8">C22*D22*D22</f>
        <v>3.6602500000000001E-5</v>
      </c>
      <c r="I22" s="61">
        <f t="shared" ref="I22:I84" si="9">C22*D22*D22*D22</f>
        <v>-2.2144512499999999E-7</v>
      </c>
      <c r="J22" s="61">
        <f t="shared" ref="J22:J84" si="10">C22*D22*D22*D22*D22</f>
        <v>1.3397430062499998E-9</v>
      </c>
      <c r="K22" s="61">
        <f t="shared" ref="K22:K84" si="11">C22*E22*D22</f>
        <v>3.5430849865088259E-4</v>
      </c>
      <c r="L22" s="61">
        <f t="shared" ref="L22:L84" si="12">C22*E22*D22*D22</f>
        <v>-2.1435664168378395E-6</v>
      </c>
      <c r="M22" s="61">
        <f t="shared" ca="1" si="4"/>
        <v>-5.6997532428434305E-2</v>
      </c>
      <c r="N22" s="61">
        <f t="shared" ref="N22:N84" ca="1" si="13">C22*(M22-E22)^2</f>
        <v>2.4519043185079881E-6</v>
      </c>
      <c r="O22" s="177">
        <f t="shared" ref="O22:O84" ca="1" si="14">(C22*O$1-O$2*F22+O$3*H22)^2</f>
        <v>2292163730.1785893</v>
      </c>
      <c r="P22" s="61">
        <f t="shared" ref="P22:P84" ca="1" si="15">(-C22*O$2+O$4*F22-O$5*H22)^2</f>
        <v>1632298323.6178551</v>
      </c>
      <c r="Q22" s="61">
        <f t="shared" ref="Q22:Q84" ca="1" si="16">+(C22*O$3-F22*O$5+H22*O$6)^2</f>
        <v>65447414.547059566</v>
      </c>
      <c r="R22">
        <f t="shared" ca="1" si="5"/>
        <v>-1.5658557783231469E-3</v>
      </c>
      <c r="U22">
        <v>3.6</v>
      </c>
      <c r="V22">
        <f t="shared" ca="1" si="0"/>
        <v>-0.27053031283604001</v>
      </c>
      <c r="AA22">
        <v>22</v>
      </c>
      <c r="AB22" t="s">
        <v>134</v>
      </c>
    </row>
    <row r="23" spans="1:28">
      <c r="A23" s="174">
        <v>0</v>
      </c>
      <c r="B23" s="174">
        <v>-5.6922446834368756E-2</v>
      </c>
      <c r="C23" s="174">
        <v>0.1</v>
      </c>
      <c r="D23" s="176">
        <f t="shared" si="6"/>
        <v>0</v>
      </c>
      <c r="E23" s="176">
        <f t="shared" si="6"/>
        <v>-5.6922446834368756E-2</v>
      </c>
      <c r="F23" s="61">
        <f t="shared" si="7"/>
        <v>0</v>
      </c>
      <c r="G23" s="61">
        <f t="shared" si="7"/>
        <v>-5.6922446834368756E-3</v>
      </c>
      <c r="H23" s="61">
        <f t="shared" si="8"/>
        <v>0</v>
      </c>
      <c r="I23" s="61">
        <f t="shared" si="9"/>
        <v>0</v>
      </c>
      <c r="J23" s="61">
        <f t="shared" si="10"/>
        <v>0</v>
      </c>
      <c r="K23" s="61">
        <f t="shared" si="11"/>
        <v>0</v>
      </c>
      <c r="L23" s="61">
        <f t="shared" si="12"/>
        <v>0</v>
      </c>
      <c r="M23" s="61">
        <f t="shared" ca="1" si="4"/>
        <v>-5.7035392939246317E-2</v>
      </c>
      <c r="N23" s="61">
        <f t="shared" ca="1" si="13"/>
        <v>1.2756822607012939E-9</v>
      </c>
      <c r="O23" s="177">
        <f t="shared" ca="1" si="14"/>
        <v>22689656.058440905</v>
      </c>
      <c r="P23" s="61">
        <f t="shared" ca="1" si="15"/>
        <v>16078506.108155943</v>
      </c>
      <c r="Q23" s="61">
        <f t="shared" ca="1" si="16"/>
        <v>642365.55371293123</v>
      </c>
      <c r="R23">
        <f t="shared" ca="1" si="5"/>
        <v>1.1294610487756068E-4</v>
      </c>
      <c r="AA23">
        <v>23</v>
      </c>
      <c r="AB23" t="s">
        <v>257</v>
      </c>
    </row>
    <row r="24" spans="1:28">
      <c r="A24" s="174">
        <v>4163</v>
      </c>
      <c r="B24" s="174">
        <v>-6.1718953052741228E-2</v>
      </c>
      <c r="C24" s="174">
        <v>1</v>
      </c>
      <c r="D24" s="176">
        <f t="shared" si="6"/>
        <v>0.4163</v>
      </c>
      <c r="E24" s="176">
        <f t="shared" si="6"/>
        <v>-6.1718953052741228E-2</v>
      </c>
      <c r="F24" s="61">
        <f t="shared" si="7"/>
        <v>0.4163</v>
      </c>
      <c r="G24" s="61">
        <f t="shared" si="7"/>
        <v>-6.1718953052741228E-2</v>
      </c>
      <c r="H24" s="61">
        <f t="shared" si="8"/>
        <v>0.17330569000000001</v>
      </c>
      <c r="I24" s="61">
        <f t="shared" si="9"/>
        <v>7.2147158747000006E-2</v>
      </c>
      <c r="J24" s="61">
        <f t="shared" si="10"/>
        <v>3.0034862186376104E-2</v>
      </c>
      <c r="K24" s="61">
        <f t="shared" si="11"/>
        <v>-2.5693600155856172E-2</v>
      </c>
      <c r="L24" s="61">
        <f t="shared" si="12"/>
        <v>-1.0696245744882924E-2</v>
      </c>
      <c r="M24" s="61">
        <f t="shared" ca="1" si="4"/>
        <v>-6.2227006241346507E-2</v>
      </c>
      <c r="N24" s="61">
        <f t="shared" ca="1" si="13"/>
        <v>2.5811804245199079E-7</v>
      </c>
      <c r="O24" s="177">
        <f t="shared" ca="1" si="14"/>
        <v>1045220056.7011398</v>
      </c>
      <c r="P24" s="61">
        <f t="shared" ca="1" si="15"/>
        <v>457188853.48795283</v>
      </c>
      <c r="Q24" s="61">
        <f t="shared" ca="1" si="16"/>
        <v>11777486.729542514</v>
      </c>
      <c r="R24">
        <f t="shared" ca="1" si="5"/>
        <v>5.0805318860527859E-4</v>
      </c>
      <c r="AA24">
        <v>24</v>
      </c>
      <c r="AB24" t="s">
        <v>179</v>
      </c>
    </row>
    <row r="25" spans="1:28">
      <c r="A25" s="174">
        <v>5211</v>
      </c>
      <c r="B25" s="174">
        <v>-6.3086219868303622E-2</v>
      </c>
      <c r="C25" s="174">
        <v>1</v>
      </c>
      <c r="D25" s="176">
        <f t="shared" si="6"/>
        <v>0.52110000000000001</v>
      </c>
      <c r="E25" s="176">
        <f t="shared" si="6"/>
        <v>-6.3086219868303622E-2</v>
      </c>
      <c r="F25" s="61">
        <f t="shared" si="7"/>
        <v>0.52110000000000001</v>
      </c>
      <c r="G25" s="61">
        <f t="shared" si="7"/>
        <v>-6.3086219868303622E-2</v>
      </c>
      <c r="H25" s="61">
        <f t="shared" si="8"/>
        <v>0.27154520999999998</v>
      </c>
      <c r="I25" s="61">
        <f t="shared" si="9"/>
        <v>0.14150220893099999</v>
      </c>
      <c r="J25" s="61">
        <f t="shared" si="10"/>
        <v>7.3736801073944092E-2</v>
      </c>
      <c r="K25" s="61">
        <f t="shared" si="11"/>
        <v>-3.2874229173373015E-2</v>
      </c>
      <c r="L25" s="61">
        <f t="shared" si="12"/>
        <v>-1.7130760822244677E-2</v>
      </c>
      <c r="M25" s="61">
        <f t="shared" ca="1" si="4"/>
        <v>-6.4337301233013372E-2</v>
      </c>
      <c r="N25" s="61">
        <f t="shared" ca="1" si="13"/>
        <v>1.5652045811240095E-6</v>
      </c>
      <c r="O25" s="177">
        <f t="shared" ca="1" si="14"/>
        <v>836074841.31260335</v>
      </c>
      <c r="P25" s="61">
        <f t="shared" ca="1" si="15"/>
        <v>300951176.45550185</v>
      </c>
      <c r="Q25" s="61">
        <f t="shared" ca="1" si="16"/>
        <v>6059345.3436196307</v>
      </c>
      <c r="R25">
        <f t="shared" ca="1" si="5"/>
        <v>1.2510813647097496E-3</v>
      </c>
      <c r="AA25">
        <v>26</v>
      </c>
      <c r="AB25" t="s">
        <v>258</v>
      </c>
    </row>
    <row r="26" spans="1:28">
      <c r="A26" s="174">
        <v>5254</v>
      </c>
      <c r="B26" s="174">
        <v>-6.3140628659111533E-2</v>
      </c>
      <c r="C26" s="174">
        <v>1</v>
      </c>
      <c r="D26" s="176">
        <f t="shared" si="6"/>
        <v>0.52539999999999998</v>
      </c>
      <c r="E26" s="176">
        <f t="shared" si="6"/>
        <v>-6.3140628659111533E-2</v>
      </c>
      <c r="F26" s="61">
        <f t="shared" si="7"/>
        <v>0.52539999999999998</v>
      </c>
      <c r="G26" s="61">
        <f t="shared" si="7"/>
        <v>-6.3140628659111533E-2</v>
      </c>
      <c r="H26" s="61">
        <f t="shared" si="8"/>
        <v>0.27604515999999996</v>
      </c>
      <c r="I26" s="61">
        <f t="shared" si="9"/>
        <v>0.14503412706399998</v>
      </c>
      <c r="J26" s="61">
        <f t="shared" si="10"/>
        <v>7.6200930359425587E-2</v>
      </c>
      <c r="K26" s="61">
        <f t="shared" si="11"/>
        <v>-3.3174086297497199E-2</v>
      </c>
      <c r="L26" s="61">
        <f t="shared" si="12"/>
        <v>-1.7429664940705029E-2</v>
      </c>
      <c r="M26" s="61">
        <f t="shared" ca="1" si="4"/>
        <v>-6.4430788824297341E-2</v>
      </c>
      <c r="N26" s="61">
        <f t="shared" ca="1" si="13"/>
        <v>1.6645132518322715E-6</v>
      </c>
      <c r="O26" s="177">
        <f t="shared" ca="1" si="14"/>
        <v>828208013.43630648</v>
      </c>
      <c r="P26" s="61">
        <f t="shared" ca="1" si="15"/>
        <v>295435821.52074367</v>
      </c>
      <c r="Q26" s="61">
        <f t="shared" ca="1" si="16"/>
        <v>5872573.783182295</v>
      </c>
      <c r="R26">
        <f t="shared" ca="1" si="5"/>
        <v>1.290160165185808E-3</v>
      </c>
    </row>
    <row r="27" spans="1:28">
      <c r="A27" s="174">
        <v>7303.5</v>
      </c>
      <c r="B27" s="174">
        <v>-7.2109288425872428E-2</v>
      </c>
      <c r="C27" s="174">
        <v>0.1</v>
      </c>
      <c r="D27" s="176">
        <f t="shared" si="6"/>
        <v>0.73035000000000005</v>
      </c>
      <c r="E27" s="176">
        <f t="shared" si="6"/>
        <v>-7.2109288425872428E-2</v>
      </c>
      <c r="F27" s="61">
        <f t="shared" si="7"/>
        <v>7.3035000000000003E-2</v>
      </c>
      <c r="G27" s="61">
        <f t="shared" si="7"/>
        <v>-7.2109288425872432E-3</v>
      </c>
      <c r="H27" s="61">
        <f t="shared" si="8"/>
        <v>5.3341112250000003E-2</v>
      </c>
      <c r="I27" s="61">
        <f t="shared" si="9"/>
        <v>3.8957681331787508E-2</v>
      </c>
      <c r="J27" s="61">
        <f t="shared" si="10"/>
        <v>2.8452742560671009E-2</v>
      </c>
      <c r="K27" s="61">
        <f t="shared" si="11"/>
        <v>-5.2665018801835934E-3</v>
      </c>
      <c r="L27" s="61">
        <f t="shared" si="12"/>
        <v>-3.8463896481920876E-3</v>
      </c>
      <c r="M27" s="61">
        <f t="shared" ca="1" si="4"/>
        <v>-6.9517532683410724E-2</v>
      </c>
      <c r="N27" s="61">
        <f t="shared" ca="1" si="13"/>
        <v>6.7171978285832203E-7</v>
      </c>
      <c r="O27" s="177">
        <f t="shared" ca="1" si="14"/>
        <v>5118112.1409917083</v>
      </c>
      <c r="P27" s="61">
        <f t="shared" ca="1" si="15"/>
        <v>1021857.1424508962</v>
      </c>
      <c r="Q27" s="61">
        <f t="shared" ca="1" si="16"/>
        <v>5550.9717874323132</v>
      </c>
      <c r="R27">
        <f t="shared" ca="1" si="5"/>
        <v>-2.5917557424617044E-3</v>
      </c>
    </row>
    <row r="28" spans="1:28">
      <c r="A28" s="174">
        <v>8174.5</v>
      </c>
      <c r="B28" s="174">
        <v>-0.11938063955332964</v>
      </c>
      <c r="C28" s="174">
        <v>0.1</v>
      </c>
      <c r="D28" s="176">
        <f t="shared" si="6"/>
        <v>0.81745000000000001</v>
      </c>
      <c r="E28" s="176">
        <f t="shared" si="6"/>
        <v>-0.11938063955332964</v>
      </c>
      <c r="F28" s="61">
        <f t="shared" si="7"/>
        <v>8.1745000000000012E-2</v>
      </c>
      <c r="G28" s="61">
        <f t="shared" si="7"/>
        <v>-1.1938063955332964E-2</v>
      </c>
      <c r="H28" s="61">
        <f t="shared" si="8"/>
        <v>6.6822450250000012E-2</v>
      </c>
      <c r="I28" s="61">
        <f t="shared" si="9"/>
        <v>5.4624011956862513E-2</v>
      </c>
      <c r="J28" s="61">
        <f t="shared" si="10"/>
        <v>4.4652398574137261E-2</v>
      </c>
      <c r="K28" s="61">
        <f t="shared" si="11"/>
        <v>-9.7587703802869321E-3</v>
      </c>
      <c r="L28" s="61">
        <f t="shared" si="12"/>
        <v>-7.9773068473655527E-3</v>
      </c>
      <c r="M28" s="61">
        <f t="shared" ca="1" si="4"/>
        <v>-7.2053500743077356E-2</v>
      </c>
      <c r="N28" s="61">
        <f t="shared" ca="1" si="13"/>
        <v>2.2398580679648881E-4</v>
      </c>
      <c r="O28" s="177">
        <f t="shared" ca="1" si="14"/>
        <v>4084928.6737077464</v>
      </c>
      <c r="P28" s="61">
        <f t="shared" ca="1" si="15"/>
        <v>549914.80647612899</v>
      </c>
      <c r="Q28" s="61">
        <f t="shared" ca="1" si="16"/>
        <v>137.49332252424529</v>
      </c>
      <c r="R28">
        <f t="shared" ca="1" si="5"/>
        <v>-4.7327138810252287E-2</v>
      </c>
    </row>
    <row r="29" spans="1:28">
      <c r="A29" s="174">
        <v>8347</v>
      </c>
      <c r="B29" s="174">
        <v>-9.2077030724184245E-2</v>
      </c>
      <c r="C29" s="174">
        <v>0.1</v>
      </c>
      <c r="D29" s="176">
        <f t="shared" si="6"/>
        <v>0.8347</v>
      </c>
      <c r="E29" s="176">
        <f t="shared" si="6"/>
        <v>-9.2077030724184245E-2</v>
      </c>
      <c r="F29" s="61">
        <f t="shared" si="7"/>
        <v>8.3470000000000003E-2</v>
      </c>
      <c r="G29" s="61">
        <f t="shared" si="7"/>
        <v>-9.2077030724184248E-3</v>
      </c>
      <c r="H29" s="61">
        <f t="shared" si="8"/>
        <v>6.9672409000000005E-2</v>
      </c>
      <c r="I29" s="61">
        <f t="shared" si="9"/>
        <v>5.8155559792300006E-2</v>
      </c>
      <c r="J29" s="61">
        <f t="shared" si="10"/>
        <v>4.8542445758632813E-2</v>
      </c>
      <c r="K29" s="61">
        <f t="shared" si="11"/>
        <v>-7.6856697545476587E-3</v>
      </c>
      <c r="L29" s="61">
        <f t="shared" si="12"/>
        <v>-6.4152285441209309E-3</v>
      </c>
      <c r="M29" s="61">
        <f t="shared" ca="1" si="4"/>
        <v>-7.2582223861619624E-2</v>
      </c>
      <c r="N29" s="61">
        <f t="shared" ca="1" si="13"/>
        <v>3.8004749460869664E-5</v>
      </c>
      <c r="O29" s="177">
        <f t="shared" ca="1" si="14"/>
        <v>3899808.7486621588</v>
      </c>
      <c r="P29" s="61">
        <f t="shared" ca="1" si="15"/>
        <v>476734.96059896448</v>
      </c>
      <c r="Q29" s="61">
        <f t="shared" ca="1" si="16"/>
        <v>1.0577709217718062E-2</v>
      </c>
      <c r="R29">
        <f t="shared" ca="1" si="5"/>
        <v>-1.949480686256462E-2</v>
      </c>
    </row>
    <row r="30" spans="1:28">
      <c r="A30" s="174">
        <v>8502</v>
      </c>
      <c r="B30" s="174">
        <v>-4.5731745283715562E-2</v>
      </c>
      <c r="C30" s="174">
        <v>0.1</v>
      </c>
      <c r="D30" s="176">
        <f t="shared" si="6"/>
        <v>0.85019999999999996</v>
      </c>
      <c r="E30" s="176">
        <f t="shared" si="6"/>
        <v>-4.5731745283715562E-2</v>
      </c>
      <c r="F30" s="61">
        <f t="shared" si="7"/>
        <v>8.5019999999999998E-2</v>
      </c>
      <c r="G30" s="61">
        <f t="shared" si="7"/>
        <v>-4.5731745283715567E-3</v>
      </c>
      <c r="H30" s="61">
        <f t="shared" si="8"/>
        <v>7.2284003999999999E-2</v>
      </c>
      <c r="I30" s="61">
        <f t="shared" si="9"/>
        <v>6.1455860200799996E-2</v>
      </c>
      <c r="J30" s="61">
        <f t="shared" si="10"/>
        <v>5.2249772342720151E-2</v>
      </c>
      <c r="K30" s="61">
        <f t="shared" si="11"/>
        <v>-3.8881129840214975E-3</v>
      </c>
      <c r="L30" s="61">
        <f t="shared" si="12"/>
        <v>-3.3056736590150772E-3</v>
      </c>
      <c r="M30" s="61">
        <f t="shared" ca="1" si="4"/>
        <v>-7.3064775737457344E-2</v>
      </c>
      <c r="N30" s="61">
        <f t="shared" ca="1" si="13"/>
        <v>7.4709455378517561E-5</v>
      </c>
      <c r="O30" s="177">
        <f t="shared" ca="1" si="14"/>
        <v>3738703.6177648515</v>
      </c>
      <c r="P30" s="61">
        <f t="shared" ca="1" si="15"/>
        <v>416246.45031917654</v>
      </c>
      <c r="Q30" s="61">
        <f t="shared" ca="1" si="16"/>
        <v>111.53306651249405</v>
      </c>
      <c r="R30">
        <f t="shared" ca="1" si="5"/>
        <v>2.7333030453741781E-2</v>
      </c>
    </row>
    <row r="31" spans="1:28">
      <c r="A31" s="174">
        <v>9752</v>
      </c>
      <c r="B31" s="174">
        <v>-7.871526879088693E-2</v>
      </c>
      <c r="C31" s="174">
        <v>1</v>
      </c>
      <c r="D31" s="176">
        <f t="shared" si="6"/>
        <v>0.97519999999999996</v>
      </c>
      <c r="E31" s="176">
        <f t="shared" si="6"/>
        <v>-7.871526879088693E-2</v>
      </c>
      <c r="F31" s="61">
        <f t="shared" si="7"/>
        <v>0.97519999999999996</v>
      </c>
      <c r="G31" s="61">
        <f t="shared" si="7"/>
        <v>-7.871526879088693E-2</v>
      </c>
      <c r="H31" s="61">
        <f t="shared" si="8"/>
        <v>0.95101503999999992</v>
      </c>
      <c r="I31" s="61">
        <f t="shared" si="9"/>
        <v>0.9274298670079999</v>
      </c>
      <c r="J31" s="61">
        <f t="shared" si="10"/>
        <v>0.90442960630620151</v>
      </c>
      <c r="K31" s="61">
        <f t="shared" si="11"/>
        <v>-7.676313012487293E-2</v>
      </c>
      <c r="L31" s="61">
        <f t="shared" si="12"/>
        <v>-7.4859404497776075E-2</v>
      </c>
      <c r="M31" s="61">
        <f t="shared" ca="1" si="4"/>
        <v>-7.7214673407094175E-2</v>
      </c>
      <c r="N31" s="61">
        <f t="shared" ca="1" si="13"/>
        <v>2.2517865058601254E-6</v>
      </c>
      <c r="O31" s="177">
        <f t="shared" ca="1" si="14"/>
        <v>260895064.39244127</v>
      </c>
      <c r="P31" s="61">
        <f t="shared" ca="1" si="15"/>
        <v>9104305.8345096875</v>
      </c>
      <c r="Q31" s="61">
        <f t="shared" ca="1" si="16"/>
        <v>792108.50066487538</v>
      </c>
      <c r="R31">
        <f t="shared" ca="1" si="5"/>
        <v>-1.5005953837927549E-3</v>
      </c>
    </row>
    <row r="32" spans="1:28">
      <c r="A32" s="174">
        <v>13618</v>
      </c>
      <c r="B32" s="174">
        <v>-5.8933185662835556E-2</v>
      </c>
      <c r="C32" s="174">
        <v>0.1</v>
      </c>
      <c r="D32" s="176">
        <f t="shared" si="6"/>
        <v>1.3617999999999999</v>
      </c>
      <c r="E32" s="176">
        <f t="shared" si="6"/>
        <v>-5.8933185662835556E-2</v>
      </c>
      <c r="F32" s="61">
        <f t="shared" si="7"/>
        <v>0.13618</v>
      </c>
      <c r="G32" s="61">
        <f t="shared" si="7"/>
        <v>-5.8933185662835563E-3</v>
      </c>
      <c r="H32" s="61">
        <f t="shared" si="8"/>
        <v>0.18544992399999999</v>
      </c>
      <c r="I32" s="61">
        <f t="shared" si="9"/>
        <v>0.25254570650319996</v>
      </c>
      <c r="J32" s="61">
        <f t="shared" si="10"/>
        <v>0.34391674311605769</v>
      </c>
      <c r="K32" s="61">
        <f t="shared" si="11"/>
        <v>-8.0255212235649468E-3</v>
      </c>
      <c r="L32" s="61">
        <f t="shared" si="12"/>
        <v>-1.0929154802250743E-2</v>
      </c>
      <c r="M32" s="61">
        <f t="shared" ca="1" si="4"/>
        <v>-9.2958954341350458E-2</v>
      </c>
      <c r="N32" s="61">
        <f t="shared" ca="1" si="13"/>
        <v>1.1577529341638058E-4</v>
      </c>
      <c r="O32" s="177">
        <f t="shared" ca="1" si="14"/>
        <v>622769.37008711405</v>
      </c>
      <c r="P32" s="61">
        <f t="shared" ca="1" si="15"/>
        <v>265283.618519229</v>
      </c>
      <c r="Q32" s="61">
        <f t="shared" ca="1" si="16"/>
        <v>70308.141294319226</v>
      </c>
      <c r="R32">
        <f t="shared" ca="1" si="5"/>
        <v>3.4025768678514902E-2</v>
      </c>
    </row>
    <row r="33" spans="1:18">
      <c r="A33" s="174">
        <v>13623.5</v>
      </c>
      <c r="B33" s="174">
        <v>-8.2258323914104939E-2</v>
      </c>
      <c r="C33" s="174">
        <v>0.1</v>
      </c>
      <c r="D33" s="176">
        <f t="shared" si="6"/>
        <v>1.3623499999999999</v>
      </c>
      <c r="E33" s="176">
        <f t="shared" si="6"/>
        <v>-8.2258323914104939E-2</v>
      </c>
      <c r="F33" s="61">
        <f t="shared" si="7"/>
        <v>0.13623499999999999</v>
      </c>
      <c r="G33" s="61">
        <f t="shared" si="7"/>
        <v>-8.2258323914104949E-3</v>
      </c>
      <c r="H33" s="61">
        <f t="shared" si="8"/>
        <v>0.18559975225</v>
      </c>
      <c r="I33" s="61">
        <f t="shared" si="9"/>
        <v>0.25285182247778748</v>
      </c>
      <c r="J33" s="61">
        <f t="shared" si="10"/>
        <v>0.34447268035261375</v>
      </c>
      <c r="K33" s="61">
        <f t="shared" si="11"/>
        <v>-1.1206462758438087E-2</v>
      </c>
      <c r="L33" s="61">
        <f t="shared" si="12"/>
        <v>-1.5267124538958128E-2</v>
      </c>
      <c r="M33" s="61">
        <f t="shared" ca="1" si="4"/>
        <v>-9.2984485394281766E-2</v>
      </c>
      <c r="N33" s="61">
        <f t="shared" ca="1" si="13"/>
        <v>1.1505054009882915E-5</v>
      </c>
      <c r="O33" s="177">
        <f t="shared" ca="1" si="14"/>
        <v>621184.88064709853</v>
      </c>
      <c r="P33" s="61">
        <f t="shared" ca="1" si="15"/>
        <v>266209.28594351152</v>
      </c>
      <c r="Q33" s="61">
        <f t="shared" ca="1" si="16"/>
        <v>70403.142083565486</v>
      </c>
      <c r="R33">
        <f t="shared" ca="1" si="5"/>
        <v>1.0726161480176827E-2</v>
      </c>
    </row>
    <row r="34" spans="1:18">
      <c r="A34" s="174">
        <v>13635</v>
      </c>
      <c r="B34" s="174">
        <v>-7.5392709446641032E-2</v>
      </c>
      <c r="C34" s="174">
        <v>0.1</v>
      </c>
      <c r="D34" s="176">
        <f t="shared" si="6"/>
        <v>1.3634999999999999</v>
      </c>
      <c r="E34" s="176">
        <f t="shared" si="6"/>
        <v>-7.5392709446641032E-2</v>
      </c>
      <c r="F34" s="61">
        <f t="shared" si="7"/>
        <v>0.13635</v>
      </c>
      <c r="G34" s="61">
        <f t="shared" si="7"/>
        <v>-7.5392709446641037E-3</v>
      </c>
      <c r="H34" s="61">
        <f t="shared" si="8"/>
        <v>0.18591322499999999</v>
      </c>
      <c r="I34" s="61">
        <f t="shared" si="9"/>
        <v>0.25349268228749999</v>
      </c>
      <c r="J34" s="61">
        <f t="shared" si="10"/>
        <v>0.3456372722990062</v>
      </c>
      <c r="K34" s="61">
        <f t="shared" si="11"/>
        <v>-1.0279795933049505E-2</v>
      </c>
      <c r="L34" s="61">
        <f t="shared" si="12"/>
        <v>-1.4016501754712999E-2</v>
      </c>
      <c r="M34" s="61">
        <f t="shared" ca="1" si="4"/>
        <v>-9.3037897263664099E-2</v>
      </c>
      <c r="N34" s="61">
        <f t="shared" ca="1" si="13"/>
        <v>3.1135265309801932E-5</v>
      </c>
      <c r="O34" s="177">
        <f t="shared" ca="1" si="14"/>
        <v>617880.84236234857</v>
      </c>
      <c r="P34" s="61">
        <f t="shared" ca="1" si="15"/>
        <v>268147.46986399422</v>
      </c>
      <c r="Q34" s="61">
        <f t="shared" ca="1" si="16"/>
        <v>70601.638353008049</v>
      </c>
      <c r="R34">
        <f t="shared" ca="1" si="5"/>
        <v>1.7645187817023067E-2</v>
      </c>
    </row>
    <row r="35" spans="1:18">
      <c r="A35" s="174">
        <v>13669.5</v>
      </c>
      <c r="B35" s="174">
        <v>-6.9795917368166885E-2</v>
      </c>
      <c r="C35" s="174">
        <v>0.1</v>
      </c>
      <c r="D35" s="176">
        <f t="shared" si="6"/>
        <v>1.3669500000000001</v>
      </c>
      <c r="E35" s="176">
        <f t="shared" si="6"/>
        <v>-6.9795917368166885E-2</v>
      </c>
      <c r="F35" s="61">
        <f t="shared" si="7"/>
        <v>0.13669500000000001</v>
      </c>
      <c r="G35" s="61">
        <f t="shared" si="7"/>
        <v>-6.9795917368166887E-3</v>
      </c>
      <c r="H35" s="61">
        <f t="shared" si="8"/>
        <v>0.18685523025000003</v>
      </c>
      <c r="I35" s="61">
        <f t="shared" si="9"/>
        <v>0.25542175699023756</v>
      </c>
      <c r="J35" s="61">
        <f t="shared" si="10"/>
        <v>0.34914877071780526</v>
      </c>
      <c r="K35" s="61">
        <f t="shared" si="11"/>
        <v>-9.5407529246415729E-3</v>
      </c>
      <c r="L35" s="61">
        <f t="shared" si="12"/>
        <v>-1.3041732210338799E-2</v>
      </c>
      <c r="M35" s="61">
        <f t="shared" ca="1" si="4"/>
        <v>-9.3198366324850457E-2</v>
      </c>
      <c r="N35" s="61">
        <f t="shared" ca="1" si="13"/>
        <v>5.4767461717018005E-5</v>
      </c>
      <c r="O35" s="177">
        <f t="shared" ca="1" si="14"/>
        <v>608041.42634223762</v>
      </c>
      <c r="P35" s="61">
        <f t="shared" ca="1" si="15"/>
        <v>273983.58860494784</v>
      </c>
      <c r="Q35" s="61">
        <f t="shared" ca="1" si="16"/>
        <v>71195.95870900547</v>
      </c>
      <c r="R35">
        <f t="shared" ca="1" si="5"/>
        <v>2.3402448956683572E-2</v>
      </c>
    </row>
    <row r="36" spans="1:18">
      <c r="A36" s="174">
        <v>13695.5</v>
      </c>
      <c r="B36" s="174">
        <v>-8.1969408865259122E-2</v>
      </c>
      <c r="C36" s="174">
        <v>0.1</v>
      </c>
      <c r="D36" s="176">
        <f t="shared" si="6"/>
        <v>1.36955</v>
      </c>
      <c r="E36" s="176">
        <f t="shared" si="6"/>
        <v>-8.1969408865259122E-2</v>
      </c>
      <c r="F36" s="61">
        <f t="shared" si="7"/>
        <v>0.13695500000000002</v>
      </c>
      <c r="G36" s="61">
        <f t="shared" si="7"/>
        <v>-8.1969408865259132E-3</v>
      </c>
      <c r="H36" s="61">
        <f t="shared" si="8"/>
        <v>0.18756672025000004</v>
      </c>
      <c r="I36" s="61">
        <f t="shared" si="9"/>
        <v>0.25688200171838754</v>
      </c>
      <c r="J36" s="61">
        <f t="shared" si="10"/>
        <v>0.35181274545341767</v>
      </c>
      <c r="K36" s="61">
        <f t="shared" si="11"/>
        <v>-1.1226120391141564E-2</v>
      </c>
      <c r="L36" s="61">
        <f t="shared" si="12"/>
        <v>-1.537473318168793E-2</v>
      </c>
      <c r="M36" s="61">
        <f t="shared" ca="1" si="4"/>
        <v>-9.331953092397452E-2</v>
      </c>
      <c r="N36" s="61">
        <f t="shared" ca="1" si="13"/>
        <v>1.2882527074773788E-5</v>
      </c>
      <c r="O36" s="177">
        <f t="shared" ca="1" si="14"/>
        <v>600697.94121712656</v>
      </c>
      <c r="P36" s="61">
        <f t="shared" ca="1" si="15"/>
        <v>278402.74342166533</v>
      </c>
      <c r="Q36" s="61">
        <f t="shared" ca="1" si="16"/>
        <v>71642.669570017126</v>
      </c>
      <c r="R36">
        <f t="shared" ca="1" si="5"/>
        <v>1.1350122058715398E-2</v>
      </c>
    </row>
    <row r="37" spans="1:18">
      <c r="A37" s="174">
        <v>13710</v>
      </c>
      <c r="B37" s="174">
        <v>-9.5008497011722023E-2</v>
      </c>
      <c r="C37" s="174">
        <v>0.1</v>
      </c>
      <c r="D37" s="176">
        <f t="shared" si="6"/>
        <v>1.371</v>
      </c>
      <c r="E37" s="176">
        <f t="shared" si="6"/>
        <v>-9.5008497011722023E-2</v>
      </c>
      <c r="F37" s="61">
        <f t="shared" si="7"/>
        <v>0.1371</v>
      </c>
      <c r="G37" s="61">
        <f t="shared" si="7"/>
        <v>-9.5008497011722023E-3</v>
      </c>
      <c r="H37" s="61">
        <f t="shared" si="8"/>
        <v>0.1879641</v>
      </c>
      <c r="I37" s="61">
        <f t="shared" si="9"/>
        <v>0.2576987811</v>
      </c>
      <c r="J37" s="61">
        <f t="shared" si="10"/>
        <v>0.3533050288881</v>
      </c>
      <c r="K37" s="61">
        <f t="shared" si="11"/>
        <v>-1.302566494030709E-2</v>
      </c>
      <c r="L37" s="61">
        <f t="shared" si="12"/>
        <v>-1.7858186633161022E-2</v>
      </c>
      <c r="M37" s="61">
        <f t="shared" ca="1" si="4"/>
        <v>-9.3387189875321422E-2</v>
      </c>
      <c r="N37" s="61">
        <f t="shared" ca="1" si="13"/>
        <v>2.6286368305435186E-7</v>
      </c>
      <c r="O37" s="177">
        <f t="shared" ca="1" si="14"/>
        <v>596629.18565392715</v>
      </c>
      <c r="P37" s="61">
        <f t="shared" ca="1" si="15"/>
        <v>280874.90543894866</v>
      </c>
      <c r="Q37" s="61">
        <f t="shared" ca="1" si="16"/>
        <v>71891.34570491848</v>
      </c>
      <c r="R37">
        <f t="shared" ca="1" si="5"/>
        <v>-1.6213071364006015E-3</v>
      </c>
    </row>
    <row r="38" spans="1:18">
      <c r="A38" s="174">
        <v>13713</v>
      </c>
      <c r="B38" s="174">
        <v>-8.3913138391505576E-2</v>
      </c>
      <c r="C38" s="174">
        <v>0.1</v>
      </c>
      <c r="D38" s="176">
        <f t="shared" si="6"/>
        <v>1.3713</v>
      </c>
      <c r="E38" s="176">
        <f t="shared" si="6"/>
        <v>-8.3913138391505576E-2</v>
      </c>
      <c r="F38" s="61">
        <f t="shared" si="7"/>
        <v>0.13713</v>
      </c>
      <c r="G38" s="61">
        <f t="shared" si="7"/>
        <v>-8.3913138391505573E-3</v>
      </c>
      <c r="H38" s="61">
        <f t="shared" si="8"/>
        <v>0.18804636899999999</v>
      </c>
      <c r="I38" s="61">
        <f t="shared" si="9"/>
        <v>0.2578679858097</v>
      </c>
      <c r="J38" s="61">
        <f t="shared" si="10"/>
        <v>0.35361436894084158</v>
      </c>
      <c r="K38" s="61">
        <f t="shared" si="11"/>
        <v>-1.1507008667627159E-2</v>
      </c>
      <c r="L38" s="61">
        <f t="shared" si="12"/>
        <v>-1.5779560985917124E-2</v>
      </c>
      <c r="M38" s="61">
        <f t="shared" ca="1" si="4"/>
        <v>-9.3401196001974995E-2</v>
      </c>
      <c r="N38" s="61">
        <f t="shared" ca="1" si="13"/>
        <v>9.0023237219586678E-6</v>
      </c>
      <c r="O38" s="177">
        <f t="shared" ca="1" si="14"/>
        <v>595789.74998431408</v>
      </c>
      <c r="P38" s="61">
        <f t="shared" ca="1" si="15"/>
        <v>281387.06051329366</v>
      </c>
      <c r="Q38" s="61">
        <f t="shared" ca="1" si="16"/>
        <v>71942.75512191614</v>
      </c>
      <c r="R38">
        <f t="shared" ca="1" si="5"/>
        <v>9.4880576104694192E-3</v>
      </c>
    </row>
    <row r="39" spans="1:18">
      <c r="A39" s="174">
        <v>13721.5</v>
      </c>
      <c r="B39" s="174">
        <v>-7.7142960424250506E-2</v>
      </c>
      <c r="C39" s="174">
        <v>0.1</v>
      </c>
      <c r="D39" s="176">
        <f t="shared" si="6"/>
        <v>1.37215</v>
      </c>
      <c r="E39" s="176">
        <f t="shared" si="6"/>
        <v>-7.7142960424250506E-2</v>
      </c>
      <c r="F39" s="61">
        <f t="shared" si="7"/>
        <v>0.137215</v>
      </c>
      <c r="G39" s="61">
        <f t="shared" si="7"/>
        <v>-7.7142960424250511E-3</v>
      </c>
      <c r="H39" s="61">
        <f t="shared" si="8"/>
        <v>0.18827956225</v>
      </c>
      <c r="I39" s="61">
        <f t="shared" si="9"/>
        <v>0.2583478013413375</v>
      </c>
      <c r="J39" s="61">
        <f t="shared" si="10"/>
        <v>0.35449193561051623</v>
      </c>
      <c r="K39" s="61">
        <f t="shared" si="11"/>
        <v>-1.0585171314613534E-2</v>
      </c>
      <c r="L39" s="61">
        <f t="shared" si="12"/>
        <v>-1.452444281934696E-2</v>
      </c>
      <c r="M39" s="61">
        <f t="shared" ca="1" si="4"/>
        <v>-9.3440894406847358E-2</v>
      </c>
      <c r="N39" s="61">
        <f t="shared" ca="1" si="13"/>
        <v>2.6562265210108531E-5</v>
      </c>
      <c r="O39" s="177">
        <f t="shared" ca="1" si="14"/>
        <v>593415.76510003442</v>
      </c>
      <c r="P39" s="61">
        <f t="shared" ca="1" si="15"/>
        <v>282839.40998091677</v>
      </c>
      <c r="Q39" s="61">
        <f t="shared" ca="1" si="16"/>
        <v>72088.338592136133</v>
      </c>
      <c r="R39">
        <f t="shared" ca="1" si="5"/>
        <v>1.6297933982596852E-2</v>
      </c>
    </row>
    <row r="40" spans="1:18">
      <c r="A40" s="174">
        <v>13736</v>
      </c>
      <c r="B40" s="174">
        <v>-9.1182085564317492E-2</v>
      </c>
      <c r="C40" s="174">
        <v>0.1</v>
      </c>
      <c r="D40" s="176">
        <f t="shared" si="6"/>
        <v>1.3735999999999999</v>
      </c>
      <c r="E40" s="176">
        <f t="shared" si="6"/>
        <v>-9.1182085564317492E-2</v>
      </c>
      <c r="F40" s="61">
        <f t="shared" si="7"/>
        <v>0.13736000000000001</v>
      </c>
      <c r="G40" s="61">
        <f t="shared" si="7"/>
        <v>-9.1182085564317488E-3</v>
      </c>
      <c r="H40" s="61">
        <f t="shared" si="8"/>
        <v>0.18867769600000001</v>
      </c>
      <c r="I40" s="61">
        <f t="shared" si="9"/>
        <v>0.25916768322560002</v>
      </c>
      <c r="J40" s="61">
        <f t="shared" si="10"/>
        <v>0.35599272967868417</v>
      </c>
      <c r="K40" s="61">
        <f t="shared" si="11"/>
        <v>-1.2524771273114649E-2</v>
      </c>
      <c r="L40" s="61">
        <f t="shared" si="12"/>
        <v>-1.7204025820750282E-2</v>
      </c>
      <c r="M40" s="61">
        <f t="shared" ca="1" si="4"/>
        <v>-9.3508664274131043E-2</v>
      </c>
      <c r="N40" s="61">
        <f t="shared" ca="1" si="13"/>
        <v>5.4129684929576878E-7</v>
      </c>
      <c r="O40" s="177">
        <f t="shared" ca="1" si="14"/>
        <v>589381.06798063451</v>
      </c>
      <c r="P40" s="61">
        <f t="shared" ca="1" si="15"/>
        <v>285321.15498369414</v>
      </c>
      <c r="Q40" s="61">
        <f t="shared" ca="1" si="16"/>
        <v>72336.42385473015</v>
      </c>
      <c r="R40">
        <f t="shared" ca="1" si="5"/>
        <v>2.326578709813551E-3</v>
      </c>
    </row>
    <row r="41" spans="1:18">
      <c r="A41" s="174">
        <v>13759</v>
      </c>
      <c r="B41" s="174">
        <v>-9.6451089619616362E-2</v>
      </c>
      <c r="C41" s="174">
        <v>0.1</v>
      </c>
      <c r="D41" s="176">
        <f t="shared" si="6"/>
        <v>1.3758999999999999</v>
      </c>
      <c r="E41" s="176">
        <f t="shared" si="6"/>
        <v>-9.6451089619616362E-2</v>
      </c>
      <c r="F41" s="61">
        <f t="shared" si="7"/>
        <v>0.13758999999999999</v>
      </c>
      <c r="G41" s="61">
        <f t="shared" si="7"/>
        <v>-9.6451089619616365E-3</v>
      </c>
      <c r="H41" s="61">
        <f t="shared" si="8"/>
        <v>0.18931008099999996</v>
      </c>
      <c r="I41" s="61">
        <f t="shared" si="9"/>
        <v>0.26047174044789995</v>
      </c>
      <c r="J41" s="61">
        <f t="shared" si="10"/>
        <v>0.35838306768226552</v>
      </c>
      <c r="K41" s="61">
        <f t="shared" si="11"/>
        <v>-1.3270705420763015E-2</v>
      </c>
      <c r="L41" s="61">
        <f t="shared" si="12"/>
        <v>-1.8259163588427833E-2</v>
      </c>
      <c r="M41" s="61">
        <f t="shared" ca="1" si="4"/>
        <v>-9.3616288181646717E-2</v>
      </c>
      <c r="N41" s="61">
        <f t="shared" ca="1" si="13"/>
        <v>8.036099192714765E-7</v>
      </c>
      <c r="O41" s="177">
        <f t="shared" ca="1" si="14"/>
        <v>583019.98977377592</v>
      </c>
      <c r="P41" s="61">
        <f t="shared" ca="1" si="15"/>
        <v>289268.43995688017</v>
      </c>
      <c r="Q41" s="61">
        <f t="shared" ca="1" si="16"/>
        <v>72729.249731286953</v>
      </c>
      <c r="R41">
        <f t="shared" ca="1" si="5"/>
        <v>-2.8348014379696446E-3</v>
      </c>
    </row>
    <row r="42" spans="1:18">
      <c r="A42" s="174">
        <v>14690</v>
      </c>
      <c r="B42" s="174">
        <v>-0.10197868913486927</v>
      </c>
      <c r="C42" s="174">
        <v>0.1</v>
      </c>
      <c r="D42" s="176">
        <f t="shared" si="6"/>
        <v>1.4690000000000001</v>
      </c>
      <c r="E42" s="176">
        <f t="shared" si="6"/>
        <v>-0.10197868913486927</v>
      </c>
      <c r="F42" s="61">
        <f t="shared" si="7"/>
        <v>0.1469</v>
      </c>
      <c r="G42" s="61">
        <f t="shared" si="7"/>
        <v>-1.0197868913486927E-2</v>
      </c>
      <c r="H42" s="61">
        <f t="shared" si="8"/>
        <v>0.21579610000000002</v>
      </c>
      <c r="I42" s="61">
        <f t="shared" si="9"/>
        <v>0.31700447090000006</v>
      </c>
      <c r="J42" s="61">
        <f t="shared" si="10"/>
        <v>0.46567956775210012</v>
      </c>
      <c r="K42" s="61">
        <f t="shared" si="11"/>
        <v>-1.4980669433912297E-2</v>
      </c>
      <c r="L42" s="61">
        <f t="shared" si="12"/>
        <v>-2.2006603398417167E-2</v>
      </c>
      <c r="M42" s="61">
        <f t="shared" ca="1" si="4"/>
        <v>-9.8103370169501838E-2</v>
      </c>
      <c r="N42" s="61">
        <f t="shared" ca="1" si="13"/>
        <v>1.5018097083336469E-6</v>
      </c>
      <c r="O42" s="177">
        <f t="shared" ca="1" si="14"/>
        <v>363035.57888158644</v>
      </c>
      <c r="P42" s="61">
        <f t="shared" ca="1" si="15"/>
        <v>456794.9010110313</v>
      </c>
      <c r="Q42" s="61">
        <f t="shared" ca="1" si="16"/>
        <v>87746.624307708131</v>
      </c>
      <c r="R42">
        <f t="shared" ca="1" si="5"/>
        <v>-3.8753189653674275E-3</v>
      </c>
    </row>
    <row r="43" spans="1:18">
      <c r="A43" s="174">
        <v>14704.5</v>
      </c>
      <c r="B43" s="174">
        <v>-0.11702256633886891</v>
      </c>
      <c r="C43" s="174">
        <v>0.1</v>
      </c>
      <c r="D43" s="176">
        <f t="shared" si="6"/>
        <v>1.47045</v>
      </c>
      <c r="E43" s="176">
        <f t="shared" si="6"/>
        <v>-0.11702256633886891</v>
      </c>
      <c r="F43" s="61">
        <f t="shared" si="7"/>
        <v>0.14704500000000001</v>
      </c>
      <c r="G43" s="61">
        <f t="shared" si="7"/>
        <v>-1.1702256633886892E-2</v>
      </c>
      <c r="H43" s="61">
        <f t="shared" si="8"/>
        <v>0.21622232025000002</v>
      </c>
      <c r="I43" s="61">
        <f t="shared" si="9"/>
        <v>0.31794411081161256</v>
      </c>
      <c r="J43" s="61">
        <f t="shared" si="10"/>
        <v>0.46752091774293569</v>
      </c>
      <c r="K43" s="61">
        <f t="shared" si="11"/>
        <v>-1.720758326729898E-2</v>
      </c>
      <c r="L43" s="61">
        <f t="shared" si="12"/>
        <v>-2.5302890815399787E-2</v>
      </c>
      <c r="M43" s="61">
        <f t="shared" ca="1" si="4"/>
        <v>-9.817527165543169E-2</v>
      </c>
      <c r="N43" s="61">
        <f t="shared" ca="1" si="13"/>
        <v>3.5522051688432109E-5</v>
      </c>
      <c r="O43" s="177">
        <f t="shared" ca="1" si="14"/>
        <v>360151.43761028716</v>
      </c>
      <c r="P43" s="61">
        <f t="shared" ca="1" si="15"/>
        <v>459474.78625281196</v>
      </c>
      <c r="Q43" s="61">
        <f t="shared" ca="1" si="16"/>
        <v>87964.332503685946</v>
      </c>
      <c r="R43">
        <f t="shared" ca="1" si="5"/>
        <v>-1.8847294683437224E-2</v>
      </c>
    </row>
    <row r="44" spans="1:18">
      <c r="A44" s="174">
        <v>14727.5</v>
      </c>
      <c r="B44" s="174">
        <v>-0.10329931409621919</v>
      </c>
      <c r="C44" s="174">
        <v>0.1</v>
      </c>
      <c r="D44" s="176">
        <f t="shared" si="6"/>
        <v>1.47275</v>
      </c>
      <c r="E44" s="176">
        <f t="shared" si="6"/>
        <v>-0.10329931409621919</v>
      </c>
      <c r="F44" s="61">
        <f t="shared" si="7"/>
        <v>0.14727500000000002</v>
      </c>
      <c r="G44" s="61">
        <f t="shared" si="7"/>
        <v>-1.032993140962192E-2</v>
      </c>
      <c r="H44" s="61">
        <f t="shared" si="8"/>
        <v>0.21689925625000003</v>
      </c>
      <c r="I44" s="61">
        <f t="shared" si="9"/>
        <v>0.31943837964218758</v>
      </c>
      <c r="J44" s="61">
        <f t="shared" si="10"/>
        <v>0.47045287361803173</v>
      </c>
      <c r="K44" s="61">
        <f t="shared" si="11"/>
        <v>-1.5213406483520682E-2</v>
      </c>
      <c r="L44" s="61">
        <f t="shared" si="12"/>
        <v>-2.2405544398605086E-2</v>
      </c>
      <c r="M44" s="61">
        <f t="shared" ca="1" si="4"/>
        <v>-9.8289449164937842E-2</v>
      </c>
      <c r="N44" s="61">
        <f t="shared" ca="1" si="13"/>
        <v>2.5098746629682651E-6</v>
      </c>
      <c r="O44" s="177">
        <f t="shared" ca="1" si="14"/>
        <v>355608.43000336381</v>
      </c>
      <c r="P44" s="61">
        <f t="shared" ca="1" si="15"/>
        <v>463727.14099593495</v>
      </c>
      <c r="Q44" s="61">
        <f t="shared" ca="1" si="16"/>
        <v>88308.493998826205</v>
      </c>
      <c r="R44">
        <f t="shared" ca="1" si="5"/>
        <v>-5.0098649312813465E-3</v>
      </c>
    </row>
    <row r="45" spans="1:18">
      <c r="A45" s="174">
        <v>15787</v>
      </c>
      <c r="B45" s="174">
        <v>-0.10292760579772794</v>
      </c>
      <c r="C45" s="174">
        <v>1</v>
      </c>
      <c r="D45" s="176">
        <f t="shared" si="6"/>
        <v>1.5787</v>
      </c>
      <c r="E45" s="176">
        <f t="shared" si="6"/>
        <v>-0.10292760579772794</v>
      </c>
      <c r="F45" s="61">
        <f t="shared" si="7"/>
        <v>1.5787</v>
      </c>
      <c r="G45" s="61">
        <f t="shared" si="7"/>
        <v>-0.10292760579772794</v>
      </c>
      <c r="H45" s="61">
        <f t="shared" si="8"/>
        <v>2.4922936899999999</v>
      </c>
      <c r="I45" s="61">
        <f t="shared" si="9"/>
        <v>3.9345840484029999</v>
      </c>
      <c r="J45" s="61">
        <f t="shared" si="10"/>
        <v>6.2115278372138159</v>
      </c>
      <c r="K45" s="61">
        <f t="shared" si="11"/>
        <v>-0.1624918112728731</v>
      </c>
      <c r="L45" s="61">
        <f t="shared" si="12"/>
        <v>-0.25652582245648475</v>
      </c>
      <c r="M45" s="61">
        <f t="shared" ca="1" si="4"/>
        <v>-0.10371777509739939</v>
      </c>
      <c r="N45" s="61">
        <f t="shared" ca="1" si="13"/>
        <v>6.2436752214326602E-7</v>
      </c>
      <c r="O45" s="177">
        <f t="shared" ca="1" si="14"/>
        <v>18542423.007625282</v>
      </c>
      <c r="P45" s="61">
        <f t="shared" ca="1" si="15"/>
        <v>65756490.569927678</v>
      </c>
      <c r="Q45" s="61">
        <f t="shared" ca="1" si="16"/>
        <v>10241003.551902689</v>
      </c>
      <c r="R45">
        <f t="shared" ca="1" si="5"/>
        <v>7.9016929967144767E-4</v>
      </c>
    </row>
    <row r="46" spans="1:18">
      <c r="A46" s="174">
        <v>16805.5</v>
      </c>
      <c r="B46" s="174">
        <v>-0.12302705438427952</v>
      </c>
      <c r="C46" s="174">
        <v>1</v>
      </c>
      <c r="D46" s="176">
        <f t="shared" si="6"/>
        <v>1.68055</v>
      </c>
      <c r="E46" s="176">
        <f t="shared" si="6"/>
        <v>-0.12302705438427952</v>
      </c>
      <c r="F46" s="61">
        <f t="shared" si="7"/>
        <v>1.68055</v>
      </c>
      <c r="G46" s="61">
        <f t="shared" si="7"/>
        <v>-0.12302705438427952</v>
      </c>
      <c r="H46" s="61">
        <f t="shared" si="8"/>
        <v>2.8242483025</v>
      </c>
      <c r="I46" s="61">
        <f t="shared" si="9"/>
        <v>4.7462904847663747</v>
      </c>
      <c r="J46" s="61">
        <f t="shared" si="10"/>
        <v>7.9763784741741306</v>
      </c>
      <c r="K46" s="61">
        <f t="shared" si="11"/>
        <v>-0.20675311624550094</v>
      </c>
      <c r="L46" s="61">
        <f t="shared" si="12"/>
        <v>-0.34745894950637662</v>
      </c>
      <c r="M46" s="61">
        <f t="shared" ca="1" si="4"/>
        <v>-0.1092473742795009</v>
      </c>
      <c r="N46" s="61">
        <f t="shared" ca="1" si="13"/>
        <v>1.898795837900317E-4</v>
      </c>
      <c r="O46" s="177">
        <f t="shared" ca="1" si="14"/>
        <v>8309665.4391701361</v>
      </c>
      <c r="P46" s="61">
        <f t="shared" ca="1" si="15"/>
        <v>82727268.573112682</v>
      </c>
      <c r="Q46" s="61">
        <f t="shared" ca="1" si="16"/>
        <v>11213791.699340023</v>
      </c>
      <c r="R46">
        <f t="shared" ca="1" si="5"/>
        <v>-1.3779680104778619E-2</v>
      </c>
    </row>
    <row r="47" spans="1:18">
      <c r="A47" s="174">
        <v>20921.5</v>
      </c>
      <c r="B47" s="174">
        <v>-0.13027211395822308</v>
      </c>
      <c r="C47" s="174">
        <v>1</v>
      </c>
      <c r="D47" s="176">
        <f t="shared" si="6"/>
        <v>2.0921500000000002</v>
      </c>
      <c r="E47" s="176">
        <f t="shared" si="6"/>
        <v>-0.13027211395822308</v>
      </c>
      <c r="F47" s="61">
        <f t="shared" si="7"/>
        <v>2.0921500000000002</v>
      </c>
      <c r="G47" s="61">
        <f t="shared" si="7"/>
        <v>-0.13027211395822308</v>
      </c>
      <c r="H47" s="61">
        <f t="shared" si="8"/>
        <v>4.3770916225000009</v>
      </c>
      <c r="I47" s="61">
        <f t="shared" si="9"/>
        <v>9.1575322380133777</v>
      </c>
      <c r="J47" s="61">
        <f t="shared" si="10"/>
        <v>19.158931071759689</v>
      </c>
      <c r="K47" s="61">
        <f t="shared" si="11"/>
        <v>-0.27254880321769642</v>
      </c>
      <c r="L47" s="61">
        <f t="shared" si="12"/>
        <v>-0.57021297865190357</v>
      </c>
      <c r="M47" s="61">
        <f t="shared" ca="1" si="4"/>
        <v>-0.13470261967399749</v>
      </c>
      <c r="N47" s="61">
        <f t="shared" ca="1" si="13"/>
        <v>1.9629380897509745E-5</v>
      </c>
      <c r="O47" s="177">
        <f t="shared" ca="1" si="14"/>
        <v>1382997.666694873</v>
      </c>
      <c r="P47" s="61">
        <f t="shared" ca="1" si="15"/>
        <v>109405380.94826871</v>
      </c>
      <c r="Q47" s="61">
        <f t="shared" ca="1" si="16"/>
        <v>10491509.228414973</v>
      </c>
      <c r="R47">
        <f t="shared" ca="1" si="5"/>
        <v>4.4305057157744132E-3</v>
      </c>
    </row>
    <row r="48" spans="1:18">
      <c r="A48" s="174">
        <v>20990.5</v>
      </c>
      <c r="B48" s="174">
        <v>-0.13454205040567524</v>
      </c>
      <c r="C48" s="174">
        <v>1</v>
      </c>
      <c r="D48" s="176">
        <f t="shared" si="6"/>
        <v>2.0990500000000001</v>
      </c>
      <c r="E48" s="176">
        <f t="shared" si="6"/>
        <v>-0.13454205040567524</v>
      </c>
      <c r="F48" s="61">
        <f t="shared" si="7"/>
        <v>2.0990500000000001</v>
      </c>
      <c r="G48" s="61">
        <f t="shared" si="7"/>
        <v>-0.13454205040567524</v>
      </c>
      <c r="H48" s="61">
        <f t="shared" si="8"/>
        <v>4.4060109025000003</v>
      </c>
      <c r="I48" s="61">
        <f t="shared" si="9"/>
        <v>9.2484371848926266</v>
      </c>
      <c r="J48" s="61">
        <f t="shared" si="10"/>
        <v>19.41293207294887</v>
      </c>
      <c r="K48" s="61">
        <f t="shared" si="11"/>
        <v>-0.28241049090403264</v>
      </c>
      <c r="L48" s="61">
        <f t="shared" si="12"/>
        <v>-0.59279374093210979</v>
      </c>
      <c r="M48" s="61">
        <f t="shared" ca="1" si="4"/>
        <v>-0.13517182585172749</v>
      </c>
      <c r="N48" s="61">
        <f t="shared" ca="1" si="13"/>
        <v>3.9661711245031016E-7</v>
      </c>
      <c r="O48" s="177">
        <f t="shared" ca="1" si="14"/>
        <v>1490606.7964657827</v>
      </c>
      <c r="P48" s="61">
        <f t="shared" ca="1" si="15"/>
        <v>109134483.57454072</v>
      </c>
      <c r="Q48" s="61">
        <f t="shared" ca="1" si="16"/>
        <v>10416894.999429651</v>
      </c>
      <c r="R48">
        <f t="shared" ca="1" si="5"/>
        <v>6.2977544605224978E-4</v>
      </c>
    </row>
    <row r="49" spans="1:18">
      <c r="A49" s="174">
        <v>21108.5</v>
      </c>
      <c r="B49" s="174">
        <v>-0.13101799494343025</v>
      </c>
      <c r="C49" s="174">
        <v>1</v>
      </c>
      <c r="D49" s="176">
        <f t="shared" si="6"/>
        <v>2.1108500000000001</v>
      </c>
      <c r="E49" s="176">
        <f t="shared" si="6"/>
        <v>-0.13101799494343025</v>
      </c>
      <c r="F49" s="61">
        <f t="shared" si="7"/>
        <v>2.1108500000000001</v>
      </c>
      <c r="G49" s="61">
        <f t="shared" si="7"/>
        <v>-0.13101799494343025</v>
      </c>
      <c r="H49" s="61">
        <f t="shared" si="8"/>
        <v>4.4556877225000004</v>
      </c>
      <c r="I49" s="61">
        <f t="shared" si="9"/>
        <v>9.4052884290391265</v>
      </c>
      <c r="J49" s="61">
        <f t="shared" si="10"/>
        <v>19.853153080437242</v>
      </c>
      <c r="K49" s="61">
        <f t="shared" si="11"/>
        <v>-0.27655933462633975</v>
      </c>
      <c r="L49" s="61">
        <f t="shared" si="12"/>
        <v>-0.58377527149600927</v>
      </c>
      <c r="M49" s="61">
        <f t="shared" ca="1" si="4"/>
        <v>-0.13597748239938146</v>
      </c>
      <c r="N49" s="61">
        <f t="shared" ca="1" si="13"/>
        <v>2.4596515825737365E-5</v>
      </c>
      <c r="O49" s="177">
        <f t="shared" ca="1" si="14"/>
        <v>1679388.6839513343</v>
      </c>
      <c r="P49" s="61">
        <f t="shared" ca="1" si="15"/>
        <v>108614915.14398883</v>
      </c>
      <c r="Q49" s="61">
        <f t="shared" ca="1" si="16"/>
        <v>10285155.838729706</v>
      </c>
      <c r="R49">
        <f t="shared" ca="1" si="5"/>
        <v>4.9594874559512059E-3</v>
      </c>
    </row>
    <row r="50" spans="1:18">
      <c r="A50" s="174">
        <v>21117</v>
      </c>
      <c r="B50" s="174">
        <v>-0.13304442404548986</v>
      </c>
      <c r="C50" s="174">
        <v>1</v>
      </c>
      <c r="D50" s="176">
        <f t="shared" si="6"/>
        <v>2.1116999999999999</v>
      </c>
      <c r="E50" s="176">
        <f t="shared" si="6"/>
        <v>-0.13304442404548986</v>
      </c>
      <c r="F50" s="61">
        <f t="shared" si="7"/>
        <v>2.1116999999999999</v>
      </c>
      <c r="G50" s="61">
        <f t="shared" si="7"/>
        <v>-0.13304442404548986</v>
      </c>
      <c r="H50" s="61">
        <f t="shared" si="8"/>
        <v>4.4592768899999999</v>
      </c>
      <c r="I50" s="61">
        <f t="shared" si="9"/>
        <v>9.4166550086129988</v>
      </c>
      <c r="J50" s="61">
        <f t="shared" si="10"/>
        <v>19.885150381688067</v>
      </c>
      <c r="K50" s="61">
        <f t="shared" si="11"/>
        <v>-0.28094991025686089</v>
      </c>
      <c r="L50" s="61">
        <f t="shared" si="12"/>
        <v>-0.59328192548941316</v>
      </c>
      <c r="M50" s="61">
        <f t="shared" ca="1" si="4"/>
        <v>-0.13603567515409665</v>
      </c>
      <c r="N50" s="61">
        <f t="shared" ca="1" si="13"/>
        <v>8.9475831947413541E-6</v>
      </c>
      <c r="O50" s="177">
        <f t="shared" ca="1" si="14"/>
        <v>1693197.5682165539</v>
      </c>
      <c r="P50" s="61">
        <f t="shared" ca="1" si="15"/>
        <v>108574756.24264146</v>
      </c>
      <c r="Q50" s="61">
        <f t="shared" ca="1" si="16"/>
        <v>10275466.948943494</v>
      </c>
      <c r="R50">
        <f t="shared" ca="1" si="5"/>
        <v>2.9912511086067906E-3</v>
      </c>
    </row>
    <row r="51" spans="1:18">
      <c r="A51" s="174">
        <v>21166</v>
      </c>
      <c r="B51" s="174">
        <v>-0.13294655483368337</v>
      </c>
      <c r="C51" s="174">
        <v>1</v>
      </c>
      <c r="D51" s="176">
        <f t="shared" si="6"/>
        <v>2.1166</v>
      </c>
      <c r="E51" s="176">
        <f t="shared" si="6"/>
        <v>-0.13294655483368337</v>
      </c>
      <c r="F51" s="61">
        <f t="shared" si="7"/>
        <v>2.1166</v>
      </c>
      <c r="G51" s="61">
        <f t="shared" si="7"/>
        <v>-0.13294655483368337</v>
      </c>
      <c r="H51" s="61">
        <f t="shared" si="8"/>
        <v>4.4799955599999999</v>
      </c>
      <c r="I51" s="61">
        <f t="shared" si="9"/>
        <v>9.4823586022959994</v>
      </c>
      <c r="J51" s="61">
        <f t="shared" si="10"/>
        <v>20.070360217619712</v>
      </c>
      <c r="K51" s="61">
        <f t="shared" si="11"/>
        <v>-0.28139467796097423</v>
      </c>
      <c r="L51" s="61">
        <f t="shared" si="12"/>
        <v>-0.59559997537219811</v>
      </c>
      <c r="M51" s="61">
        <f t="shared" ca="1" si="4"/>
        <v>-0.13637155373324295</v>
      </c>
      <c r="N51" s="61">
        <f t="shared" ca="1" si="13"/>
        <v>1.1730617461984321E-5</v>
      </c>
      <c r="O51" s="177">
        <f t="shared" ca="1" si="14"/>
        <v>1773302.6880079452</v>
      </c>
      <c r="P51" s="61">
        <f t="shared" ca="1" si="15"/>
        <v>108336119.61247222</v>
      </c>
      <c r="Q51" s="61">
        <f t="shared" ca="1" si="16"/>
        <v>10219097.236114973</v>
      </c>
      <c r="R51">
        <f t="shared" ca="1" si="5"/>
        <v>3.4249988995595781E-3</v>
      </c>
    </row>
    <row r="52" spans="1:18">
      <c r="A52" s="174">
        <v>21177.5</v>
      </c>
      <c r="B52" s="174">
        <v>-0.13301302998187819</v>
      </c>
      <c r="C52" s="174">
        <v>1</v>
      </c>
      <c r="D52" s="176">
        <f t="shared" si="6"/>
        <v>2.11775</v>
      </c>
      <c r="E52" s="176">
        <f t="shared" si="6"/>
        <v>-0.13301302998187819</v>
      </c>
      <c r="F52" s="61">
        <f t="shared" si="7"/>
        <v>2.11775</v>
      </c>
      <c r="G52" s="61">
        <f t="shared" si="7"/>
        <v>-0.13301302998187819</v>
      </c>
      <c r="H52" s="61">
        <f t="shared" si="8"/>
        <v>4.4848650624999999</v>
      </c>
      <c r="I52" s="61">
        <f t="shared" si="9"/>
        <v>9.4978229861093748</v>
      </c>
      <c r="J52" s="61">
        <f t="shared" si="10"/>
        <v>20.114014628833129</v>
      </c>
      <c r="K52" s="61">
        <f t="shared" si="11"/>
        <v>-0.28168834424412253</v>
      </c>
      <c r="L52" s="61">
        <f t="shared" si="12"/>
        <v>-0.59654549102299048</v>
      </c>
      <c r="M52" s="61">
        <f t="shared" ca="1" si="4"/>
        <v>-0.13645048472653493</v>
      </c>
      <c r="N52" s="61">
        <f t="shared" ca="1" si="13"/>
        <v>1.1816095121563077E-5</v>
      </c>
      <c r="O52" s="177">
        <f t="shared" ca="1" si="14"/>
        <v>1792221.7992984038</v>
      </c>
      <c r="P52" s="61">
        <f t="shared" ca="1" si="15"/>
        <v>108278354.58402227</v>
      </c>
      <c r="Q52" s="61">
        <f t="shared" ca="1" si="16"/>
        <v>10205740.741069382</v>
      </c>
      <c r="R52">
        <f t="shared" ca="1" si="5"/>
        <v>3.4374547446567316E-3</v>
      </c>
    </row>
    <row r="53" spans="1:18">
      <c r="A53" s="174">
        <v>22033.5</v>
      </c>
      <c r="B53" s="174">
        <v>-0.14481819171487945</v>
      </c>
      <c r="C53" s="174">
        <v>1</v>
      </c>
      <c r="D53" s="176">
        <f t="shared" si="6"/>
        <v>2.2033499999999999</v>
      </c>
      <c r="E53" s="176">
        <f t="shared" si="6"/>
        <v>-0.14481819171487945</v>
      </c>
      <c r="F53" s="61">
        <f t="shared" si="7"/>
        <v>2.2033499999999999</v>
      </c>
      <c r="G53" s="61">
        <f t="shared" si="7"/>
        <v>-0.14481819171487945</v>
      </c>
      <c r="H53" s="61">
        <f t="shared" si="8"/>
        <v>4.8547512225</v>
      </c>
      <c r="I53" s="61">
        <f t="shared" si="9"/>
        <v>10.696716106095375</v>
      </c>
      <c r="J53" s="61">
        <f t="shared" si="10"/>
        <v>23.568609432365243</v>
      </c>
      <c r="K53" s="61">
        <f t="shared" si="11"/>
        <v>-0.31908516271497961</v>
      </c>
      <c r="L53" s="61">
        <f t="shared" si="12"/>
        <v>-0.7030562932680503</v>
      </c>
      <c r="M53" s="61">
        <f t="shared" ca="1" si="4"/>
        <v>-0.14243493206970098</v>
      </c>
      <c r="N53" s="61">
        <f t="shared" ca="1" si="13"/>
        <v>5.6799265363361824E-6</v>
      </c>
      <c r="O53" s="177">
        <f t="shared" ca="1" si="14"/>
        <v>3263716.347579373</v>
      </c>
      <c r="P53" s="61">
        <f t="shared" ca="1" si="15"/>
        <v>102151004.80455083</v>
      </c>
      <c r="Q53" s="61">
        <f t="shared" ca="1" si="16"/>
        <v>9085073.8911780231</v>
      </c>
      <c r="R53">
        <f t="shared" ca="1" si="5"/>
        <v>-2.3832596451784649E-3</v>
      </c>
    </row>
    <row r="54" spans="1:18">
      <c r="A54" s="174">
        <v>22034</v>
      </c>
      <c r="B54" s="174">
        <v>-0.13990882133672328</v>
      </c>
      <c r="C54" s="174">
        <v>1</v>
      </c>
      <c r="D54" s="176">
        <f t="shared" si="6"/>
        <v>2.2033999999999998</v>
      </c>
      <c r="E54" s="176">
        <f t="shared" si="6"/>
        <v>-0.13990882133672328</v>
      </c>
      <c r="F54" s="61">
        <f t="shared" si="7"/>
        <v>2.2033999999999998</v>
      </c>
      <c r="G54" s="61">
        <f t="shared" si="7"/>
        <v>-0.13990882133672328</v>
      </c>
      <c r="H54" s="61">
        <f t="shared" si="8"/>
        <v>4.8549715599999992</v>
      </c>
      <c r="I54" s="61">
        <f t="shared" si="9"/>
        <v>10.697444335303997</v>
      </c>
      <c r="J54" s="61">
        <f t="shared" si="10"/>
        <v>23.570748848408826</v>
      </c>
      <c r="K54" s="61">
        <f t="shared" si="11"/>
        <v>-0.30827509693333605</v>
      </c>
      <c r="L54" s="61">
        <f t="shared" si="12"/>
        <v>-0.67925334858291253</v>
      </c>
      <c r="M54" s="61">
        <f t="shared" ca="1" si="4"/>
        <v>-0.14243849065511821</v>
      </c>
      <c r="N54" s="61">
        <f t="shared" ca="1" si="13"/>
        <v>6.3992268604286886E-6</v>
      </c>
      <c r="O54" s="177">
        <f t="shared" ca="1" si="14"/>
        <v>3264579.752849041</v>
      </c>
      <c r="P54" s="61">
        <f t="shared" ca="1" si="15"/>
        <v>102146403.87045738</v>
      </c>
      <c r="Q54" s="61">
        <f t="shared" ca="1" si="16"/>
        <v>9084351.616387859</v>
      </c>
      <c r="R54">
        <f t="shared" ca="1" si="5"/>
        <v>2.5296693183949337E-3</v>
      </c>
    </row>
    <row r="55" spans="1:18">
      <c r="A55" s="174">
        <v>22056.5</v>
      </c>
      <c r="B55" s="174">
        <v>-0.14178759526766876</v>
      </c>
      <c r="C55" s="174">
        <v>1</v>
      </c>
      <c r="D55" s="176">
        <f t="shared" si="6"/>
        <v>2.2056499999999999</v>
      </c>
      <c r="E55" s="176">
        <f t="shared" si="6"/>
        <v>-0.14178759526766876</v>
      </c>
      <c r="F55" s="61">
        <f t="shared" si="7"/>
        <v>2.2056499999999999</v>
      </c>
      <c r="G55" s="61">
        <f t="shared" si="7"/>
        <v>-0.14178759526766876</v>
      </c>
      <c r="H55" s="61">
        <f t="shared" si="8"/>
        <v>4.8648919224999991</v>
      </c>
      <c r="I55" s="61">
        <f t="shared" si="9"/>
        <v>10.730248868862123</v>
      </c>
      <c r="J55" s="61">
        <f t="shared" si="10"/>
        <v>23.667173417605742</v>
      </c>
      <c r="K55" s="61">
        <f t="shared" si="11"/>
        <v>-0.31273380950213359</v>
      </c>
      <c r="L55" s="61">
        <f t="shared" si="12"/>
        <v>-0.6897813269283809</v>
      </c>
      <c r="M55" s="61">
        <f t="shared" ca="1" si="4"/>
        <v>-0.14259870312488401</v>
      </c>
      <c r="N55" s="61">
        <f t="shared" ca="1" si="13"/>
        <v>6.5789595603631212E-7</v>
      </c>
      <c r="O55" s="177">
        <f t="shared" ca="1" si="14"/>
        <v>3303400.4063046896</v>
      </c>
      <c r="P55" s="61">
        <f t="shared" ca="1" si="15"/>
        <v>101938172.54456106</v>
      </c>
      <c r="Q55" s="61">
        <f t="shared" ca="1" si="16"/>
        <v>9051774.3620113805</v>
      </c>
      <c r="R55">
        <f t="shared" ca="1" si="5"/>
        <v>8.1110785721524858E-4</v>
      </c>
    </row>
    <row r="56" spans="1:18">
      <c r="A56" s="174">
        <v>22057</v>
      </c>
      <c r="B56" s="174">
        <v>-0.14257824447728001</v>
      </c>
      <c r="C56" s="174">
        <v>1</v>
      </c>
      <c r="D56" s="176">
        <f t="shared" si="6"/>
        <v>2.2057000000000002</v>
      </c>
      <c r="E56" s="176">
        <f t="shared" si="6"/>
        <v>-0.14257824447728001</v>
      </c>
      <c r="F56" s="61">
        <f t="shared" si="7"/>
        <v>2.2057000000000002</v>
      </c>
      <c r="G56" s="61">
        <f t="shared" si="7"/>
        <v>-0.14257824447728001</v>
      </c>
      <c r="H56" s="61">
        <f t="shared" si="8"/>
        <v>4.8651124900000013</v>
      </c>
      <c r="I56" s="61">
        <f t="shared" si="9"/>
        <v>10.730978619193005</v>
      </c>
      <c r="J56" s="61">
        <f t="shared" si="10"/>
        <v>23.669319540354014</v>
      </c>
      <c r="K56" s="61">
        <f t="shared" si="11"/>
        <v>-0.31448483384353654</v>
      </c>
      <c r="L56" s="61">
        <f t="shared" si="12"/>
        <v>-0.69365919800868858</v>
      </c>
      <c r="M56" s="61">
        <f t="shared" ca="1" si="4"/>
        <v>-0.14260226509367865</v>
      </c>
      <c r="N56" s="61">
        <f t="shared" ca="1" si="13"/>
        <v>5.7699001217061574E-10</v>
      </c>
      <c r="O56" s="177">
        <f t="shared" ca="1" si="14"/>
        <v>3304262.3427885124</v>
      </c>
      <c r="P56" s="61">
        <f t="shared" ca="1" si="15"/>
        <v>101933518.78377846</v>
      </c>
      <c r="Q56" s="61">
        <f t="shared" ca="1" si="16"/>
        <v>9051048.7631942835</v>
      </c>
      <c r="R56">
        <f t="shared" ca="1" si="5"/>
        <v>2.402061639864006E-5</v>
      </c>
    </row>
    <row r="57" spans="1:18">
      <c r="A57" s="174">
        <v>22094.5</v>
      </c>
      <c r="B57" s="174">
        <v>-0.13977814546175474</v>
      </c>
      <c r="C57" s="174">
        <v>1</v>
      </c>
      <c r="D57" s="176">
        <f t="shared" si="6"/>
        <v>2.2094499999999999</v>
      </c>
      <c r="E57" s="176">
        <f t="shared" si="6"/>
        <v>-0.13977814546175474</v>
      </c>
      <c r="F57" s="61">
        <f t="shared" si="7"/>
        <v>2.2094499999999999</v>
      </c>
      <c r="G57" s="61">
        <f t="shared" si="7"/>
        <v>-0.13977814546175474</v>
      </c>
      <c r="H57" s="61">
        <f t="shared" si="8"/>
        <v>4.8816693024999998</v>
      </c>
      <c r="I57" s="61">
        <f t="shared" si="9"/>
        <v>10.785804240408623</v>
      </c>
      <c r="J57" s="61">
        <f t="shared" si="10"/>
        <v>23.830695178970831</v>
      </c>
      <c r="K57" s="61">
        <f t="shared" si="11"/>
        <v>-0.30883282349047397</v>
      </c>
      <c r="L57" s="61">
        <f t="shared" si="12"/>
        <v>-0.68235068186102765</v>
      </c>
      <c r="M57" s="61">
        <f t="shared" ca="1" si="4"/>
        <v>-0.14286962237556788</v>
      </c>
      <c r="N57" s="61">
        <f t="shared" ca="1" si="13"/>
        <v>9.5572295086396527E-6</v>
      </c>
      <c r="O57" s="177">
        <f t="shared" ca="1" si="14"/>
        <v>3368808.7555675632</v>
      </c>
      <c r="P57" s="61">
        <f t="shared" ca="1" si="15"/>
        <v>101581225.55125365</v>
      </c>
      <c r="Q57" s="61">
        <f t="shared" ca="1" si="16"/>
        <v>8996424.5756373331</v>
      </c>
      <c r="R57">
        <f t="shared" ca="1" si="5"/>
        <v>3.0914769138131459E-3</v>
      </c>
    </row>
    <row r="58" spans="1:18">
      <c r="A58" s="174">
        <v>22134.5</v>
      </c>
      <c r="B58" s="174">
        <v>-0.14393399434328891</v>
      </c>
      <c r="C58" s="174">
        <v>1</v>
      </c>
      <c r="D58" s="176">
        <f t="shared" si="6"/>
        <v>2.2134499999999999</v>
      </c>
      <c r="E58" s="176">
        <f t="shared" si="6"/>
        <v>-0.14393399434328891</v>
      </c>
      <c r="F58" s="61">
        <f t="shared" si="7"/>
        <v>2.2134499999999999</v>
      </c>
      <c r="G58" s="61">
        <f t="shared" si="7"/>
        <v>-0.14393399434328891</v>
      </c>
      <c r="H58" s="61">
        <f t="shared" si="8"/>
        <v>4.8993609024999998</v>
      </c>
      <c r="I58" s="61">
        <f t="shared" si="9"/>
        <v>10.844490389638624</v>
      </c>
      <c r="J58" s="61">
        <f t="shared" si="10"/>
        <v>24.003737252945612</v>
      </c>
      <c r="K58" s="61">
        <f t="shared" si="11"/>
        <v>-0.31859069977915283</v>
      </c>
      <c r="L58" s="61">
        <f t="shared" si="12"/>
        <v>-0.70518458442616583</v>
      </c>
      <c r="M58" s="61">
        <f t="shared" ca="1" si="4"/>
        <v>-0.14315525949667962</v>
      </c>
      <c r="N58" s="61">
        <f t="shared" ca="1" si="13"/>
        <v>6.0642796132358789E-7</v>
      </c>
      <c r="O58" s="177">
        <f t="shared" ca="1" si="14"/>
        <v>3437425.0775339408</v>
      </c>
      <c r="P58" s="61">
        <f t="shared" ca="1" si="15"/>
        <v>101198379.70641848</v>
      </c>
      <c r="Q58" s="61">
        <f t="shared" ca="1" si="16"/>
        <v>8937718.3346628267</v>
      </c>
      <c r="R58">
        <f t="shared" ca="1" si="5"/>
        <v>-7.7873484660928582E-4</v>
      </c>
    </row>
    <row r="59" spans="1:18">
      <c r="A59" s="174">
        <v>22137.5</v>
      </c>
      <c r="B59" s="174">
        <v>-0.14327829163081401</v>
      </c>
      <c r="C59" s="174">
        <v>1</v>
      </c>
      <c r="D59" s="176">
        <f t="shared" si="6"/>
        <v>2.2137500000000001</v>
      </c>
      <c r="E59" s="176">
        <f t="shared" si="6"/>
        <v>-0.14327829163081401</v>
      </c>
      <c r="F59" s="61">
        <f t="shared" si="7"/>
        <v>2.2137500000000001</v>
      </c>
      <c r="G59" s="61">
        <f t="shared" si="7"/>
        <v>-0.14327829163081401</v>
      </c>
      <c r="H59" s="61">
        <f t="shared" si="8"/>
        <v>4.9006890625000006</v>
      </c>
      <c r="I59" s="61">
        <f t="shared" si="9"/>
        <v>10.848900412109376</v>
      </c>
      <c r="J59" s="61">
        <f t="shared" si="10"/>
        <v>24.016753287307132</v>
      </c>
      <c r="K59" s="61">
        <f t="shared" si="11"/>
        <v>-0.31718231809771452</v>
      </c>
      <c r="L59" s="61">
        <f t="shared" si="12"/>
        <v>-0.70216235668881555</v>
      </c>
      <c r="M59" s="61">
        <f t="shared" ca="1" si="4"/>
        <v>-0.14317670125709706</v>
      </c>
      <c r="N59" s="61">
        <f t="shared" ca="1" si="13"/>
        <v>1.032060403195135E-8</v>
      </c>
      <c r="O59" s="177">
        <f t="shared" ca="1" si="14"/>
        <v>3442560.8219282823</v>
      </c>
      <c r="P59" s="61">
        <f t="shared" ca="1" si="15"/>
        <v>101169373.4339456</v>
      </c>
      <c r="Q59" s="61">
        <f t="shared" ca="1" si="16"/>
        <v>8933297.2091351729</v>
      </c>
      <c r="R59">
        <f t="shared" ca="1" si="5"/>
        <v>-1.0159037371695878E-4</v>
      </c>
    </row>
    <row r="60" spans="1:18">
      <c r="A60" s="174">
        <v>22160.5</v>
      </c>
      <c r="B60" s="174">
        <v>-0.14635173916004202</v>
      </c>
      <c r="C60" s="174">
        <v>1</v>
      </c>
      <c r="D60" s="176">
        <f t="shared" si="6"/>
        <v>2.2160500000000001</v>
      </c>
      <c r="E60" s="176">
        <f t="shared" si="6"/>
        <v>-0.14635173916004202</v>
      </c>
      <c r="F60" s="61">
        <f t="shared" si="7"/>
        <v>2.2160500000000001</v>
      </c>
      <c r="G60" s="61">
        <f t="shared" si="7"/>
        <v>-0.14635173916004202</v>
      </c>
      <c r="H60" s="61">
        <f t="shared" si="8"/>
        <v>4.9108776025000003</v>
      </c>
      <c r="I60" s="61">
        <f t="shared" si="9"/>
        <v>10.882750311020127</v>
      </c>
      <c r="J60" s="61">
        <f t="shared" si="10"/>
        <v>24.116718826736154</v>
      </c>
      <c r="K60" s="61">
        <f t="shared" si="11"/>
        <v>-0.32432277156561112</v>
      </c>
      <c r="L60" s="61">
        <f t="shared" si="12"/>
        <v>-0.71871547792797252</v>
      </c>
      <c r="M60" s="61">
        <f t="shared" ca="1" si="4"/>
        <v>-0.1433411760547757</v>
      </c>
      <c r="N60" s="61">
        <f t="shared" ca="1" si="13"/>
        <v>9.0634902107907709E-6</v>
      </c>
      <c r="O60" s="177">
        <f t="shared" ca="1" si="14"/>
        <v>3481883.3577041556</v>
      </c>
      <c r="P60" s="61">
        <f t="shared" ca="1" si="15"/>
        <v>100945639.22916086</v>
      </c>
      <c r="Q60" s="61">
        <f t="shared" ca="1" si="16"/>
        <v>8899318.3945484143</v>
      </c>
      <c r="R60">
        <f t="shared" ca="1" si="5"/>
        <v>-3.0105631052663173E-3</v>
      </c>
    </row>
    <row r="61" spans="1:18">
      <c r="A61" s="174">
        <v>22215</v>
      </c>
      <c r="B61" s="174">
        <v>-0.14294452379179209</v>
      </c>
      <c r="C61" s="174">
        <v>1</v>
      </c>
      <c r="D61" s="176">
        <f t="shared" si="6"/>
        <v>2.2214999999999998</v>
      </c>
      <c r="E61" s="176">
        <f t="shared" si="6"/>
        <v>-0.14294452379179209</v>
      </c>
      <c r="F61" s="61">
        <f t="shared" si="7"/>
        <v>2.2214999999999998</v>
      </c>
      <c r="G61" s="61">
        <f t="shared" si="7"/>
        <v>-0.14294452379179209</v>
      </c>
      <c r="H61" s="61">
        <f t="shared" si="8"/>
        <v>4.9350622499999988</v>
      </c>
      <c r="I61" s="61">
        <f t="shared" si="9"/>
        <v>10.963240788374996</v>
      </c>
      <c r="J61" s="61">
        <f t="shared" si="10"/>
        <v>24.354839411375053</v>
      </c>
      <c r="K61" s="61">
        <f t="shared" si="11"/>
        <v>-0.31755125960346609</v>
      </c>
      <c r="L61" s="61">
        <f t="shared" si="12"/>
        <v>-0.70544012320909988</v>
      </c>
      <c r="M61" s="61">
        <f t="shared" ca="1" si="4"/>
        <v>-0.1437315311423282</v>
      </c>
      <c r="N61" s="61">
        <f t="shared" ca="1" si="13"/>
        <v>6.1938056979786182E-7</v>
      </c>
      <c r="O61" s="177">
        <f t="shared" ca="1" si="14"/>
        <v>3574671.9604644645</v>
      </c>
      <c r="P61" s="61">
        <f t="shared" ca="1" si="15"/>
        <v>100405972.65590635</v>
      </c>
      <c r="Q61" s="61">
        <f t="shared" ca="1" si="16"/>
        <v>8818219.1437600553</v>
      </c>
      <c r="R61">
        <f t="shared" ca="1" si="5"/>
        <v>7.8700735053610638E-4</v>
      </c>
    </row>
    <row r="62" spans="1:18">
      <c r="A62" s="174">
        <v>22780</v>
      </c>
      <c r="B62" s="174">
        <v>-0.15508492760214737</v>
      </c>
      <c r="C62" s="174">
        <v>1</v>
      </c>
      <c r="D62" s="176">
        <f t="shared" si="6"/>
        <v>2.278</v>
      </c>
      <c r="E62" s="176">
        <f t="shared" si="6"/>
        <v>-0.15508492760214737</v>
      </c>
      <c r="F62" s="61">
        <f t="shared" si="7"/>
        <v>2.278</v>
      </c>
      <c r="G62" s="61">
        <f t="shared" si="7"/>
        <v>-0.15508492760214737</v>
      </c>
      <c r="H62" s="61">
        <f t="shared" si="8"/>
        <v>5.1892839999999998</v>
      </c>
      <c r="I62" s="61">
        <f t="shared" si="9"/>
        <v>11.821188952</v>
      </c>
      <c r="J62" s="61">
        <f t="shared" si="10"/>
        <v>26.928668432656</v>
      </c>
      <c r="K62" s="61">
        <f t="shared" si="11"/>
        <v>-0.35328346507769171</v>
      </c>
      <c r="L62" s="61">
        <f t="shared" si="12"/>
        <v>-0.80477973344698173</v>
      </c>
      <c r="M62" s="61">
        <f t="shared" ca="1" si="4"/>
        <v>-0.14782982034314018</v>
      </c>
      <c r="N62" s="61">
        <f t="shared" ca="1" si="13"/>
        <v>5.2636581339698787E-5</v>
      </c>
      <c r="O62" s="177">
        <f t="shared" ca="1" si="14"/>
        <v>4488842.5337533616</v>
      </c>
      <c r="P62" s="61">
        <f t="shared" ca="1" si="15"/>
        <v>94052279.914185122</v>
      </c>
      <c r="Q62" s="61">
        <f t="shared" ca="1" si="16"/>
        <v>7932965.177878703</v>
      </c>
      <c r="R62">
        <f t="shared" ca="1" si="5"/>
        <v>-7.2551072590071874E-3</v>
      </c>
    </row>
    <row r="63" spans="1:18">
      <c r="A63" s="174">
        <v>22783</v>
      </c>
      <c r="B63" s="174">
        <v>-0.14923230777083391</v>
      </c>
      <c r="C63" s="174">
        <v>1</v>
      </c>
      <c r="D63" s="176">
        <f t="shared" si="6"/>
        <v>2.2783000000000002</v>
      </c>
      <c r="E63" s="176">
        <f t="shared" si="6"/>
        <v>-0.14923230777083391</v>
      </c>
      <c r="F63" s="61">
        <f t="shared" si="7"/>
        <v>2.2783000000000002</v>
      </c>
      <c r="G63" s="61">
        <f t="shared" si="7"/>
        <v>-0.14923230777083391</v>
      </c>
      <c r="H63" s="61">
        <f t="shared" si="8"/>
        <v>5.1906508900000006</v>
      </c>
      <c r="I63" s="61">
        <f t="shared" si="9"/>
        <v>11.825859922687002</v>
      </c>
      <c r="J63" s="61">
        <f t="shared" si="10"/>
        <v>26.9428566618578</v>
      </c>
      <c r="K63" s="61">
        <f t="shared" si="11"/>
        <v>-0.33999596679429089</v>
      </c>
      <c r="L63" s="61">
        <f t="shared" si="12"/>
        <v>-0.77461281114743297</v>
      </c>
      <c r="M63" s="61">
        <f t="shared" ca="1" si="4"/>
        <v>-0.14785183183488815</v>
      </c>
      <c r="N63" s="61">
        <f t="shared" ca="1" si="13"/>
        <v>1.905713809725315E-6</v>
      </c>
      <c r="O63" s="177">
        <f t="shared" ca="1" si="14"/>
        <v>4493395.0266116997</v>
      </c>
      <c r="P63" s="61">
        <f t="shared" ca="1" si="15"/>
        <v>94014997.781189948</v>
      </c>
      <c r="Q63" s="61">
        <f t="shared" ca="1" si="16"/>
        <v>7928067.3091298128</v>
      </c>
      <c r="R63">
        <f t="shared" ca="1" si="5"/>
        <v>-1.3804759359457575E-3</v>
      </c>
    </row>
    <row r="64" spans="1:18">
      <c r="A64" s="174">
        <v>24131</v>
      </c>
      <c r="B64" s="174">
        <v>-0.15734154957123647</v>
      </c>
      <c r="C64" s="174">
        <v>1</v>
      </c>
      <c r="D64" s="176">
        <f t="shared" si="6"/>
        <v>2.4131</v>
      </c>
      <c r="E64" s="176">
        <f t="shared" si="6"/>
        <v>-0.15734154957123647</v>
      </c>
      <c r="F64" s="61">
        <f t="shared" si="7"/>
        <v>2.4131</v>
      </c>
      <c r="G64" s="61">
        <f t="shared" si="7"/>
        <v>-0.15734154957123647</v>
      </c>
      <c r="H64" s="61">
        <f t="shared" si="8"/>
        <v>5.8230516100000003</v>
      </c>
      <c r="I64" s="61">
        <f t="shared" si="9"/>
        <v>14.051605840091002</v>
      </c>
      <c r="J64" s="61">
        <f t="shared" si="10"/>
        <v>33.907930052723593</v>
      </c>
      <c r="K64" s="61">
        <f t="shared" si="11"/>
        <v>-0.37968089327035076</v>
      </c>
      <c r="L64" s="61">
        <f t="shared" si="12"/>
        <v>-0.91620796355068346</v>
      </c>
      <c r="M64" s="61">
        <f t="shared" ca="1" si="4"/>
        <v>-0.15801022579164598</v>
      </c>
      <c r="N64" s="61">
        <f t="shared" ca="1" si="13"/>
        <v>4.4712788774113844E-7</v>
      </c>
      <c r="O64" s="177">
        <f t="shared" ca="1" si="14"/>
        <v>6034038.8096464938</v>
      </c>
      <c r="P64" s="61">
        <f t="shared" ca="1" si="15"/>
        <v>74070296.726727843</v>
      </c>
      <c r="Q64" s="61">
        <f t="shared" ca="1" si="16"/>
        <v>5587353.4456420913</v>
      </c>
      <c r="R64">
        <f t="shared" ca="1" si="5"/>
        <v>6.6867622040950314E-4</v>
      </c>
    </row>
    <row r="65" spans="1:18">
      <c r="A65" s="174">
        <v>24135.5</v>
      </c>
      <c r="B65" s="174">
        <v>-0.1582706065808166</v>
      </c>
      <c r="C65" s="174">
        <v>1</v>
      </c>
      <c r="D65" s="176">
        <f t="shared" si="6"/>
        <v>2.4135499999999999</v>
      </c>
      <c r="E65" s="176">
        <f t="shared" si="6"/>
        <v>-0.1582706065808166</v>
      </c>
      <c r="F65" s="61">
        <f t="shared" si="7"/>
        <v>2.4135499999999999</v>
      </c>
      <c r="G65" s="61">
        <f t="shared" si="7"/>
        <v>-0.1582706065808166</v>
      </c>
      <c r="H65" s="61">
        <f t="shared" si="8"/>
        <v>5.8252236024999995</v>
      </c>
      <c r="I65" s="61">
        <f t="shared" si="9"/>
        <v>14.059468425813874</v>
      </c>
      <c r="J65" s="61">
        <f t="shared" si="10"/>
        <v>33.933230019123073</v>
      </c>
      <c r="K65" s="61">
        <f t="shared" si="11"/>
        <v>-0.38199402251312986</v>
      </c>
      <c r="L65" s="61">
        <f t="shared" si="12"/>
        <v>-0.92196167303656451</v>
      </c>
      <c r="M65" s="61">
        <f t="shared" ca="1" si="4"/>
        <v>-0.15804503265202424</v>
      </c>
      <c r="N65" s="61">
        <f t="shared" ca="1" si="13"/>
        <v>5.0883597350818569E-8</v>
      </c>
      <c r="O65" s="177">
        <f t="shared" ca="1" si="14"/>
        <v>6037164.1984433979</v>
      </c>
      <c r="P65" s="61">
        <f t="shared" ca="1" si="15"/>
        <v>73994701.262484878</v>
      </c>
      <c r="Q65" s="61">
        <f t="shared" ca="1" si="16"/>
        <v>5579257.6565862726</v>
      </c>
      <c r="R65">
        <f t="shared" ca="1" si="5"/>
        <v>-2.2557392879235527E-4</v>
      </c>
    </row>
    <row r="66" spans="1:18">
      <c r="A66" s="174">
        <v>24141</v>
      </c>
      <c r="B66" s="174">
        <v>-0.15728392942089581</v>
      </c>
      <c r="C66" s="174">
        <v>1</v>
      </c>
      <c r="D66" s="176">
        <f t="shared" si="6"/>
        <v>2.4140999999999999</v>
      </c>
      <c r="E66" s="176">
        <f t="shared" si="6"/>
        <v>-0.15728392942089581</v>
      </c>
      <c r="F66" s="61">
        <f t="shared" si="7"/>
        <v>2.4140999999999999</v>
      </c>
      <c r="G66" s="61">
        <f t="shared" si="7"/>
        <v>-0.15728392942089581</v>
      </c>
      <c r="H66" s="61">
        <f t="shared" si="8"/>
        <v>5.8278788099999996</v>
      </c>
      <c r="I66" s="61">
        <f t="shared" si="9"/>
        <v>14.069082235220998</v>
      </c>
      <c r="J66" s="61">
        <f t="shared" si="10"/>
        <v>33.964171424047009</v>
      </c>
      <c r="K66" s="61">
        <f t="shared" si="11"/>
        <v>-0.37969913401498456</v>
      </c>
      <c r="L66" s="61">
        <f t="shared" si="12"/>
        <v>-0.91663167942557422</v>
      </c>
      <c r="M66" s="61">
        <f t="shared" ca="1" si="4"/>
        <v>-0.15808758246094939</v>
      </c>
      <c r="N66" s="61">
        <f t="shared" ca="1" si="13"/>
        <v>6.4585820878737202E-7</v>
      </c>
      <c r="O66" s="177">
        <f t="shared" ca="1" si="14"/>
        <v>6040963.5480799861</v>
      </c>
      <c r="P66" s="61">
        <f t="shared" ca="1" si="15"/>
        <v>73902241.89373602</v>
      </c>
      <c r="Q66" s="61">
        <f t="shared" ca="1" si="16"/>
        <v>5569362.0536205433</v>
      </c>
      <c r="R66">
        <f t="shared" ca="1" si="5"/>
        <v>8.0365304005358684E-4</v>
      </c>
    </row>
    <row r="67" spans="1:18">
      <c r="A67" s="174">
        <v>24141.5</v>
      </c>
      <c r="B67" s="174">
        <v>-0.15827605136874873</v>
      </c>
      <c r="C67" s="174">
        <v>1</v>
      </c>
      <c r="D67" s="176">
        <f t="shared" si="6"/>
        <v>2.4141499999999998</v>
      </c>
      <c r="E67" s="176">
        <f t="shared" si="6"/>
        <v>-0.15827605136874873</v>
      </c>
      <c r="F67" s="61">
        <f t="shared" si="7"/>
        <v>2.4141499999999998</v>
      </c>
      <c r="G67" s="61">
        <f t="shared" si="7"/>
        <v>-0.15827605136874873</v>
      </c>
      <c r="H67" s="61">
        <f t="shared" si="8"/>
        <v>5.8281202224999991</v>
      </c>
      <c r="I67" s="61">
        <f t="shared" si="9"/>
        <v>14.069956435148372</v>
      </c>
      <c r="J67" s="61">
        <f t="shared" si="10"/>
        <v>33.966985327913441</v>
      </c>
      <c r="K67" s="61">
        <f t="shared" si="11"/>
        <v>-0.38210212941186472</v>
      </c>
      <c r="L67" s="61">
        <f t="shared" si="12"/>
        <v>-0.92245185571965316</v>
      </c>
      <c r="M67" s="61">
        <f t="shared" ca="1" si="4"/>
        <v>-0.15809145106670722</v>
      </c>
      <c r="N67" s="61">
        <f t="shared" ca="1" si="13"/>
        <v>3.4077271513816683E-8</v>
      </c>
      <c r="O67" s="177">
        <f t="shared" ca="1" si="14"/>
        <v>6041307.8207907435</v>
      </c>
      <c r="P67" s="61">
        <f t="shared" ca="1" si="15"/>
        <v>73893832.963536024</v>
      </c>
      <c r="Q67" s="61">
        <f t="shared" ca="1" si="16"/>
        <v>5568462.4132658057</v>
      </c>
      <c r="R67">
        <f t="shared" ca="1" si="5"/>
        <v>-1.846003020415099E-4</v>
      </c>
    </row>
    <row r="68" spans="1:18">
      <c r="A68" s="174">
        <v>24153</v>
      </c>
      <c r="B68" s="174">
        <v>-0.15689493352464731</v>
      </c>
      <c r="C68" s="174">
        <v>1</v>
      </c>
      <c r="D68" s="176">
        <f t="shared" si="6"/>
        <v>2.4152999999999998</v>
      </c>
      <c r="E68" s="176">
        <f t="shared" si="6"/>
        <v>-0.15689493352464731</v>
      </c>
      <c r="F68" s="61">
        <f t="shared" si="7"/>
        <v>2.4152999999999998</v>
      </c>
      <c r="G68" s="61">
        <f t="shared" si="7"/>
        <v>-0.15689493352464731</v>
      </c>
      <c r="H68" s="61">
        <f t="shared" si="8"/>
        <v>5.8336740899999988</v>
      </c>
      <c r="I68" s="61">
        <f t="shared" si="9"/>
        <v>14.090073029576995</v>
      </c>
      <c r="J68" s="61">
        <f t="shared" si="10"/>
        <v>34.031753388337314</v>
      </c>
      <c r="K68" s="61">
        <f t="shared" si="11"/>
        <v>-0.37894833294208063</v>
      </c>
      <c r="L68" s="61">
        <f t="shared" si="12"/>
        <v>-0.91527390855500723</v>
      </c>
      <c r="M68" s="61">
        <f t="shared" ca="1" si="4"/>
        <v>-0.1581804492994017</v>
      </c>
      <c r="N68" s="61">
        <f t="shared" ca="1" si="13"/>
        <v>1.6525508071423708E-6</v>
      </c>
      <c r="O68" s="177">
        <f t="shared" ca="1" si="14"/>
        <v>6049174.3943165988</v>
      </c>
      <c r="P68" s="61">
        <f t="shared" ca="1" si="15"/>
        <v>73700265.635481194</v>
      </c>
      <c r="Q68" s="61">
        <f t="shared" ca="1" si="16"/>
        <v>5547768.9030620763</v>
      </c>
      <c r="R68">
        <f t="shared" ca="1" si="5"/>
        <v>1.2855157747543866E-3</v>
      </c>
    </row>
    <row r="69" spans="1:18">
      <c r="A69" s="174">
        <v>24155.5</v>
      </c>
      <c r="B69" s="174">
        <v>-0.15855557969170531</v>
      </c>
      <c r="C69" s="174">
        <v>1</v>
      </c>
      <c r="D69" s="176">
        <f t="shared" si="6"/>
        <v>2.4155500000000001</v>
      </c>
      <c r="E69" s="176">
        <f t="shared" si="6"/>
        <v>-0.15855557969170531</v>
      </c>
      <c r="F69" s="61">
        <f t="shared" si="7"/>
        <v>2.4155500000000001</v>
      </c>
      <c r="G69" s="61">
        <f t="shared" si="7"/>
        <v>-0.15855557969170531</v>
      </c>
      <c r="H69" s="61">
        <f t="shared" si="8"/>
        <v>5.8348818025</v>
      </c>
      <c r="I69" s="61">
        <f t="shared" si="9"/>
        <v>14.094448738028875</v>
      </c>
      <c r="J69" s="61">
        <f t="shared" si="10"/>
        <v>34.045845649145647</v>
      </c>
      <c r="K69" s="61">
        <f t="shared" si="11"/>
        <v>-0.38299893052429879</v>
      </c>
      <c r="L69" s="61">
        <f t="shared" si="12"/>
        <v>-0.92515306662796992</v>
      </c>
      <c r="M69" s="61">
        <f t="shared" ca="1" si="4"/>
        <v>-0.15819980188990959</v>
      </c>
      <c r="N69" s="61">
        <f t="shared" ca="1" si="13"/>
        <v>1.2657784425059086E-7</v>
      </c>
      <c r="O69" s="177">
        <f t="shared" ca="1" si="14"/>
        <v>6050871.3956660759</v>
      </c>
      <c r="P69" s="61">
        <f t="shared" ca="1" si="15"/>
        <v>73658144.834866419</v>
      </c>
      <c r="Q69" s="61">
        <f t="shared" ca="1" si="16"/>
        <v>5543269.8749330454</v>
      </c>
      <c r="R69">
        <f t="shared" ca="1" si="5"/>
        <v>-3.5577780179571472E-4</v>
      </c>
    </row>
    <row r="70" spans="1:18">
      <c r="A70" s="174">
        <v>24156</v>
      </c>
      <c r="B70" s="174">
        <v>-0.1577477097646115</v>
      </c>
      <c r="C70" s="174">
        <v>1</v>
      </c>
      <c r="D70" s="176">
        <f t="shared" si="6"/>
        <v>2.4156</v>
      </c>
      <c r="E70" s="176">
        <f t="shared" si="6"/>
        <v>-0.1577477097646115</v>
      </c>
      <c r="F70" s="61">
        <f t="shared" si="7"/>
        <v>2.4156</v>
      </c>
      <c r="G70" s="61">
        <f t="shared" si="7"/>
        <v>-0.1577477097646115</v>
      </c>
      <c r="H70" s="61">
        <f t="shared" si="8"/>
        <v>5.8351233599999999</v>
      </c>
      <c r="I70" s="61">
        <f t="shared" si="9"/>
        <v>14.095323988416</v>
      </c>
      <c r="J70" s="61">
        <f t="shared" si="10"/>
        <v>34.04866462641769</v>
      </c>
      <c r="K70" s="61">
        <f t="shared" si="11"/>
        <v>-0.38105536770739551</v>
      </c>
      <c r="L70" s="61">
        <f t="shared" si="12"/>
        <v>-0.92047734623398458</v>
      </c>
      <c r="M70" s="61">
        <f t="shared" ca="1" si="4"/>
        <v>-0.15820367262866619</v>
      </c>
      <c r="N70" s="61">
        <f t="shared" ca="1" si="13"/>
        <v>2.0790213339695856E-7</v>
      </c>
      <c r="O70" s="177">
        <f t="shared" ca="1" si="14"/>
        <v>6051210.2330249427</v>
      </c>
      <c r="P70" s="61">
        <f t="shared" ca="1" si="15"/>
        <v>73649718.925178483</v>
      </c>
      <c r="Q70" s="61">
        <f t="shared" ca="1" si="16"/>
        <v>5542370.0510529755</v>
      </c>
      <c r="R70">
        <f t="shared" ca="1" si="5"/>
        <v>4.5596286405469311E-4</v>
      </c>
    </row>
    <row r="71" spans="1:18">
      <c r="A71" s="174">
        <v>25160</v>
      </c>
      <c r="B71" s="174">
        <v>-0.1732645170954025</v>
      </c>
      <c r="C71" s="174">
        <v>1</v>
      </c>
      <c r="D71" s="176">
        <f t="shared" si="6"/>
        <v>2.516</v>
      </c>
      <c r="E71" s="176">
        <f t="shared" si="6"/>
        <v>-0.1732645170954025</v>
      </c>
      <c r="F71" s="61">
        <f t="shared" si="7"/>
        <v>2.516</v>
      </c>
      <c r="G71" s="61">
        <f t="shared" si="7"/>
        <v>-0.1732645170954025</v>
      </c>
      <c r="H71" s="61">
        <f t="shared" si="8"/>
        <v>6.3302560000000003</v>
      </c>
      <c r="I71" s="61">
        <f t="shared" si="9"/>
        <v>15.926924096</v>
      </c>
      <c r="J71" s="61">
        <f t="shared" si="10"/>
        <v>40.072141025535998</v>
      </c>
      <c r="K71" s="61">
        <f t="shared" si="11"/>
        <v>-0.4359335250120327</v>
      </c>
      <c r="L71" s="61">
        <f t="shared" si="12"/>
        <v>-1.0968087489302742</v>
      </c>
      <c r="M71" s="61">
        <f t="shared" ca="1" si="4"/>
        <v>-0.16612447244288536</v>
      </c>
      <c r="N71" s="61">
        <f t="shared" ca="1" si="13"/>
        <v>5.0980237639938546E-5</v>
      </c>
      <c r="O71" s="177">
        <f t="shared" ca="1" si="14"/>
        <v>6337234.6761537623</v>
      </c>
      <c r="P71" s="61">
        <f t="shared" ca="1" si="15"/>
        <v>55817258.230040781</v>
      </c>
      <c r="Q71" s="61">
        <f t="shared" ca="1" si="16"/>
        <v>3750476.81305771</v>
      </c>
      <c r="R71">
        <f t="shared" ca="1" si="5"/>
        <v>-7.1400446525171357E-3</v>
      </c>
    </row>
    <row r="72" spans="1:18">
      <c r="A72" s="174">
        <v>25183</v>
      </c>
      <c r="B72" s="174">
        <v>-0.17312552160358011</v>
      </c>
      <c r="C72" s="174">
        <v>1</v>
      </c>
      <c r="D72" s="176">
        <f t="shared" si="6"/>
        <v>2.5183</v>
      </c>
      <c r="E72" s="176">
        <f t="shared" si="6"/>
        <v>-0.17312552160358011</v>
      </c>
      <c r="F72" s="61">
        <f t="shared" si="7"/>
        <v>2.5183</v>
      </c>
      <c r="G72" s="61">
        <f t="shared" si="7"/>
        <v>-0.17312552160358011</v>
      </c>
      <c r="H72" s="61">
        <f t="shared" si="8"/>
        <v>6.3418348900000003</v>
      </c>
      <c r="I72" s="61">
        <f t="shared" si="9"/>
        <v>15.970642803487001</v>
      </c>
      <c r="J72" s="61">
        <f t="shared" si="10"/>
        <v>40.218869772021314</v>
      </c>
      <c r="K72" s="61">
        <f t="shared" si="11"/>
        <v>-0.4359820010542958</v>
      </c>
      <c r="L72" s="61">
        <f t="shared" si="12"/>
        <v>-1.0979334732550332</v>
      </c>
      <c r="M72" s="61">
        <f t="shared" ca="1" si="4"/>
        <v>-0.16630939975684297</v>
      </c>
      <c r="N72" s="61">
        <f t="shared" ca="1" si="13"/>
        <v>4.6459517029567228E-5</v>
      </c>
      <c r="O72" s="177">
        <f t="shared" ca="1" si="14"/>
        <v>6334331.335535909</v>
      </c>
      <c r="P72" s="61">
        <f t="shared" ca="1" si="15"/>
        <v>55394028.315869808</v>
      </c>
      <c r="Q72" s="61">
        <f t="shared" ca="1" si="16"/>
        <v>3710456.5622109636</v>
      </c>
      <c r="R72">
        <f t="shared" ca="1" si="5"/>
        <v>-6.8161218467371332E-3</v>
      </c>
    </row>
    <row r="73" spans="1:18">
      <c r="A73" s="174">
        <v>25203</v>
      </c>
      <c r="B73" s="174">
        <v>-0.16833110955011116</v>
      </c>
      <c r="C73" s="174">
        <v>1</v>
      </c>
      <c r="D73" s="176">
        <f t="shared" si="6"/>
        <v>2.5203000000000002</v>
      </c>
      <c r="E73" s="176">
        <f t="shared" si="6"/>
        <v>-0.16833110955011116</v>
      </c>
      <c r="F73" s="61">
        <f t="shared" si="7"/>
        <v>2.5203000000000002</v>
      </c>
      <c r="G73" s="61">
        <f t="shared" si="7"/>
        <v>-0.16833110955011116</v>
      </c>
      <c r="H73" s="61">
        <f t="shared" si="8"/>
        <v>6.3519120900000008</v>
      </c>
      <c r="I73" s="61">
        <f t="shared" si="9"/>
        <v>16.008724040427005</v>
      </c>
      <c r="J73" s="61">
        <f t="shared" si="10"/>
        <v>40.346787199088183</v>
      </c>
      <c r="K73" s="61">
        <f t="shared" si="11"/>
        <v>-0.42424489539914517</v>
      </c>
      <c r="L73" s="61">
        <f t="shared" si="12"/>
        <v>-1.0692244098744657</v>
      </c>
      <c r="M73" s="61">
        <f t="shared" ca="1" si="4"/>
        <v>-0.16647033262569957</v>
      </c>
      <c r="N73" s="61">
        <f t="shared" ca="1" si="13"/>
        <v>3.4624907624226318E-6</v>
      </c>
      <c r="O73" s="177">
        <f t="shared" ca="1" si="14"/>
        <v>6331460.353683495</v>
      </c>
      <c r="P73" s="61">
        <f t="shared" ca="1" si="15"/>
        <v>55025728.512684159</v>
      </c>
      <c r="Q73" s="61">
        <f t="shared" ca="1" si="16"/>
        <v>3675720.0617145589</v>
      </c>
      <c r="R73">
        <f t="shared" ca="1" si="5"/>
        <v>-1.8607769244115835E-3</v>
      </c>
    </row>
    <row r="74" spans="1:18">
      <c r="A74" s="174">
        <v>25249</v>
      </c>
      <c r="B74" s="174">
        <v>-0.16895524506571774</v>
      </c>
      <c r="C74" s="174">
        <v>1</v>
      </c>
      <c r="D74" s="176">
        <f t="shared" si="6"/>
        <v>2.5249000000000001</v>
      </c>
      <c r="E74" s="176">
        <f t="shared" si="6"/>
        <v>-0.16895524506571774</v>
      </c>
      <c r="F74" s="61">
        <f t="shared" si="7"/>
        <v>2.5249000000000001</v>
      </c>
      <c r="G74" s="61">
        <f t="shared" si="7"/>
        <v>-0.16895524506571774</v>
      </c>
      <c r="H74" s="61">
        <f t="shared" si="8"/>
        <v>6.3751200100000007</v>
      </c>
      <c r="I74" s="61">
        <f t="shared" si="9"/>
        <v>16.096540513249003</v>
      </c>
      <c r="J74" s="61">
        <f t="shared" si="10"/>
        <v>40.642155141902414</v>
      </c>
      <c r="K74" s="61">
        <f t="shared" si="11"/>
        <v>-0.42659509826643077</v>
      </c>
      <c r="L74" s="61">
        <f t="shared" si="12"/>
        <v>-1.0771099636129111</v>
      </c>
      <c r="M74" s="61">
        <f t="shared" ca="1" si="4"/>
        <v>-0.16684092482988427</v>
      </c>
      <c r="N74" s="61">
        <f t="shared" ca="1" si="13"/>
        <v>4.4703500596548867E-6</v>
      </c>
      <c r="O74" s="177">
        <f t="shared" ca="1" si="14"/>
        <v>6323635.7175638238</v>
      </c>
      <c r="P74" s="61">
        <f t="shared" ca="1" si="15"/>
        <v>54177755.601924643</v>
      </c>
      <c r="Q74" s="61">
        <f t="shared" ca="1" si="16"/>
        <v>3596059.2591825291</v>
      </c>
      <c r="R74">
        <f t="shared" ca="1" si="5"/>
        <v>-2.1143202358334667E-3</v>
      </c>
    </row>
    <row r="75" spans="1:18">
      <c r="A75" s="174">
        <v>25249.5</v>
      </c>
      <c r="B75" s="174">
        <v>-0.16664790847605293</v>
      </c>
      <c r="C75" s="174">
        <v>1</v>
      </c>
      <c r="D75" s="176">
        <f t="shared" si="6"/>
        <v>2.52495</v>
      </c>
      <c r="E75" s="176">
        <f t="shared" si="6"/>
        <v>-0.16664790847605293</v>
      </c>
      <c r="F75" s="61">
        <f t="shared" si="7"/>
        <v>2.52495</v>
      </c>
      <c r="G75" s="61">
        <f t="shared" si="7"/>
        <v>-0.16664790847605293</v>
      </c>
      <c r="H75" s="61">
        <f t="shared" si="8"/>
        <v>6.3753725025000003</v>
      </c>
      <c r="I75" s="61">
        <f t="shared" si="9"/>
        <v>16.097496800187375</v>
      </c>
      <c r="J75" s="61">
        <f t="shared" si="10"/>
        <v>40.645374545633118</v>
      </c>
      <c r="K75" s="61">
        <f t="shared" si="11"/>
        <v>-0.42077763650660988</v>
      </c>
      <c r="L75" s="61">
        <f t="shared" si="12"/>
        <v>-1.0624424932973646</v>
      </c>
      <c r="M75" s="61">
        <f t="shared" ca="1" si="4"/>
        <v>-0.16684495642616992</v>
      </c>
      <c r="N75" s="61">
        <f t="shared" ca="1" si="13"/>
        <v>3.8827894645308108E-8</v>
      </c>
      <c r="O75" s="177">
        <f t="shared" ca="1" si="14"/>
        <v>6323541.3219199739</v>
      </c>
      <c r="P75" s="61">
        <f t="shared" ca="1" si="15"/>
        <v>54168532.218283504</v>
      </c>
      <c r="Q75" s="61">
        <f t="shared" ca="1" si="16"/>
        <v>3595195.2135076267</v>
      </c>
      <c r="R75">
        <f t="shared" ca="1" si="5"/>
        <v>1.9704795011699083E-4</v>
      </c>
    </row>
    <row r="76" spans="1:18">
      <c r="A76" s="174">
        <v>27295.5</v>
      </c>
      <c r="B76" s="174">
        <v>-0.18194593648056043</v>
      </c>
      <c r="C76" s="174">
        <v>1</v>
      </c>
      <c r="D76" s="176">
        <f t="shared" si="6"/>
        <v>2.7295500000000001</v>
      </c>
      <c r="E76" s="176">
        <f t="shared" si="6"/>
        <v>-0.18194593648056043</v>
      </c>
      <c r="F76" s="61">
        <f t="shared" si="7"/>
        <v>2.7295500000000001</v>
      </c>
      <c r="G76" s="61">
        <f t="shared" si="7"/>
        <v>-0.18194593648056043</v>
      </c>
      <c r="H76" s="61">
        <f t="shared" si="8"/>
        <v>7.4504432025000007</v>
      </c>
      <c r="I76" s="61">
        <f t="shared" si="9"/>
        <v>20.33635724338388</v>
      </c>
      <c r="J76" s="61">
        <f t="shared" si="10"/>
        <v>55.509103913678473</v>
      </c>
      <c r="K76" s="61">
        <f t="shared" si="11"/>
        <v>-0.49663053092051374</v>
      </c>
      <c r="L76" s="61">
        <f t="shared" si="12"/>
        <v>-1.3555778656740884</v>
      </c>
      <c r="M76" s="61">
        <f t="shared" ca="1" si="4"/>
        <v>-0.18395819066151575</v>
      </c>
      <c r="N76" s="61">
        <f t="shared" ca="1" si="13"/>
        <v>4.0491668887721869E-6</v>
      </c>
      <c r="O76" s="177">
        <f t="shared" ca="1" si="14"/>
        <v>4419552.061113419</v>
      </c>
      <c r="P76" s="61">
        <f t="shared" ca="1" si="15"/>
        <v>18288485.762820456</v>
      </c>
      <c r="Q76" s="61">
        <f t="shared" ca="1" si="16"/>
        <v>677565.13835434383</v>
      </c>
      <c r="R76">
        <f t="shared" ca="1" si="5"/>
        <v>2.0122541809553252E-3</v>
      </c>
    </row>
    <row r="77" spans="1:18">
      <c r="A77" s="174">
        <v>27469</v>
      </c>
      <c r="B77" s="174">
        <v>-0.18332019715594944</v>
      </c>
      <c r="C77" s="174">
        <v>1</v>
      </c>
      <c r="D77" s="176">
        <f t="shared" si="6"/>
        <v>2.7469000000000001</v>
      </c>
      <c r="E77" s="176">
        <f t="shared" si="6"/>
        <v>-0.18332019715594944</v>
      </c>
      <c r="F77" s="61">
        <f t="shared" si="7"/>
        <v>2.7469000000000001</v>
      </c>
      <c r="G77" s="61">
        <f t="shared" si="7"/>
        <v>-0.18332019715594944</v>
      </c>
      <c r="H77" s="61">
        <f t="shared" si="8"/>
        <v>7.5454596100000009</v>
      </c>
      <c r="I77" s="61">
        <f t="shared" si="9"/>
        <v>20.726623002709005</v>
      </c>
      <c r="J77" s="61">
        <f t="shared" si="10"/>
        <v>56.933960726141365</v>
      </c>
      <c r="K77" s="61">
        <f t="shared" si="11"/>
        <v>-0.50356224956767748</v>
      </c>
      <c r="L77" s="61">
        <f t="shared" si="12"/>
        <v>-1.3832351433374532</v>
      </c>
      <c r="M77" s="61">
        <f t="shared" ca="1" si="4"/>
        <v>-0.18546603327495709</v>
      </c>
      <c r="N77" s="61">
        <f t="shared" ca="1" si="13"/>
        <v>4.6046126496378094E-6</v>
      </c>
      <c r="O77" s="177">
        <f t="shared" ca="1" si="14"/>
        <v>4147083.1225076155</v>
      </c>
      <c r="P77" s="61">
        <f t="shared" ca="1" si="15"/>
        <v>15739094.231993439</v>
      </c>
      <c r="Q77" s="61">
        <f t="shared" ca="1" si="16"/>
        <v>517278.99279994587</v>
      </c>
      <c r="R77">
        <f t="shared" ca="1" si="5"/>
        <v>2.1458361190076491E-3</v>
      </c>
    </row>
    <row r="78" spans="1:18">
      <c r="A78" s="174">
        <v>28344.5</v>
      </c>
      <c r="B78" s="174">
        <v>-0.19152948227793273</v>
      </c>
      <c r="C78" s="174">
        <v>1</v>
      </c>
      <c r="D78" s="176">
        <f t="shared" si="6"/>
        <v>2.8344499999999999</v>
      </c>
      <c r="E78" s="176">
        <f t="shared" si="6"/>
        <v>-0.19152948227793273</v>
      </c>
      <c r="F78" s="61">
        <f t="shared" si="7"/>
        <v>2.8344499999999999</v>
      </c>
      <c r="G78" s="61">
        <f t="shared" si="7"/>
        <v>-0.19152948227793273</v>
      </c>
      <c r="H78" s="61">
        <f t="shared" si="8"/>
        <v>8.0341068025000002</v>
      </c>
      <c r="I78" s="61">
        <f t="shared" si="9"/>
        <v>22.772274026346125</v>
      </c>
      <c r="J78" s="61">
        <f t="shared" si="10"/>
        <v>64.546872113976775</v>
      </c>
      <c r="K78" s="61">
        <f t="shared" si="11"/>
        <v>-0.54288074104268647</v>
      </c>
      <c r="L78" s="61">
        <f t="shared" si="12"/>
        <v>-1.5387683164484427</v>
      </c>
      <c r="M78" s="61">
        <f t="shared" ca="1" si="4"/>
        <v>-0.19320987188273364</v>
      </c>
      <c r="N78" s="61">
        <f t="shared" ca="1" si="13"/>
        <v>2.8237092239229524E-6</v>
      </c>
      <c r="O78" s="177">
        <f t="shared" ca="1" si="14"/>
        <v>2658936.0926972548</v>
      </c>
      <c r="P78" s="61">
        <f t="shared" ca="1" si="15"/>
        <v>5256884.3605001429</v>
      </c>
      <c r="Q78" s="61">
        <f t="shared" ca="1" si="16"/>
        <v>26884.808871797388</v>
      </c>
      <c r="R78">
        <f t="shared" ca="1" si="5"/>
        <v>1.6803896048009082E-3</v>
      </c>
    </row>
    <row r="79" spans="1:18">
      <c r="A79" s="174">
        <v>28353</v>
      </c>
      <c r="B79" s="174">
        <v>-0.19131790727274547</v>
      </c>
      <c r="C79" s="174">
        <v>1</v>
      </c>
      <c r="D79" s="176">
        <f t="shared" si="6"/>
        <v>2.8353000000000002</v>
      </c>
      <c r="E79" s="176">
        <f t="shared" si="6"/>
        <v>-0.19131790727274547</v>
      </c>
      <c r="F79" s="61">
        <f t="shared" si="7"/>
        <v>2.8353000000000002</v>
      </c>
      <c r="G79" s="61">
        <f t="shared" si="7"/>
        <v>-0.19131790727274547</v>
      </c>
      <c r="H79" s="61">
        <f t="shared" si="8"/>
        <v>8.0389260900000004</v>
      </c>
      <c r="I79" s="61">
        <f t="shared" si="9"/>
        <v>22.792767142977002</v>
      </c>
      <c r="J79" s="61">
        <f t="shared" si="10"/>
        <v>64.624332680482695</v>
      </c>
      <c r="K79" s="61">
        <f t="shared" si="11"/>
        <v>-0.54244366249041531</v>
      </c>
      <c r="L79" s="61">
        <f t="shared" si="12"/>
        <v>-1.5379905162590746</v>
      </c>
      <c r="M79" s="61">
        <f t="shared" ca="1" si="4"/>
        <v>-0.19328616011651889</v>
      </c>
      <c r="N79" s="61">
        <f t="shared" ca="1" si="13"/>
        <v>3.8740192570221384E-6</v>
      </c>
      <c r="O79" s="177">
        <f t="shared" ca="1" si="14"/>
        <v>2644143.5595987369</v>
      </c>
      <c r="P79" s="61">
        <f t="shared" ca="1" si="15"/>
        <v>5178357.3863425488</v>
      </c>
      <c r="Q79" s="61">
        <f t="shared" ca="1" si="16"/>
        <v>25066.056089557074</v>
      </c>
      <c r="R79">
        <f t="shared" ca="1" si="5"/>
        <v>1.9682528437734159E-3</v>
      </c>
    </row>
    <row r="80" spans="1:18">
      <c r="A80" s="174">
        <v>28373</v>
      </c>
      <c r="B80" s="174">
        <v>-0.19135543591403531</v>
      </c>
      <c r="C80" s="174">
        <v>1</v>
      </c>
      <c r="D80" s="176">
        <f t="shared" si="6"/>
        <v>2.8372999999999999</v>
      </c>
      <c r="E80" s="176">
        <f t="shared" si="6"/>
        <v>-0.19135543591403531</v>
      </c>
      <c r="F80" s="61">
        <f t="shared" si="7"/>
        <v>2.8372999999999999</v>
      </c>
      <c r="G80" s="61">
        <f t="shared" si="7"/>
        <v>-0.19135543591403531</v>
      </c>
      <c r="H80" s="61">
        <f t="shared" si="8"/>
        <v>8.0502712899999995</v>
      </c>
      <c r="I80" s="61">
        <f t="shared" si="9"/>
        <v>22.841034731116999</v>
      </c>
      <c r="J80" s="61">
        <f t="shared" si="10"/>
        <v>64.806867842598265</v>
      </c>
      <c r="K80" s="61">
        <f t="shared" si="11"/>
        <v>-0.54293277831889242</v>
      </c>
      <c r="L80" s="61">
        <f t="shared" si="12"/>
        <v>-1.5404631719241935</v>
      </c>
      <c r="M80" s="61">
        <f t="shared" ca="1" si="4"/>
        <v>-0.19346574569199015</v>
      </c>
      <c r="N80" s="61">
        <f t="shared" ca="1" si="13"/>
        <v>4.4534073589318237E-6</v>
      </c>
      <c r="O80" s="177">
        <f t="shared" ca="1" si="14"/>
        <v>2609352.7718478632</v>
      </c>
      <c r="P80" s="61">
        <f t="shared" ca="1" si="15"/>
        <v>4995602.9279099563</v>
      </c>
      <c r="Q80" s="61">
        <f t="shared" ca="1" si="16"/>
        <v>21032.326964839889</v>
      </c>
      <c r="R80">
        <f t="shared" ca="1" si="5"/>
        <v>2.1103097779548441E-3</v>
      </c>
    </row>
    <row r="81" spans="1:18">
      <c r="A81" s="174">
        <v>28387.5</v>
      </c>
      <c r="B81" s="174">
        <v>-0.19336519455911783</v>
      </c>
      <c r="C81" s="174">
        <v>1</v>
      </c>
      <c r="D81" s="176">
        <f t="shared" si="6"/>
        <v>2.8387500000000001</v>
      </c>
      <c r="E81" s="176">
        <f t="shared" si="6"/>
        <v>-0.19336519455911783</v>
      </c>
      <c r="F81" s="61">
        <f t="shared" si="7"/>
        <v>2.8387500000000001</v>
      </c>
      <c r="G81" s="61">
        <f t="shared" si="7"/>
        <v>-0.19336519455911783</v>
      </c>
      <c r="H81" s="61">
        <f t="shared" si="8"/>
        <v>8.0585015625</v>
      </c>
      <c r="I81" s="61">
        <f t="shared" si="9"/>
        <v>22.876071310546877</v>
      </c>
      <c r="J81" s="61">
        <f t="shared" si="10"/>
        <v>64.939447432814944</v>
      </c>
      <c r="K81" s="61">
        <f t="shared" si="11"/>
        <v>-0.54891544605469578</v>
      </c>
      <c r="L81" s="61">
        <f t="shared" si="12"/>
        <v>-1.5582337224877676</v>
      </c>
      <c r="M81" s="61">
        <f t="shared" ca="1" si="4"/>
        <v>-0.19359601882266492</v>
      </c>
      <c r="N81" s="61">
        <f t="shared" ca="1" si="13"/>
        <v>5.3279840642057108E-8</v>
      </c>
      <c r="O81" s="177">
        <f t="shared" ca="1" si="14"/>
        <v>2584144.6178422119</v>
      </c>
      <c r="P81" s="61">
        <f t="shared" ca="1" si="15"/>
        <v>4864885.0940634031</v>
      </c>
      <c r="Q81" s="61">
        <f t="shared" ca="1" si="16"/>
        <v>18324.458962064971</v>
      </c>
      <c r="R81">
        <f t="shared" ca="1" si="5"/>
        <v>2.308242635470914E-4</v>
      </c>
    </row>
    <row r="82" spans="1:18">
      <c r="A82" s="174">
        <v>28387.5</v>
      </c>
      <c r="B82" s="174">
        <v>-0.19256519455749965</v>
      </c>
      <c r="C82" s="174">
        <v>1</v>
      </c>
      <c r="D82" s="176">
        <f t="shared" si="6"/>
        <v>2.8387500000000001</v>
      </c>
      <c r="E82" s="176">
        <f t="shared" si="6"/>
        <v>-0.19256519455749965</v>
      </c>
      <c r="F82" s="61">
        <f t="shared" si="7"/>
        <v>2.8387500000000001</v>
      </c>
      <c r="G82" s="61">
        <f t="shared" si="7"/>
        <v>-0.19256519455749965</v>
      </c>
      <c r="H82" s="61">
        <f t="shared" si="8"/>
        <v>8.0585015625</v>
      </c>
      <c r="I82" s="61">
        <f t="shared" si="9"/>
        <v>22.876071310546877</v>
      </c>
      <c r="J82" s="61">
        <f t="shared" si="10"/>
        <v>64.939447432814944</v>
      </c>
      <c r="K82" s="61">
        <f t="shared" si="11"/>
        <v>-0.54664444605010221</v>
      </c>
      <c r="L82" s="61">
        <f t="shared" si="12"/>
        <v>-1.5517869212247277</v>
      </c>
      <c r="M82" s="61">
        <f t="shared" ca="1" si="4"/>
        <v>-0.19359601882266492</v>
      </c>
      <c r="N82" s="61">
        <f t="shared" ca="1" si="13"/>
        <v>1.0625986656535072E-6</v>
      </c>
      <c r="O82" s="177">
        <f t="shared" ca="1" si="14"/>
        <v>2584144.6178422119</v>
      </c>
      <c r="P82" s="61">
        <f t="shared" ca="1" si="15"/>
        <v>4864885.0940634031</v>
      </c>
      <c r="Q82" s="61">
        <f t="shared" ca="1" si="16"/>
        <v>18324.458962064971</v>
      </c>
      <c r="R82">
        <f t="shared" ca="1" si="5"/>
        <v>1.0308242651652644E-3</v>
      </c>
    </row>
    <row r="83" spans="1:18">
      <c r="A83" s="174">
        <v>28419</v>
      </c>
      <c r="B83" s="174">
        <v>-0.19225205491822753</v>
      </c>
      <c r="C83" s="174">
        <v>1</v>
      </c>
      <c r="D83" s="176">
        <f t="shared" si="6"/>
        <v>2.8418999999999999</v>
      </c>
      <c r="E83" s="176">
        <f t="shared" si="6"/>
        <v>-0.19225205491822753</v>
      </c>
      <c r="F83" s="61">
        <f t="shared" si="7"/>
        <v>2.8418999999999999</v>
      </c>
      <c r="G83" s="61">
        <f t="shared" si="7"/>
        <v>-0.19225205491822753</v>
      </c>
      <c r="H83" s="61">
        <f t="shared" si="8"/>
        <v>8.0763956099999987</v>
      </c>
      <c r="I83" s="61">
        <f t="shared" si="9"/>
        <v>22.952308684058995</v>
      </c>
      <c r="J83" s="61">
        <f t="shared" si="10"/>
        <v>65.228166049227255</v>
      </c>
      <c r="K83" s="61">
        <f t="shared" si="11"/>
        <v>-0.54636111487211081</v>
      </c>
      <c r="L83" s="61">
        <f t="shared" si="12"/>
        <v>-1.5527036523550517</v>
      </c>
      <c r="M83" s="61">
        <f t="shared" ca="1" si="4"/>
        <v>-0.1938792391213886</v>
      </c>
      <c r="N83" s="61">
        <f t="shared" ca="1" si="13"/>
        <v>2.6477284310169428E-6</v>
      </c>
      <c r="O83" s="177">
        <f t="shared" ca="1" si="14"/>
        <v>2529434.2849624585</v>
      </c>
      <c r="P83" s="61">
        <f t="shared" ca="1" si="15"/>
        <v>4586113.4572002422</v>
      </c>
      <c r="Q83" s="61">
        <f t="shared" ca="1" si="16"/>
        <v>13073.481220734149</v>
      </c>
      <c r="R83">
        <f t="shared" ca="1" si="5"/>
        <v>1.627184203161075E-3</v>
      </c>
    </row>
    <row r="84" spans="1:18">
      <c r="A84" s="174">
        <v>28422</v>
      </c>
      <c r="B84" s="174">
        <v>-0.19761271838015074</v>
      </c>
      <c r="C84" s="174">
        <v>1</v>
      </c>
      <c r="D84" s="176">
        <f t="shared" ref="D84:E142" si="17">A84/A$18</f>
        <v>2.8422000000000001</v>
      </c>
      <c r="E84" s="176">
        <f t="shared" si="17"/>
        <v>-0.19761271838015074</v>
      </c>
      <c r="F84" s="61">
        <f t="shared" ref="F84:G142" si="18">$C84*D84</f>
        <v>2.8422000000000001</v>
      </c>
      <c r="G84" s="61">
        <f t="shared" si="18"/>
        <v>-0.19761271838015074</v>
      </c>
      <c r="H84" s="61">
        <f t="shared" si="8"/>
        <v>8.0781008400000012</v>
      </c>
      <c r="I84" s="61">
        <f t="shared" si="9"/>
        <v>22.959578207448004</v>
      </c>
      <c r="J84" s="61">
        <f t="shared" si="10"/>
        <v>65.255713181208719</v>
      </c>
      <c r="K84" s="61">
        <f t="shared" si="11"/>
        <v>-0.56165486818006438</v>
      </c>
      <c r="L84" s="61">
        <f t="shared" si="12"/>
        <v>-1.5963354663413791</v>
      </c>
      <c r="M84" s="61">
        <f t="shared" ref="M84:M147" ca="1" si="19">+E$4+E$5*D84+E$6*D84^2</f>
        <v>-0.19390622770837007</v>
      </c>
      <c r="N84" s="61">
        <f t="shared" ca="1" si="13"/>
        <v>1.3738073099997091E-5</v>
      </c>
      <c r="O84" s="177">
        <f t="shared" ca="1" si="14"/>
        <v>2524227.9473934555</v>
      </c>
      <c r="P84" s="61">
        <f t="shared" ca="1" si="15"/>
        <v>4559937.8805862516</v>
      </c>
      <c r="Q84" s="61">
        <f t="shared" ca="1" si="16"/>
        <v>12618.732075966034</v>
      </c>
      <c r="R84">
        <f t="shared" ref="R84:R147" ca="1" si="20">+E84-M84</f>
        <v>-3.7064906717806656E-3</v>
      </c>
    </row>
    <row r="85" spans="1:18">
      <c r="A85" s="174">
        <v>28498</v>
      </c>
      <c r="B85" s="174">
        <v>-0.19391676087696344</v>
      </c>
      <c r="C85" s="174">
        <v>1</v>
      </c>
      <c r="D85" s="176">
        <f t="shared" si="17"/>
        <v>2.8498000000000001</v>
      </c>
      <c r="E85" s="176">
        <f t="shared" si="17"/>
        <v>-0.19391676087696344</v>
      </c>
      <c r="F85" s="61">
        <f t="shared" si="18"/>
        <v>2.8498000000000001</v>
      </c>
      <c r="G85" s="61">
        <f t="shared" si="18"/>
        <v>-0.19391676087696344</v>
      </c>
      <c r="H85" s="61">
        <f t="shared" ref="H85:H148" si="21">C85*D85*D85</f>
        <v>8.1213600400000008</v>
      </c>
      <c r="I85" s="61">
        <f t="shared" ref="I85:I148" si="22">C85*D85*D85*D85</f>
        <v>23.144251841992002</v>
      </c>
      <c r="J85" s="61">
        <f t="shared" ref="J85:J148" si="23">C85*D85*D85*D85*D85</f>
        <v>65.956488899308809</v>
      </c>
      <c r="K85" s="61">
        <f t="shared" ref="K85:K148" si="24">C85*E85*D85</f>
        <v>-0.55262398514717048</v>
      </c>
      <c r="L85" s="61">
        <f t="shared" ref="L85:L148" si="25">C85*E85*D85*D85</f>
        <v>-1.5748678328724064</v>
      </c>
      <c r="M85" s="61">
        <f t="shared" ca="1" si="19"/>
        <v>-0.19459082178716663</v>
      </c>
      <c r="N85" s="61">
        <f t="shared" ref="N85:N148" ca="1" si="26">C85*(M85-E85)^2</f>
        <v>4.543581106639593E-7</v>
      </c>
      <c r="O85" s="177">
        <f t="shared" ref="O85:O148" ca="1" si="27">(C85*O$1-O$2*F85+O$3*H85)^2</f>
        <v>2392634.223051561</v>
      </c>
      <c r="P85" s="61">
        <f t="shared" ref="P85:P148" ca="1" si="28">(-C85*O$2+O$4*F85-O$5*H85)^2</f>
        <v>3918861.1751738605</v>
      </c>
      <c r="Q85" s="61">
        <f t="shared" ref="Q85:Q148" ca="1" si="29">+(C85*O$3-F85*O$5+H85*O$6)^2</f>
        <v>3758.650231503872</v>
      </c>
      <c r="R85">
        <f t="shared" ca="1" si="20"/>
        <v>6.740609102031947E-4</v>
      </c>
    </row>
    <row r="86" spans="1:18">
      <c r="A86" s="174">
        <v>29593</v>
      </c>
      <c r="B86" s="174">
        <v>-0.2036495583904176</v>
      </c>
      <c r="C86" s="174">
        <v>1</v>
      </c>
      <c r="D86" s="176">
        <f t="shared" si="17"/>
        <v>2.9592999999999998</v>
      </c>
      <c r="E86" s="176">
        <f t="shared" si="17"/>
        <v>-0.2036495583904176</v>
      </c>
      <c r="F86" s="61">
        <f t="shared" si="18"/>
        <v>2.9592999999999998</v>
      </c>
      <c r="G86" s="61">
        <f t="shared" si="18"/>
        <v>-0.2036495583904176</v>
      </c>
      <c r="H86" s="61">
        <f t="shared" si="21"/>
        <v>8.7574564899999991</v>
      </c>
      <c r="I86" s="61">
        <f t="shared" si="22"/>
        <v>25.915940990856996</v>
      </c>
      <c r="J86" s="61">
        <f t="shared" si="23"/>
        <v>76.693044174243099</v>
      </c>
      <c r="K86" s="61">
        <f t="shared" si="24"/>
        <v>-0.60266013814476271</v>
      </c>
      <c r="L86" s="61">
        <f t="shared" si="25"/>
        <v>-1.7834521468117961</v>
      </c>
      <c r="M86" s="61">
        <f t="shared" ca="1" si="19"/>
        <v>-0.20464300376550654</v>
      </c>
      <c r="N86" s="61">
        <f t="shared" ca="1" si="26"/>
        <v>9.869337132856079E-7</v>
      </c>
      <c r="O86" s="177">
        <f t="shared" ca="1" si="27"/>
        <v>704557.38135794934</v>
      </c>
      <c r="P86" s="61">
        <f t="shared" ca="1" si="28"/>
        <v>179845.14820180865</v>
      </c>
      <c r="Q86" s="61">
        <f t="shared" ca="1" si="29"/>
        <v>513993.76422560983</v>
      </c>
      <c r="R86">
        <f t="shared" ca="1" si="20"/>
        <v>9.934453750889416E-4</v>
      </c>
    </row>
    <row r="87" spans="1:18">
      <c r="A87" s="174">
        <v>30262.5</v>
      </c>
      <c r="B87" s="174">
        <v>-0.2126596943257166</v>
      </c>
      <c r="C87" s="174">
        <v>1</v>
      </c>
      <c r="D87" s="176">
        <f t="shared" si="17"/>
        <v>3.0262500000000001</v>
      </c>
      <c r="E87" s="176">
        <f t="shared" si="17"/>
        <v>-0.2126596943257166</v>
      </c>
      <c r="F87" s="61">
        <f t="shared" si="18"/>
        <v>3.0262500000000001</v>
      </c>
      <c r="G87" s="61">
        <f t="shared" si="18"/>
        <v>-0.2126596943257166</v>
      </c>
      <c r="H87" s="61">
        <f t="shared" si="21"/>
        <v>9.1581890625</v>
      </c>
      <c r="I87" s="61">
        <f t="shared" si="22"/>
        <v>27.714969650390625</v>
      </c>
      <c r="J87" s="61">
        <f t="shared" si="23"/>
        <v>83.872426904494631</v>
      </c>
      <c r="K87" s="61">
        <f t="shared" si="24"/>
        <v>-0.64356139995319994</v>
      </c>
      <c r="L87" s="61">
        <f t="shared" si="25"/>
        <v>-1.9475776866083714</v>
      </c>
      <c r="M87" s="61">
        <f t="shared" ca="1" si="19"/>
        <v>-0.21096284191041878</v>
      </c>
      <c r="N87" s="61">
        <f t="shared" ca="1" si="26"/>
        <v>2.8793081193020541E-6</v>
      </c>
      <c r="O87" s="177">
        <f t="shared" ca="1" si="27"/>
        <v>97444.661115645737</v>
      </c>
      <c r="P87" s="61">
        <f t="shared" ca="1" si="28"/>
        <v>4162853.0445267283</v>
      </c>
      <c r="Q87" s="61">
        <f t="shared" ca="1" si="29"/>
        <v>1518925.1812096136</v>
      </c>
      <c r="R87">
        <f t="shared" ca="1" si="20"/>
        <v>-1.6968524152978226E-3</v>
      </c>
    </row>
    <row r="88" spans="1:18">
      <c r="A88" s="174">
        <v>30262.5</v>
      </c>
      <c r="B88" s="174">
        <v>-0.21264969432233125</v>
      </c>
      <c r="C88" s="174">
        <v>1</v>
      </c>
      <c r="D88" s="176">
        <f t="shared" si="17"/>
        <v>3.0262500000000001</v>
      </c>
      <c r="E88" s="176">
        <f t="shared" si="17"/>
        <v>-0.21264969432233125</v>
      </c>
      <c r="F88" s="61">
        <f t="shared" si="18"/>
        <v>3.0262500000000001</v>
      </c>
      <c r="G88" s="61">
        <f t="shared" si="18"/>
        <v>-0.21264969432233125</v>
      </c>
      <c r="H88" s="61">
        <f t="shared" si="21"/>
        <v>9.1581890625</v>
      </c>
      <c r="I88" s="61">
        <f t="shared" si="22"/>
        <v>27.714969650390625</v>
      </c>
      <c r="J88" s="61">
        <f t="shared" si="23"/>
        <v>83.872426904494631</v>
      </c>
      <c r="K88" s="61">
        <f t="shared" si="24"/>
        <v>-0.64353113744295498</v>
      </c>
      <c r="L88" s="61">
        <f t="shared" si="25"/>
        <v>-1.9474861046867427</v>
      </c>
      <c r="M88" s="61">
        <f t="shared" ca="1" si="19"/>
        <v>-0.21096284191041878</v>
      </c>
      <c r="N88" s="61">
        <f t="shared" ca="1" si="26"/>
        <v>2.8454710595749006E-6</v>
      </c>
      <c r="O88" s="177">
        <f t="shared" ca="1" si="27"/>
        <v>97444.661115645737</v>
      </c>
      <c r="P88" s="61">
        <f t="shared" ca="1" si="28"/>
        <v>4162853.0445267283</v>
      </c>
      <c r="Q88" s="61">
        <f t="shared" ca="1" si="29"/>
        <v>1518925.1812096136</v>
      </c>
      <c r="R88">
        <f t="shared" ca="1" si="20"/>
        <v>-1.686852411912465E-3</v>
      </c>
    </row>
    <row r="89" spans="1:18">
      <c r="A89" s="174">
        <v>30308.5</v>
      </c>
      <c r="B89" s="174">
        <v>-0.20525124330850228</v>
      </c>
      <c r="C89" s="174">
        <v>1</v>
      </c>
      <c r="D89" s="176">
        <f t="shared" si="17"/>
        <v>3.03085</v>
      </c>
      <c r="E89" s="176">
        <f t="shared" si="17"/>
        <v>-0.20525124330850228</v>
      </c>
      <c r="F89" s="61">
        <f t="shared" si="18"/>
        <v>3.03085</v>
      </c>
      <c r="G89" s="61">
        <f t="shared" si="18"/>
        <v>-0.20525124330850228</v>
      </c>
      <c r="H89" s="61">
        <f t="shared" si="21"/>
        <v>9.1860517225000002</v>
      </c>
      <c r="I89" s="61">
        <f t="shared" si="22"/>
        <v>27.841544863139127</v>
      </c>
      <c r="J89" s="61">
        <f t="shared" si="23"/>
        <v>84.383546248445228</v>
      </c>
      <c r="K89" s="61">
        <f t="shared" si="24"/>
        <v>-0.62208573078157414</v>
      </c>
      <c r="L89" s="61">
        <f t="shared" si="25"/>
        <v>-1.8854485371393339</v>
      </c>
      <c r="M89" s="61">
        <f t="shared" ca="1" si="19"/>
        <v>-0.21140190690607635</v>
      </c>
      <c r="N89" s="61">
        <f t="shared" ca="1" si="26"/>
        <v>3.7830662690522854E-5</v>
      </c>
      <c r="O89" s="177">
        <f t="shared" ca="1" si="27"/>
        <v>74692.502210670864</v>
      </c>
      <c r="P89" s="61">
        <f t="shared" ca="1" si="28"/>
        <v>4645914.2266309951</v>
      </c>
      <c r="Q89" s="61">
        <f t="shared" ca="1" si="29"/>
        <v>1610290.8208788023</v>
      </c>
      <c r="R89">
        <f t="shared" ca="1" si="20"/>
        <v>6.1506635975740742E-3</v>
      </c>
    </row>
    <row r="90" spans="1:18">
      <c r="A90" s="174">
        <v>31657</v>
      </c>
      <c r="B90" s="174">
        <v>-0.21968843543671274</v>
      </c>
      <c r="C90" s="174">
        <v>1</v>
      </c>
      <c r="D90" s="176">
        <f t="shared" si="17"/>
        <v>3.1657000000000002</v>
      </c>
      <c r="E90" s="176">
        <f t="shared" si="17"/>
        <v>-0.21968843543671274</v>
      </c>
      <c r="F90" s="61">
        <f t="shared" si="18"/>
        <v>3.1657000000000002</v>
      </c>
      <c r="G90" s="61">
        <f t="shared" si="18"/>
        <v>-0.21968843543671274</v>
      </c>
      <c r="H90" s="61">
        <f t="shared" si="21"/>
        <v>10.021656490000002</v>
      </c>
      <c r="I90" s="61">
        <f t="shared" si="22"/>
        <v>31.725557950393007</v>
      </c>
      <c r="J90" s="61">
        <f t="shared" si="23"/>
        <v>100.43359880355915</v>
      </c>
      <c r="K90" s="61">
        <f t="shared" si="24"/>
        <v>-0.69546768006200155</v>
      </c>
      <c r="L90" s="61">
        <f t="shared" si="25"/>
        <v>-2.2016420347722785</v>
      </c>
      <c r="M90" s="61">
        <f t="shared" ca="1" si="19"/>
        <v>-0.22454981811559285</v>
      </c>
      <c r="N90" s="61">
        <f t="shared" ca="1" si="26"/>
        <v>2.3633041550515614E-5</v>
      </c>
      <c r="O90" s="177">
        <f t="shared" ca="1" si="27"/>
        <v>1033606.9830835015</v>
      </c>
      <c r="P90" s="61">
        <f t="shared" ca="1" si="28"/>
        <v>33221964.122639049</v>
      </c>
      <c r="Q90" s="61">
        <f t="shared" ca="1" si="29"/>
        <v>5773912.9369784482</v>
      </c>
      <c r="R90">
        <f t="shared" ca="1" si="20"/>
        <v>4.8613826788801162E-3</v>
      </c>
    </row>
    <row r="91" spans="1:18">
      <c r="A91" s="174">
        <v>32533</v>
      </c>
      <c r="B91" s="174">
        <v>-0.24002910430447288</v>
      </c>
      <c r="C91" s="174">
        <v>1</v>
      </c>
      <c r="D91" s="176">
        <f t="shared" si="17"/>
        <v>3.2532999999999999</v>
      </c>
      <c r="E91" s="176">
        <f t="shared" si="17"/>
        <v>-0.24002910430447288</v>
      </c>
      <c r="F91" s="61">
        <f t="shared" si="18"/>
        <v>3.2532999999999999</v>
      </c>
      <c r="G91" s="61">
        <f t="shared" si="18"/>
        <v>-0.24002910430447288</v>
      </c>
      <c r="H91" s="61">
        <f t="shared" si="21"/>
        <v>10.583960889999998</v>
      </c>
      <c r="I91" s="61">
        <f t="shared" si="22"/>
        <v>34.432799963436992</v>
      </c>
      <c r="J91" s="61">
        <f t="shared" si="23"/>
        <v>112.02022812104956</v>
      </c>
      <c r="K91" s="61">
        <f t="shared" si="24"/>
        <v>-0.78088668503374159</v>
      </c>
      <c r="L91" s="61">
        <f t="shared" si="25"/>
        <v>-2.5404586524202712</v>
      </c>
      <c r="M91" s="61">
        <f t="shared" ca="1" si="19"/>
        <v>-0.23337749637409438</v>
      </c>
      <c r="N91" s="61">
        <f t="shared" ca="1" si="26"/>
        <v>4.4243888059474153E-5</v>
      </c>
      <c r="O91" s="177">
        <f t="shared" ca="1" si="27"/>
        <v>4043396.1744285044</v>
      </c>
      <c r="P91" s="61">
        <f t="shared" ca="1" si="28"/>
        <v>69717271.714331999</v>
      </c>
      <c r="Q91" s="61">
        <f t="shared" ca="1" si="29"/>
        <v>10271815.72208702</v>
      </c>
      <c r="R91">
        <f t="shared" ca="1" si="20"/>
        <v>-6.6516079303785003E-3</v>
      </c>
    </row>
    <row r="92" spans="1:18">
      <c r="A92" s="174">
        <v>32533</v>
      </c>
      <c r="B92" s="174">
        <v>-0.24000910430497813</v>
      </c>
      <c r="C92" s="174">
        <v>1</v>
      </c>
      <c r="D92" s="176">
        <f t="shared" si="17"/>
        <v>3.2532999999999999</v>
      </c>
      <c r="E92" s="176">
        <f t="shared" si="17"/>
        <v>-0.24000910430497813</v>
      </c>
      <c r="F92" s="61">
        <f t="shared" si="18"/>
        <v>3.2532999999999999</v>
      </c>
      <c r="G92" s="61">
        <f t="shared" si="18"/>
        <v>-0.24000910430497813</v>
      </c>
      <c r="H92" s="61">
        <f t="shared" si="21"/>
        <v>10.583960889999998</v>
      </c>
      <c r="I92" s="61">
        <f t="shared" si="22"/>
        <v>34.432799963436992</v>
      </c>
      <c r="J92" s="61">
        <f t="shared" si="23"/>
        <v>112.02022812104956</v>
      </c>
      <c r="K92" s="61">
        <f t="shared" si="24"/>
        <v>-0.78082161903538527</v>
      </c>
      <c r="L92" s="61">
        <f t="shared" si="25"/>
        <v>-2.540246973207819</v>
      </c>
      <c r="M92" s="61">
        <f t="shared" ca="1" si="19"/>
        <v>-0.23337749637409438</v>
      </c>
      <c r="N92" s="61">
        <f t="shared" ca="1" si="26"/>
        <v>4.3978223748960154E-5</v>
      </c>
      <c r="O92" s="177">
        <f t="shared" ca="1" si="27"/>
        <v>4043396.1744285044</v>
      </c>
      <c r="P92" s="61">
        <f t="shared" ca="1" si="28"/>
        <v>69717271.714331999</v>
      </c>
      <c r="Q92" s="61">
        <f t="shared" ca="1" si="29"/>
        <v>10271815.72208702</v>
      </c>
      <c r="R92">
        <f t="shared" ca="1" si="20"/>
        <v>-6.6316079308837428E-3</v>
      </c>
    </row>
    <row r="93" spans="1:18">
      <c r="A93" s="174">
        <v>32533</v>
      </c>
      <c r="B93" s="174">
        <v>-0.23972910430477556</v>
      </c>
      <c r="C93" s="174">
        <v>1</v>
      </c>
      <c r="D93" s="176">
        <f t="shared" si="17"/>
        <v>3.2532999999999999</v>
      </c>
      <c r="E93" s="176">
        <f t="shared" si="17"/>
        <v>-0.23972910430477556</v>
      </c>
      <c r="F93" s="61">
        <f t="shared" si="18"/>
        <v>3.2532999999999999</v>
      </c>
      <c r="G93" s="61">
        <f t="shared" si="18"/>
        <v>-0.23972910430477556</v>
      </c>
      <c r="H93" s="61">
        <f t="shared" si="21"/>
        <v>10.583960889999998</v>
      </c>
      <c r="I93" s="61">
        <f t="shared" si="22"/>
        <v>34.432799963436992</v>
      </c>
      <c r="J93" s="61">
        <f t="shared" si="23"/>
        <v>112.02022812104956</v>
      </c>
      <c r="K93" s="61">
        <f t="shared" si="24"/>
        <v>-0.77991069503472632</v>
      </c>
      <c r="L93" s="61">
        <f t="shared" si="25"/>
        <v>-2.537283464156475</v>
      </c>
      <c r="M93" s="61">
        <f t="shared" ca="1" si="19"/>
        <v>-0.23337749637409438</v>
      </c>
      <c r="N93" s="61">
        <f t="shared" ca="1" si="26"/>
        <v>4.0342923305092065E-5</v>
      </c>
      <c r="O93" s="177">
        <f t="shared" ca="1" si="27"/>
        <v>4043396.1744285044</v>
      </c>
      <c r="P93" s="61">
        <f t="shared" ca="1" si="28"/>
        <v>69717271.714331999</v>
      </c>
      <c r="Q93" s="61">
        <f t="shared" ca="1" si="29"/>
        <v>10271815.72208702</v>
      </c>
      <c r="R93">
        <f t="shared" ca="1" si="20"/>
        <v>-6.3516079306811801E-3</v>
      </c>
    </row>
    <row r="94" spans="1:18">
      <c r="A94" s="174">
        <v>32533</v>
      </c>
      <c r="B94" s="174">
        <v>-0.23970910430528081</v>
      </c>
      <c r="C94" s="174">
        <v>1</v>
      </c>
      <c r="D94" s="176">
        <f t="shared" si="17"/>
        <v>3.2532999999999999</v>
      </c>
      <c r="E94" s="176">
        <f t="shared" si="17"/>
        <v>-0.23970910430528081</v>
      </c>
      <c r="F94" s="61">
        <f t="shared" si="18"/>
        <v>3.2532999999999999</v>
      </c>
      <c r="G94" s="61">
        <f t="shared" si="18"/>
        <v>-0.23970910430528081</v>
      </c>
      <c r="H94" s="61">
        <f t="shared" si="21"/>
        <v>10.583960889999998</v>
      </c>
      <c r="I94" s="61">
        <f t="shared" si="22"/>
        <v>34.432799963436992</v>
      </c>
      <c r="J94" s="61">
        <f t="shared" si="23"/>
        <v>112.02022812104956</v>
      </c>
      <c r="K94" s="61">
        <f t="shared" si="24"/>
        <v>-0.77984562903637</v>
      </c>
      <c r="L94" s="61">
        <f t="shared" si="25"/>
        <v>-2.5370717849440223</v>
      </c>
      <c r="M94" s="61">
        <f t="shared" ca="1" si="19"/>
        <v>-0.23337749637409438</v>
      </c>
      <c r="N94" s="61">
        <f t="shared" ca="1" si="26"/>
        <v>4.0089258994262812E-5</v>
      </c>
      <c r="O94" s="177">
        <f t="shared" ca="1" si="27"/>
        <v>4043396.1744285044</v>
      </c>
      <c r="P94" s="61">
        <f t="shared" ca="1" si="28"/>
        <v>69717271.714331999</v>
      </c>
      <c r="Q94" s="61">
        <f t="shared" ca="1" si="29"/>
        <v>10271815.72208702</v>
      </c>
      <c r="R94">
        <f t="shared" ca="1" si="20"/>
        <v>-6.3316079311864226E-3</v>
      </c>
    </row>
    <row r="95" spans="1:18">
      <c r="A95" s="174">
        <v>32533</v>
      </c>
      <c r="B95" s="174">
        <v>-0.23970910430528081</v>
      </c>
      <c r="C95" s="174">
        <v>1</v>
      </c>
      <c r="D95" s="176">
        <f t="shared" si="17"/>
        <v>3.2532999999999999</v>
      </c>
      <c r="E95" s="176">
        <f t="shared" si="17"/>
        <v>-0.23970910430528081</v>
      </c>
      <c r="F95" s="61">
        <f t="shared" si="18"/>
        <v>3.2532999999999999</v>
      </c>
      <c r="G95" s="61">
        <f t="shared" si="18"/>
        <v>-0.23970910430528081</v>
      </c>
      <c r="H95" s="61">
        <f t="shared" si="21"/>
        <v>10.583960889999998</v>
      </c>
      <c r="I95" s="61">
        <f t="shared" si="22"/>
        <v>34.432799963436992</v>
      </c>
      <c r="J95" s="61">
        <f t="shared" si="23"/>
        <v>112.02022812104956</v>
      </c>
      <c r="K95" s="61">
        <f t="shared" si="24"/>
        <v>-0.77984562903637</v>
      </c>
      <c r="L95" s="61">
        <f t="shared" si="25"/>
        <v>-2.5370717849440223</v>
      </c>
      <c r="M95" s="61">
        <f t="shared" ca="1" si="19"/>
        <v>-0.23337749637409438</v>
      </c>
      <c r="N95" s="61">
        <f t="shared" ca="1" si="26"/>
        <v>4.0089258994262812E-5</v>
      </c>
      <c r="O95" s="177">
        <f t="shared" ca="1" si="27"/>
        <v>4043396.1744285044</v>
      </c>
      <c r="P95" s="61">
        <f t="shared" ca="1" si="28"/>
        <v>69717271.714331999</v>
      </c>
      <c r="Q95" s="61">
        <f t="shared" ca="1" si="29"/>
        <v>10271815.72208702</v>
      </c>
      <c r="R95">
        <f t="shared" ca="1" si="20"/>
        <v>-6.3316079311864226E-3</v>
      </c>
    </row>
    <row r="96" spans="1:18">
      <c r="A96" s="174">
        <v>32533</v>
      </c>
      <c r="B96" s="174">
        <v>-0.23969910430917141</v>
      </c>
      <c r="C96" s="174">
        <v>1</v>
      </c>
      <c r="D96" s="176">
        <f t="shared" si="17"/>
        <v>3.2532999999999999</v>
      </c>
      <c r="E96" s="176">
        <f t="shared" si="17"/>
        <v>-0.23969910430917141</v>
      </c>
      <c r="F96" s="61">
        <f t="shared" si="18"/>
        <v>3.2532999999999999</v>
      </c>
      <c r="G96" s="61">
        <f t="shared" si="18"/>
        <v>-0.23969910430917141</v>
      </c>
      <c r="H96" s="61">
        <f t="shared" si="21"/>
        <v>10.583960889999998</v>
      </c>
      <c r="I96" s="61">
        <f t="shared" si="22"/>
        <v>34.432799963436992</v>
      </c>
      <c r="J96" s="61">
        <f t="shared" si="23"/>
        <v>112.02022812104956</v>
      </c>
      <c r="K96" s="61">
        <f t="shared" si="24"/>
        <v>-0.77981309604902727</v>
      </c>
      <c r="L96" s="61">
        <f t="shared" si="25"/>
        <v>-2.5369659453763003</v>
      </c>
      <c r="M96" s="61">
        <f t="shared" ca="1" si="19"/>
        <v>-0.23337749637409438</v>
      </c>
      <c r="N96" s="61">
        <f t="shared" ca="1" si="26"/>
        <v>3.9962726884828778E-5</v>
      </c>
      <c r="O96" s="177">
        <f t="shared" ca="1" si="27"/>
        <v>4043396.1744285044</v>
      </c>
      <c r="P96" s="61">
        <f t="shared" ca="1" si="28"/>
        <v>69717271.714331999</v>
      </c>
      <c r="Q96" s="61">
        <f t="shared" ca="1" si="29"/>
        <v>10271815.72208702</v>
      </c>
      <c r="R96">
        <f t="shared" ca="1" si="20"/>
        <v>-6.3216079350770227E-3</v>
      </c>
    </row>
    <row r="97" spans="1:18">
      <c r="A97" s="174">
        <v>32533</v>
      </c>
      <c r="B97" s="174">
        <v>-0.23950910431033323</v>
      </c>
      <c r="C97" s="174">
        <v>1</v>
      </c>
      <c r="D97" s="176">
        <f t="shared" si="17"/>
        <v>3.2532999999999999</v>
      </c>
      <c r="E97" s="176">
        <f t="shared" si="17"/>
        <v>-0.23950910431033323</v>
      </c>
      <c r="F97" s="61">
        <f t="shared" si="18"/>
        <v>3.2532999999999999</v>
      </c>
      <c r="G97" s="61">
        <f t="shared" si="18"/>
        <v>-0.23950910431033323</v>
      </c>
      <c r="H97" s="61">
        <f t="shared" si="21"/>
        <v>10.583960889999998</v>
      </c>
      <c r="I97" s="61">
        <f t="shared" si="22"/>
        <v>34.432799963436992</v>
      </c>
      <c r="J97" s="61">
        <f t="shared" si="23"/>
        <v>112.02022812104956</v>
      </c>
      <c r="K97" s="61">
        <f t="shared" si="24"/>
        <v>-0.77919496905280705</v>
      </c>
      <c r="L97" s="61">
        <f t="shared" si="25"/>
        <v>-2.5349549928194972</v>
      </c>
      <c r="M97" s="61">
        <f t="shared" ca="1" si="19"/>
        <v>-0.23337749637409438</v>
      </c>
      <c r="N97" s="61">
        <f t="shared" ca="1" si="26"/>
        <v>3.7596615883747217E-5</v>
      </c>
      <c r="O97" s="177">
        <f t="shared" ca="1" si="27"/>
        <v>4043396.1744285044</v>
      </c>
      <c r="P97" s="61">
        <f t="shared" ca="1" si="28"/>
        <v>69717271.714331999</v>
      </c>
      <c r="Q97" s="61">
        <f t="shared" ca="1" si="29"/>
        <v>10271815.72208702</v>
      </c>
      <c r="R97">
        <f t="shared" ca="1" si="20"/>
        <v>-6.1316079362388476E-3</v>
      </c>
    </row>
    <row r="98" spans="1:18">
      <c r="A98" s="174">
        <v>32533</v>
      </c>
      <c r="B98" s="174">
        <v>-0.23947910430745312</v>
      </c>
      <c r="C98" s="174">
        <v>1</v>
      </c>
      <c r="D98" s="176">
        <f t="shared" si="17"/>
        <v>3.2532999999999999</v>
      </c>
      <c r="E98" s="176">
        <f t="shared" si="17"/>
        <v>-0.23947910430745312</v>
      </c>
      <c r="F98" s="61">
        <f t="shared" si="18"/>
        <v>3.2532999999999999</v>
      </c>
      <c r="G98" s="61">
        <f t="shared" si="18"/>
        <v>-0.23947910430745312</v>
      </c>
      <c r="H98" s="61">
        <f t="shared" si="21"/>
        <v>10.583960889999998</v>
      </c>
      <c r="I98" s="61">
        <f t="shared" si="22"/>
        <v>34.432799963436992</v>
      </c>
      <c r="J98" s="61">
        <f t="shared" si="23"/>
        <v>112.02022812104956</v>
      </c>
      <c r="K98" s="61">
        <f t="shared" si="24"/>
        <v>-0.77909737004343715</v>
      </c>
      <c r="L98" s="61">
        <f t="shared" si="25"/>
        <v>-2.5346374739623139</v>
      </c>
      <c r="M98" s="61">
        <f t="shared" ca="1" si="19"/>
        <v>-0.23337749637409438</v>
      </c>
      <c r="N98" s="61">
        <f t="shared" ca="1" si="26"/>
        <v>3.7229619372426223E-5</v>
      </c>
      <c r="O98" s="177">
        <f t="shared" ca="1" si="27"/>
        <v>4043396.1744285044</v>
      </c>
      <c r="P98" s="61">
        <f t="shared" ca="1" si="28"/>
        <v>69717271.714331999</v>
      </c>
      <c r="Q98" s="61">
        <f t="shared" ca="1" si="29"/>
        <v>10271815.72208702</v>
      </c>
      <c r="R98">
        <f t="shared" ca="1" si="20"/>
        <v>-6.1016079333587325E-3</v>
      </c>
    </row>
    <row r="99" spans="1:18">
      <c r="A99" s="174">
        <v>32575</v>
      </c>
      <c r="B99" s="174">
        <v>-0.2297435654551345</v>
      </c>
      <c r="C99" s="174">
        <v>1</v>
      </c>
      <c r="D99" s="176">
        <f t="shared" si="17"/>
        <v>3.2574999999999998</v>
      </c>
      <c r="E99" s="176">
        <f t="shared" si="17"/>
        <v>-0.2297435654551345</v>
      </c>
      <c r="F99" s="61">
        <f t="shared" si="18"/>
        <v>3.2574999999999998</v>
      </c>
      <c r="G99" s="61">
        <f t="shared" si="18"/>
        <v>-0.2297435654551345</v>
      </c>
      <c r="H99" s="61">
        <f t="shared" si="21"/>
        <v>10.611306249999998</v>
      </c>
      <c r="I99" s="61">
        <f t="shared" si="22"/>
        <v>34.566330109374995</v>
      </c>
      <c r="J99" s="61">
        <f t="shared" si="23"/>
        <v>112.59982033128904</v>
      </c>
      <c r="K99" s="61">
        <f t="shared" si="24"/>
        <v>-0.74838966447010058</v>
      </c>
      <c r="L99" s="61">
        <f t="shared" si="25"/>
        <v>-2.4378793320113523</v>
      </c>
      <c r="M99" s="61">
        <f t="shared" ca="1" si="19"/>
        <v>-0.2338064129394252</v>
      </c>
      <c r="N99" s="61">
        <f t="shared" ca="1" si="26"/>
        <v>1.6506729680607262E-5</v>
      </c>
      <c r="O99" s="177">
        <f t="shared" ca="1" si="27"/>
        <v>4250091.1686144015</v>
      </c>
      <c r="P99" s="61">
        <f t="shared" ca="1" si="28"/>
        <v>71884099.815549269</v>
      </c>
      <c r="Q99" s="61">
        <f t="shared" ca="1" si="29"/>
        <v>10528194.875088712</v>
      </c>
      <c r="R99">
        <f t="shared" ca="1" si="20"/>
        <v>4.0628474842906992E-3</v>
      </c>
    </row>
    <row r="100" spans="1:18">
      <c r="A100" s="174">
        <v>32581</v>
      </c>
      <c r="B100" s="174">
        <v>-0.22896272829657879</v>
      </c>
      <c r="C100" s="174">
        <v>1</v>
      </c>
      <c r="D100" s="176">
        <f t="shared" si="17"/>
        <v>3.2581000000000002</v>
      </c>
      <c r="E100" s="176">
        <f t="shared" si="17"/>
        <v>-0.22896272829657879</v>
      </c>
      <c r="F100" s="61">
        <f t="shared" si="18"/>
        <v>3.2581000000000002</v>
      </c>
      <c r="G100" s="61">
        <f t="shared" si="18"/>
        <v>-0.22896272829657879</v>
      </c>
      <c r="H100" s="61">
        <f t="shared" si="21"/>
        <v>10.615215610000002</v>
      </c>
      <c r="I100" s="61">
        <f t="shared" si="22"/>
        <v>34.585433978941005</v>
      </c>
      <c r="J100" s="61">
        <f t="shared" si="23"/>
        <v>112.68280244678769</v>
      </c>
      <c r="K100" s="61">
        <f t="shared" si="24"/>
        <v>-0.74598346506308344</v>
      </c>
      <c r="L100" s="61">
        <f t="shared" si="25"/>
        <v>-2.4304887275220324</v>
      </c>
      <c r="M100" s="61">
        <f t="shared" ca="1" si="19"/>
        <v>-0.23386772910024148</v>
      </c>
      <c r="N100" s="61">
        <f t="shared" ca="1" si="26"/>
        <v>2.4059032883931582E-5</v>
      </c>
      <c r="O100" s="177">
        <f t="shared" ca="1" si="27"/>
        <v>4280135.1182721518</v>
      </c>
      <c r="P100" s="61">
        <f t="shared" ca="1" si="28"/>
        <v>72196960.810899138</v>
      </c>
      <c r="Q100" s="61">
        <f t="shared" ca="1" si="29"/>
        <v>10565141.339758374</v>
      </c>
      <c r="R100">
        <f t="shared" ca="1" si="20"/>
        <v>4.9050008036626846E-3</v>
      </c>
    </row>
    <row r="101" spans="1:18">
      <c r="A101" s="174">
        <v>32581</v>
      </c>
      <c r="B101" s="174">
        <v>-0.22846272829465794</v>
      </c>
      <c r="C101" s="174">
        <v>1</v>
      </c>
      <c r="D101" s="176">
        <f t="shared" si="17"/>
        <v>3.2581000000000002</v>
      </c>
      <c r="E101" s="176">
        <f t="shared" si="17"/>
        <v>-0.22846272829465794</v>
      </c>
      <c r="F101" s="61">
        <f t="shared" si="18"/>
        <v>3.2581000000000002</v>
      </c>
      <c r="G101" s="61">
        <f t="shared" si="18"/>
        <v>-0.22846272829465794</v>
      </c>
      <c r="H101" s="61">
        <f t="shared" si="21"/>
        <v>10.615215610000002</v>
      </c>
      <c r="I101" s="61">
        <f t="shared" si="22"/>
        <v>34.585433978941005</v>
      </c>
      <c r="J101" s="61">
        <f t="shared" si="23"/>
        <v>112.68280244678769</v>
      </c>
      <c r="K101" s="61">
        <f t="shared" si="24"/>
        <v>-0.74435441505682509</v>
      </c>
      <c r="L101" s="61">
        <f t="shared" si="25"/>
        <v>-2.4251811196966422</v>
      </c>
      <c r="M101" s="61">
        <f t="shared" ca="1" si="19"/>
        <v>-0.23386772910024148</v>
      </c>
      <c r="N101" s="61">
        <f t="shared" ca="1" si="26"/>
        <v>2.9214033708358691E-5</v>
      </c>
      <c r="O101" s="177">
        <f t="shared" ca="1" si="27"/>
        <v>4280135.1182721518</v>
      </c>
      <c r="P101" s="61">
        <f t="shared" ca="1" si="28"/>
        <v>72196960.810899138</v>
      </c>
      <c r="Q101" s="61">
        <f t="shared" ca="1" si="29"/>
        <v>10565141.339758374</v>
      </c>
      <c r="R101">
        <f t="shared" ca="1" si="20"/>
        <v>5.4050008055835375E-3</v>
      </c>
    </row>
    <row r="102" spans="1:18">
      <c r="A102" s="174">
        <v>32581</v>
      </c>
      <c r="B102" s="174">
        <v>-0.22816272829496062</v>
      </c>
      <c r="C102" s="174">
        <v>1</v>
      </c>
      <c r="D102" s="176">
        <f t="shared" si="17"/>
        <v>3.2581000000000002</v>
      </c>
      <c r="E102" s="176">
        <f t="shared" si="17"/>
        <v>-0.22816272829496062</v>
      </c>
      <c r="F102" s="61">
        <f t="shared" si="18"/>
        <v>3.2581000000000002</v>
      </c>
      <c r="G102" s="61">
        <f t="shared" si="18"/>
        <v>-0.22816272829496062</v>
      </c>
      <c r="H102" s="61">
        <f t="shared" si="21"/>
        <v>10.615215610000002</v>
      </c>
      <c r="I102" s="61">
        <f t="shared" si="22"/>
        <v>34.585433978941005</v>
      </c>
      <c r="J102" s="61">
        <f t="shared" si="23"/>
        <v>112.68280244678769</v>
      </c>
      <c r="K102" s="61">
        <f t="shared" si="24"/>
        <v>-0.74337698505781125</v>
      </c>
      <c r="L102" s="61">
        <f t="shared" si="25"/>
        <v>-2.4219965550168552</v>
      </c>
      <c r="M102" s="61">
        <f t="shared" ca="1" si="19"/>
        <v>-0.23386772910024148</v>
      </c>
      <c r="N102" s="61">
        <f t="shared" ca="1" si="26"/>
        <v>3.2547034188255232E-5</v>
      </c>
      <c r="O102" s="177">
        <f t="shared" ca="1" si="27"/>
        <v>4280135.1182721518</v>
      </c>
      <c r="P102" s="61">
        <f t="shared" ca="1" si="28"/>
        <v>72196960.810899138</v>
      </c>
      <c r="Q102" s="61">
        <f t="shared" ca="1" si="29"/>
        <v>10565141.339758374</v>
      </c>
      <c r="R102">
        <f t="shared" ca="1" si="20"/>
        <v>5.7050008052808576E-3</v>
      </c>
    </row>
    <row r="103" spans="1:18">
      <c r="A103" s="174">
        <v>32598</v>
      </c>
      <c r="B103" s="174">
        <v>-0.22963362695116549</v>
      </c>
      <c r="C103" s="174">
        <v>1</v>
      </c>
      <c r="D103" s="176">
        <f t="shared" si="17"/>
        <v>3.2597999999999998</v>
      </c>
      <c r="E103" s="176">
        <f t="shared" si="17"/>
        <v>-0.22963362695116549</v>
      </c>
      <c r="F103" s="61">
        <f t="shared" si="18"/>
        <v>3.2597999999999998</v>
      </c>
      <c r="G103" s="61">
        <f t="shared" si="18"/>
        <v>-0.22963362695116549</v>
      </c>
      <c r="H103" s="61">
        <f t="shared" si="21"/>
        <v>10.626296039999998</v>
      </c>
      <c r="I103" s="61">
        <f t="shared" si="22"/>
        <v>34.639599831191994</v>
      </c>
      <c r="J103" s="61">
        <f t="shared" si="23"/>
        <v>112.91816752971965</v>
      </c>
      <c r="K103" s="61">
        <f t="shared" si="24"/>
        <v>-0.74855969713540926</v>
      </c>
      <c r="L103" s="61">
        <f t="shared" si="25"/>
        <v>-2.4401549007220069</v>
      </c>
      <c r="M103" s="61">
        <f t="shared" ca="1" si="19"/>
        <v>-0.23404151573996959</v>
      </c>
      <c r="N103" s="61">
        <f t="shared" ca="1" si="26"/>
        <v>1.9429483574464912E-5</v>
      </c>
      <c r="O103" s="177">
        <f t="shared" ca="1" si="27"/>
        <v>4365965.245427575</v>
      </c>
      <c r="P103" s="61">
        <f t="shared" ca="1" si="28"/>
        <v>73087919.043299273</v>
      </c>
      <c r="Q103" s="61">
        <f t="shared" ca="1" si="29"/>
        <v>10670260.235238137</v>
      </c>
      <c r="R103">
        <f t="shared" ca="1" si="20"/>
        <v>4.4078887888041041E-3</v>
      </c>
    </row>
    <row r="104" spans="1:18">
      <c r="A104" s="174">
        <v>32598</v>
      </c>
      <c r="B104" s="174">
        <v>-0.22843362695237621</v>
      </c>
      <c r="C104" s="174">
        <v>1</v>
      </c>
      <c r="D104" s="176">
        <f t="shared" si="17"/>
        <v>3.2597999999999998</v>
      </c>
      <c r="E104" s="176">
        <f t="shared" si="17"/>
        <v>-0.22843362695237621</v>
      </c>
      <c r="F104" s="61">
        <f t="shared" si="18"/>
        <v>3.2597999999999998</v>
      </c>
      <c r="G104" s="61">
        <f t="shared" si="18"/>
        <v>-0.22843362695237621</v>
      </c>
      <c r="H104" s="61">
        <f t="shared" si="21"/>
        <v>10.626296039999998</v>
      </c>
      <c r="I104" s="61">
        <f t="shared" si="22"/>
        <v>34.639599831191994</v>
      </c>
      <c r="J104" s="61">
        <f t="shared" si="23"/>
        <v>112.91816752971965</v>
      </c>
      <c r="K104" s="61">
        <f t="shared" si="24"/>
        <v>-0.74464793713935595</v>
      </c>
      <c r="L104" s="61">
        <f t="shared" si="25"/>
        <v>-2.4274033454868724</v>
      </c>
      <c r="M104" s="61">
        <f t="shared" ca="1" si="19"/>
        <v>-0.23404151573996959</v>
      </c>
      <c r="N104" s="61">
        <f t="shared" ca="1" si="26"/>
        <v>3.1448416654015605E-5</v>
      </c>
      <c r="O104" s="177">
        <f t="shared" ca="1" si="27"/>
        <v>4365965.245427575</v>
      </c>
      <c r="P104" s="61">
        <f t="shared" ca="1" si="28"/>
        <v>73087919.043299273</v>
      </c>
      <c r="Q104" s="61">
        <f t="shared" ca="1" si="29"/>
        <v>10670260.235238137</v>
      </c>
      <c r="R104">
        <f t="shared" ca="1" si="20"/>
        <v>5.6078887875933847E-3</v>
      </c>
    </row>
    <row r="105" spans="1:18">
      <c r="A105" s="174">
        <v>32598</v>
      </c>
      <c r="B105" s="174">
        <v>-0.22833362695490242</v>
      </c>
      <c r="C105" s="174">
        <v>1</v>
      </c>
      <c r="D105" s="176">
        <f t="shared" si="17"/>
        <v>3.2597999999999998</v>
      </c>
      <c r="E105" s="176">
        <f t="shared" si="17"/>
        <v>-0.22833362695490242</v>
      </c>
      <c r="F105" s="61">
        <f t="shared" si="18"/>
        <v>3.2597999999999998</v>
      </c>
      <c r="G105" s="61">
        <f t="shared" si="18"/>
        <v>-0.22833362695490242</v>
      </c>
      <c r="H105" s="61">
        <f t="shared" si="21"/>
        <v>10.626296039999998</v>
      </c>
      <c r="I105" s="61">
        <f t="shared" si="22"/>
        <v>34.639599831191994</v>
      </c>
      <c r="J105" s="61">
        <f t="shared" si="23"/>
        <v>112.91816752971965</v>
      </c>
      <c r="K105" s="61">
        <f t="shared" si="24"/>
        <v>-0.74432195714759086</v>
      </c>
      <c r="L105" s="61">
        <f t="shared" si="25"/>
        <v>-2.4263407159097166</v>
      </c>
      <c r="M105" s="61">
        <f t="shared" ca="1" si="19"/>
        <v>-0.23404151573996959</v>
      </c>
      <c r="N105" s="61">
        <f t="shared" ca="1" si="26"/>
        <v>3.2579994382695598E-5</v>
      </c>
      <c r="O105" s="177">
        <f t="shared" ca="1" si="27"/>
        <v>4365965.245427575</v>
      </c>
      <c r="P105" s="61">
        <f t="shared" ca="1" si="28"/>
        <v>73087919.043299273</v>
      </c>
      <c r="Q105" s="61">
        <f t="shared" ca="1" si="29"/>
        <v>10670260.235238137</v>
      </c>
      <c r="R105">
        <f t="shared" ca="1" si="20"/>
        <v>5.7078887850671722E-3</v>
      </c>
    </row>
    <row r="106" spans="1:18">
      <c r="A106" s="174">
        <v>32680</v>
      </c>
      <c r="B106" s="174">
        <v>-0.23302723454648336</v>
      </c>
      <c r="C106" s="174">
        <v>1</v>
      </c>
      <c r="D106" s="176">
        <f t="shared" si="17"/>
        <v>3.2679999999999998</v>
      </c>
      <c r="E106" s="176">
        <f t="shared" si="17"/>
        <v>-0.23302723454648336</v>
      </c>
      <c r="F106" s="61">
        <f t="shared" si="18"/>
        <v>3.2679999999999998</v>
      </c>
      <c r="G106" s="61">
        <f t="shared" si="18"/>
        <v>-0.23302723454648336</v>
      </c>
      <c r="H106" s="61">
        <f t="shared" si="21"/>
        <v>10.679823999999998</v>
      </c>
      <c r="I106" s="61">
        <f t="shared" si="22"/>
        <v>34.901664831999994</v>
      </c>
      <c r="J106" s="61">
        <f t="shared" si="23"/>
        <v>114.05864067097598</v>
      </c>
      <c r="K106" s="61">
        <f t="shared" si="24"/>
        <v>-0.76153300249790756</v>
      </c>
      <c r="L106" s="61">
        <f t="shared" si="25"/>
        <v>-2.4886898521631617</v>
      </c>
      <c r="M106" s="61">
        <f t="shared" ca="1" si="19"/>
        <v>-0.23488097489318283</v>
      </c>
      <c r="N106" s="61">
        <f t="shared" ca="1" si="26"/>
        <v>3.436353272981461E-6</v>
      </c>
      <c r="O106" s="177">
        <f t="shared" ca="1" si="27"/>
        <v>4794785.5350097483</v>
      </c>
      <c r="P106" s="61">
        <f t="shared" ca="1" si="28"/>
        <v>77479952.465893149</v>
      </c>
      <c r="Q106" s="61">
        <f t="shared" ca="1" si="29"/>
        <v>11186436.888036298</v>
      </c>
      <c r="R106">
        <f t="shared" ca="1" si="20"/>
        <v>1.8537403466994673E-3</v>
      </c>
    </row>
    <row r="107" spans="1:18">
      <c r="A107" s="174">
        <v>32683</v>
      </c>
      <c r="B107" s="174">
        <v>-0.22998671505663951</v>
      </c>
      <c r="C107" s="174">
        <v>1</v>
      </c>
      <c r="D107" s="176">
        <f t="shared" si="17"/>
        <v>3.2683</v>
      </c>
      <c r="E107" s="176">
        <f t="shared" si="17"/>
        <v>-0.22998671505663951</v>
      </c>
      <c r="F107" s="61">
        <f t="shared" si="18"/>
        <v>3.2683</v>
      </c>
      <c r="G107" s="61">
        <f t="shared" si="18"/>
        <v>-0.22998671505663951</v>
      </c>
      <c r="H107" s="61">
        <f t="shared" si="21"/>
        <v>10.681784889999999</v>
      </c>
      <c r="I107" s="61">
        <f t="shared" si="22"/>
        <v>34.911277555986999</v>
      </c>
      <c r="J107" s="61">
        <f t="shared" si="23"/>
        <v>114.10052843623231</v>
      </c>
      <c r="K107" s="61">
        <f t="shared" si="24"/>
        <v>-0.75166558081961488</v>
      </c>
      <c r="L107" s="61">
        <f t="shared" si="25"/>
        <v>-2.4566686177927473</v>
      </c>
      <c r="M107" s="61">
        <f t="shared" ca="1" si="19"/>
        <v>-0.2349117243247803</v>
      </c>
      <c r="N107" s="61">
        <f t="shared" ca="1" si="26"/>
        <v>2.4255716291272732E-5</v>
      </c>
      <c r="O107" s="177">
        <f t="shared" ca="1" si="27"/>
        <v>4810944.5750829848</v>
      </c>
      <c r="P107" s="61">
        <f t="shared" ca="1" si="28"/>
        <v>77643624.000168592</v>
      </c>
      <c r="Q107" s="61">
        <f t="shared" ca="1" si="29"/>
        <v>11205609.932510203</v>
      </c>
      <c r="R107">
        <f t="shared" ca="1" si="20"/>
        <v>4.9250092681407953E-3</v>
      </c>
    </row>
    <row r="108" spans="1:18">
      <c r="A108" s="174"/>
      <c r="B108" s="174"/>
      <c r="C108" s="174"/>
      <c r="D108" s="176">
        <f t="shared" si="17"/>
        <v>0</v>
      </c>
      <c r="E108" s="176">
        <f t="shared" si="17"/>
        <v>0</v>
      </c>
      <c r="F108" s="61">
        <f t="shared" si="18"/>
        <v>0</v>
      </c>
      <c r="G108" s="61">
        <f t="shared" si="18"/>
        <v>0</v>
      </c>
      <c r="H108" s="61">
        <f t="shared" si="21"/>
        <v>0</v>
      </c>
      <c r="I108" s="61">
        <f t="shared" si="22"/>
        <v>0</v>
      </c>
      <c r="J108" s="61">
        <f t="shared" si="23"/>
        <v>0</v>
      </c>
      <c r="K108" s="61">
        <f t="shared" si="24"/>
        <v>0</v>
      </c>
      <c r="L108" s="61">
        <f t="shared" si="25"/>
        <v>0</v>
      </c>
      <c r="M108" s="61">
        <f t="shared" ca="1" si="19"/>
        <v>-5.7035392939246317E-2</v>
      </c>
      <c r="N108" s="61">
        <f t="shared" ca="1" si="26"/>
        <v>0</v>
      </c>
      <c r="O108" s="177">
        <f t="shared" ca="1" si="27"/>
        <v>0</v>
      </c>
      <c r="P108" s="61">
        <f t="shared" ca="1" si="28"/>
        <v>0</v>
      </c>
      <c r="Q108" s="61">
        <f t="shared" ca="1" si="29"/>
        <v>0</v>
      </c>
      <c r="R108">
        <f t="shared" ca="1" si="20"/>
        <v>5.7035392939246317E-2</v>
      </c>
    </row>
    <row r="109" spans="1:18">
      <c r="A109" s="174"/>
      <c r="B109" s="174"/>
      <c r="C109" s="174"/>
      <c r="D109" s="176">
        <f t="shared" si="17"/>
        <v>0</v>
      </c>
      <c r="E109" s="176">
        <f t="shared" si="17"/>
        <v>0</v>
      </c>
      <c r="F109" s="61">
        <f t="shared" si="18"/>
        <v>0</v>
      </c>
      <c r="G109" s="61">
        <f t="shared" si="18"/>
        <v>0</v>
      </c>
      <c r="H109" s="61">
        <f t="shared" si="21"/>
        <v>0</v>
      </c>
      <c r="I109" s="61">
        <f t="shared" si="22"/>
        <v>0</v>
      </c>
      <c r="J109" s="61">
        <f t="shared" si="23"/>
        <v>0</v>
      </c>
      <c r="K109" s="61">
        <f t="shared" si="24"/>
        <v>0</v>
      </c>
      <c r="L109" s="61">
        <f t="shared" si="25"/>
        <v>0</v>
      </c>
      <c r="M109" s="61">
        <f t="shared" ca="1" si="19"/>
        <v>-5.7035392939246317E-2</v>
      </c>
      <c r="N109" s="61">
        <f t="shared" ca="1" si="26"/>
        <v>0</v>
      </c>
      <c r="O109" s="177">
        <f t="shared" ca="1" si="27"/>
        <v>0</v>
      </c>
      <c r="P109" s="61">
        <f t="shared" ca="1" si="28"/>
        <v>0</v>
      </c>
      <c r="Q109" s="61">
        <f t="shared" ca="1" si="29"/>
        <v>0</v>
      </c>
      <c r="R109">
        <f t="shared" ca="1" si="20"/>
        <v>5.7035392939246317E-2</v>
      </c>
    </row>
    <row r="110" spans="1:18">
      <c r="A110" s="174"/>
      <c r="B110" s="174"/>
      <c r="C110" s="174"/>
      <c r="D110" s="176">
        <f t="shared" si="17"/>
        <v>0</v>
      </c>
      <c r="E110" s="176">
        <f t="shared" si="17"/>
        <v>0</v>
      </c>
      <c r="F110" s="61">
        <f t="shared" si="18"/>
        <v>0</v>
      </c>
      <c r="G110" s="61">
        <f t="shared" si="18"/>
        <v>0</v>
      </c>
      <c r="H110" s="61">
        <f t="shared" si="21"/>
        <v>0</v>
      </c>
      <c r="I110" s="61">
        <f t="shared" si="22"/>
        <v>0</v>
      </c>
      <c r="J110" s="61">
        <f t="shared" si="23"/>
        <v>0</v>
      </c>
      <c r="K110" s="61">
        <f t="shared" si="24"/>
        <v>0</v>
      </c>
      <c r="L110" s="61">
        <f t="shared" si="25"/>
        <v>0</v>
      </c>
      <c r="M110" s="61">
        <f t="shared" ca="1" si="19"/>
        <v>-5.7035392939246317E-2</v>
      </c>
      <c r="N110" s="61">
        <f t="shared" ca="1" si="26"/>
        <v>0</v>
      </c>
      <c r="O110" s="177">
        <f t="shared" ca="1" si="27"/>
        <v>0</v>
      </c>
      <c r="P110" s="61">
        <f t="shared" ca="1" si="28"/>
        <v>0</v>
      </c>
      <c r="Q110" s="61">
        <f t="shared" ca="1" si="29"/>
        <v>0</v>
      </c>
      <c r="R110">
        <f t="shared" ca="1" si="20"/>
        <v>5.7035392939246317E-2</v>
      </c>
    </row>
    <row r="111" spans="1:18">
      <c r="A111" s="174"/>
      <c r="B111" s="174"/>
      <c r="C111" s="174"/>
      <c r="D111" s="176">
        <f t="shared" si="17"/>
        <v>0</v>
      </c>
      <c r="E111" s="176">
        <f t="shared" si="17"/>
        <v>0</v>
      </c>
      <c r="F111" s="61">
        <f t="shared" si="18"/>
        <v>0</v>
      </c>
      <c r="G111" s="61">
        <f t="shared" si="18"/>
        <v>0</v>
      </c>
      <c r="H111" s="61">
        <f t="shared" si="21"/>
        <v>0</v>
      </c>
      <c r="I111" s="61">
        <f t="shared" si="22"/>
        <v>0</v>
      </c>
      <c r="J111" s="61">
        <f t="shared" si="23"/>
        <v>0</v>
      </c>
      <c r="K111" s="61">
        <f t="shared" si="24"/>
        <v>0</v>
      </c>
      <c r="L111" s="61">
        <f t="shared" si="25"/>
        <v>0</v>
      </c>
      <c r="M111" s="61">
        <f t="shared" ca="1" si="19"/>
        <v>-5.7035392939246317E-2</v>
      </c>
      <c r="N111" s="61">
        <f t="shared" ca="1" si="26"/>
        <v>0</v>
      </c>
      <c r="O111" s="177">
        <f t="shared" ca="1" si="27"/>
        <v>0</v>
      </c>
      <c r="P111" s="61">
        <f t="shared" ca="1" si="28"/>
        <v>0</v>
      </c>
      <c r="Q111" s="61">
        <f t="shared" ca="1" si="29"/>
        <v>0</v>
      </c>
      <c r="R111">
        <f t="shared" ca="1" si="20"/>
        <v>5.7035392939246317E-2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-5.7035392939246317E-2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5.7035392939246317E-2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-5.7035392939246317E-2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5.7035392939246317E-2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-5.7035392939246317E-2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5.7035392939246317E-2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-5.7035392939246317E-2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5.7035392939246317E-2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-5.7035392939246317E-2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5.7035392939246317E-2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-5.7035392939246317E-2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5.7035392939246317E-2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-5.7035392939246317E-2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5.7035392939246317E-2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-5.7035392939246317E-2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5.7035392939246317E-2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-5.7035392939246317E-2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5.7035392939246317E-2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-5.7035392939246317E-2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5.7035392939246317E-2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-5.7035392939246317E-2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5.7035392939246317E-2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-5.7035392939246317E-2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5.7035392939246317E-2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-5.7035392939246317E-2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5.7035392939246317E-2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-5.7035392939246317E-2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5.7035392939246317E-2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-5.7035392939246317E-2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5.7035392939246317E-2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-5.7035392939246317E-2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5.7035392939246317E-2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-5.7035392939246317E-2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5.7035392939246317E-2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-5.7035392939246317E-2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5.7035392939246317E-2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-5.7035392939246317E-2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5.7035392939246317E-2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-5.7035392939246317E-2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5.7035392939246317E-2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-5.7035392939246317E-2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5.7035392939246317E-2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-5.7035392939246317E-2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5.7035392939246317E-2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-5.7035392939246317E-2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5.7035392939246317E-2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-5.7035392939246317E-2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5.7035392939246317E-2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-5.7035392939246317E-2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5.7035392939246317E-2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-5.7035392939246317E-2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5.7035392939246317E-2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-5.7035392939246317E-2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5.7035392939246317E-2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-5.7035392939246317E-2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5.7035392939246317E-2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-5.7035392939246317E-2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5.7035392939246317E-2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-5.7035392939246317E-2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5.7035392939246317E-2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-5.7035392939246317E-2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5.7035392939246317E-2</v>
      </c>
    </row>
    <row r="143" spans="1:18">
      <c r="A143" s="174"/>
      <c r="B143" s="174"/>
      <c r="C143" s="174"/>
      <c r="D143" s="176">
        <f t="shared" ref="D143:E206" si="30">A143/A$18</f>
        <v>0</v>
      </c>
      <c r="E143" s="176">
        <f t="shared" si="30"/>
        <v>0</v>
      </c>
      <c r="F143" s="61">
        <f t="shared" ref="F143:G206" si="31">$C143*D143</f>
        <v>0</v>
      </c>
      <c r="G143" s="61">
        <f t="shared" si="31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-5.7035392939246317E-2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5.7035392939246317E-2</v>
      </c>
    </row>
    <row r="144" spans="1:18">
      <c r="A144" s="174"/>
      <c r="B144" s="174"/>
      <c r="C144" s="174"/>
      <c r="D144" s="176">
        <f t="shared" si="30"/>
        <v>0</v>
      </c>
      <c r="E144" s="176">
        <f t="shared" si="30"/>
        <v>0</v>
      </c>
      <c r="F144" s="61">
        <f t="shared" si="31"/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-5.7035392939246317E-2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5.7035392939246317E-2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-5.7035392939246317E-2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5.7035392939246317E-2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-5.7035392939246317E-2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5.7035392939246317E-2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-5.7035392939246317E-2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5.7035392939246317E-2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ref="M148:M211" ca="1" si="32">+E$4+E$5*D148+E$6*D148^2</f>
        <v>-5.7035392939246317E-2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ref="R148:R211" ca="1" si="33">+E148-M148</f>
        <v>5.7035392939246317E-2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ref="H149:H212" si="34">C149*D149*D149</f>
        <v>0</v>
      </c>
      <c r="I149" s="61">
        <f t="shared" ref="I149:I212" si="35">C149*D149*D149*D149</f>
        <v>0</v>
      </c>
      <c r="J149" s="61">
        <f t="shared" ref="J149:J212" si="36">C149*D149*D149*D149*D149</f>
        <v>0</v>
      </c>
      <c r="K149" s="61">
        <f t="shared" ref="K149:K212" si="37">C149*E149*D149</f>
        <v>0</v>
      </c>
      <c r="L149" s="61">
        <f t="shared" ref="L149:L212" si="38">C149*E149*D149*D149</f>
        <v>0</v>
      </c>
      <c r="M149" s="61">
        <f t="shared" ca="1" si="32"/>
        <v>-5.7035392939246317E-2</v>
      </c>
      <c r="N149" s="61">
        <f t="shared" ref="N149:N212" ca="1" si="39">C149*(M149-E149)^2</f>
        <v>0</v>
      </c>
      <c r="O149" s="177">
        <f t="shared" ref="O149:O212" ca="1" si="40">(C149*O$1-O$2*F149+O$3*H149)^2</f>
        <v>0</v>
      </c>
      <c r="P149" s="61">
        <f t="shared" ref="P149:P212" ca="1" si="41">(-C149*O$2+O$4*F149-O$5*H149)^2</f>
        <v>0</v>
      </c>
      <c r="Q149" s="61">
        <f t="shared" ref="Q149:Q212" ca="1" si="42">+(C149*O$3-F149*O$5+H149*O$6)^2</f>
        <v>0</v>
      </c>
      <c r="R149">
        <f t="shared" ca="1" si="33"/>
        <v>5.7035392939246317E-2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si="34"/>
        <v>0</v>
      </c>
      <c r="I150" s="61">
        <f t="shared" si="35"/>
        <v>0</v>
      </c>
      <c r="J150" s="61">
        <f t="shared" si="36"/>
        <v>0</v>
      </c>
      <c r="K150" s="61">
        <f t="shared" si="37"/>
        <v>0</v>
      </c>
      <c r="L150" s="61">
        <f t="shared" si="38"/>
        <v>0</v>
      </c>
      <c r="M150" s="61">
        <f t="shared" ca="1" si="32"/>
        <v>-5.7035392939246317E-2</v>
      </c>
      <c r="N150" s="61">
        <f t="shared" ca="1" si="39"/>
        <v>0</v>
      </c>
      <c r="O150" s="177">
        <f t="shared" ca="1" si="40"/>
        <v>0</v>
      </c>
      <c r="P150" s="61">
        <f t="shared" ca="1" si="41"/>
        <v>0</v>
      </c>
      <c r="Q150" s="61">
        <f t="shared" ca="1" si="42"/>
        <v>0</v>
      </c>
      <c r="R150">
        <f t="shared" ca="1" si="33"/>
        <v>5.7035392939246317E-2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-5.7035392939246317E-2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5.7035392939246317E-2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-5.7035392939246317E-2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5.7035392939246317E-2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-5.7035392939246317E-2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5.7035392939246317E-2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-5.7035392939246317E-2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5.7035392939246317E-2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-5.7035392939246317E-2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5.7035392939246317E-2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-5.7035392939246317E-2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5.7035392939246317E-2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-5.7035392939246317E-2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5.7035392939246317E-2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-5.7035392939246317E-2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5.7035392939246317E-2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-5.7035392939246317E-2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5.7035392939246317E-2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-5.7035392939246317E-2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5.7035392939246317E-2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-5.7035392939246317E-2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5.7035392939246317E-2</v>
      </c>
    </row>
    <row r="162" spans="1:18">
      <c r="A162" s="4"/>
      <c r="B162" s="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-5.7035392939246317E-2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5.7035392939246317E-2</v>
      </c>
    </row>
    <row r="163" spans="1:18">
      <c r="A163" s="4"/>
      <c r="B163" s="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-5.7035392939246317E-2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5.7035392939246317E-2</v>
      </c>
    </row>
    <row r="164" spans="1:18">
      <c r="A164" s="4"/>
      <c r="B164" s="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-5.7035392939246317E-2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5.7035392939246317E-2</v>
      </c>
    </row>
    <row r="165" spans="1:18">
      <c r="A165" s="4"/>
      <c r="B165" s="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-5.7035392939246317E-2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5.7035392939246317E-2</v>
      </c>
    </row>
    <row r="166" spans="1:18">
      <c r="A166" s="4"/>
      <c r="B166" s="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-5.7035392939246317E-2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5.7035392939246317E-2</v>
      </c>
    </row>
    <row r="167" spans="1:18">
      <c r="A167" s="4"/>
      <c r="B167" s="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-5.7035392939246317E-2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5.7035392939246317E-2</v>
      </c>
    </row>
    <row r="168" spans="1:18">
      <c r="A168" s="4"/>
      <c r="B168" s="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-5.7035392939246317E-2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5.7035392939246317E-2</v>
      </c>
    </row>
    <row r="169" spans="1:18">
      <c r="A169" s="4"/>
      <c r="B169" s="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-5.7035392939246317E-2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5.7035392939246317E-2</v>
      </c>
    </row>
    <row r="170" spans="1:18">
      <c r="A170" s="4"/>
      <c r="B170" s="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-5.7035392939246317E-2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5.7035392939246317E-2</v>
      </c>
    </row>
    <row r="171" spans="1:18">
      <c r="A171" s="4"/>
      <c r="B171" s="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-5.7035392939246317E-2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5.7035392939246317E-2</v>
      </c>
    </row>
    <row r="172" spans="1:18">
      <c r="A172" s="4"/>
      <c r="B172" s="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-5.7035392939246317E-2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5.7035392939246317E-2</v>
      </c>
    </row>
    <row r="173" spans="1:18">
      <c r="A173" s="4"/>
      <c r="B173" s="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-5.7035392939246317E-2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5.7035392939246317E-2</v>
      </c>
    </row>
    <row r="174" spans="1:18">
      <c r="A174" s="4"/>
      <c r="B174" s="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-5.7035392939246317E-2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5.7035392939246317E-2</v>
      </c>
    </row>
    <row r="175" spans="1:18">
      <c r="A175" s="4"/>
      <c r="B175" s="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-5.7035392939246317E-2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5.7035392939246317E-2</v>
      </c>
    </row>
    <row r="176" spans="1:18">
      <c r="A176" s="4"/>
      <c r="B176" s="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-5.7035392939246317E-2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5.7035392939246317E-2</v>
      </c>
    </row>
    <row r="177" spans="1:18">
      <c r="A177" s="4"/>
      <c r="B177" s="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-5.7035392939246317E-2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5.7035392939246317E-2</v>
      </c>
    </row>
    <row r="178" spans="1:18">
      <c r="A178" s="4"/>
      <c r="B178" s="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-5.7035392939246317E-2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5.7035392939246317E-2</v>
      </c>
    </row>
    <row r="179" spans="1:18">
      <c r="A179" s="4"/>
      <c r="B179" s="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-5.7035392939246317E-2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5.7035392939246317E-2</v>
      </c>
    </row>
    <row r="180" spans="1:18">
      <c r="A180" s="4"/>
      <c r="B180" s="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-5.7035392939246317E-2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5.7035392939246317E-2</v>
      </c>
    </row>
    <row r="181" spans="1:18">
      <c r="A181" s="4"/>
      <c r="B181" s="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-5.7035392939246317E-2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5.7035392939246317E-2</v>
      </c>
    </row>
    <row r="182" spans="1:18">
      <c r="A182" s="4"/>
      <c r="B182" s="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-5.7035392939246317E-2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5.7035392939246317E-2</v>
      </c>
    </row>
    <row r="183" spans="1:18">
      <c r="A183" s="4"/>
      <c r="B183" s="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-5.7035392939246317E-2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5.7035392939246317E-2</v>
      </c>
    </row>
    <row r="184" spans="1:18">
      <c r="A184" s="4"/>
      <c r="B184" s="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-5.7035392939246317E-2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5.7035392939246317E-2</v>
      </c>
    </row>
    <row r="185" spans="1:18">
      <c r="A185" s="4"/>
      <c r="B185" s="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-5.7035392939246317E-2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5.7035392939246317E-2</v>
      </c>
    </row>
    <row r="186" spans="1:18">
      <c r="A186" s="4"/>
      <c r="B186" s="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-5.7035392939246317E-2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5.7035392939246317E-2</v>
      </c>
    </row>
    <row r="187" spans="1:18">
      <c r="A187" s="4"/>
      <c r="B187" s="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-5.7035392939246317E-2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5.7035392939246317E-2</v>
      </c>
    </row>
    <row r="188" spans="1:18">
      <c r="A188" s="4"/>
      <c r="B188" s="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-5.7035392939246317E-2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5.7035392939246317E-2</v>
      </c>
    </row>
    <row r="189" spans="1:18">
      <c r="A189" s="4"/>
      <c r="B189" s="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-5.7035392939246317E-2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5.7035392939246317E-2</v>
      </c>
    </row>
    <row r="190" spans="1:18">
      <c r="A190" s="4"/>
      <c r="B190" s="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-5.7035392939246317E-2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5.7035392939246317E-2</v>
      </c>
    </row>
    <row r="191" spans="1:18">
      <c r="A191" s="4"/>
      <c r="B191" s="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-5.7035392939246317E-2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5.7035392939246317E-2</v>
      </c>
    </row>
    <row r="192" spans="1:18">
      <c r="A192" s="4"/>
      <c r="B192" s="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-5.7035392939246317E-2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5.7035392939246317E-2</v>
      </c>
    </row>
    <row r="193" spans="1:18">
      <c r="A193" s="4"/>
      <c r="B193" s="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-5.7035392939246317E-2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5.7035392939246317E-2</v>
      </c>
    </row>
    <row r="194" spans="1:18">
      <c r="A194" s="4"/>
      <c r="B194" s="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-5.7035392939246317E-2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5.7035392939246317E-2</v>
      </c>
    </row>
    <row r="195" spans="1:18">
      <c r="A195" s="4"/>
      <c r="B195" s="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-5.7035392939246317E-2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5.7035392939246317E-2</v>
      </c>
    </row>
    <row r="196" spans="1:18">
      <c r="A196" s="178"/>
      <c r="B196" s="178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-5.7035392939246317E-2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5.7035392939246317E-2</v>
      </c>
    </row>
    <row r="197" spans="1:18">
      <c r="A197" s="178"/>
      <c r="B197" s="178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-5.7035392939246317E-2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5.7035392939246317E-2</v>
      </c>
    </row>
    <row r="198" spans="1:18">
      <c r="A198" s="178"/>
      <c r="B198" s="178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-5.7035392939246317E-2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5.7035392939246317E-2</v>
      </c>
    </row>
    <row r="199" spans="1:18">
      <c r="A199" s="178"/>
      <c r="B199" s="178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-5.7035392939246317E-2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5.7035392939246317E-2</v>
      </c>
    </row>
    <row r="200" spans="1:18">
      <c r="A200" s="178"/>
      <c r="B200" s="178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-5.7035392939246317E-2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5.7035392939246317E-2</v>
      </c>
    </row>
    <row r="201" spans="1:18">
      <c r="A201" s="178"/>
      <c r="B201" s="178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-5.7035392939246317E-2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5.7035392939246317E-2</v>
      </c>
    </row>
    <row r="202" spans="1:18">
      <c r="A202" s="178"/>
      <c r="B202" s="178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-5.7035392939246317E-2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5.7035392939246317E-2</v>
      </c>
    </row>
    <row r="203" spans="1:18">
      <c r="A203" s="178"/>
      <c r="B203" s="178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-5.7035392939246317E-2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5.7035392939246317E-2</v>
      </c>
    </row>
    <row r="204" spans="1:18">
      <c r="A204" s="178"/>
      <c r="B204" s="178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-5.7035392939246317E-2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5.7035392939246317E-2</v>
      </c>
    </row>
    <row r="205" spans="1:18">
      <c r="A205" s="178"/>
      <c r="B205" s="178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-5.7035392939246317E-2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5.7035392939246317E-2</v>
      </c>
    </row>
    <row r="206" spans="1:18">
      <c r="A206" s="178"/>
      <c r="B206" s="178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-5.7035392939246317E-2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5.7035392939246317E-2</v>
      </c>
    </row>
    <row r="207" spans="1:18">
      <c r="A207" s="178"/>
      <c r="B207" s="178"/>
      <c r="C207" s="174"/>
      <c r="D207" s="176">
        <f t="shared" ref="D207:E269" si="43">A207/A$18</f>
        <v>0</v>
      </c>
      <c r="E207" s="176">
        <f t="shared" si="43"/>
        <v>0</v>
      </c>
      <c r="F207" s="61">
        <f t="shared" ref="F207:G269" si="44">$C207*D207</f>
        <v>0</v>
      </c>
      <c r="G207" s="61">
        <f t="shared" si="44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-5.7035392939246317E-2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5.7035392939246317E-2</v>
      </c>
    </row>
    <row r="208" spans="1:18">
      <c r="A208" s="178"/>
      <c r="B208" s="178"/>
      <c r="C208" s="174"/>
      <c r="D208" s="176">
        <f t="shared" si="43"/>
        <v>0</v>
      </c>
      <c r="E208" s="176">
        <f t="shared" si="43"/>
        <v>0</v>
      </c>
      <c r="F208" s="61">
        <f t="shared" si="44"/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-5.7035392939246317E-2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5.7035392939246317E-2</v>
      </c>
    </row>
    <row r="209" spans="1:18">
      <c r="A209" s="178"/>
      <c r="B209" s="178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-5.7035392939246317E-2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5.7035392939246317E-2</v>
      </c>
    </row>
    <row r="210" spans="1:18">
      <c r="A210" s="178"/>
      <c r="B210" s="178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-5.7035392939246317E-2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5.7035392939246317E-2</v>
      </c>
    </row>
    <row r="211" spans="1:18">
      <c r="A211" s="178"/>
      <c r="B211" s="178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-5.7035392939246317E-2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5.7035392939246317E-2</v>
      </c>
    </row>
    <row r="212" spans="1:18">
      <c r="A212" s="178"/>
      <c r="B212" s="178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ref="M212:M275" ca="1" si="45">+E$4+E$5*D212+E$6*D212^2</f>
        <v>-5.7035392939246317E-2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ref="R212:R275" ca="1" si="46">+E212-M212</f>
        <v>5.7035392939246317E-2</v>
      </c>
    </row>
    <row r="213" spans="1:18">
      <c r="A213" s="178"/>
      <c r="B213" s="178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ref="H213:H276" si="47">C213*D213*D213</f>
        <v>0</v>
      </c>
      <c r="I213" s="61">
        <f t="shared" ref="I213:I276" si="48">C213*D213*D213*D213</f>
        <v>0</v>
      </c>
      <c r="J213" s="61">
        <f t="shared" ref="J213:J276" si="49">C213*D213*D213*D213*D213</f>
        <v>0</v>
      </c>
      <c r="K213" s="61">
        <f t="shared" ref="K213:K276" si="50">C213*E213*D213</f>
        <v>0</v>
      </c>
      <c r="L213" s="61">
        <f t="shared" ref="L213:L276" si="51">C213*E213*D213*D213</f>
        <v>0</v>
      </c>
      <c r="M213" s="61">
        <f t="shared" ca="1" si="45"/>
        <v>-5.7035392939246317E-2</v>
      </c>
      <c r="N213" s="61">
        <f t="shared" ref="N213:N276" ca="1" si="52">C213*(M213-E213)^2</f>
        <v>0</v>
      </c>
      <c r="O213" s="177">
        <f t="shared" ref="O213:O276" ca="1" si="53">(C213*O$1-O$2*F213+O$3*H213)^2</f>
        <v>0</v>
      </c>
      <c r="P213" s="61">
        <f t="shared" ref="P213:P276" ca="1" si="54">(-C213*O$2+O$4*F213-O$5*H213)^2</f>
        <v>0</v>
      </c>
      <c r="Q213" s="61">
        <f t="shared" ref="Q213:Q276" ca="1" si="55">+(C213*O$3-F213*O$5+H213*O$6)^2</f>
        <v>0</v>
      </c>
      <c r="R213">
        <f t="shared" ca="1" si="46"/>
        <v>5.7035392939246317E-2</v>
      </c>
    </row>
    <row r="214" spans="1:18">
      <c r="A214" s="178"/>
      <c r="B214" s="178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si="47"/>
        <v>0</v>
      </c>
      <c r="I214" s="61">
        <f t="shared" si="48"/>
        <v>0</v>
      </c>
      <c r="J214" s="61">
        <f t="shared" si="49"/>
        <v>0</v>
      </c>
      <c r="K214" s="61">
        <f t="shared" si="50"/>
        <v>0</v>
      </c>
      <c r="L214" s="61">
        <f t="shared" si="51"/>
        <v>0</v>
      </c>
      <c r="M214" s="61">
        <f t="shared" ca="1" si="45"/>
        <v>-5.7035392939246317E-2</v>
      </c>
      <c r="N214" s="61">
        <f t="shared" ca="1" si="52"/>
        <v>0</v>
      </c>
      <c r="O214" s="177">
        <f t="shared" ca="1" si="53"/>
        <v>0</v>
      </c>
      <c r="P214" s="61">
        <f t="shared" ca="1" si="54"/>
        <v>0</v>
      </c>
      <c r="Q214" s="61">
        <f t="shared" ca="1" si="55"/>
        <v>0</v>
      </c>
      <c r="R214">
        <f t="shared" ca="1" si="46"/>
        <v>5.7035392939246317E-2</v>
      </c>
    </row>
    <row r="215" spans="1:18">
      <c r="A215" s="178"/>
      <c r="B215" s="178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-5.7035392939246317E-2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5.7035392939246317E-2</v>
      </c>
    </row>
    <row r="216" spans="1:18">
      <c r="A216" s="178"/>
      <c r="B216" s="178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-5.7035392939246317E-2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5.7035392939246317E-2</v>
      </c>
    </row>
    <row r="217" spans="1:18">
      <c r="A217" s="178"/>
      <c r="B217" s="178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-5.7035392939246317E-2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5.7035392939246317E-2</v>
      </c>
    </row>
    <row r="218" spans="1:18">
      <c r="A218" s="178"/>
      <c r="B218" s="178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-5.7035392939246317E-2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5.7035392939246317E-2</v>
      </c>
    </row>
    <row r="219" spans="1:18">
      <c r="A219" s="178"/>
      <c r="B219" s="178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-5.7035392939246317E-2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5.7035392939246317E-2</v>
      </c>
    </row>
    <row r="220" spans="1:18">
      <c r="A220" s="178"/>
      <c r="B220" s="178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-5.7035392939246317E-2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5.7035392939246317E-2</v>
      </c>
    </row>
    <row r="221" spans="1:18">
      <c r="A221" s="178"/>
      <c r="B221" s="178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-5.7035392939246317E-2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5.7035392939246317E-2</v>
      </c>
    </row>
    <row r="222" spans="1:18">
      <c r="A222" s="178"/>
      <c r="B222" s="178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-5.7035392939246317E-2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5.7035392939246317E-2</v>
      </c>
    </row>
    <row r="223" spans="1:18">
      <c r="A223" s="178"/>
      <c r="B223" s="178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-5.7035392939246317E-2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5.7035392939246317E-2</v>
      </c>
    </row>
    <row r="224" spans="1:18">
      <c r="A224" s="178"/>
      <c r="B224" s="178"/>
      <c r="C224" s="178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-5.7035392939246317E-2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5.7035392939246317E-2</v>
      </c>
    </row>
    <row r="225" spans="1:18">
      <c r="A225" s="178"/>
      <c r="B225" s="178"/>
      <c r="C225" s="178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-5.7035392939246317E-2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5.7035392939246317E-2</v>
      </c>
    </row>
    <row r="226" spans="1:18">
      <c r="A226" s="178"/>
      <c r="B226" s="178"/>
      <c r="C226" s="178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-5.7035392939246317E-2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5.7035392939246317E-2</v>
      </c>
    </row>
    <row r="227" spans="1:18">
      <c r="A227" s="178"/>
      <c r="B227" s="178"/>
      <c r="C227" s="178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-5.7035392939246317E-2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5.7035392939246317E-2</v>
      </c>
    </row>
    <row r="228" spans="1:18">
      <c r="A228" s="178"/>
      <c r="B228" s="178"/>
      <c r="C228" s="178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-5.7035392939246317E-2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5.7035392939246317E-2</v>
      </c>
    </row>
    <row r="229" spans="1:18">
      <c r="A229" s="178"/>
      <c r="B229" s="178"/>
      <c r="C229" s="178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-5.7035392939246317E-2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5.7035392939246317E-2</v>
      </c>
    </row>
    <row r="230" spans="1:18">
      <c r="A230" s="178"/>
      <c r="B230" s="178"/>
      <c r="C230" s="178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-5.7035392939246317E-2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5.7035392939246317E-2</v>
      </c>
    </row>
    <row r="231" spans="1:18">
      <c r="A231" s="178"/>
      <c r="B231" s="178"/>
      <c r="C231" s="178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-5.7035392939246317E-2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5.7035392939246317E-2</v>
      </c>
    </row>
    <row r="232" spans="1:18">
      <c r="A232" s="178"/>
      <c r="B232" s="178"/>
      <c r="C232" s="178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-5.7035392939246317E-2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5.7035392939246317E-2</v>
      </c>
    </row>
    <row r="233" spans="1:18">
      <c r="A233" s="178"/>
      <c r="B233" s="178"/>
      <c r="C233" s="178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-5.7035392939246317E-2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5.7035392939246317E-2</v>
      </c>
    </row>
    <row r="234" spans="1:18">
      <c r="A234" s="178"/>
      <c r="B234" s="178"/>
      <c r="C234" s="178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-5.7035392939246317E-2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5.7035392939246317E-2</v>
      </c>
    </row>
    <row r="235" spans="1:18">
      <c r="A235" s="178"/>
      <c r="B235" s="178"/>
      <c r="C235" s="178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-5.7035392939246317E-2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5.7035392939246317E-2</v>
      </c>
    </row>
    <row r="236" spans="1:18">
      <c r="A236" s="178"/>
      <c r="B236" s="178"/>
      <c r="C236" s="178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-5.7035392939246317E-2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5.7035392939246317E-2</v>
      </c>
    </row>
    <row r="237" spans="1:18">
      <c r="A237" s="178"/>
      <c r="B237" s="178"/>
      <c r="C237" s="178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-5.7035392939246317E-2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5.7035392939246317E-2</v>
      </c>
    </row>
    <row r="238" spans="1:18">
      <c r="A238" s="178"/>
      <c r="B238" s="178"/>
      <c r="C238" s="178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-5.7035392939246317E-2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5.7035392939246317E-2</v>
      </c>
    </row>
    <row r="239" spans="1:18">
      <c r="A239" s="178"/>
      <c r="B239" s="178"/>
      <c r="C239" s="178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-5.7035392939246317E-2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5.7035392939246317E-2</v>
      </c>
    </row>
    <row r="240" spans="1:18">
      <c r="A240" s="178"/>
      <c r="B240" s="178"/>
      <c r="C240" s="178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-5.7035392939246317E-2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5.7035392939246317E-2</v>
      </c>
    </row>
    <row r="241" spans="1:18">
      <c r="A241" s="178"/>
      <c r="B241" s="178"/>
      <c r="C241" s="178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-5.7035392939246317E-2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5.7035392939246317E-2</v>
      </c>
    </row>
    <row r="242" spans="1:18">
      <c r="A242" s="178"/>
      <c r="B242" s="178"/>
      <c r="C242" s="178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-5.7035392939246317E-2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5.7035392939246317E-2</v>
      </c>
    </row>
    <row r="243" spans="1:18">
      <c r="A243" s="178"/>
      <c r="B243" s="178"/>
      <c r="C243" s="178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-5.7035392939246317E-2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5.7035392939246317E-2</v>
      </c>
    </row>
    <row r="244" spans="1:18">
      <c r="A244" s="178"/>
      <c r="B244" s="178"/>
      <c r="C244" s="178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-5.7035392939246317E-2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5.7035392939246317E-2</v>
      </c>
    </row>
    <row r="245" spans="1:18">
      <c r="A245" s="178"/>
      <c r="B245" s="178"/>
      <c r="C245" s="178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-5.7035392939246317E-2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5.7035392939246317E-2</v>
      </c>
    </row>
    <row r="246" spans="1:18">
      <c r="A246" s="178"/>
      <c r="B246" s="178"/>
      <c r="C246" s="178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-5.7035392939246317E-2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5.7035392939246317E-2</v>
      </c>
    </row>
    <row r="247" spans="1:18">
      <c r="A247" s="178"/>
      <c r="B247" s="178"/>
      <c r="C247" s="178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-5.7035392939246317E-2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5.7035392939246317E-2</v>
      </c>
    </row>
    <row r="248" spans="1:18">
      <c r="A248" s="178"/>
      <c r="B248" s="178"/>
      <c r="C248" s="178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-5.7035392939246317E-2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5.7035392939246317E-2</v>
      </c>
    </row>
    <row r="249" spans="1:18">
      <c r="A249" s="178"/>
      <c r="B249" s="178"/>
      <c r="C249" s="178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-5.7035392939246317E-2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5.7035392939246317E-2</v>
      </c>
    </row>
    <row r="250" spans="1:18">
      <c r="A250" s="178"/>
      <c r="B250" s="178"/>
      <c r="C250" s="178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-5.7035392939246317E-2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5.7035392939246317E-2</v>
      </c>
    </row>
    <row r="251" spans="1:18">
      <c r="A251" s="178"/>
      <c r="B251" s="178"/>
      <c r="C251" s="178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-5.7035392939246317E-2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5.7035392939246317E-2</v>
      </c>
    </row>
    <row r="252" spans="1:18">
      <c r="A252" s="178"/>
      <c r="B252" s="178"/>
      <c r="C252" s="178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-5.7035392939246317E-2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5.7035392939246317E-2</v>
      </c>
    </row>
    <row r="253" spans="1:18">
      <c r="A253" s="178"/>
      <c r="B253" s="178"/>
      <c r="C253" s="178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-5.7035392939246317E-2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5.7035392939246317E-2</v>
      </c>
    </row>
    <row r="254" spans="1:18">
      <c r="A254" s="178"/>
      <c r="B254" s="178"/>
      <c r="C254" s="178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-5.7035392939246317E-2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5.7035392939246317E-2</v>
      </c>
    </row>
    <row r="255" spans="1:18">
      <c r="A255" s="178"/>
      <c r="B255" s="178"/>
      <c r="C255" s="178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-5.7035392939246317E-2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5.7035392939246317E-2</v>
      </c>
    </row>
    <row r="256" spans="1:18">
      <c r="A256" s="178"/>
      <c r="B256" s="178"/>
      <c r="C256" s="178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-5.7035392939246317E-2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5.7035392939246317E-2</v>
      </c>
    </row>
    <row r="257" spans="1:18">
      <c r="A257" s="178"/>
      <c r="B257" s="178"/>
      <c r="C257" s="178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-5.7035392939246317E-2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5.7035392939246317E-2</v>
      </c>
    </row>
    <row r="258" spans="1:18">
      <c r="A258" s="178"/>
      <c r="B258" s="178"/>
      <c r="C258" s="178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-5.7035392939246317E-2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5.7035392939246317E-2</v>
      </c>
    </row>
    <row r="259" spans="1:18">
      <c r="A259" s="178"/>
      <c r="B259" s="178"/>
      <c r="C259" s="178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-5.7035392939246317E-2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5.7035392939246317E-2</v>
      </c>
    </row>
    <row r="260" spans="1:18">
      <c r="A260" s="178"/>
      <c r="B260" s="178"/>
      <c r="C260" s="178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-5.7035392939246317E-2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5.7035392939246317E-2</v>
      </c>
    </row>
    <row r="261" spans="1:18">
      <c r="A261" s="178"/>
      <c r="B261" s="178"/>
      <c r="C261" s="178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-5.7035392939246317E-2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5.7035392939246317E-2</v>
      </c>
    </row>
    <row r="262" spans="1:18">
      <c r="A262" s="178"/>
      <c r="B262" s="178"/>
      <c r="C262" s="178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-5.7035392939246317E-2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5.7035392939246317E-2</v>
      </c>
    </row>
    <row r="263" spans="1:18">
      <c r="A263" s="178"/>
      <c r="B263" s="178"/>
      <c r="C263" s="178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-5.7035392939246317E-2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5.7035392939246317E-2</v>
      </c>
    </row>
    <row r="264" spans="1:18">
      <c r="A264" s="178"/>
      <c r="B264" s="178"/>
      <c r="C264" s="178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-5.7035392939246317E-2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5.7035392939246317E-2</v>
      </c>
    </row>
    <row r="265" spans="1:18">
      <c r="A265" s="178"/>
      <c r="B265" s="178"/>
      <c r="C265" s="178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-5.7035392939246317E-2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5.7035392939246317E-2</v>
      </c>
    </row>
    <row r="266" spans="1:18">
      <c r="A266" s="178"/>
      <c r="B266" s="178"/>
      <c r="C266" s="178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-5.7035392939246317E-2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5.7035392939246317E-2</v>
      </c>
    </row>
    <row r="267" spans="1:18">
      <c r="A267" s="178"/>
      <c r="B267" s="178"/>
      <c r="C267" s="178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-5.7035392939246317E-2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5.7035392939246317E-2</v>
      </c>
    </row>
    <row r="268" spans="1:18">
      <c r="A268" s="178"/>
      <c r="B268" s="178"/>
      <c r="C268" s="178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-5.7035392939246317E-2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5.7035392939246317E-2</v>
      </c>
    </row>
    <row r="269" spans="1:18">
      <c r="A269" s="178"/>
      <c r="B269" s="178"/>
      <c r="C269" s="178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-5.7035392939246317E-2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5.7035392939246317E-2</v>
      </c>
    </row>
    <row r="270" spans="1:18">
      <c r="A270" s="178"/>
      <c r="B270" s="178"/>
      <c r="C270" s="178"/>
      <c r="D270" s="176">
        <f t="shared" ref="D270:E333" si="56">A270/A$18</f>
        <v>0</v>
      </c>
      <c r="E270" s="176">
        <f t="shared" si="56"/>
        <v>0</v>
      </c>
      <c r="F270" s="61">
        <f t="shared" ref="F270:G333" si="57">$C270*D270</f>
        <v>0</v>
      </c>
      <c r="G270" s="61">
        <f t="shared" si="57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-5.7035392939246317E-2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5.7035392939246317E-2</v>
      </c>
    </row>
    <row r="271" spans="1:18">
      <c r="A271" s="178"/>
      <c r="B271" s="178"/>
      <c r="C271" s="178"/>
      <c r="D271" s="176">
        <f t="shared" si="56"/>
        <v>0</v>
      </c>
      <c r="E271" s="176">
        <f t="shared" si="56"/>
        <v>0</v>
      </c>
      <c r="F271" s="61">
        <f t="shared" si="57"/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-5.7035392939246317E-2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5.7035392939246317E-2</v>
      </c>
    </row>
    <row r="272" spans="1:18">
      <c r="A272" s="178"/>
      <c r="B272" s="178"/>
      <c r="C272" s="178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-5.7035392939246317E-2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5.7035392939246317E-2</v>
      </c>
    </row>
    <row r="273" spans="1:18">
      <c r="A273" s="178"/>
      <c r="B273" s="178"/>
      <c r="C273" s="178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-5.7035392939246317E-2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5.7035392939246317E-2</v>
      </c>
    </row>
    <row r="274" spans="1:18">
      <c r="A274" s="178"/>
      <c r="B274" s="178"/>
      <c r="C274" s="178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-5.7035392939246317E-2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5.7035392939246317E-2</v>
      </c>
    </row>
    <row r="275" spans="1:18">
      <c r="A275" s="178"/>
      <c r="B275" s="178"/>
      <c r="C275" s="178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-5.7035392939246317E-2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5.7035392939246317E-2</v>
      </c>
    </row>
    <row r="276" spans="1:18">
      <c r="A276" s="178"/>
      <c r="B276" s="178"/>
      <c r="C276" s="178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ref="M276:M339" ca="1" si="58">+E$4+E$5*D276+E$6*D276^2</f>
        <v>-5.7035392939246317E-2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ref="R276:R339" ca="1" si="59">+E276-M276</f>
        <v>5.7035392939246317E-2</v>
      </c>
    </row>
    <row r="277" spans="1:18">
      <c r="A277" s="178"/>
      <c r="B277" s="178"/>
      <c r="C277" s="178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ref="H277:H333" si="60">C277*D277*D277</f>
        <v>0</v>
      </c>
      <c r="I277" s="61">
        <f t="shared" ref="I277:I333" si="61">C277*D277*D277*D277</f>
        <v>0</v>
      </c>
      <c r="J277" s="61">
        <f t="shared" ref="J277:J333" si="62">C277*D277*D277*D277*D277</f>
        <v>0</v>
      </c>
      <c r="K277" s="61">
        <f t="shared" ref="K277:K333" si="63">C277*E277*D277</f>
        <v>0</v>
      </c>
      <c r="L277" s="61">
        <f t="shared" ref="L277:L333" si="64">C277*E277*D277*D277</f>
        <v>0</v>
      </c>
      <c r="M277" s="61">
        <f t="shared" ca="1" si="58"/>
        <v>-5.7035392939246317E-2</v>
      </c>
      <c r="N277" s="61">
        <f t="shared" ref="N277:N333" ca="1" si="65">C277*(M277-E277)^2</f>
        <v>0</v>
      </c>
      <c r="O277" s="177">
        <f t="shared" ref="O277:O333" ca="1" si="66">(C277*O$1-O$2*F277+O$3*H277)^2</f>
        <v>0</v>
      </c>
      <c r="P277" s="61">
        <f t="shared" ref="P277:P333" ca="1" si="67">(-C277*O$2+O$4*F277-O$5*H277)^2</f>
        <v>0</v>
      </c>
      <c r="Q277" s="61">
        <f t="shared" ref="Q277:Q333" ca="1" si="68">+(C277*O$3-F277*O$5+H277*O$6)^2</f>
        <v>0</v>
      </c>
      <c r="R277">
        <f t="shared" ca="1" si="59"/>
        <v>5.7035392939246317E-2</v>
      </c>
    </row>
    <row r="278" spans="1:18">
      <c r="A278" s="178"/>
      <c r="B278" s="178"/>
      <c r="C278" s="178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si="60"/>
        <v>0</v>
      </c>
      <c r="I278" s="61">
        <f t="shared" si="61"/>
        <v>0</v>
      </c>
      <c r="J278" s="61">
        <f t="shared" si="62"/>
        <v>0</v>
      </c>
      <c r="K278" s="61">
        <f t="shared" si="63"/>
        <v>0</v>
      </c>
      <c r="L278" s="61">
        <f t="shared" si="64"/>
        <v>0</v>
      </c>
      <c r="M278" s="61">
        <f t="shared" ca="1" si="58"/>
        <v>-5.7035392939246317E-2</v>
      </c>
      <c r="N278" s="61">
        <f t="shared" ca="1" si="65"/>
        <v>0</v>
      </c>
      <c r="O278" s="177">
        <f t="shared" ca="1" si="66"/>
        <v>0</v>
      </c>
      <c r="P278" s="61">
        <f t="shared" ca="1" si="67"/>
        <v>0</v>
      </c>
      <c r="Q278" s="61">
        <f t="shared" ca="1" si="68"/>
        <v>0</v>
      </c>
      <c r="R278">
        <f t="shared" ca="1" si="59"/>
        <v>5.7035392939246317E-2</v>
      </c>
    </row>
    <row r="279" spans="1:18">
      <c r="A279" s="178"/>
      <c r="B279" s="178"/>
      <c r="C279" s="178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-5.7035392939246317E-2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5.7035392939246317E-2</v>
      </c>
    </row>
    <row r="280" spans="1:18">
      <c r="A280" s="178"/>
      <c r="B280" s="178"/>
      <c r="C280" s="178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-5.7035392939246317E-2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5.7035392939246317E-2</v>
      </c>
    </row>
    <row r="281" spans="1:18">
      <c r="A281" s="178"/>
      <c r="B281" s="178"/>
      <c r="C281" s="178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-5.7035392939246317E-2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5.7035392939246317E-2</v>
      </c>
    </row>
    <row r="282" spans="1:18">
      <c r="A282" s="178"/>
      <c r="B282" s="178"/>
      <c r="C282" s="178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-5.7035392939246317E-2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5.7035392939246317E-2</v>
      </c>
    </row>
    <row r="283" spans="1:18">
      <c r="A283" s="178"/>
      <c r="B283" s="178"/>
      <c r="C283" s="178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-5.7035392939246317E-2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5.7035392939246317E-2</v>
      </c>
    </row>
    <row r="284" spans="1:18">
      <c r="A284" s="178"/>
      <c r="B284" s="178"/>
      <c r="C284" s="178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-5.7035392939246317E-2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5.7035392939246317E-2</v>
      </c>
    </row>
    <row r="285" spans="1:18">
      <c r="A285" s="178"/>
      <c r="B285" s="178"/>
      <c r="C285" s="178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-5.7035392939246317E-2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5.7035392939246317E-2</v>
      </c>
    </row>
    <row r="286" spans="1:18">
      <c r="A286" s="178"/>
      <c r="B286" s="178"/>
      <c r="C286" s="178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-5.7035392939246317E-2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5.7035392939246317E-2</v>
      </c>
    </row>
    <row r="287" spans="1:18">
      <c r="A287" s="178"/>
      <c r="B287" s="178"/>
      <c r="C287" s="178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-5.7035392939246317E-2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5.7035392939246317E-2</v>
      </c>
    </row>
    <row r="288" spans="1:18">
      <c r="A288" s="178"/>
      <c r="B288" s="178"/>
      <c r="C288" s="178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-5.7035392939246317E-2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5.7035392939246317E-2</v>
      </c>
    </row>
    <row r="289" spans="1:18">
      <c r="A289" s="178"/>
      <c r="B289" s="178"/>
      <c r="C289" s="178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-5.7035392939246317E-2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5.7035392939246317E-2</v>
      </c>
    </row>
    <row r="290" spans="1:18">
      <c r="A290" s="178"/>
      <c r="B290" s="178"/>
      <c r="C290" s="178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-5.7035392939246317E-2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5.7035392939246317E-2</v>
      </c>
    </row>
    <row r="291" spans="1:18">
      <c r="A291" s="178"/>
      <c r="B291" s="178"/>
      <c r="C291" s="178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-5.7035392939246317E-2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5.7035392939246317E-2</v>
      </c>
    </row>
    <row r="292" spans="1:18">
      <c r="A292" s="178"/>
      <c r="B292" s="178"/>
      <c r="C292" s="178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-5.7035392939246317E-2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5.7035392939246317E-2</v>
      </c>
    </row>
    <row r="293" spans="1:18">
      <c r="A293" s="178"/>
      <c r="B293" s="178"/>
      <c r="C293" s="178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-5.7035392939246317E-2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5.7035392939246317E-2</v>
      </c>
    </row>
    <row r="294" spans="1:18">
      <c r="A294" s="178"/>
      <c r="B294" s="178"/>
      <c r="C294" s="178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-5.7035392939246317E-2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5.7035392939246317E-2</v>
      </c>
    </row>
    <row r="295" spans="1:18">
      <c r="A295" s="178"/>
      <c r="B295" s="178"/>
      <c r="C295" s="178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-5.7035392939246317E-2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5.7035392939246317E-2</v>
      </c>
    </row>
    <row r="296" spans="1:18">
      <c r="A296" s="178"/>
      <c r="B296" s="178"/>
      <c r="C296" s="178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-5.7035392939246317E-2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5.7035392939246317E-2</v>
      </c>
    </row>
    <row r="297" spans="1:18">
      <c r="A297" s="178"/>
      <c r="B297" s="178"/>
      <c r="C297" s="178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-5.7035392939246317E-2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5.7035392939246317E-2</v>
      </c>
    </row>
    <row r="298" spans="1:18">
      <c r="A298" s="178"/>
      <c r="B298" s="178"/>
      <c r="C298" s="178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-5.7035392939246317E-2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5.7035392939246317E-2</v>
      </c>
    </row>
    <row r="299" spans="1:18">
      <c r="A299" s="178"/>
      <c r="B299" s="178"/>
      <c r="C299" s="178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-5.7035392939246317E-2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5.7035392939246317E-2</v>
      </c>
    </row>
    <row r="300" spans="1:18">
      <c r="A300" s="178"/>
      <c r="B300" s="178"/>
      <c r="C300" s="178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-5.7035392939246317E-2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5.7035392939246317E-2</v>
      </c>
    </row>
    <row r="301" spans="1:18">
      <c r="A301" s="178"/>
      <c r="B301" s="178"/>
      <c r="C301" s="178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-5.7035392939246317E-2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5.7035392939246317E-2</v>
      </c>
    </row>
    <row r="302" spans="1:18">
      <c r="A302" s="178"/>
      <c r="B302" s="178"/>
      <c r="C302" s="178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-5.7035392939246317E-2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5.7035392939246317E-2</v>
      </c>
    </row>
    <row r="303" spans="1:18">
      <c r="A303" s="178"/>
      <c r="B303" s="178"/>
      <c r="C303" s="178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-5.7035392939246317E-2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5.7035392939246317E-2</v>
      </c>
    </row>
    <row r="304" spans="1:18">
      <c r="A304" s="178"/>
      <c r="B304" s="178"/>
      <c r="C304" s="178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-5.7035392939246317E-2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5.7035392939246317E-2</v>
      </c>
    </row>
    <row r="305" spans="1:18">
      <c r="A305" s="178"/>
      <c r="B305" s="178"/>
      <c r="C305" s="178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-5.7035392939246317E-2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5.7035392939246317E-2</v>
      </c>
    </row>
    <row r="306" spans="1:18">
      <c r="A306" s="178"/>
      <c r="B306" s="178"/>
      <c r="C306" s="178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-5.7035392939246317E-2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5.7035392939246317E-2</v>
      </c>
    </row>
    <row r="307" spans="1:18">
      <c r="A307" s="178"/>
      <c r="B307" s="178"/>
      <c r="C307" s="178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-5.7035392939246317E-2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5.7035392939246317E-2</v>
      </c>
    </row>
    <row r="308" spans="1:18">
      <c r="A308" s="178"/>
      <c r="B308" s="178"/>
      <c r="C308" s="178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-5.7035392939246317E-2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5.7035392939246317E-2</v>
      </c>
    </row>
    <row r="309" spans="1:18">
      <c r="A309" s="178"/>
      <c r="B309" s="178"/>
      <c r="C309" s="178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-5.7035392939246317E-2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5.7035392939246317E-2</v>
      </c>
    </row>
    <row r="310" spans="1:18">
      <c r="A310" s="178"/>
      <c r="B310" s="178"/>
      <c r="C310" s="178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-5.7035392939246317E-2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5.7035392939246317E-2</v>
      </c>
    </row>
    <row r="311" spans="1:18">
      <c r="A311" s="178"/>
      <c r="B311" s="178"/>
      <c r="C311" s="178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-5.7035392939246317E-2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5.7035392939246317E-2</v>
      </c>
    </row>
    <row r="312" spans="1:18">
      <c r="A312" s="178"/>
      <c r="B312" s="178"/>
      <c r="C312" s="178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-5.7035392939246317E-2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5.7035392939246317E-2</v>
      </c>
    </row>
    <row r="313" spans="1:18">
      <c r="A313" s="178"/>
      <c r="B313" s="178"/>
      <c r="C313" s="178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-5.7035392939246317E-2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5.7035392939246317E-2</v>
      </c>
    </row>
    <row r="314" spans="1:18">
      <c r="A314" s="178"/>
      <c r="B314" s="178"/>
      <c r="C314" s="178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-5.7035392939246317E-2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5.7035392939246317E-2</v>
      </c>
    </row>
    <row r="315" spans="1:18">
      <c r="A315" s="178"/>
      <c r="B315" s="178"/>
      <c r="C315" s="178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-5.7035392939246317E-2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5.7035392939246317E-2</v>
      </c>
    </row>
    <row r="316" spans="1:18">
      <c r="A316" s="178"/>
      <c r="B316" s="178"/>
      <c r="C316" s="178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-5.7035392939246317E-2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5.7035392939246317E-2</v>
      </c>
    </row>
    <row r="317" spans="1:18">
      <c r="A317" s="178"/>
      <c r="B317" s="178"/>
      <c r="C317" s="178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-5.7035392939246317E-2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5.7035392939246317E-2</v>
      </c>
    </row>
    <row r="318" spans="1:18">
      <c r="A318" s="178"/>
      <c r="B318" s="178"/>
      <c r="C318" s="178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-5.7035392939246317E-2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5.7035392939246317E-2</v>
      </c>
    </row>
    <row r="319" spans="1:18">
      <c r="A319" s="178"/>
      <c r="B319" s="178"/>
      <c r="C319" s="178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-5.7035392939246317E-2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5.7035392939246317E-2</v>
      </c>
    </row>
    <row r="320" spans="1:18">
      <c r="A320" s="178"/>
      <c r="B320" s="178"/>
      <c r="C320" s="178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-5.7035392939246317E-2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5.7035392939246317E-2</v>
      </c>
    </row>
    <row r="321" spans="1:18">
      <c r="A321" s="178"/>
      <c r="B321" s="178"/>
      <c r="C321" s="178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-5.7035392939246317E-2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5.7035392939246317E-2</v>
      </c>
    </row>
    <row r="322" spans="1:18">
      <c r="A322" s="178"/>
      <c r="B322" s="178"/>
      <c r="C322" s="178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-5.7035392939246317E-2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5.7035392939246317E-2</v>
      </c>
    </row>
    <row r="323" spans="1:18">
      <c r="A323" s="178"/>
      <c r="B323" s="178"/>
      <c r="C323" s="178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-5.7035392939246317E-2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5.7035392939246317E-2</v>
      </c>
    </row>
    <row r="324" spans="1:18">
      <c r="A324" s="178"/>
      <c r="B324" s="178"/>
      <c r="C324" s="178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-5.7035392939246317E-2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5.7035392939246317E-2</v>
      </c>
    </row>
    <row r="325" spans="1:18">
      <c r="A325" s="178"/>
      <c r="B325" s="178"/>
      <c r="C325" s="178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-5.7035392939246317E-2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5.7035392939246317E-2</v>
      </c>
    </row>
    <row r="326" spans="1:18">
      <c r="A326" s="178"/>
      <c r="B326" s="178"/>
      <c r="C326" s="178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-5.7035392939246317E-2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5.7035392939246317E-2</v>
      </c>
    </row>
    <row r="327" spans="1:18">
      <c r="A327" s="178"/>
      <c r="B327" s="178"/>
      <c r="C327" s="178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-5.7035392939246317E-2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5.7035392939246317E-2</v>
      </c>
    </row>
    <row r="328" spans="1:18">
      <c r="A328" s="178"/>
      <c r="B328" s="178"/>
      <c r="C328" s="178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-5.7035392939246317E-2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5.7035392939246317E-2</v>
      </c>
    </row>
    <row r="329" spans="1:18">
      <c r="A329" s="178"/>
      <c r="B329" s="178"/>
      <c r="C329" s="178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-5.7035392939246317E-2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5.7035392939246317E-2</v>
      </c>
    </row>
    <row r="330" spans="1:18">
      <c r="A330" s="178"/>
      <c r="B330" s="178"/>
      <c r="C330" s="178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-5.7035392939246317E-2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5.7035392939246317E-2</v>
      </c>
    </row>
    <row r="331" spans="1:18">
      <c r="A331" s="178"/>
      <c r="B331" s="178"/>
      <c r="C331" s="178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-5.7035392939246317E-2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5.7035392939246317E-2</v>
      </c>
    </row>
    <row r="332" spans="1:18">
      <c r="A332" s="178"/>
      <c r="B332" s="178"/>
      <c r="C332" s="178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-5.7035392939246317E-2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5.7035392939246317E-2</v>
      </c>
    </row>
    <row r="333" spans="1:18">
      <c r="A333" s="178"/>
      <c r="B333" s="178"/>
      <c r="C333" s="178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-5.7035392939246317E-2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5.7035392939246317E-2</v>
      </c>
    </row>
    <row r="334" spans="1:18">
      <c r="A334" s="178"/>
      <c r="B334" s="178"/>
      <c r="C334" s="178"/>
      <c r="D334" s="176">
        <f>A334/A$18</f>
        <v>0</v>
      </c>
      <c r="E334" s="176">
        <f>B334/B$18</f>
        <v>0</v>
      </c>
      <c r="F334" s="61">
        <f>$C334*D334</f>
        <v>0</v>
      </c>
      <c r="G334" s="61">
        <f>$C334*E334</f>
        <v>0</v>
      </c>
      <c r="H334" s="61">
        <f>C334*D334*D334</f>
        <v>0</v>
      </c>
      <c r="I334" s="61">
        <f>C334*D334*D334*D334</f>
        <v>0</v>
      </c>
      <c r="J334" s="61">
        <f>C334*D334*D334*D334*D334</f>
        <v>0</v>
      </c>
      <c r="K334" s="61">
        <f>C334*E334*D334</f>
        <v>0</v>
      </c>
      <c r="L334" s="61">
        <f>C334*E334*D334*D334</f>
        <v>0</v>
      </c>
      <c r="M334" s="61">
        <f t="shared" ca="1" si="58"/>
        <v>-5.7035392939246317E-2</v>
      </c>
      <c r="N334" s="61">
        <f ca="1">C334*(M334-E334)^2</f>
        <v>0</v>
      </c>
      <c r="O334" s="177">
        <f ca="1">(C334*O$1-O$2*F334+O$3*H334)^2</f>
        <v>0</v>
      </c>
      <c r="P334" s="61">
        <f ca="1">(-C334*O$2+O$4*F334-O$5*H334)^2</f>
        <v>0</v>
      </c>
      <c r="Q334" s="61">
        <f ca="1">+(C334*O$3-F334*O$5+H334*O$6)^2</f>
        <v>0</v>
      </c>
      <c r="R334">
        <f t="shared" ca="1" si="59"/>
        <v>5.7035392939246317E-2</v>
      </c>
    </row>
    <row r="335" spans="1:18">
      <c r="C335" s="178"/>
      <c r="D335" s="176">
        <f t="shared" ref="D335:E398" si="69">A335/A$18</f>
        <v>0</v>
      </c>
      <c r="E335" s="176">
        <f t="shared" si="69"/>
        <v>0</v>
      </c>
      <c r="F335" s="61">
        <f t="shared" ref="F335:G398" si="70">$C335*D335</f>
        <v>0</v>
      </c>
      <c r="G335" s="61">
        <f t="shared" si="70"/>
        <v>0</v>
      </c>
      <c r="H335" s="61">
        <f t="shared" ref="H335:H398" si="71">C335*D335*D335</f>
        <v>0</v>
      </c>
      <c r="I335" s="61">
        <f t="shared" ref="I335:I398" si="72">C335*D335*D335*D335</f>
        <v>0</v>
      </c>
      <c r="J335" s="61">
        <f t="shared" ref="J335:J398" si="73">C335*D335*D335*D335*D335</f>
        <v>0</v>
      </c>
      <c r="K335" s="61">
        <f t="shared" ref="K335:K398" si="74">C335*E335*D335</f>
        <v>0</v>
      </c>
      <c r="L335" s="61">
        <f t="shared" ref="L335:L398" si="75">C335*E335*D335*D335</f>
        <v>0</v>
      </c>
      <c r="M335" s="61">
        <f t="shared" ca="1" si="58"/>
        <v>-5.7035392939246317E-2</v>
      </c>
      <c r="N335" s="61">
        <f t="shared" ref="N335:N398" ca="1" si="76">C335*(M335-E335)^2</f>
        <v>0</v>
      </c>
      <c r="O335" s="177">
        <f t="shared" ref="O335:O398" ca="1" si="77">(C335*O$1-O$2*F335+O$3*H335)^2</f>
        <v>0</v>
      </c>
      <c r="P335" s="61">
        <f t="shared" ref="P335:P398" ca="1" si="78">(-C335*O$2+O$4*F335-O$5*H335)^2</f>
        <v>0</v>
      </c>
      <c r="Q335" s="61">
        <f t="shared" ref="Q335:Q398" ca="1" si="79">+(C335*O$3-F335*O$5+H335*O$6)^2</f>
        <v>0</v>
      </c>
      <c r="R335">
        <f t="shared" ca="1" si="59"/>
        <v>5.7035392939246317E-2</v>
      </c>
    </row>
    <row r="336" spans="1:18">
      <c r="C336" s="178"/>
      <c r="D336" s="176">
        <f t="shared" si="69"/>
        <v>0</v>
      </c>
      <c r="E336" s="176">
        <f t="shared" si="69"/>
        <v>0</v>
      </c>
      <c r="F336" s="61">
        <f t="shared" si="70"/>
        <v>0</v>
      </c>
      <c r="G336" s="61">
        <f t="shared" si="70"/>
        <v>0</v>
      </c>
      <c r="H336" s="61">
        <f t="shared" si="71"/>
        <v>0</v>
      </c>
      <c r="I336" s="61">
        <f t="shared" si="72"/>
        <v>0</v>
      </c>
      <c r="J336" s="61">
        <f t="shared" si="73"/>
        <v>0</v>
      </c>
      <c r="K336" s="61">
        <f t="shared" si="74"/>
        <v>0</v>
      </c>
      <c r="L336" s="61">
        <f t="shared" si="75"/>
        <v>0</v>
      </c>
      <c r="M336" s="61">
        <f t="shared" ca="1" si="58"/>
        <v>-5.7035392939246317E-2</v>
      </c>
      <c r="N336" s="61">
        <f t="shared" ca="1" si="76"/>
        <v>0</v>
      </c>
      <c r="O336" s="177">
        <f t="shared" ca="1" si="77"/>
        <v>0</v>
      </c>
      <c r="P336" s="61">
        <f t="shared" ca="1" si="78"/>
        <v>0</v>
      </c>
      <c r="Q336" s="61">
        <f t="shared" ca="1" si="79"/>
        <v>0</v>
      </c>
      <c r="R336">
        <f t="shared" ca="1" si="59"/>
        <v>5.7035392939246317E-2</v>
      </c>
    </row>
    <row r="337" spans="3:18">
      <c r="C337" s="178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-5.7035392939246317E-2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5.7035392939246317E-2</v>
      </c>
    </row>
    <row r="338" spans="3:18">
      <c r="C338" s="178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-5.7035392939246317E-2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5.7035392939246317E-2</v>
      </c>
    </row>
    <row r="339" spans="3:18">
      <c r="C339" s="178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-5.7035392939246317E-2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5.7035392939246317E-2</v>
      </c>
    </row>
    <row r="340" spans="3:18">
      <c r="C340" s="178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ref="M340:M403" ca="1" si="80">+E$4+E$5*D340+E$6*D340^2</f>
        <v>-5.7035392939246317E-2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ref="R340:R403" ca="1" si="81">+E340-M340</f>
        <v>5.7035392939246317E-2</v>
      </c>
    </row>
    <row r="341" spans="3:18">
      <c r="C341" s="178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ca="1" si="80"/>
        <v>-5.7035392939246317E-2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ca="1" si="81"/>
        <v>5.7035392939246317E-2</v>
      </c>
    </row>
    <row r="342" spans="3:18">
      <c r="C342" s="178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-5.7035392939246317E-2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5.7035392939246317E-2</v>
      </c>
    </row>
    <row r="343" spans="3:18">
      <c r="C343" s="178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-5.7035392939246317E-2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5.7035392939246317E-2</v>
      </c>
    </row>
    <row r="344" spans="3:18">
      <c r="C344" s="178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-5.7035392939246317E-2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5.7035392939246317E-2</v>
      </c>
    </row>
    <row r="345" spans="3:18">
      <c r="C345" s="178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-5.7035392939246317E-2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5.7035392939246317E-2</v>
      </c>
    </row>
    <row r="346" spans="3:18">
      <c r="C346" s="178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-5.7035392939246317E-2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5.7035392939246317E-2</v>
      </c>
    </row>
    <row r="347" spans="3:18">
      <c r="C347" s="178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-5.7035392939246317E-2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5.7035392939246317E-2</v>
      </c>
    </row>
    <row r="348" spans="3:18">
      <c r="C348" s="178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-5.7035392939246317E-2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5.7035392939246317E-2</v>
      </c>
    </row>
    <row r="349" spans="3:18">
      <c r="C349" s="178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-5.7035392939246317E-2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5.7035392939246317E-2</v>
      </c>
    </row>
    <row r="350" spans="3:18">
      <c r="C350" s="178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-5.7035392939246317E-2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5.7035392939246317E-2</v>
      </c>
    </row>
    <row r="351" spans="3:18">
      <c r="C351" s="178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-5.7035392939246317E-2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5.7035392939246317E-2</v>
      </c>
    </row>
    <row r="352" spans="3:18">
      <c r="C352" s="178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-5.7035392939246317E-2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5.7035392939246317E-2</v>
      </c>
    </row>
    <row r="353" spans="3:18">
      <c r="C353" s="178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-5.7035392939246317E-2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5.7035392939246317E-2</v>
      </c>
    </row>
    <row r="354" spans="3:18">
      <c r="C354" s="178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-5.7035392939246317E-2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5.7035392939246317E-2</v>
      </c>
    </row>
    <row r="355" spans="3:18">
      <c r="C355" s="178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-5.7035392939246317E-2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5.7035392939246317E-2</v>
      </c>
    </row>
    <row r="356" spans="3:18">
      <c r="C356" s="178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-5.7035392939246317E-2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5.7035392939246317E-2</v>
      </c>
    </row>
    <row r="357" spans="3:18">
      <c r="C357" s="178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-5.7035392939246317E-2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5.7035392939246317E-2</v>
      </c>
    </row>
    <row r="358" spans="3:18">
      <c r="C358" s="178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-5.7035392939246317E-2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5.7035392939246317E-2</v>
      </c>
    </row>
    <row r="359" spans="3:18">
      <c r="C359" s="178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-5.7035392939246317E-2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5.7035392939246317E-2</v>
      </c>
    </row>
    <row r="360" spans="3:18">
      <c r="C360" s="178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-5.7035392939246317E-2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5.7035392939246317E-2</v>
      </c>
    </row>
    <row r="361" spans="3:18">
      <c r="C361" s="178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-5.7035392939246317E-2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5.7035392939246317E-2</v>
      </c>
    </row>
    <row r="362" spans="3:18">
      <c r="C362" s="178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-5.7035392939246317E-2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5.7035392939246317E-2</v>
      </c>
    </row>
    <row r="363" spans="3:18">
      <c r="C363" s="178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-5.7035392939246317E-2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5.7035392939246317E-2</v>
      </c>
    </row>
    <row r="364" spans="3:18">
      <c r="C364" s="178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-5.7035392939246317E-2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5.7035392939246317E-2</v>
      </c>
    </row>
    <row r="365" spans="3:18">
      <c r="C365" s="178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-5.7035392939246317E-2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5.7035392939246317E-2</v>
      </c>
    </row>
    <row r="366" spans="3:18">
      <c r="C366" s="178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-5.7035392939246317E-2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5.7035392939246317E-2</v>
      </c>
    </row>
    <row r="367" spans="3:18">
      <c r="C367" s="178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-5.7035392939246317E-2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5.7035392939246317E-2</v>
      </c>
    </row>
    <row r="368" spans="3:18">
      <c r="C368" s="178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-5.7035392939246317E-2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5.7035392939246317E-2</v>
      </c>
    </row>
    <row r="369" spans="3:18">
      <c r="C369" s="178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-5.7035392939246317E-2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5.7035392939246317E-2</v>
      </c>
    </row>
    <row r="370" spans="3:18">
      <c r="C370" s="178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-5.7035392939246317E-2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5.7035392939246317E-2</v>
      </c>
    </row>
    <row r="371" spans="3:18">
      <c r="C371" s="178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-5.7035392939246317E-2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5.7035392939246317E-2</v>
      </c>
    </row>
    <row r="372" spans="3:18">
      <c r="C372" s="178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-5.7035392939246317E-2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5.7035392939246317E-2</v>
      </c>
    </row>
    <row r="373" spans="3:18">
      <c r="C373" s="178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-5.7035392939246317E-2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5.7035392939246317E-2</v>
      </c>
    </row>
    <row r="374" spans="3:18">
      <c r="C374" s="178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-5.7035392939246317E-2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5.7035392939246317E-2</v>
      </c>
    </row>
    <row r="375" spans="3:18">
      <c r="C375" s="178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-5.7035392939246317E-2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5.7035392939246317E-2</v>
      </c>
    </row>
    <row r="376" spans="3:18">
      <c r="C376" s="178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-5.7035392939246317E-2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5.7035392939246317E-2</v>
      </c>
    </row>
    <row r="377" spans="3:18">
      <c r="C377" s="178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-5.7035392939246317E-2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5.7035392939246317E-2</v>
      </c>
    </row>
    <row r="378" spans="3:18">
      <c r="C378" s="178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-5.7035392939246317E-2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5.7035392939246317E-2</v>
      </c>
    </row>
    <row r="379" spans="3:18">
      <c r="C379" s="178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-5.7035392939246317E-2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5.7035392939246317E-2</v>
      </c>
    </row>
    <row r="380" spans="3:18">
      <c r="C380" s="178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-5.7035392939246317E-2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5.7035392939246317E-2</v>
      </c>
    </row>
    <row r="381" spans="3:18">
      <c r="C381" s="178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-5.7035392939246317E-2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5.7035392939246317E-2</v>
      </c>
    </row>
    <row r="382" spans="3:18">
      <c r="C382" s="178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-5.7035392939246317E-2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5.7035392939246317E-2</v>
      </c>
    </row>
    <row r="383" spans="3:18">
      <c r="C383" s="178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-5.7035392939246317E-2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5.7035392939246317E-2</v>
      </c>
    </row>
    <row r="384" spans="3:18">
      <c r="C384" s="178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-5.7035392939246317E-2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5.7035392939246317E-2</v>
      </c>
    </row>
    <row r="385" spans="3:18">
      <c r="C385" s="178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-5.7035392939246317E-2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5.7035392939246317E-2</v>
      </c>
    </row>
    <row r="386" spans="3:18">
      <c r="C386" s="178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-5.7035392939246317E-2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5.7035392939246317E-2</v>
      </c>
    </row>
    <row r="387" spans="3:18">
      <c r="C387" s="178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-5.7035392939246317E-2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5.7035392939246317E-2</v>
      </c>
    </row>
    <row r="388" spans="3:18">
      <c r="C388" s="178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-5.7035392939246317E-2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5.7035392939246317E-2</v>
      </c>
    </row>
    <row r="389" spans="3:18">
      <c r="C389" s="178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-5.7035392939246317E-2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5.7035392939246317E-2</v>
      </c>
    </row>
    <row r="390" spans="3:18">
      <c r="C390" s="178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-5.7035392939246317E-2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5.7035392939246317E-2</v>
      </c>
    </row>
    <row r="391" spans="3:18">
      <c r="C391" s="178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-5.7035392939246317E-2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5.7035392939246317E-2</v>
      </c>
    </row>
    <row r="392" spans="3:18">
      <c r="C392" s="178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-5.7035392939246317E-2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5.7035392939246317E-2</v>
      </c>
    </row>
    <row r="393" spans="3:18">
      <c r="C393" s="178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-5.7035392939246317E-2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5.7035392939246317E-2</v>
      </c>
    </row>
    <row r="394" spans="3:18">
      <c r="C394" s="178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-5.7035392939246317E-2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5.7035392939246317E-2</v>
      </c>
    </row>
    <row r="395" spans="3:18">
      <c r="C395" s="178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-5.7035392939246317E-2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5.7035392939246317E-2</v>
      </c>
    </row>
    <row r="396" spans="3:18">
      <c r="C396" s="178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-5.7035392939246317E-2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5.7035392939246317E-2</v>
      </c>
    </row>
    <row r="397" spans="3:18">
      <c r="C397" s="178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-5.7035392939246317E-2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5.7035392939246317E-2</v>
      </c>
    </row>
    <row r="398" spans="3:18">
      <c r="C398" s="178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-5.7035392939246317E-2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5.7035392939246317E-2</v>
      </c>
    </row>
    <row r="399" spans="3:18">
      <c r="C399" s="178"/>
      <c r="D399" s="176">
        <f t="shared" ref="D399:E454" si="82">A399/A$18</f>
        <v>0</v>
      </c>
      <c r="E399" s="176">
        <f t="shared" si="82"/>
        <v>0</v>
      </c>
      <c r="F399" s="61">
        <f t="shared" ref="F399:G454" si="83">$C399*D399</f>
        <v>0</v>
      </c>
      <c r="G399" s="61">
        <f t="shared" si="83"/>
        <v>0</v>
      </c>
      <c r="H399" s="61">
        <f t="shared" ref="H399:H454" si="84">C399*D399*D399</f>
        <v>0</v>
      </c>
      <c r="I399" s="61">
        <f t="shared" ref="I399:I454" si="85">C399*D399*D399*D399</f>
        <v>0</v>
      </c>
      <c r="J399" s="61">
        <f t="shared" ref="J399:J454" si="86">C399*D399*D399*D399*D399</f>
        <v>0</v>
      </c>
      <c r="K399" s="61">
        <f t="shared" ref="K399:K454" si="87">C399*E399*D399</f>
        <v>0</v>
      </c>
      <c r="L399" s="61">
        <f t="shared" ref="L399:L454" si="88">C399*E399*D399*D399</f>
        <v>0</v>
      </c>
      <c r="M399" s="61">
        <f t="shared" ca="1" si="80"/>
        <v>-5.7035392939246317E-2</v>
      </c>
      <c r="N399" s="61">
        <f t="shared" ref="N399:N454" ca="1" si="89">C399*(M399-E399)^2</f>
        <v>0</v>
      </c>
      <c r="O399" s="177">
        <f t="shared" ref="O399:O454" ca="1" si="90">(C399*O$1-O$2*F399+O$3*H399)^2</f>
        <v>0</v>
      </c>
      <c r="P399" s="61">
        <f t="shared" ref="P399:P454" ca="1" si="91">(-C399*O$2+O$4*F399-O$5*H399)^2</f>
        <v>0</v>
      </c>
      <c r="Q399" s="61">
        <f t="shared" ref="Q399:Q454" ca="1" si="92">+(C399*O$3-F399*O$5+H399*O$6)^2</f>
        <v>0</v>
      </c>
      <c r="R399">
        <f t="shared" ca="1" si="81"/>
        <v>5.7035392939246317E-2</v>
      </c>
    </row>
    <row r="400" spans="3:18">
      <c r="C400" s="178"/>
      <c r="D400" s="176">
        <f t="shared" si="82"/>
        <v>0</v>
      </c>
      <c r="E400" s="176">
        <f t="shared" si="82"/>
        <v>0</v>
      </c>
      <c r="F400" s="61">
        <f t="shared" si="83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0"/>
        <v>-5.7035392939246317E-2</v>
      </c>
      <c r="N400" s="61">
        <f t="shared" ca="1" si="89"/>
        <v>0</v>
      </c>
      <c r="O400" s="177">
        <f t="shared" ca="1" si="90"/>
        <v>0</v>
      </c>
      <c r="P400" s="61">
        <f t="shared" ca="1" si="91"/>
        <v>0</v>
      </c>
      <c r="Q400" s="61">
        <f t="shared" ca="1" si="92"/>
        <v>0</v>
      </c>
      <c r="R400">
        <f t="shared" ca="1" si="81"/>
        <v>5.7035392939246317E-2</v>
      </c>
    </row>
    <row r="401" spans="3:18">
      <c r="C401" s="178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-5.7035392939246317E-2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5.7035392939246317E-2</v>
      </c>
    </row>
    <row r="402" spans="3:18">
      <c r="C402" s="178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-5.7035392939246317E-2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5.7035392939246317E-2</v>
      </c>
    </row>
    <row r="403" spans="3:18">
      <c r="C403" s="178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-5.7035392939246317E-2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5.7035392939246317E-2</v>
      </c>
    </row>
    <row r="404" spans="3:18">
      <c r="C404" s="178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ref="M404:M454" ca="1" si="93">+E$4+E$5*D404+E$6*D404^2</f>
        <v>-5.7035392939246317E-2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ref="R404:R454" ca="1" si="94">+E404-M404</f>
        <v>5.7035392939246317E-2</v>
      </c>
    </row>
    <row r="405" spans="3:18">
      <c r="C405" s="178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ca="1" si="93"/>
        <v>-5.7035392939246317E-2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ca="1" si="94"/>
        <v>5.7035392939246317E-2</v>
      </c>
    </row>
    <row r="406" spans="3:18">
      <c r="C406" s="178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-5.7035392939246317E-2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5.7035392939246317E-2</v>
      </c>
    </row>
    <row r="407" spans="3:18">
      <c r="C407" s="178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-5.7035392939246317E-2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5.7035392939246317E-2</v>
      </c>
    </row>
    <row r="408" spans="3:18">
      <c r="C408" s="178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-5.7035392939246317E-2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5.7035392939246317E-2</v>
      </c>
    </row>
    <row r="409" spans="3:18">
      <c r="C409" s="178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-5.7035392939246317E-2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5.7035392939246317E-2</v>
      </c>
    </row>
    <row r="410" spans="3:18">
      <c r="C410" s="178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-5.7035392939246317E-2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5.7035392939246317E-2</v>
      </c>
    </row>
    <row r="411" spans="3:18">
      <c r="C411" s="178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-5.7035392939246317E-2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5.7035392939246317E-2</v>
      </c>
    </row>
    <row r="412" spans="3:18">
      <c r="C412" s="178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-5.7035392939246317E-2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5.7035392939246317E-2</v>
      </c>
    </row>
    <row r="413" spans="3:18">
      <c r="C413" s="178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-5.7035392939246317E-2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5.7035392939246317E-2</v>
      </c>
    </row>
    <row r="414" spans="3:18">
      <c r="C414" s="178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-5.7035392939246317E-2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5.7035392939246317E-2</v>
      </c>
    </row>
    <row r="415" spans="3:18">
      <c r="C415" s="178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-5.7035392939246317E-2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5.7035392939246317E-2</v>
      </c>
    </row>
    <row r="416" spans="3:18">
      <c r="C416" s="178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-5.7035392939246317E-2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5.7035392939246317E-2</v>
      </c>
    </row>
    <row r="417" spans="3:18">
      <c r="C417" s="178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-5.7035392939246317E-2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5.7035392939246317E-2</v>
      </c>
    </row>
    <row r="418" spans="3:18">
      <c r="C418" s="178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-5.7035392939246317E-2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5.7035392939246317E-2</v>
      </c>
    </row>
    <row r="419" spans="3:18">
      <c r="C419" s="178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-5.7035392939246317E-2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5.7035392939246317E-2</v>
      </c>
    </row>
    <row r="420" spans="3:18">
      <c r="C420" s="178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-5.7035392939246317E-2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5.7035392939246317E-2</v>
      </c>
    </row>
    <row r="421" spans="3:18">
      <c r="C421" s="178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-5.7035392939246317E-2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5.7035392939246317E-2</v>
      </c>
    </row>
    <row r="422" spans="3:18">
      <c r="C422" s="178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-5.7035392939246317E-2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5.7035392939246317E-2</v>
      </c>
    </row>
    <row r="423" spans="3:18">
      <c r="C423" s="178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-5.7035392939246317E-2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5.7035392939246317E-2</v>
      </c>
    </row>
    <row r="424" spans="3:18">
      <c r="C424" s="178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-5.7035392939246317E-2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5.7035392939246317E-2</v>
      </c>
    </row>
    <row r="425" spans="3:18">
      <c r="C425" s="178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-5.7035392939246317E-2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5.7035392939246317E-2</v>
      </c>
    </row>
    <row r="426" spans="3:18">
      <c r="C426" s="178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-5.7035392939246317E-2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5.7035392939246317E-2</v>
      </c>
    </row>
    <row r="427" spans="3:18">
      <c r="C427" s="178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-5.7035392939246317E-2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5.7035392939246317E-2</v>
      </c>
    </row>
    <row r="428" spans="3:18">
      <c r="C428" s="178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-5.7035392939246317E-2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5.7035392939246317E-2</v>
      </c>
    </row>
    <row r="429" spans="3:18">
      <c r="C429" s="178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-5.7035392939246317E-2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5.7035392939246317E-2</v>
      </c>
    </row>
    <row r="430" spans="3:18">
      <c r="C430" s="178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-5.7035392939246317E-2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5.7035392939246317E-2</v>
      </c>
    </row>
    <row r="431" spans="3:18">
      <c r="C431" s="178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-5.7035392939246317E-2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5.7035392939246317E-2</v>
      </c>
    </row>
    <row r="432" spans="3:18">
      <c r="C432" s="178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-5.7035392939246317E-2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5.7035392939246317E-2</v>
      </c>
    </row>
    <row r="433" spans="3:18">
      <c r="C433" s="178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-5.7035392939246317E-2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5.7035392939246317E-2</v>
      </c>
    </row>
    <row r="434" spans="3:18">
      <c r="C434" s="178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-5.7035392939246317E-2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5.7035392939246317E-2</v>
      </c>
    </row>
    <row r="435" spans="3:18">
      <c r="C435" s="178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-5.7035392939246317E-2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5.7035392939246317E-2</v>
      </c>
    </row>
    <row r="436" spans="3:18">
      <c r="C436" s="178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-5.7035392939246317E-2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5.7035392939246317E-2</v>
      </c>
    </row>
    <row r="437" spans="3:18">
      <c r="C437" s="178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-5.7035392939246317E-2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5.7035392939246317E-2</v>
      </c>
    </row>
    <row r="438" spans="3:18">
      <c r="C438" s="178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-5.7035392939246317E-2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5.7035392939246317E-2</v>
      </c>
    </row>
    <row r="439" spans="3:18">
      <c r="C439" s="178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-5.7035392939246317E-2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5.7035392939246317E-2</v>
      </c>
    </row>
    <row r="440" spans="3:18">
      <c r="C440" s="178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-5.7035392939246317E-2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5.7035392939246317E-2</v>
      </c>
    </row>
    <row r="441" spans="3:18">
      <c r="C441" s="178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-5.7035392939246317E-2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5.7035392939246317E-2</v>
      </c>
    </row>
    <row r="442" spans="3:18">
      <c r="C442" s="178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-5.7035392939246317E-2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5.7035392939246317E-2</v>
      </c>
    </row>
    <row r="443" spans="3:18">
      <c r="C443" s="178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-5.7035392939246317E-2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5.7035392939246317E-2</v>
      </c>
    </row>
    <row r="444" spans="3:18">
      <c r="C444" s="178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-5.7035392939246317E-2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5.7035392939246317E-2</v>
      </c>
    </row>
    <row r="445" spans="3:18">
      <c r="C445" s="178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-5.7035392939246317E-2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5.7035392939246317E-2</v>
      </c>
    </row>
    <row r="446" spans="3:18">
      <c r="C446" s="178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-5.7035392939246317E-2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5.7035392939246317E-2</v>
      </c>
    </row>
    <row r="447" spans="3:18">
      <c r="C447" s="178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-5.7035392939246317E-2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5.7035392939246317E-2</v>
      </c>
    </row>
    <row r="448" spans="3:18">
      <c r="C448" s="178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-5.7035392939246317E-2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5.7035392939246317E-2</v>
      </c>
    </row>
    <row r="449" spans="3:18">
      <c r="C449" s="178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-5.7035392939246317E-2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5.7035392939246317E-2</v>
      </c>
    </row>
    <row r="450" spans="3:18">
      <c r="C450" s="178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-5.7035392939246317E-2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5.7035392939246317E-2</v>
      </c>
    </row>
    <row r="451" spans="3:18">
      <c r="C451" s="178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-5.7035392939246317E-2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5.7035392939246317E-2</v>
      </c>
    </row>
    <row r="452" spans="3:18">
      <c r="C452" s="178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-5.7035392939246317E-2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5.7035392939246317E-2</v>
      </c>
    </row>
    <row r="453" spans="3:18">
      <c r="C453" s="178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-5.7035392939246317E-2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5.7035392939246317E-2</v>
      </c>
    </row>
    <row r="454" spans="3:18">
      <c r="C454" s="178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-5.7035392939246317E-2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5.7035392939246317E-2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BQ109"/>
  <sheetViews>
    <sheetView topLeftCell="P1" workbookViewId="0">
      <pane ySplit="20" topLeftCell="A29" activePane="bottomLeft" state="frozen"/>
      <selection activeCell="P1" sqref="P1"/>
      <selection pane="bottomLeft" activeCell="U46" sqref="U46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24" width="10.28515625" style="2"/>
    <col min="25" max="31" width="10.28515625" style="1"/>
    <col min="32" max="32" width="12.140625" style="1" customWidth="1"/>
    <col min="33" max="33" width="9.42578125" style="1" customWidth="1"/>
    <col min="34" max="36" width="10.42578125" style="1" customWidth="1"/>
    <col min="37" max="37" width="10.5703125" style="1" customWidth="1"/>
    <col min="38" max="38" width="10.28515625" style="1"/>
    <col min="39" max="42" width="9.42578125" style="1" customWidth="1"/>
    <col min="43" max="57" width="10.28515625" style="1"/>
    <col min="58" max="58" width="11.85546875" style="1" customWidth="1"/>
    <col min="59" max="59" width="14.7109375" style="1" customWidth="1"/>
  </cols>
  <sheetData>
    <row r="1" spans="1:69" ht="20.25">
      <c r="A1" s="3" t="s">
        <v>0</v>
      </c>
      <c r="B1" s="4"/>
      <c r="C1" s="5"/>
      <c r="D1" s="4"/>
      <c r="E1" s="4" t="s">
        <v>259</v>
      </c>
      <c r="F1" s="4"/>
      <c r="S1" s="96" t="s">
        <v>260</v>
      </c>
      <c r="T1" s="179">
        <v>-5.6203533162396097E-2</v>
      </c>
      <c r="U1" s="179">
        <v>-8.6523441931634236E-7</v>
      </c>
      <c r="V1" s="179">
        <v>-1.3958412318745273E-10</v>
      </c>
      <c r="W1" s="179">
        <v>5.9605314340240301E-2</v>
      </c>
      <c r="X1" s="179">
        <v>0.22937789106871748</v>
      </c>
      <c r="Y1" s="179">
        <v>38.997272965386792</v>
      </c>
      <c r="Z1" s="179">
        <v>222.74602875361239</v>
      </c>
      <c r="AA1" s="179">
        <v>45431.167168468332</v>
      </c>
      <c r="AB1" s="179">
        <v>10.327337885688694</v>
      </c>
      <c r="AC1" s="96">
        <v>0.72426363874029021</v>
      </c>
      <c r="AF1" s="8" t="s">
        <v>2</v>
      </c>
      <c r="AG1" s="9"/>
      <c r="AH1" s="9" t="s">
        <v>3</v>
      </c>
      <c r="AI1" s="9" t="s">
        <v>4</v>
      </c>
      <c r="AJ1" s="10"/>
      <c r="BB1" s="15" t="s">
        <v>8</v>
      </c>
      <c r="BC1" s="16" t="s">
        <v>9</v>
      </c>
      <c r="BD1" s="17" t="s">
        <v>10</v>
      </c>
      <c r="BE1" s="18" t="s">
        <v>122</v>
      </c>
      <c r="BF1" s="19" t="s">
        <v>12</v>
      </c>
      <c r="BG1" s="18" t="s">
        <v>13</v>
      </c>
      <c r="BH1" s="19" t="s">
        <v>14</v>
      </c>
      <c r="BI1" s="18" t="s">
        <v>15</v>
      </c>
      <c r="BJ1" s="20" t="s">
        <v>16</v>
      </c>
      <c r="BK1" s="19" t="s">
        <v>17</v>
      </c>
      <c r="BL1" s="18" t="s">
        <v>18</v>
      </c>
      <c r="BM1" s="20" t="s">
        <v>19</v>
      </c>
      <c r="BN1" s="19" t="s">
        <v>20</v>
      </c>
      <c r="BO1" s="18" t="s">
        <v>21</v>
      </c>
      <c r="BP1" s="20" t="s">
        <v>22</v>
      </c>
      <c r="BQ1" s="19" t="s">
        <v>23</v>
      </c>
    </row>
    <row r="2" spans="1:69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T2" s="180" t="s">
        <v>34</v>
      </c>
      <c r="U2" s="181" t="s">
        <v>36</v>
      </c>
      <c r="V2" s="181" t="s">
        <v>39</v>
      </c>
      <c r="W2" s="181" t="s">
        <v>261</v>
      </c>
      <c r="X2" s="181" t="s">
        <v>43</v>
      </c>
      <c r="Y2" s="181" t="s">
        <v>262</v>
      </c>
      <c r="Z2" s="181" t="s">
        <v>263</v>
      </c>
      <c r="AA2" s="181" t="s">
        <v>264</v>
      </c>
      <c r="AB2" s="181" t="s">
        <v>265</v>
      </c>
      <c r="AC2" s="181" t="s">
        <v>266</v>
      </c>
      <c r="AF2" s="22" t="s">
        <v>26</v>
      </c>
      <c r="AG2" s="23">
        <f>C7</f>
        <v>45116.381000000001</v>
      </c>
      <c r="AH2" s="24" t="s">
        <v>27</v>
      </c>
      <c r="AI2" s="23">
        <f>C8</f>
        <v>0.34697899999999998</v>
      </c>
      <c r="AJ2" s="25" t="s">
        <v>28</v>
      </c>
      <c r="AQ2" s="2"/>
      <c r="BB2" s="1">
        <v>-5000</v>
      </c>
      <c r="BC2" s="1">
        <f t="shared" ref="BC2:BC33" si="0">AG$3+AG$4*BB2+AG$5*BB2^2+BE2</f>
        <v>-2.0711562423246892E-2</v>
      </c>
      <c r="BD2" s="1">
        <f t="shared" ref="BD2:BD33" si="1">AG$3+AG$4*BB2+AG$5*BB2^2</f>
        <v>-5.5366964145500706E-2</v>
      </c>
      <c r="BE2" s="1">
        <f t="shared" ref="BE2:BE33" si="2">$AG$6*($AG$11/BF2*BG2+$AG$12)</f>
        <v>3.4655401722253815E-2</v>
      </c>
      <c r="BF2" s="1">
        <f t="shared" ref="BF2:BF33" si="3">1+$AG$7*COS(BH2)</f>
        <v>0.77181267476925908</v>
      </c>
      <c r="BG2" s="1">
        <f t="shared" ref="BG2:BG33" si="4">SIN(BH2+RADIANS($AG$9))</f>
        <v>0.60050178748331839</v>
      </c>
      <c r="BH2" s="1">
        <f t="shared" ref="BH2:BH33" si="5">2*ATAN(BI2)</f>
        <v>3.0396622004787384</v>
      </c>
      <c r="BI2" s="1">
        <f t="shared" ref="BI2:BI33" si="6">SQRT((1+$AG$7)/(1-$AG$7))*TAN(BJ2/2)</f>
        <v>19.604230167409913</v>
      </c>
      <c r="BJ2" s="1">
        <f t="shared" ref="BJ2:BP11" si="7">$BQ2+$AG$7*SIN(BK2)</f>
        <v>3.0129152347401593</v>
      </c>
      <c r="BK2" s="1">
        <f t="shared" si="7"/>
        <v>3.0129102366050433</v>
      </c>
      <c r="BL2" s="1">
        <f t="shared" si="7"/>
        <v>3.0129322081989911</v>
      </c>
      <c r="BM2" s="1">
        <f t="shared" si="7"/>
        <v>3.0128356215201166</v>
      </c>
      <c r="BN2" s="1">
        <f t="shared" si="7"/>
        <v>3.013260205587283</v>
      </c>
      <c r="BO2" s="1">
        <f t="shared" si="7"/>
        <v>3.0113936075641132</v>
      </c>
      <c r="BP2" s="1">
        <f t="shared" si="7"/>
        <v>3.0195964133235025</v>
      </c>
      <c r="BQ2" s="1">
        <f t="shared" ref="BQ2:BQ33" si="8">RADIANS($AG$9)+$AG$18*(BB2-AG$15)</f>
        <v>2.9834797284309964</v>
      </c>
    </row>
    <row r="3" spans="1:69">
      <c r="A3"/>
      <c r="B3" s="4"/>
      <c r="C3" s="28"/>
      <c r="D3" s="28"/>
      <c r="E3" s="4">
        <v>5471</v>
      </c>
      <c r="F3">
        <v>0.34697879999999998</v>
      </c>
      <c r="T3" s="1">
        <f>AG3</f>
        <v>-5.6203533162396097E-2</v>
      </c>
      <c r="U3" s="1">
        <f>AG4</f>
        <v>-8.6523441931634236E-7</v>
      </c>
      <c r="V3" s="1">
        <f>AG5</f>
        <v>-1.3958412318745273E-10</v>
      </c>
      <c r="W3" s="1">
        <f>AG6</f>
        <v>5.9605314340240301E-2</v>
      </c>
      <c r="X3" s="1">
        <f>AG7</f>
        <v>0.22937789106871748</v>
      </c>
      <c r="Y3" s="1">
        <f>AG8</f>
        <v>38.997272965386792</v>
      </c>
      <c r="Z3" s="1">
        <f>AG9</f>
        <v>222.74602875361239</v>
      </c>
      <c r="AA3" s="1">
        <f>AG10</f>
        <v>45431.167168468332</v>
      </c>
      <c r="AB3" s="1">
        <f>AI13</f>
        <v>0</v>
      </c>
      <c r="AC3" s="1">
        <f>AG17</f>
        <v>0.72426363874029021</v>
      </c>
      <c r="AF3" s="29" t="s">
        <v>34</v>
      </c>
      <c r="AG3" s="30">
        <f t="shared" ref="AG3:AG10" si="9">AH3*AI3</f>
        <v>-5.6203533162396097E-2</v>
      </c>
      <c r="AH3" s="31">
        <v>-5.6203533162396093</v>
      </c>
      <c r="AI3" s="1">
        <v>0.01</v>
      </c>
      <c r="AJ3" s="32"/>
      <c r="AK3" s="31">
        <v>-5.6203533162396093</v>
      </c>
      <c r="AM3" s="31"/>
      <c r="AN3" s="31"/>
      <c r="AO3" s="31"/>
      <c r="AP3" s="31"/>
      <c r="AQ3" s="31"/>
      <c r="BB3" s="1">
        <v>-4500</v>
      </c>
      <c r="BC3" s="1">
        <f t="shared" si="0"/>
        <v>-1.7594115090796343E-2</v>
      </c>
      <c r="BD3" s="1">
        <f t="shared" si="1"/>
        <v>-5.5136556770018469E-2</v>
      </c>
      <c r="BE3" s="1">
        <f t="shared" si="2"/>
        <v>3.7542441679222126E-2</v>
      </c>
      <c r="BF3" s="1">
        <f t="shared" si="3"/>
        <v>0.77093879228767792</v>
      </c>
      <c r="BG3" s="1">
        <f t="shared" si="4"/>
        <v>0.63923680922986015</v>
      </c>
      <c r="BH3" s="1">
        <f t="shared" si="5"/>
        <v>3.0890391325603059</v>
      </c>
      <c r="BI3" s="1">
        <f t="shared" si="6"/>
        <v>38.047682201779146</v>
      </c>
      <c r="BJ3" s="1">
        <f t="shared" si="7"/>
        <v>3.0752238024006351</v>
      </c>
      <c r="BK3" s="1">
        <f t="shared" si="7"/>
        <v>3.0752211165809711</v>
      </c>
      <c r="BL3" s="1">
        <f t="shared" si="7"/>
        <v>3.0752328515622303</v>
      </c>
      <c r="BM3" s="1">
        <f t="shared" si="7"/>
        <v>3.0751815785866183</v>
      </c>
      <c r="BN3" s="1">
        <f t="shared" si="7"/>
        <v>3.0754056013514277</v>
      </c>
      <c r="BO3" s="1">
        <f t="shared" si="7"/>
        <v>3.0744267726091232</v>
      </c>
      <c r="BP3" s="1">
        <f t="shared" si="7"/>
        <v>3.0787031336668189</v>
      </c>
      <c r="BQ3" s="1">
        <f t="shared" si="8"/>
        <v>3.0600108142850786</v>
      </c>
    </row>
    <row r="4" spans="1:69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T4" s="1"/>
      <c r="U4" s="1"/>
      <c r="V4" s="1"/>
      <c r="W4" s="1"/>
      <c r="X4" s="1"/>
      <c r="AF4" s="40" t="s">
        <v>36</v>
      </c>
      <c r="AG4" s="41">
        <f t="shared" si="9"/>
        <v>-8.6523441931634236E-7</v>
      </c>
      <c r="AH4" s="42">
        <v>-8.6523441931634242</v>
      </c>
      <c r="AI4" s="1">
        <v>9.9999999999999995E-8</v>
      </c>
      <c r="AJ4" s="32"/>
      <c r="AK4" s="42">
        <v>-8.6523441931634242</v>
      </c>
      <c r="AM4" s="42"/>
      <c r="AN4" s="42"/>
      <c r="AO4" s="42"/>
      <c r="AP4" s="42"/>
      <c r="AQ4" s="42"/>
      <c r="BB4" s="1">
        <v>-4000</v>
      </c>
      <c r="BC4" s="1">
        <f t="shared" si="0"/>
        <v>-1.4694221759022782E-2</v>
      </c>
      <c r="BD4" s="1">
        <f t="shared" si="1"/>
        <v>-5.4975941456129974E-2</v>
      </c>
      <c r="BE4" s="1">
        <f t="shared" si="2"/>
        <v>4.0281719697107192E-2</v>
      </c>
      <c r="BF4" s="1">
        <f t="shared" si="3"/>
        <v>0.77062332235656705</v>
      </c>
      <c r="BG4" s="1">
        <f t="shared" si="4"/>
        <v>0.67635756618699516</v>
      </c>
      <c r="BH4" s="1">
        <f t="shared" si="5"/>
        <v>3.1383399391948177</v>
      </c>
      <c r="BI4" s="1">
        <f t="shared" si="6"/>
        <v>614.87053389333119</v>
      </c>
      <c r="BJ4" s="1">
        <f t="shared" si="7"/>
        <v>3.1374843013608738</v>
      </c>
      <c r="BK4" s="1">
        <f t="shared" si="7"/>
        <v>3.1374841326307452</v>
      </c>
      <c r="BL4" s="1">
        <f t="shared" si="7"/>
        <v>3.13748486823587</v>
      </c>
      <c r="BM4" s="1">
        <f t="shared" si="7"/>
        <v>3.1374816612513929</v>
      </c>
      <c r="BN4" s="1">
        <f t="shared" si="7"/>
        <v>3.1374956425966305</v>
      </c>
      <c r="BO4" s="1">
        <f t="shared" si="7"/>
        <v>3.1374346887519953</v>
      </c>
      <c r="BP4" s="1">
        <f t="shared" si="7"/>
        <v>3.1377004263882715</v>
      </c>
      <c r="BQ4" s="1">
        <f t="shared" si="8"/>
        <v>3.1365419001391608</v>
      </c>
    </row>
    <row r="5" spans="1:69">
      <c r="A5" s="45" t="s">
        <v>37</v>
      </c>
      <c r="B5"/>
      <c r="C5" s="46">
        <v>8</v>
      </c>
      <c r="D5" t="s">
        <v>38</v>
      </c>
      <c r="T5" s="2">
        <f>(T3-T1)^2</f>
        <v>0</v>
      </c>
      <c r="U5" s="2">
        <f t="shared" ref="U5:AC5" si="10">(U3-U1)^2</f>
        <v>0</v>
      </c>
      <c r="V5" s="2">
        <f t="shared" si="10"/>
        <v>0</v>
      </c>
      <c r="W5" s="2">
        <f t="shared" si="10"/>
        <v>0</v>
      </c>
      <c r="X5" s="2">
        <f t="shared" si="10"/>
        <v>0</v>
      </c>
      <c r="Y5" s="2">
        <f t="shared" si="10"/>
        <v>0</v>
      </c>
      <c r="Z5" s="2">
        <f t="shared" si="10"/>
        <v>0</v>
      </c>
      <c r="AA5" s="2">
        <f t="shared" si="10"/>
        <v>0</v>
      </c>
      <c r="AB5" s="2">
        <f t="shared" si="10"/>
        <v>106.65390780518102</v>
      </c>
      <c r="AC5" s="2">
        <f t="shared" si="10"/>
        <v>0</v>
      </c>
      <c r="AF5" s="40" t="s">
        <v>39</v>
      </c>
      <c r="AG5" s="41">
        <f t="shared" si="9"/>
        <v>-1.3958412318745273E-10</v>
      </c>
      <c r="AH5" s="42">
        <v>-13.958412318745275</v>
      </c>
      <c r="AI5" s="1">
        <v>9.9999999999999994E-12</v>
      </c>
      <c r="AJ5" s="32"/>
      <c r="AK5" s="42">
        <v>-13.958412318745275</v>
      </c>
      <c r="AM5" s="42"/>
      <c r="AN5" s="42"/>
      <c r="AO5" s="42"/>
      <c r="AP5" s="42"/>
      <c r="AQ5" s="42"/>
      <c r="BB5" s="1">
        <v>-3500</v>
      </c>
      <c r="BC5" s="1">
        <f t="shared" si="0"/>
        <v>-1.2020336400382969E-2</v>
      </c>
      <c r="BD5" s="1">
        <f t="shared" si="1"/>
        <v>-5.4885118203835195E-2</v>
      </c>
      <c r="BE5" s="1">
        <f t="shared" si="2"/>
        <v>4.2864781803452226E-2</v>
      </c>
      <c r="BF5" s="1">
        <f t="shared" si="3"/>
        <v>0.77086520576718365</v>
      </c>
      <c r="BG5" s="1">
        <f t="shared" si="4"/>
        <v>0.7118314152779941</v>
      </c>
      <c r="BH5" s="1">
        <f t="shared" si="5"/>
        <v>-3.0955492694373805</v>
      </c>
      <c r="BI5" s="1">
        <f t="shared" si="6"/>
        <v>-43.429619523442355</v>
      </c>
      <c r="BJ5" s="1">
        <f t="shared" si="7"/>
        <v>3.1997418261915747</v>
      </c>
      <c r="BK5" s="1">
        <f t="shared" si="7"/>
        <v>3.1997441874993515</v>
      </c>
      <c r="BL5" s="1">
        <f t="shared" si="7"/>
        <v>3.1997338756720461</v>
      </c>
      <c r="BM5" s="1">
        <f t="shared" si="7"/>
        <v>3.1997789074510021</v>
      </c>
      <c r="BN5" s="1">
        <f t="shared" si="7"/>
        <v>3.1995822544124004</v>
      </c>
      <c r="BO5" s="1">
        <f t="shared" si="7"/>
        <v>3.2004410516064214</v>
      </c>
      <c r="BP5" s="1">
        <f t="shared" si="7"/>
        <v>3.1966909369245005</v>
      </c>
      <c r="BQ5" s="1">
        <f t="shared" si="8"/>
        <v>3.213072985993243</v>
      </c>
    </row>
    <row r="6" spans="1:69">
      <c r="A6" s="47" t="s">
        <v>40</v>
      </c>
      <c r="AF6" s="40" t="s">
        <v>41</v>
      </c>
      <c r="AG6" s="41">
        <f t="shared" si="9"/>
        <v>5.9605314340240301E-2</v>
      </c>
      <c r="AH6" s="42">
        <v>5.9605314340240296</v>
      </c>
      <c r="AI6" s="1">
        <v>0.01</v>
      </c>
      <c r="AJ6" s="32" t="s">
        <v>28</v>
      </c>
      <c r="AK6" s="42">
        <v>5.9605314340240296</v>
      </c>
      <c r="AM6" s="42"/>
      <c r="AN6" s="42"/>
      <c r="AO6" s="42"/>
      <c r="AP6" s="42"/>
      <c r="AQ6" s="42"/>
      <c r="BB6" s="1">
        <v>-3000</v>
      </c>
      <c r="BC6" s="1">
        <f t="shared" si="0"/>
        <v>-9.5807568420973391E-3</v>
      </c>
      <c r="BD6" s="1">
        <f t="shared" si="1"/>
        <v>-5.4864087013134145E-2</v>
      </c>
      <c r="BE6" s="1">
        <f t="shared" si="2"/>
        <v>4.5283330171036806E-2</v>
      </c>
      <c r="BF6" s="1">
        <f t="shared" si="3"/>
        <v>0.77166525469660741</v>
      </c>
      <c r="BG6" s="1">
        <f t="shared" si="4"/>
        <v>0.74562022695017327</v>
      </c>
      <c r="BH6" s="1">
        <f t="shared" si="5"/>
        <v>-3.0461864873812976</v>
      </c>
      <c r="BI6" s="1">
        <f t="shared" si="6"/>
        <v>-20.947102196152031</v>
      </c>
      <c r="BJ6" s="1">
        <f t="shared" si="7"/>
        <v>3.2620414618333773</v>
      </c>
      <c r="BK6" s="1">
        <f t="shared" si="7"/>
        <v>3.2620461728717713</v>
      </c>
      <c r="BL6" s="1">
        <f t="shared" si="7"/>
        <v>3.262025484667626</v>
      </c>
      <c r="BM6" s="1">
        <f t="shared" si="7"/>
        <v>3.2621163358924723</v>
      </c>
      <c r="BN6" s="1">
        <f t="shared" si="7"/>
        <v>3.2617173746675263</v>
      </c>
      <c r="BO6" s="1">
        <f t="shared" si="7"/>
        <v>3.2634695044482314</v>
      </c>
      <c r="BP6" s="1">
        <f t="shared" si="7"/>
        <v>3.2557773504160683</v>
      </c>
      <c r="BQ6" s="1">
        <f t="shared" si="8"/>
        <v>3.2896040718473252</v>
      </c>
    </row>
    <row r="7" spans="1:69">
      <c r="A7" s="1" t="s">
        <v>42</v>
      </c>
      <c r="C7" s="1">
        <f>+C4</f>
        <v>45116.381000000001</v>
      </c>
      <c r="AF7" s="40" t="s">
        <v>43</v>
      </c>
      <c r="AG7" s="41">
        <f t="shared" si="9"/>
        <v>0.22937789106871748</v>
      </c>
      <c r="AH7" s="42">
        <v>0.22937789106871748</v>
      </c>
      <c r="AI7" s="1">
        <v>1</v>
      </c>
      <c r="AJ7" s="32"/>
      <c r="AK7" s="42">
        <v>0.22937789106871748</v>
      </c>
      <c r="AM7" s="42"/>
      <c r="AN7" s="42"/>
      <c r="AO7" s="42"/>
      <c r="AP7" s="42"/>
      <c r="AQ7" s="42"/>
      <c r="BB7" s="1">
        <v>-2500</v>
      </c>
      <c r="BC7" s="1">
        <f t="shared" si="0"/>
        <v>-7.3836516192869253E-3</v>
      </c>
      <c r="BD7" s="1">
        <f t="shared" si="1"/>
        <v>-5.4912847884026818E-2</v>
      </c>
      <c r="BE7" s="1">
        <f t="shared" si="2"/>
        <v>4.7529196264739892E-2</v>
      </c>
      <c r="BF7" s="1">
        <f t="shared" si="3"/>
        <v>0.77302615362593685</v>
      </c>
      <c r="BG7" s="1">
        <f t="shared" si="4"/>
        <v>0.77767960582989992</v>
      </c>
      <c r="BH7" s="1">
        <f t="shared" si="5"/>
        <v>-2.9966852651280957</v>
      </c>
      <c r="BI7" s="1">
        <f t="shared" si="6"/>
        <v>-13.777759049594261</v>
      </c>
      <c r="BJ7" s="1">
        <f t="shared" si="7"/>
        <v>3.3244284296470625</v>
      </c>
      <c r="BK7" s="1">
        <f t="shared" si="7"/>
        <v>3.3244351367048273</v>
      </c>
      <c r="BL7" s="1">
        <f t="shared" si="7"/>
        <v>3.3244054009038346</v>
      </c>
      <c r="BM7" s="1">
        <f t="shared" si="7"/>
        <v>3.3245372360899017</v>
      </c>
      <c r="BN7" s="1">
        <f t="shared" si="7"/>
        <v>3.3239527625285392</v>
      </c>
      <c r="BO7" s="1">
        <f t="shared" si="7"/>
        <v>3.3265444298571767</v>
      </c>
      <c r="BP7" s="1">
        <f t="shared" si="7"/>
        <v>3.3150617905733526</v>
      </c>
      <c r="BQ7" s="1">
        <f t="shared" si="8"/>
        <v>3.3661351577014074</v>
      </c>
    </row>
    <row r="8" spans="1:69" ht="15.75">
      <c r="A8" s="1" t="s">
        <v>44</v>
      </c>
      <c r="C8">
        <v>0.34697899999999998</v>
      </c>
      <c r="AF8" s="40" t="s">
        <v>46</v>
      </c>
      <c r="AG8" s="41">
        <f t="shared" si="9"/>
        <v>38.997272965386792</v>
      </c>
      <c r="AH8" s="42">
        <v>3.8997272965386793</v>
      </c>
      <c r="AI8" s="1">
        <v>10</v>
      </c>
      <c r="AJ8" s="32" t="s">
        <v>47</v>
      </c>
      <c r="AK8" s="42">
        <v>3.8997272965386793</v>
      </c>
      <c r="AM8" s="42"/>
      <c r="AN8" s="42"/>
      <c r="AO8" s="42"/>
      <c r="AP8" s="42"/>
      <c r="AQ8" s="42"/>
      <c r="BB8" s="1">
        <v>-2000</v>
      </c>
      <c r="BC8" s="1">
        <f t="shared" si="0"/>
        <v>-5.4370833652206615E-3</v>
      </c>
      <c r="BD8" s="1">
        <f t="shared" si="1"/>
        <v>-5.5031400816513226E-2</v>
      </c>
      <c r="BE8" s="1">
        <f t="shared" si="2"/>
        <v>4.9594317451292565E-2</v>
      </c>
      <c r="BF8" s="1">
        <f t="shared" si="3"/>
        <v>0.77495246216158287</v>
      </c>
      <c r="BG8" s="1">
        <f t="shared" si="4"/>
        <v>0.8079580919505025</v>
      </c>
      <c r="BH8" s="1">
        <f t="shared" si="5"/>
        <v>-2.9469730868249697</v>
      </c>
      <c r="BI8" s="1">
        <f t="shared" si="6"/>
        <v>-10.244001918426113</v>
      </c>
      <c r="BJ8" s="1">
        <f t="shared" si="7"/>
        <v>3.3869482343439254</v>
      </c>
      <c r="BK8" s="1">
        <f t="shared" si="7"/>
        <v>3.386956448843196</v>
      </c>
      <c r="BL8" s="1">
        <f t="shared" si="7"/>
        <v>3.3869195312099216</v>
      </c>
      <c r="BM8" s="1">
        <f t="shared" si="7"/>
        <v>3.3870854492552764</v>
      </c>
      <c r="BN8" s="1">
        <f t="shared" si="7"/>
        <v>3.3863398217936402</v>
      </c>
      <c r="BO8" s="1">
        <f t="shared" si="7"/>
        <v>3.3896917315977801</v>
      </c>
      <c r="BP8" s="1">
        <f t="shared" si="7"/>
        <v>3.3746452218291343</v>
      </c>
      <c r="BQ8" s="1">
        <f t="shared" si="8"/>
        <v>3.4426662435554896</v>
      </c>
    </row>
    <row r="9" spans="1:69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F9" s="40" t="s">
        <v>50</v>
      </c>
      <c r="AG9" s="41">
        <f t="shared" si="9"/>
        <v>222.74602875361239</v>
      </c>
      <c r="AH9" s="42">
        <v>2.227460287536124</v>
      </c>
      <c r="AI9" s="1">
        <v>100</v>
      </c>
      <c r="AJ9" s="32" t="s">
        <v>51</v>
      </c>
      <c r="AK9" s="42">
        <v>2.227460287536124</v>
      </c>
      <c r="AM9" s="42"/>
      <c r="AN9" s="42"/>
      <c r="AO9" s="42"/>
      <c r="AP9" s="42"/>
      <c r="AQ9" s="42"/>
      <c r="BB9" s="1">
        <v>-1500</v>
      </c>
      <c r="BC9" s="1">
        <f t="shared" si="0"/>
        <v>-3.7490286533479397E-3</v>
      </c>
      <c r="BD9" s="1">
        <f t="shared" si="1"/>
        <v>-5.521974581059335E-2</v>
      </c>
      <c r="BE9" s="1">
        <f t="shared" si="2"/>
        <v>5.147071715724541E-2</v>
      </c>
      <c r="BF9" s="1">
        <f t="shared" si="3"/>
        <v>0.77745061905637325</v>
      </c>
      <c r="BG9" s="1">
        <f t="shared" si="4"/>
        <v>0.83639632952754206</v>
      </c>
      <c r="BH9" s="1">
        <f t="shared" si="5"/>
        <v>-2.8969762768424201</v>
      </c>
      <c r="BI9" s="1">
        <f t="shared" si="6"/>
        <v>-8.1352573548437963</v>
      </c>
      <c r="BJ9" s="1">
        <f t="shared" si="7"/>
        <v>3.4496468125848918</v>
      </c>
      <c r="BK9" s="1">
        <f t="shared" si="7"/>
        <v>3.4496559632845964</v>
      </c>
      <c r="BL9" s="1">
        <f t="shared" si="7"/>
        <v>3.4496140991388025</v>
      </c>
      <c r="BM9" s="1">
        <f t="shared" si="7"/>
        <v>3.4498056307699843</v>
      </c>
      <c r="BN9" s="1">
        <f t="shared" si="7"/>
        <v>3.4489294544580176</v>
      </c>
      <c r="BO9" s="1">
        <f t="shared" si="7"/>
        <v>3.4529395959537692</v>
      </c>
      <c r="BP9" s="1">
        <f t="shared" si="7"/>
        <v>3.4346268582777677</v>
      </c>
      <c r="BQ9" s="1">
        <f t="shared" si="8"/>
        <v>3.5191973294095718</v>
      </c>
    </row>
    <row r="10" spans="1:69">
      <c r="A10"/>
      <c r="B10"/>
      <c r="C10" s="54" t="s">
        <v>52</v>
      </c>
      <c r="D10" s="54" t="s">
        <v>53</v>
      </c>
      <c r="E10"/>
      <c r="G10" s="74" t="s">
        <v>49</v>
      </c>
      <c r="H10" s="75"/>
      <c r="I10" s="75">
        <f ca="1">SQRT(I18/(I19-1))</f>
        <v>1.8029858033035591E-2</v>
      </c>
      <c r="J10" s="75">
        <f ca="1">SQRT(J18/(J19-1))</f>
        <v>9.6095793079938353E-3</v>
      </c>
      <c r="K10" s="76">
        <f ca="1">SQRT(K18/(K19-1))</f>
        <v>3.9619046447816886E-3</v>
      </c>
      <c r="AF10" s="56" t="s">
        <v>54</v>
      </c>
      <c r="AG10" s="57">
        <f t="shared" si="9"/>
        <v>45431.167168468332</v>
      </c>
      <c r="AH10" s="58">
        <v>4.5431167168468329</v>
      </c>
      <c r="AI10" s="1">
        <v>10000</v>
      </c>
      <c r="AJ10" s="32" t="s">
        <v>55</v>
      </c>
      <c r="AK10" s="58">
        <v>4.5431167168468329</v>
      </c>
      <c r="AM10" s="58"/>
      <c r="AN10" s="58"/>
      <c r="AO10" s="58"/>
      <c r="AP10" s="58"/>
      <c r="AQ10" s="58"/>
      <c r="BB10" s="1">
        <v>-1000</v>
      </c>
      <c r="BC10" s="1">
        <f t="shared" si="0"/>
        <v>-2.3273941487789024E-3</v>
      </c>
      <c r="BD10" s="1">
        <f t="shared" si="1"/>
        <v>-5.5477882866267203E-2</v>
      </c>
      <c r="BE10" s="1">
        <f t="shared" si="2"/>
        <v>5.3150488717488301E-2</v>
      </c>
      <c r="BF10" s="1">
        <f t="shared" si="3"/>
        <v>0.78052894616483681</v>
      </c>
      <c r="BG10" s="1">
        <f t="shared" si="4"/>
        <v>0.86292619123670788</v>
      </c>
      <c r="BH10" s="1">
        <f t="shared" si="5"/>
        <v>-2.8466195895349329</v>
      </c>
      <c r="BI10" s="1">
        <f t="shared" si="6"/>
        <v>-6.7310464947446631</v>
      </c>
      <c r="BJ10" s="1">
        <f t="shared" si="7"/>
        <v>3.5125706837308504</v>
      </c>
      <c r="BK10" s="1">
        <f t="shared" si="7"/>
        <v>3.5125801758503887</v>
      </c>
      <c r="BL10" s="1">
        <f t="shared" si="7"/>
        <v>3.5125357734898319</v>
      </c>
      <c r="BM10" s="1">
        <f t="shared" si="7"/>
        <v>3.5127434860294211</v>
      </c>
      <c r="BN10" s="1">
        <f t="shared" si="7"/>
        <v>3.5117719589861265</v>
      </c>
      <c r="BO10" s="1">
        <f t="shared" si="7"/>
        <v>3.5163192210492591</v>
      </c>
      <c r="BP10" s="1">
        <f t="shared" si="7"/>
        <v>3.4951035828610983</v>
      </c>
      <c r="BQ10" s="1">
        <f t="shared" si="8"/>
        <v>3.5957284152636539</v>
      </c>
    </row>
    <row r="11" spans="1:69" ht="14.25">
      <c r="A11" t="s">
        <v>56</v>
      </c>
      <c r="B11"/>
      <c r="C11" s="61">
        <f ca="1">INTERCEPT(INDIRECT($E$9):G995,INDIRECT($D$9):F995)</f>
        <v>-0.159300837092609</v>
      </c>
      <c r="D11" s="2"/>
      <c r="E11"/>
      <c r="AF11" s="62" t="s">
        <v>267</v>
      </c>
      <c r="AG11" s="51">
        <f>1-AG7^2</f>
        <v>0.94738578308886756</v>
      </c>
      <c r="AH11" s="51">
        <f>SUM(AJ21:AJ1948)</f>
        <v>1.7919639963744232E-3</v>
      </c>
      <c r="AI11" s="62" t="s">
        <v>59</v>
      </c>
      <c r="AJ11" s="32"/>
      <c r="AK11" s="51">
        <v>1.7919639963744232E-3</v>
      </c>
      <c r="AM11" s="51"/>
      <c r="AN11" s="51"/>
      <c r="AO11" s="51"/>
      <c r="AP11" s="51"/>
      <c r="AQ11" s="51"/>
      <c r="BB11" s="1">
        <v>-500</v>
      </c>
      <c r="BC11" s="1">
        <f t="shared" si="0"/>
        <v>-1.1800288545143825E-3</v>
      </c>
      <c r="BD11" s="1">
        <f t="shared" si="1"/>
        <v>-5.5805811983534792E-2</v>
      </c>
      <c r="BE11" s="1">
        <f t="shared" si="2"/>
        <v>5.462578312902041E-2</v>
      </c>
      <c r="BF11" s="1">
        <f t="shared" si="3"/>
        <v>0.78419765039276701</v>
      </c>
      <c r="BG11" s="1">
        <f t="shared" si="4"/>
        <v>0.88746984695991327</v>
      </c>
      <c r="BH11" s="1">
        <f t="shared" si="5"/>
        <v>-2.7958257866390963</v>
      </c>
      <c r="BI11" s="1">
        <f t="shared" si="6"/>
        <v>-5.7265012483402975</v>
      </c>
      <c r="BJ11" s="1">
        <f t="shared" si="7"/>
        <v>3.5757671027999529</v>
      </c>
      <c r="BK11" s="1">
        <f t="shared" si="7"/>
        <v>3.5757763765324952</v>
      </c>
      <c r="BL11" s="1">
        <f t="shared" si="7"/>
        <v>3.5757318120455723</v>
      </c>
      <c r="BM11" s="1">
        <f t="shared" si="7"/>
        <v>3.5759459730196053</v>
      </c>
      <c r="BN11" s="1">
        <f t="shared" si="7"/>
        <v>3.5749169863230916</v>
      </c>
      <c r="BO11" s="1">
        <f t="shared" si="7"/>
        <v>3.5798655017060605</v>
      </c>
      <c r="BP11" s="1">
        <f t="shared" si="7"/>
        <v>3.5561693802012861</v>
      </c>
      <c r="BQ11" s="1">
        <f t="shared" si="8"/>
        <v>3.6722595011177361</v>
      </c>
    </row>
    <row r="12" spans="1:69">
      <c r="A12" t="s">
        <v>60</v>
      </c>
      <c r="B12"/>
      <c r="C12" s="61">
        <f ca="1">SLOPE(INDIRECT($E$9):G995,INDIRECT($D$9):F995)</f>
        <v>-1.904791338727141E-6</v>
      </c>
      <c r="D12" s="2"/>
      <c r="E12"/>
      <c r="G12" s="1" t="s">
        <v>61</v>
      </c>
      <c r="H12" s="1">
        <v>21</v>
      </c>
      <c r="I12" s="1">
        <f>H14+1</f>
        <v>22</v>
      </c>
      <c r="J12" s="1">
        <f>I14+1</f>
        <v>42</v>
      </c>
      <c r="K12" s="1">
        <f>J14+1</f>
        <v>53</v>
      </c>
      <c r="AF12" s="66" t="s">
        <v>62</v>
      </c>
      <c r="AG12" s="51">
        <f>AG7*SIN(RADIANS(AG9))</f>
        <v>-0.15569020847644019</v>
      </c>
      <c r="AJ12" s="32"/>
      <c r="BB12" s="1">
        <v>0</v>
      </c>
      <c r="BC12" s="1">
        <f t="shared" si="0"/>
        <v>-3.1473214220163054E-4</v>
      </c>
      <c r="BD12" s="1">
        <f t="shared" si="1"/>
        <v>-5.6203533162396097E-2</v>
      </c>
      <c r="BE12" s="1">
        <f t="shared" si="2"/>
        <v>5.5888801020194466E-2</v>
      </c>
      <c r="BF12" s="1">
        <f t="shared" si="3"/>
        <v>0.78846882086762859</v>
      </c>
      <c r="BG12" s="1">
        <f t="shared" si="4"/>
        <v>0.90993876720687472</v>
      </c>
      <c r="BH12" s="1">
        <f t="shared" si="5"/>
        <v>-2.7445152000277049</v>
      </c>
      <c r="BI12" s="1">
        <f t="shared" si="6"/>
        <v>-4.9704465694385744</v>
      </c>
      <c r="BJ12" s="1">
        <f t="shared" ref="BJ12:BP21" si="11">$BQ12+$AG$7*SIN(BK12)</f>
        <v>3.6392842151789333</v>
      </c>
      <c r="BK12" s="1">
        <f t="shared" si="11"/>
        <v>3.6392927963354076</v>
      </c>
      <c r="BL12" s="1">
        <f t="shared" si="11"/>
        <v>3.639250221096586</v>
      </c>
      <c r="BM12" s="1">
        <f t="shared" si="11"/>
        <v>3.6394614669855265</v>
      </c>
      <c r="BN12" s="1">
        <f t="shared" si="11"/>
        <v>3.6384135647101599</v>
      </c>
      <c r="BO12" s="1">
        <f t="shared" si="11"/>
        <v>3.6436176561621454</v>
      </c>
      <c r="BP12" s="1">
        <f t="shared" si="11"/>
        <v>3.6179147864008314</v>
      </c>
      <c r="BQ12" s="1">
        <f t="shared" si="8"/>
        <v>3.7487905869718179</v>
      </c>
    </row>
    <row r="13" spans="1:69">
      <c r="A13" t="s">
        <v>63</v>
      </c>
      <c r="B13"/>
      <c r="C13" s="2" t="s">
        <v>64</v>
      </c>
      <c r="G13" s="1" t="s">
        <v>65</v>
      </c>
      <c r="H13" s="1" t="str">
        <f>"AI"&amp;H12</f>
        <v>AI21</v>
      </c>
      <c r="I13" s="1" t="str">
        <f>"AI"&amp;I12</f>
        <v>AI22</v>
      </c>
      <c r="J13" s="1" t="str">
        <f>"AI"&amp;J12</f>
        <v>AI42</v>
      </c>
      <c r="K13" s="1" t="str">
        <f>"AI"&amp;K12</f>
        <v>AI53</v>
      </c>
      <c r="AF13" s="67" t="s">
        <v>268</v>
      </c>
      <c r="AG13" s="51">
        <f>AG6*86400*300000/149600000</f>
        <v>10.327337885688694</v>
      </c>
      <c r="AH13" s="1" t="s">
        <v>72</v>
      </c>
      <c r="AJ13" s="32"/>
      <c r="BB13" s="1">
        <v>500</v>
      </c>
      <c r="BC13" s="1">
        <f t="shared" si="0"/>
        <v>2.6074286816902409E-4</v>
      </c>
      <c r="BD13" s="1">
        <f t="shared" si="1"/>
        <v>-5.667104640285113E-2</v>
      </c>
      <c r="BE13" s="1">
        <f t="shared" si="2"/>
        <v>5.6931789271020154E-2</v>
      </c>
      <c r="BF13" s="1">
        <f t="shared" si="3"/>
        <v>0.79335641751371333</v>
      </c>
      <c r="BG13" s="1">
        <f t="shared" si="4"/>
        <v>0.9302326531220918</v>
      </c>
      <c r="BH13" s="1">
        <f t="shared" si="5"/>
        <v>-2.6926052780930356</v>
      </c>
      <c r="BI13" s="1">
        <f t="shared" si="6"/>
        <v>-4.3793843682426496</v>
      </c>
      <c r="BJ13" s="1">
        <f t="shared" si="11"/>
        <v>3.7031712120843765</v>
      </c>
      <c r="BK13" s="1">
        <f t="shared" si="11"/>
        <v>3.7031787489040484</v>
      </c>
      <c r="BL13" s="1">
        <f t="shared" si="11"/>
        <v>3.7031399294259053</v>
      </c>
      <c r="BM13" s="1">
        <f t="shared" si="11"/>
        <v>3.7033398848904904</v>
      </c>
      <c r="BN13" s="1">
        <f t="shared" si="11"/>
        <v>3.7023102018505396</v>
      </c>
      <c r="BO13" s="1">
        <f t="shared" si="11"/>
        <v>3.707619779595321</v>
      </c>
      <c r="BP13" s="1">
        <f t="shared" si="11"/>
        <v>3.6804263590307453</v>
      </c>
      <c r="BQ13" s="1">
        <f t="shared" si="8"/>
        <v>3.8253216728259001</v>
      </c>
    </row>
    <row r="14" spans="1:69">
      <c r="A14"/>
      <c r="B14"/>
      <c r="C14"/>
      <c r="G14" s="1" t="s">
        <v>74</v>
      </c>
      <c r="H14" s="1">
        <f>H12+H19-1</f>
        <v>21</v>
      </c>
      <c r="I14" s="1">
        <f>H14+I19</f>
        <v>41</v>
      </c>
      <c r="J14" s="1">
        <f>I14+J19</f>
        <v>52</v>
      </c>
      <c r="K14" s="1">
        <f>J14+K19</f>
        <v>109</v>
      </c>
      <c r="AE14" s="96"/>
      <c r="AF14" s="67" t="s">
        <v>73</v>
      </c>
      <c r="AG14" s="51">
        <f>2*AG5*365.24/C8</f>
        <v>-2.9386046505976003E-7</v>
      </c>
      <c r="AH14" s="1" t="s">
        <v>76</v>
      </c>
      <c r="AJ14" s="32"/>
      <c r="BB14" s="1">
        <v>1000</v>
      </c>
      <c r="BC14" s="1">
        <f t="shared" si="0"/>
        <v>5.3869117518898918E-4</v>
      </c>
      <c r="BD14" s="1">
        <f t="shared" si="1"/>
        <v>-5.7208351704899893E-2</v>
      </c>
      <c r="BE14" s="1">
        <f t="shared" si="2"/>
        <v>5.7747042880088882E-2</v>
      </c>
      <c r="BF14" s="1">
        <f t="shared" si="3"/>
        <v>0.79887624590939199</v>
      </c>
      <c r="BG14" s="1">
        <f t="shared" si="4"/>
        <v>0.94823828741644689</v>
      </c>
      <c r="BH14" s="1">
        <f t="shared" si="5"/>
        <v>-2.6400101146989852</v>
      </c>
      <c r="BI14" s="1">
        <f t="shared" si="6"/>
        <v>-3.9034299008708113</v>
      </c>
      <c r="BJ14" s="1">
        <f t="shared" si="11"/>
        <v>3.7674784852075605</v>
      </c>
      <c r="BK14" s="1">
        <f t="shared" si="11"/>
        <v>3.7674847675058167</v>
      </c>
      <c r="BL14" s="1">
        <f t="shared" si="11"/>
        <v>3.7674509734449413</v>
      </c>
      <c r="BM14" s="1">
        <f t="shared" si="11"/>
        <v>3.7676327699147314</v>
      </c>
      <c r="BN14" s="1">
        <f t="shared" si="11"/>
        <v>3.7666550698684764</v>
      </c>
      <c r="BO14" s="1">
        <f t="shared" si="11"/>
        <v>3.7719213079640475</v>
      </c>
      <c r="BP14" s="1">
        <f t="shared" si="11"/>
        <v>3.7437861704096353</v>
      </c>
      <c r="BQ14" s="1">
        <f t="shared" si="8"/>
        <v>3.9018527586799823</v>
      </c>
    </row>
    <row r="15" spans="1:69" ht="15.75">
      <c r="A15" s="35" t="s">
        <v>77</v>
      </c>
      <c r="B15"/>
      <c r="C15" s="71">
        <f ca="1">(C7+C11)+(C8+C12)*INT(MAX(F21:F3536))</f>
        <v>56456.474101867585</v>
      </c>
      <c r="E15" s="49" t="s">
        <v>78</v>
      </c>
      <c r="F15" s="46">
        <v>1</v>
      </c>
      <c r="G15" s="1" t="s">
        <v>65</v>
      </c>
      <c r="H15" s="1" t="str">
        <f>"AI"&amp;H14</f>
        <v>AI21</v>
      </c>
      <c r="I15" s="1" t="str">
        <f>"AI"&amp;I14</f>
        <v>AI41</v>
      </c>
      <c r="J15" s="1" t="str">
        <f>"AI"&amp;J14</f>
        <v>AI52</v>
      </c>
      <c r="K15" s="1" t="str">
        <f>"AI"&amp;K14</f>
        <v>AI109</v>
      </c>
      <c r="T15" s="1"/>
      <c r="U15" s="1"/>
      <c r="V15" s="1"/>
      <c r="W15" s="181" t="s">
        <v>261</v>
      </c>
      <c r="X15" s="181" t="s">
        <v>43</v>
      </c>
      <c r="Y15" s="181" t="s">
        <v>262</v>
      </c>
      <c r="Z15" s="181" t="s">
        <v>263</v>
      </c>
      <c r="AA15" s="181" t="s">
        <v>264</v>
      </c>
      <c r="AB15" s="181" t="s">
        <v>265</v>
      </c>
      <c r="AC15" s="181" t="s">
        <v>266</v>
      </c>
      <c r="AE15" s="96"/>
      <c r="AF15" s="66" t="s">
        <v>83</v>
      </c>
      <c r="AG15" s="51">
        <f>(AG10-AG2)/AI2</f>
        <v>907.21965441231407</v>
      </c>
      <c r="AH15" s="1" t="s">
        <v>84</v>
      </c>
      <c r="AJ15" s="32"/>
      <c r="BB15" s="1">
        <v>1500</v>
      </c>
      <c r="BC15" s="1">
        <f t="shared" si="0"/>
        <v>5.114638024120155E-4</v>
      </c>
      <c r="BD15" s="1">
        <f t="shared" si="1"/>
        <v>-5.7815449068542378E-2</v>
      </c>
      <c r="BE15" s="1">
        <f t="shared" si="2"/>
        <v>5.8326912870954394E-2</v>
      </c>
      <c r="BF15" s="1">
        <f t="shared" si="3"/>
        <v>0.80504591167057038</v>
      </c>
      <c r="BG15" s="1">
        <f t="shared" si="4"/>
        <v>0.96382830403662656</v>
      </c>
      <c r="BH15" s="1">
        <f t="shared" si="5"/>
        <v>-2.5866399604537849</v>
      </c>
      <c r="BI15" s="1">
        <f t="shared" si="6"/>
        <v>-3.5109404181016499</v>
      </c>
      <c r="BJ15" s="1">
        <f t="shared" si="11"/>
        <v>3.8322577784167873</v>
      </c>
      <c r="BK15" s="1">
        <f t="shared" si="11"/>
        <v>3.8322627379016216</v>
      </c>
      <c r="BL15" s="1">
        <f t="shared" si="11"/>
        <v>3.832234688255113</v>
      </c>
      <c r="BM15" s="1">
        <f t="shared" si="11"/>
        <v>3.8323933388328491</v>
      </c>
      <c r="BN15" s="1">
        <f t="shared" si="11"/>
        <v>3.8314962747785271</v>
      </c>
      <c r="BO15" s="1">
        <f t="shared" si="11"/>
        <v>3.8365773743212332</v>
      </c>
      <c r="BP15" s="1">
        <f t="shared" si="11"/>
        <v>3.808071327140127</v>
      </c>
      <c r="BQ15" s="1">
        <f t="shared" si="8"/>
        <v>3.9783838445340645</v>
      </c>
    </row>
    <row r="16" spans="1:69">
      <c r="A16" s="35" t="s">
        <v>86</v>
      </c>
      <c r="B16"/>
      <c r="C16" s="71">
        <f ca="1">+C8+C12</f>
        <v>0.34697709520866127</v>
      </c>
      <c r="E16" s="49" t="s">
        <v>87</v>
      </c>
      <c r="F16" s="183">
        <f ca="1">NOW()+15018.5+$C$5/24</f>
        <v>60369.369054745373</v>
      </c>
      <c r="T16" s="184" t="s">
        <v>269</v>
      </c>
      <c r="V16" s="1">
        <f t="shared" ref="V16:AC16" si="12">SQRT(SUM(V21:V454)*$C17/$T17)</f>
        <v>3.5093507196750796E-13</v>
      </c>
      <c r="W16" s="1">
        <f t="shared" si="12"/>
        <v>5.5428097004540998E-4</v>
      </c>
      <c r="X16" s="1">
        <f t="shared" si="12"/>
        <v>4.3882171519768878E-2</v>
      </c>
      <c r="Y16" s="1">
        <f t="shared" si="12"/>
        <v>1.1635882631986438</v>
      </c>
      <c r="Z16" s="1">
        <f t="shared" si="12"/>
        <v>8.8883857607214001</v>
      </c>
      <c r="AA16" s="1">
        <f t="shared" si="12"/>
        <v>573.43660649767708</v>
      </c>
      <c r="AB16" s="1">
        <f t="shared" si="12"/>
        <v>9.6035847216425704E-2</v>
      </c>
      <c r="AC16" s="1">
        <f t="shared" si="12"/>
        <v>3.2197079274377566E-2</v>
      </c>
      <c r="AE16" s="96"/>
      <c r="AF16" s="62" t="s">
        <v>270</v>
      </c>
      <c r="AG16" s="1">
        <f>365.24*AG8</f>
        <v>14243.363977877872</v>
      </c>
      <c r="AH16" s="1" t="s">
        <v>28</v>
      </c>
      <c r="AI16" s="51"/>
      <c r="AJ16" s="32"/>
      <c r="BB16" s="1">
        <v>2000</v>
      </c>
      <c r="BC16" s="1">
        <f t="shared" si="0"/>
        <v>1.714827724735371E-4</v>
      </c>
      <c r="BD16" s="1">
        <f t="shared" si="1"/>
        <v>-5.8492338493778592E-2</v>
      </c>
      <c r="BE16" s="1">
        <f t="shared" si="2"/>
        <v>5.8663821266252129E-2</v>
      </c>
      <c r="BF16" s="1">
        <f t="shared" si="3"/>
        <v>0.81188474556979195</v>
      </c>
      <c r="BG16" s="1">
        <f t="shared" si="4"/>
        <v>0.97685987929899709</v>
      </c>
      <c r="BH16" s="1">
        <f t="shared" si="5"/>
        <v>-2.5324007170785827</v>
      </c>
      <c r="BI16" s="1">
        <f t="shared" si="6"/>
        <v>-3.180871954661082</v>
      </c>
      <c r="BJ16" s="1">
        <f t="shared" si="11"/>
        <v>3.8975623338219352</v>
      </c>
      <c r="BK16" s="1">
        <f t="shared" si="11"/>
        <v>3.8975660271927439</v>
      </c>
      <c r="BL16" s="1">
        <f t="shared" si="11"/>
        <v>3.8975438976900105</v>
      </c>
      <c r="BM16" s="1">
        <f t="shared" si="11"/>
        <v>3.8976764975347389</v>
      </c>
      <c r="BN16" s="1">
        <f t="shared" si="11"/>
        <v>3.8968822077957772</v>
      </c>
      <c r="BO16" s="1">
        <f t="shared" si="11"/>
        <v>3.9016490386233085</v>
      </c>
      <c r="BP16" s="1">
        <f t="shared" si="11"/>
        <v>3.8733535187153305</v>
      </c>
      <c r="BQ16" s="1">
        <f t="shared" si="8"/>
        <v>4.0549149303881471</v>
      </c>
    </row>
    <row r="17" spans="1:69">
      <c r="A17" s="49" t="s">
        <v>90</v>
      </c>
      <c r="B17"/>
      <c r="C17">
        <f>COUNT(C21:C2194)</f>
        <v>89</v>
      </c>
      <c r="E17" s="49" t="s">
        <v>91</v>
      </c>
      <c r="F17" s="61">
        <f ca="1">ROUND(2*(F16-$C$7)/$C$8,0)/2+F15</f>
        <v>43960.5</v>
      </c>
      <c r="G17" s="52" t="s">
        <v>106</v>
      </c>
      <c r="H17" s="53"/>
      <c r="I17" s="53">
        <v>1.9021923277052207E-2</v>
      </c>
      <c r="J17" s="53">
        <v>3.3812725665930319E-3</v>
      </c>
      <c r="K17" s="53">
        <v>4.2048871974975826E-3</v>
      </c>
      <c r="S17" s="2" t="s">
        <v>271</v>
      </c>
      <c r="T17" s="2">
        <f>COUNT(T21:T480)</f>
        <v>20</v>
      </c>
      <c r="U17" s="1" t="s">
        <v>272</v>
      </c>
      <c r="V17" s="185">
        <f>V16/ABS(V1)</f>
        <v>2.5141474829212785E-3</v>
      </c>
      <c r="W17" s="185">
        <f t="shared" ref="W17:AC17" si="13">W16/W1</f>
        <v>9.2991870973358481E-3</v>
      </c>
      <c r="X17" s="185">
        <f t="shared" si="13"/>
        <v>0.19130950814532763</v>
      </c>
      <c r="Y17" s="185">
        <f t="shared" si="13"/>
        <v>2.9837682861348323E-2</v>
      </c>
      <c r="Z17" s="185">
        <f t="shared" si="13"/>
        <v>3.9903677791504742E-2</v>
      </c>
      <c r="AA17" s="185">
        <f t="shared" si="13"/>
        <v>1.2622097168916076E-2</v>
      </c>
      <c r="AB17" s="185">
        <f t="shared" si="13"/>
        <v>9.2991870973360147E-3</v>
      </c>
      <c r="AC17" s="185">
        <f t="shared" si="13"/>
        <v>4.4454916072243882E-2</v>
      </c>
      <c r="AE17" s="96"/>
      <c r="AF17" s="62" t="s">
        <v>273</v>
      </c>
      <c r="AG17" s="51">
        <f>AG13^3/AG8^2</f>
        <v>0.72426363874029021</v>
      </c>
      <c r="AJ17" s="32"/>
      <c r="BB17" s="1">
        <v>2500</v>
      </c>
      <c r="BC17" s="1">
        <f t="shared" si="0"/>
        <v>-4.8873554922375384E-4</v>
      </c>
      <c r="BD17" s="1">
        <f t="shared" si="1"/>
        <v>-5.9239019980608536E-2</v>
      </c>
      <c r="BE17" s="1">
        <f t="shared" si="2"/>
        <v>5.8750284431384782E-2</v>
      </c>
      <c r="BF17" s="1">
        <f t="shared" si="3"/>
        <v>0.81941368807379422</v>
      </c>
      <c r="BG17" s="1">
        <f t="shared" si="4"/>
        <v>0.98717335407457574</v>
      </c>
      <c r="BH17" s="1">
        <f t="shared" si="5"/>
        <v>-2.4771934169898584</v>
      </c>
      <c r="BI17" s="1">
        <f t="shared" si="6"/>
        <v>-2.8986817171664061</v>
      </c>
      <c r="BJ17" s="1">
        <f t="shared" si="11"/>
        <v>3.9634470288835248</v>
      </c>
      <c r="BK17" s="1">
        <f t="shared" si="11"/>
        <v>3.963449607789296</v>
      </c>
      <c r="BL17" s="1">
        <f t="shared" si="11"/>
        <v>3.9634330949879466</v>
      </c>
      <c r="BM17" s="1">
        <f t="shared" si="11"/>
        <v>3.9635388319628131</v>
      </c>
      <c r="BN17" s="1">
        <f t="shared" si="11"/>
        <v>3.9628619707391279</v>
      </c>
      <c r="BO17" s="1">
        <f t="shared" si="11"/>
        <v>3.9672033713094752</v>
      </c>
      <c r="BP17" s="1">
        <f t="shared" si="11"/>
        <v>3.9396985978378658</v>
      </c>
      <c r="BQ17" s="1">
        <f t="shared" si="8"/>
        <v>4.1314460162422293</v>
      </c>
    </row>
    <row r="18" spans="1:69" ht="15.75">
      <c r="A18" s="35" t="s">
        <v>93</v>
      </c>
      <c r="B18"/>
      <c r="C18" s="186">
        <f ca="1">+C15</f>
        <v>56456.474101867585</v>
      </c>
      <c r="D18" s="187">
        <f ca="1">+C16</f>
        <v>0.34697709520866127</v>
      </c>
      <c r="E18" s="49" t="s">
        <v>94</v>
      </c>
      <c r="F18" s="51">
        <f ca="1">ROUND(2*(F16-$C$15)/$C$16,0)/2+F15</f>
        <v>11278</v>
      </c>
      <c r="G18" s="80" t="s">
        <v>95</v>
      </c>
      <c r="H18" s="81">
        <f ca="1">SUM(INDIRECT(H13):INDIRECT(H15))</f>
        <v>9.2304056322386739E-5</v>
      </c>
      <c r="I18" s="81">
        <f ca="1">SUM(INDIRECT(I13):INDIRECT(I15))</f>
        <v>6.1764398331369428E-3</v>
      </c>
      <c r="J18" s="81">
        <f ca="1">SUM(INDIRECT(J13):INDIRECT(J15))</f>
        <v>9.2344014476623262E-4</v>
      </c>
      <c r="K18" s="81">
        <f ca="1">SUM(INDIRECT(K13):INDIRECT(K15))</f>
        <v>8.7901455120319215E-4</v>
      </c>
      <c r="S18" s="2">
        <f>SUM(S21:S455)</f>
        <v>0</v>
      </c>
      <c r="AE18" s="96"/>
      <c r="AF18" s="82" t="s">
        <v>96</v>
      </c>
      <c r="AG18" s="83">
        <f>2*PI()/(AG8*365.2422)*AI2</f>
        <v>1.5306217170816435E-4</v>
      </c>
      <c r="AH18" s="84" t="s">
        <v>97</v>
      </c>
      <c r="AI18" s="84"/>
      <c r="AJ18" s="85"/>
      <c r="BB18" s="1">
        <v>3000</v>
      </c>
      <c r="BC18" s="1">
        <f t="shared" si="0"/>
        <v>-1.476547127707839E-3</v>
      </c>
      <c r="BD18" s="1">
        <f t="shared" si="1"/>
        <v>-6.0055493529032201E-2</v>
      </c>
      <c r="BE18" s="1">
        <f t="shared" si="2"/>
        <v>5.8578946401324362E-2</v>
      </c>
      <c r="BF18" s="1">
        <f t="shared" si="3"/>
        <v>0.82765511885422693</v>
      </c>
      <c r="BG18" s="1">
        <f t="shared" si="4"/>
        <v>0.99459080608408557</v>
      </c>
      <c r="BH18" s="1">
        <f t="shared" si="5"/>
        <v>-2.4209136920339986</v>
      </c>
      <c r="BI18" s="1">
        <f t="shared" si="6"/>
        <v>-2.6539948723179965</v>
      </c>
      <c r="BJ18" s="1">
        <f t="shared" si="11"/>
        <v>4.0299685004952668</v>
      </c>
      <c r="BK18" s="1">
        <f t="shared" si="11"/>
        <v>4.0299701741670031</v>
      </c>
      <c r="BL18" s="1">
        <f t="shared" si="11"/>
        <v>4.0299586047333831</v>
      </c>
      <c r="BM18" s="1">
        <f t="shared" si="11"/>
        <v>4.0300385830381975</v>
      </c>
      <c r="BN18" s="1">
        <f t="shared" si="11"/>
        <v>4.0294858619922165</v>
      </c>
      <c r="BO18" s="1">
        <f t="shared" si="11"/>
        <v>4.0333133707400854</v>
      </c>
      <c r="BP18" s="1">
        <f t="shared" si="11"/>
        <v>4.0071661949083346</v>
      </c>
      <c r="BQ18" s="1">
        <f t="shared" si="8"/>
        <v>4.2079771020963115</v>
      </c>
    </row>
    <row r="19" spans="1:69">
      <c r="E19" s="49" t="s">
        <v>98</v>
      </c>
      <c r="F19" s="86">
        <f ca="1">+$C$15+$C$16*F18-15018.5-$C$5/24</f>
        <v>45350.848448297533</v>
      </c>
      <c r="G19" s="87" t="s">
        <v>99</v>
      </c>
      <c r="H19" s="88">
        <f>COUNT(H21:H455)</f>
        <v>1</v>
      </c>
      <c r="I19" s="88">
        <f>COUNT(I21:I455)</f>
        <v>20</v>
      </c>
      <c r="J19" s="88">
        <f>COUNT(J21:J455)</f>
        <v>11</v>
      </c>
      <c r="K19" s="88">
        <f>COUNT(K21:K455)</f>
        <v>57</v>
      </c>
      <c r="Q19" s="188" t="s">
        <v>274</v>
      </c>
      <c r="R19" s="189"/>
      <c r="S19" s="190">
        <f ca="1">20+89*RAND()</f>
        <v>79.783097788508911</v>
      </c>
      <c r="AF19" s="95"/>
      <c r="AH19" s="95"/>
      <c r="BB19" s="1">
        <v>3500</v>
      </c>
      <c r="BC19" s="1">
        <f t="shared" si="0"/>
        <v>-2.7991349837188026E-3</v>
      </c>
      <c r="BD19" s="1">
        <f t="shared" si="1"/>
        <v>-6.0941759139049589E-2</v>
      </c>
      <c r="BE19" s="1">
        <f t="shared" si="2"/>
        <v>5.8142624155330787E-2</v>
      </c>
      <c r="BF19" s="1">
        <f t="shared" si="3"/>
        <v>0.8366326129677597</v>
      </c>
      <c r="BG19" s="1">
        <f t="shared" si="4"/>
        <v>0.99891460432776202</v>
      </c>
      <c r="BH19" s="1">
        <f t="shared" si="5"/>
        <v>-2.3634512378274399</v>
      </c>
      <c r="BI19" s="1">
        <f t="shared" si="6"/>
        <v>-2.4392087074600437</v>
      </c>
      <c r="BJ19" s="1">
        <f t="shared" si="11"/>
        <v>4.0971852509755804</v>
      </c>
      <c r="BK19" s="1">
        <f t="shared" si="11"/>
        <v>4.0971862480562944</v>
      </c>
      <c r="BL19" s="1">
        <f t="shared" si="11"/>
        <v>4.0971787161095845</v>
      </c>
      <c r="BM19" s="1">
        <f t="shared" si="11"/>
        <v>4.0972356144147515</v>
      </c>
      <c r="BN19" s="1">
        <f t="shared" si="11"/>
        <v>4.0968059030030677</v>
      </c>
      <c r="BO19" s="1">
        <f t="shared" si="11"/>
        <v>4.100057695139018</v>
      </c>
      <c r="BP19" s="1">
        <f t="shared" si="11"/>
        <v>4.0758093689400763</v>
      </c>
      <c r="BQ19" s="1">
        <f t="shared" si="8"/>
        <v>4.2845081879503937</v>
      </c>
    </row>
    <row r="20" spans="1:6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17" t="s">
        <v>45</v>
      </c>
      <c r="S20" s="191" t="s">
        <v>275</v>
      </c>
      <c r="T20" s="12"/>
      <c r="U20" s="12"/>
      <c r="V20" s="12"/>
      <c r="W20" s="12"/>
      <c r="X20" s="12"/>
      <c r="AE20" s="54" t="s">
        <v>8</v>
      </c>
      <c r="AF20" s="17" t="s">
        <v>116</v>
      </c>
      <c r="AG20" s="17" t="s">
        <v>117</v>
      </c>
      <c r="AH20" s="17" t="s">
        <v>118</v>
      </c>
      <c r="AI20" s="17" t="s">
        <v>276</v>
      </c>
      <c r="AJ20" s="17" t="s">
        <v>120</v>
      </c>
      <c r="AK20" s="17" t="s">
        <v>121</v>
      </c>
      <c r="AL20" s="19"/>
      <c r="AM20" s="17" t="s">
        <v>122</v>
      </c>
      <c r="AN20" s="17" t="s">
        <v>12</v>
      </c>
      <c r="AO20" s="17" t="s">
        <v>13</v>
      </c>
      <c r="AP20" s="17" t="s">
        <v>123</v>
      </c>
      <c r="AQ20" s="17" t="s">
        <v>14</v>
      </c>
      <c r="AR20" s="17" t="s">
        <v>15</v>
      </c>
      <c r="AS20" s="54" t="s">
        <v>16</v>
      </c>
      <c r="AT20" s="54" t="s">
        <v>17</v>
      </c>
      <c r="AU20" s="54" t="s">
        <v>18</v>
      </c>
      <c r="AV20" s="54" t="s">
        <v>19</v>
      </c>
      <c r="AW20" s="54" t="s">
        <v>20</v>
      </c>
      <c r="AX20" s="54" t="s">
        <v>21</v>
      </c>
      <c r="AY20" s="54" t="s">
        <v>22</v>
      </c>
      <c r="AZ20" s="54" t="s">
        <v>23</v>
      </c>
      <c r="BA20" s="96"/>
      <c r="BB20" s="1">
        <v>4000</v>
      </c>
      <c r="BC20" s="1">
        <f t="shared" si="0"/>
        <v>-4.463449612280776E-3</v>
      </c>
      <c r="BD20" s="1">
        <f t="shared" si="1"/>
        <v>-6.1897816810660707E-2</v>
      </c>
      <c r="BE20" s="1">
        <f t="shared" si="2"/>
        <v>5.7434367198379931E-2</v>
      </c>
      <c r="BF20" s="1">
        <f t="shared" si="3"/>
        <v>0.84637060066906089</v>
      </c>
      <c r="BG20" s="1">
        <f t="shared" si="4"/>
        <v>0.99992599529233939</v>
      </c>
      <c r="BH20" s="1">
        <f t="shared" si="5"/>
        <v>-2.3046892836466917</v>
      </c>
      <c r="BI20" s="1">
        <f t="shared" si="6"/>
        <v>-2.2486223626401989</v>
      </c>
      <c r="BJ20" s="1">
        <f t="shared" si="11"/>
        <v>4.1651577295369666</v>
      </c>
      <c r="BK20" s="1">
        <f t="shared" si="11"/>
        <v>4.1651582651748456</v>
      </c>
      <c r="BL20" s="1">
        <f t="shared" si="11"/>
        <v>4.1651537772664824</v>
      </c>
      <c r="BM20" s="1">
        <f t="shared" si="11"/>
        <v>4.1651913807849015</v>
      </c>
      <c r="BN20" s="1">
        <f t="shared" si="11"/>
        <v>4.1648763781865696</v>
      </c>
      <c r="BO20" s="1">
        <f t="shared" si="11"/>
        <v>4.1675201911590056</v>
      </c>
      <c r="BP20" s="1">
        <f t="shared" si="11"/>
        <v>4.1456742969437936</v>
      </c>
      <c r="BQ20" s="1">
        <f t="shared" si="8"/>
        <v>4.3610392738044759</v>
      </c>
    </row>
    <row r="21" spans="1:6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4">+(C21-C$7)/C$8</f>
        <v>-3157.5276889955958</v>
      </c>
      <c r="F21" s="1">
        <f t="shared" ref="F21:F32" si="15">ROUND(2*E21,0)/2</f>
        <v>-3157.5</v>
      </c>
      <c r="G21" s="1">
        <f>+C21-(C$7+F21*C$8)+S21*J$17</f>
        <v>-9.6075000037671998E-3</v>
      </c>
      <c r="J21" s="1">
        <f>+G21</f>
        <v>-9.6075000037671998E-3</v>
      </c>
      <c r="O21" s="1">
        <f t="shared" ref="O21:O52" ca="1" si="16">+C$11+C$12*$F21</f>
        <v>-0.15328645844057806</v>
      </c>
      <c r="Q21" s="100">
        <f t="shared" ref="Q21:Q52" si="17">+C21-15018.5</f>
        <v>29002.285199999998</v>
      </c>
      <c r="R21" s="2">
        <v>1</v>
      </c>
      <c r="S21" s="192"/>
      <c r="T21" s="2">
        <v>8.3103253666605206E-8</v>
      </c>
      <c r="U21" s="2">
        <v>2.6602597463117092E-21</v>
      </c>
      <c r="V21" s="2">
        <v>6.5254142616255058E-29</v>
      </c>
      <c r="W21" s="2">
        <v>3.7886793618181331E-8</v>
      </c>
      <c r="X21" s="2">
        <v>2.5081486774554603E-5</v>
      </c>
      <c r="Y21" s="1">
        <v>0.26427226417178562</v>
      </c>
      <c r="Z21" s="1">
        <v>10.779774930544502</v>
      </c>
      <c r="AA21" s="1">
        <v>28380.115788683812</v>
      </c>
      <c r="AB21" s="1">
        <v>1.1373513817558914E-3</v>
      </c>
      <c r="AC21" s="1">
        <v>1.3898828384994704E-4</v>
      </c>
      <c r="AE21" s="1">
        <f t="shared" ref="AE21:AE52" si="18">F21</f>
        <v>-3157.5</v>
      </c>
      <c r="AF21" s="1">
        <f t="shared" ref="AF21:AF52" si="19">AG$3+AG$4*AE21+AG$5*AE21^2+AM21</f>
        <v>-1.0323448437729928E-2</v>
      </c>
      <c r="AG21" s="1">
        <f>G21-AM21</f>
        <v>-5.4147233713197053E-2</v>
      </c>
      <c r="AH21" s="1">
        <f>+G21-P21</f>
        <v>-9.6075000037671998E-3</v>
      </c>
      <c r="AI21" s="1">
        <f>AH21^2</f>
        <v>9.2304056322386739E-5</v>
      </c>
      <c r="AJ21" s="1">
        <f t="shared" ref="AJ21:AJ52" si="20">+(G21-AF21)^2*R21</f>
        <v>5.1258216009368243E-7</v>
      </c>
      <c r="AK21" s="1">
        <f t="shared" ref="AK21:AK52" si="21">IF(R21&lt;&gt;0,G21-P21,-9999)</f>
        <v>-9.6075000037671998E-3</v>
      </c>
      <c r="AL21" s="2"/>
      <c r="AM21" s="1">
        <f t="shared" ref="AM21:AM52" si="22">$AG$6*($AG$11/AN21*AO21+$AG$12)</f>
        <v>4.4539733709429853E-2</v>
      </c>
      <c r="AN21" s="1">
        <f t="shared" ref="AN21:AN52" si="23">1+$AG$7*COS(AQ21)</f>
        <v>0.77135289485236325</v>
      </c>
      <c r="AO21" s="1">
        <f t="shared" ref="AO21:AO52" si="24">SIN(AQ21+RADIANS($AG$9))</f>
        <v>0.73516110270779511</v>
      </c>
      <c r="AP21" s="1">
        <f t="shared" ref="AP21:AP52" si="25">$AG$7*SIN(AQ21)</f>
        <v>-1.8295305920863241E-2</v>
      </c>
      <c r="AQ21" s="1">
        <f t="shared" ref="AQ21:AQ52" si="26">2*ATAN(AR21)</f>
        <v>-3.0617472948045235</v>
      </c>
      <c r="AR21" s="1">
        <f t="shared" ref="AR21:AR52" si="27">SQRT((1+$AG$7)/(1-$AG$7))*TAN(AS21/2)</f>
        <v>-25.035110000212661</v>
      </c>
      <c r="AS21" s="1">
        <f t="shared" ref="AS21:AY30" si="28">$AZ21+$AG$7*SIN(AT21)</f>
        <v>3.2424097973896626</v>
      </c>
      <c r="AT21" s="1">
        <f t="shared" si="28"/>
        <v>3.2424137988353827</v>
      </c>
      <c r="AU21" s="1">
        <f t="shared" si="28"/>
        <v>3.2423962650365401</v>
      </c>
      <c r="AV21" s="1">
        <f t="shared" si="28"/>
        <v>3.2424730960235366</v>
      </c>
      <c r="AW21" s="1">
        <f t="shared" si="28"/>
        <v>3.2421364363472382</v>
      </c>
      <c r="AX21" s="1">
        <f t="shared" si="28"/>
        <v>3.2436117042183241</v>
      </c>
      <c r="AY21" s="1">
        <f t="shared" si="28"/>
        <v>3.2371485774636555</v>
      </c>
      <c r="AZ21" s="1">
        <f t="shared" ref="AZ21:AZ52" si="29">RADIANS($AG$9)+$AG$18*(F21-AG$15)</f>
        <v>3.2654967798032892</v>
      </c>
      <c r="BB21" s="1">
        <v>4500</v>
      </c>
      <c r="BC21" s="1">
        <f t="shared" si="0"/>
        <v>-6.4761322944012142E-3</v>
      </c>
      <c r="BD21" s="1">
        <f t="shared" si="1"/>
        <v>-6.2923666543865553E-2</v>
      </c>
      <c r="BE21" s="1">
        <f t="shared" si="2"/>
        <v>5.6447534249464339E-2</v>
      </c>
      <c r="BF21" s="1">
        <f t="shared" si="3"/>
        <v>0.85689390206725624</v>
      </c>
      <c r="BG21" s="1">
        <f t="shared" si="4"/>
        <v>0.99738379434421964</v>
      </c>
      <c r="BH21" s="1">
        <f t="shared" si="5"/>
        <v>-2.2445040826266007</v>
      </c>
      <c r="BI21" s="1">
        <f t="shared" si="6"/>
        <v>-2.0778748779948892</v>
      </c>
      <c r="BJ21" s="1">
        <f t="shared" si="11"/>
        <v>4.233948380918183</v>
      </c>
      <c r="BK21" s="1">
        <f t="shared" si="11"/>
        <v>4.2339486336373433</v>
      </c>
      <c r="BL21" s="1">
        <f t="shared" si="11"/>
        <v>4.2339462405705746</v>
      </c>
      <c r="BM21" s="1">
        <f t="shared" si="11"/>
        <v>4.2339689016163566</v>
      </c>
      <c r="BN21" s="1">
        <f t="shared" si="11"/>
        <v>4.2337543534797195</v>
      </c>
      <c r="BO21" s="1">
        <f t="shared" si="11"/>
        <v>4.2357892037416383</v>
      </c>
      <c r="BP21" s="1">
        <f t="shared" si="11"/>
        <v>4.2168000036004614</v>
      </c>
      <c r="BQ21" s="1">
        <f t="shared" si="8"/>
        <v>4.4375703596585581</v>
      </c>
    </row>
    <row r="22" spans="1:69">
      <c r="A22" s="97" t="s">
        <v>125</v>
      </c>
      <c r="B22" s="98" t="s">
        <v>126</v>
      </c>
      <c r="C22" s="101">
        <v>45095.387000000002</v>
      </c>
      <c r="D22" s="99"/>
      <c r="E22" s="1">
        <f t="shared" si="14"/>
        <v>-60.505102614275728</v>
      </c>
      <c r="F22" s="1">
        <f t="shared" si="15"/>
        <v>-60.5</v>
      </c>
      <c r="G22" s="1">
        <f>+C22-(C$7+F22*C$8)+S22*J$17</f>
        <v>-1.7704999991110526E-3</v>
      </c>
      <c r="J22" s="1">
        <f>+G22</f>
        <v>-1.7704999991110526E-3</v>
      </c>
      <c r="O22" s="1">
        <f t="shared" ca="1" si="16"/>
        <v>-0.15918559721661601</v>
      </c>
      <c r="Q22" s="100">
        <f t="shared" si="17"/>
        <v>30076.887000000002</v>
      </c>
      <c r="R22" s="2">
        <v>1</v>
      </c>
      <c r="S22" s="192"/>
      <c r="AE22" s="1">
        <f t="shared" si="18"/>
        <v>-60.5</v>
      </c>
      <c r="AF22" s="1">
        <f t="shared" si="19"/>
        <v>-4.041741055310355E-4</v>
      </c>
      <c r="AG22" s="1">
        <f t="shared" ref="AG22:AG84" si="30">G22-AM22</f>
        <v>-5.7518023286394375E-2</v>
      </c>
      <c r="AH22" s="1">
        <f>+G22-AF22</f>
        <v>-1.3663258935800171E-3</v>
      </c>
      <c r="AI22" s="1">
        <f t="shared" ref="AI22:AI84" si="31">AH22^2</f>
        <v>1.8668464474672322E-6</v>
      </c>
      <c r="AJ22" s="1">
        <f t="shared" si="20"/>
        <v>1.8668464474672322E-6</v>
      </c>
      <c r="AK22" s="1">
        <f t="shared" si="21"/>
        <v>-1.7704999991110526E-3</v>
      </c>
      <c r="AL22" s="2"/>
      <c r="AM22" s="1">
        <f t="shared" si="22"/>
        <v>5.5747523287283322E-2</v>
      </c>
      <c r="AN22" s="1">
        <f t="shared" si="23"/>
        <v>0.78791952276834132</v>
      </c>
      <c r="AO22" s="1">
        <f t="shared" si="24"/>
        <v>0.90733358613184467</v>
      </c>
      <c r="AP22" s="1">
        <f t="shared" si="25"/>
        <v>-8.7384713127207483E-2</v>
      </c>
      <c r="AQ22" s="1">
        <f t="shared" si="26"/>
        <v>-2.7507539835297732</v>
      </c>
      <c r="AR22" s="1">
        <f t="shared" si="27"/>
        <v>-5.0518946907537172</v>
      </c>
      <c r="AS22" s="1">
        <f t="shared" si="28"/>
        <v>3.6315799624027134</v>
      </c>
      <c r="AT22" s="1">
        <f t="shared" si="28"/>
        <v>3.6315886487534583</v>
      </c>
      <c r="AU22" s="1">
        <f t="shared" si="28"/>
        <v>3.6315457299649103</v>
      </c>
      <c r="AV22" s="1">
        <f t="shared" si="28"/>
        <v>3.6317577989417691</v>
      </c>
      <c r="AW22" s="1">
        <f t="shared" si="28"/>
        <v>3.6307101636914698</v>
      </c>
      <c r="AX22" s="1">
        <f t="shared" si="28"/>
        <v>3.6358912766869378</v>
      </c>
      <c r="AY22" s="1">
        <f t="shared" si="28"/>
        <v>3.6104045280147194</v>
      </c>
      <c r="AZ22" s="1">
        <f t="shared" si="29"/>
        <v>3.7395303255834742</v>
      </c>
      <c r="BB22" s="1">
        <v>5000</v>
      </c>
      <c r="BC22" s="1">
        <f t="shared" si="0"/>
        <v>-8.8434180089801209E-3</v>
      </c>
      <c r="BD22" s="1">
        <f t="shared" si="1"/>
        <v>-6.4019308338664122E-2</v>
      </c>
      <c r="BE22" s="1">
        <f t="shared" si="2"/>
        <v>5.5175890329684001E-2</v>
      </c>
      <c r="BF22" s="1">
        <f t="shared" si="3"/>
        <v>0.86822710094218913</v>
      </c>
      <c r="BG22" s="1">
        <f t="shared" si="4"/>
        <v>0.99102328751074242</v>
      </c>
      <c r="BH22" s="1">
        <f t="shared" si="5"/>
        <v>-2.182764443574233</v>
      </c>
      <c r="BI22" s="1">
        <f t="shared" si="6"/>
        <v>-1.9235712151716451</v>
      </c>
      <c r="BJ22" s="1">
        <f t="shared" ref="BJ22:BP31" si="32">$BQ22+$AG$7*SIN(BK22)</f>
        <v>4.3036216503243701</v>
      </c>
      <c r="BK22" s="1">
        <f t="shared" si="32"/>
        <v>4.3036217508369985</v>
      </c>
      <c r="BL22" s="1">
        <f t="shared" si="32"/>
        <v>4.3036206483970085</v>
      </c>
      <c r="BM22" s="1">
        <f t="shared" si="32"/>
        <v>4.3036327403039998</v>
      </c>
      <c r="BN22" s="1">
        <f t="shared" si="32"/>
        <v>4.3035001309295149</v>
      </c>
      <c r="BO22" s="1">
        <f t="shared" si="32"/>
        <v>4.304956655706631</v>
      </c>
      <c r="BP22" s="1">
        <f t="shared" si="32"/>
        <v>4.2892181328050274</v>
      </c>
      <c r="BQ22" s="1">
        <f t="shared" si="8"/>
        <v>4.5141014455126403</v>
      </c>
    </row>
    <row r="23" spans="1:69">
      <c r="A23" s="4" t="s">
        <v>127</v>
      </c>
      <c r="B23" s="102"/>
      <c r="C23" s="101">
        <f>C$4</f>
        <v>45116.381000000001</v>
      </c>
      <c r="D23" s="101"/>
      <c r="E23" s="1">
        <f t="shared" si="14"/>
        <v>0</v>
      </c>
      <c r="F23" s="1">
        <f t="shared" si="15"/>
        <v>0</v>
      </c>
      <c r="G23" s="1">
        <f>+C23-(C$7+F23*C$8)</f>
        <v>0</v>
      </c>
      <c r="H23" s="1">
        <f>+G23</f>
        <v>0</v>
      </c>
      <c r="O23" s="1">
        <f t="shared" ca="1" si="16"/>
        <v>-0.159300837092609</v>
      </c>
      <c r="Q23" s="100">
        <f t="shared" si="17"/>
        <v>30097.881000000001</v>
      </c>
      <c r="R23" s="2">
        <v>0.1</v>
      </c>
      <c r="S23" s="192"/>
      <c r="AE23" s="1">
        <f t="shared" si="18"/>
        <v>0</v>
      </c>
      <c r="AF23" s="1">
        <f t="shared" si="19"/>
        <v>-3.1473214220163054E-4</v>
      </c>
      <c r="AG23" s="1">
        <f t="shared" si="30"/>
        <v>-5.5888801020194466E-2</v>
      </c>
      <c r="AH23" s="1">
        <f t="shared" ref="AH23:AH86" si="33">+G23-AF23</f>
        <v>3.1473214220163054E-4</v>
      </c>
      <c r="AI23" s="1">
        <f t="shared" si="31"/>
        <v>9.9056321334827383E-8</v>
      </c>
      <c r="AJ23" s="1">
        <f t="shared" si="20"/>
        <v>9.9056321334827389E-9</v>
      </c>
      <c r="AK23" s="1">
        <f t="shared" si="21"/>
        <v>0</v>
      </c>
      <c r="AL23" s="2"/>
      <c r="AM23" s="1">
        <f t="shared" si="22"/>
        <v>5.5888801020194466E-2</v>
      </c>
      <c r="AN23" s="1">
        <f t="shared" si="23"/>
        <v>0.78846882086762859</v>
      </c>
      <c r="AO23" s="1">
        <f t="shared" si="24"/>
        <v>0.90993876720687472</v>
      </c>
      <c r="AP23" s="1">
        <f t="shared" si="25"/>
        <v>-8.870612811976987E-2</v>
      </c>
      <c r="AQ23" s="1">
        <f t="shared" si="26"/>
        <v>-2.7445152000277049</v>
      </c>
      <c r="AR23" s="1">
        <f t="shared" si="27"/>
        <v>-4.9704465694385744</v>
      </c>
      <c r="AS23" s="1">
        <f t="shared" si="28"/>
        <v>3.6392842151789333</v>
      </c>
      <c r="AT23" s="1">
        <f t="shared" si="28"/>
        <v>3.6392927963354076</v>
      </c>
      <c r="AU23" s="1">
        <f t="shared" si="28"/>
        <v>3.639250221096586</v>
      </c>
      <c r="AV23" s="1">
        <f t="shared" si="28"/>
        <v>3.6394614669855265</v>
      </c>
      <c r="AW23" s="1">
        <f t="shared" si="28"/>
        <v>3.6384135647101599</v>
      </c>
      <c r="AX23" s="1">
        <f t="shared" si="28"/>
        <v>3.6436176561621454</v>
      </c>
      <c r="AY23" s="1">
        <f t="shared" si="28"/>
        <v>3.6179147864008314</v>
      </c>
      <c r="AZ23" s="1">
        <f t="shared" si="29"/>
        <v>3.7487905869718179</v>
      </c>
      <c r="BB23" s="1">
        <v>5500</v>
      </c>
      <c r="BC23" s="1">
        <f t="shared" si="0"/>
        <v>-1.1571014108615579E-2</v>
      </c>
      <c r="BD23" s="1">
        <f t="shared" si="1"/>
        <v>-6.5184742195056419E-2</v>
      </c>
      <c r="BE23" s="1">
        <f t="shared" si="2"/>
        <v>5.361372808644084E-2</v>
      </c>
      <c r="BF23" s="1">
        <f t="shared" si="3"/>
        <v>0.88039371395132915</v>
      </c>
      <c r="BG23" s="1">
        <f t="shared" si="4"/>
        <v>0.98055549092930683</v>
      </c>
      <c r="BH23" s="1">
        <f t="shared" si="5"/>
        <v>-2.1193313344576992</v>
      </c>
      <c r="BI23" s="1">
        <f t="shared" si="6"/>
        <v>-1.7830267598070313</v>
      </c>
      <c r="BJ23" s="1">
        <f t="shared" si="32"/>
        <v>4.3742439305112821</v>
      </c>
      <c r="BK23" s="1">
        <f t="shared" si="32"/>
        <v>4.3742439619690323</v>
      </c>
      <c r="BL23" s="1">
        <f t="shared" si="32"/>
        <v>4.374243548559031</v>
      </c>
      <c r="BM23" s="1">
        <f t="shared" si="32"/>
        <v>4.3742489815302372</v>
      </c>
      <c r="BN23" s="1">
        <f t="shared" si="32"/>
        <v>4.3741775889465604</v>
      </c>
      <c r="BO23" s="1">
        <f t="shared" si="32"/>
        <v>4.3751168905649633</v>
      </c>
      <c r="BP23" s="1">
        <f t="shared" si="32"/>
        <v>4.36295276241834</v>
      </c>
      <c r="BQ23" s="1">
        <f t="shared" si="8"/>
        <v>4.5906325313667224</v>
      </c>
    </row>
    <row r="24" spans="1:69">
      <c r="A24" s="4" t="s">
        <v>128</v>
      </c>
      <c r="B24" s="102"/>
      <c r="C24" s="101">
        <v>46560.850100000003</v>
      </c>
      <c r="D24" s="101" t="s">
        <v>82</v>
      </c>
      <c r="E24" s="1">
        <f t="shared" si="14"/>
        <v>4162.9870972018543</v>
      </c>
      <c r="F24" s="1">
        <f t="shared" si="15"/>
        <v>4163</v>
      </c>
      <c r="G24" s="1">
        <f>+C24-(C$7+F24*C$8)+S24*J$17</f>
        <v>-4.4769999949494377E-3</v>
      </c>
      <c r="J24" s="1">
        <f>+G24</f>
        <v>-4.4769999949494377E-3</v>
      </c>
      <c r="O24" s="1">
        <f t="shared" ca="1" si="16"/>
        <v>-0.1672304834357301</v>
      </c>
      <c r="Q24" s="100">
        <f t="shared" si="17"/>
        <v>31542.350100000003</v>
      </c>
      <c r="R24" s="2">
        <v>1</v>
      </c>
      <c r="S24" s="192"/>
      <c r="AE24" s="1">
        <f t="shared" si="18"/>
        <v>4163</v>
      </c>
      <c r="AF24" s="1">
        <f t="shared" si="19"/>
        <v>-5.0809996977776994E-3</v>
      </c>
      <c r="AG24" s="1">
        <f t="shared" si="30"/>
        <v>-6.162057662538642E-2</v>
      </c>
      <c r="AH24" s="1">
        <f t="shared" si="33"/>
        <v>6.0399970282826176E-4</v>
      </c>
      <c r="AI24" s="1">
        <f t="shared" si="31"/>
        <v>3.648156410166285E-7</v>
      </c>
      <c r="AJ24" s="1">
        <f t="shared" si="20"/>
        <v>3.648156410166285E-7</v>
      </c>
      <c r="AK24" s="1">
        <f t="shared" si="21"/>
        <v>-4.4769999949494377E-3</v>
      </c>
      <c r="AL24" s="2"/>
      <c r="AM24" s="1">
        <f t="shared" si="22"/>
        <v>5.7143576630436982E-2</v>
      </c>
      <c r="AN24" s="1">
        <f t="shared" si="23"/>
        <v>0.84971371533003659</v>
      </c>
      <c r="AO24" s="1">
        <f t="shared" si="24"/>
        <v>0.99950000972701325</v>
      </c>
      <c r="AP24" s="1">
        <f t="shared" si="25"/>
        <v>-0.17328661099817011</v>
      </c>
      <c r="AQ24" s="1">
        <f t="shared" si="26"/>
        <v>-2.2852314839670917</v>
      </c>
      <c r="AR24" s="1">
        <f t="shared" si="27"/>
        <v>-2.1909608223724226</v>
      </c>
      <c r="AS24" s="1">
        <f t="shared" si="28"/>
        <v>4.1874905068192723</v>
      </c>
      <c r="AT24" s="1">
        <f t="shared" si="28"/>
        <v>4.1874909328225396</v>
      </c>
      <c r="AU24" s="1">
        <f t="shared" si="28"/>
        <v>4.187487226748372</v>
      </c>
      <c r="AV24" s="1">
        <f t="shared" si="28"/>
        <v>4.1875194690460482</v>
      </c>
      <c r="AW24" s="1">
        <f t="shared" si="28"/>
        <v>4.1872390259191254</v>
      </c>
      <c r="AX24" s="1">
        <f t="shared" si="28"/>
        <v>4.1896828828317147</v>
      </c>
      <c r="AY24" s="1">
        <f t="shared" si="28"/>
        <v>4.1687210771258156</v>
      </c>
      <c r="AZ24" s="1">
        <f t="shared" si="29"/>
        <v>4.3859884077929063</v>
      </c>
      <c r="BB24" s="1">
        <v>6000</v>
      </c>
      <c r="BC24" s="1">
        <f t="shared" si="0"/>
        <v>-1.4663950340864533E-2</v>
      </c>
      <c r="BD24" s="1">
        <f t="shared" si="1"/>
        <v>-6.6419968113042446E-2</v>
      </c>
      <c r="BE24" s="1">
        <f t="shared" si="2"/>
        <v>5.1756017772177913E-2</v>
      </c>
      <c r="BF24" s="1">
        <f t="shared" si="3"/>
        <v>0.89341510227928567</v>
      </c>
      <c r="BG24" s="1">
        <f t="shared" si="4"/>
        <v>0.96566697016399938</v>
      </c>
      <c r="BH24" s="1">
        <f t="shared" si="5"/>
        <v>-2.0540575990924745</v>
      </c>
      <c r="BI24" s="1">
        <f t="shared" si="6"/>
        <v>-1.6540887033536367</v>
      </c>
      <c r="BJ24" s="1">
        <f t="shared" si="32"/>
        <v>4.4458834327022911</v>
      </c>
      <c r="BK24" s="1">
        <f t="shared" si="32"/>
        <v>4.4458834395011815</v>
      </c>
      <c r="BL24" s="1">
        <f t="shared" si="32"/>
        <v>4.4458833269543305</v>
      </c>
      <c r="BM24" s="1">
        <f t="shared" si="32"/>
        <v>4.4458851900281138</v>
      </c>
      <c r="BN24" s="1">
        <f t="shared" si="32"/>
        <v>4.4458543507847681</v>
      </c>
      <c r="BO24" s="1">
        <f t="shared" si="32"/>
        <v>4.4463652784346497</v>
      </c>
      <c r="BP24" s="1">
        <f t="shared" si="32"/>
        <v>4.4380202633117589</v>
      </c>
      <c r="BQ24" s="1">
        <f t="shared" si="8"/>
        <v>4.6671636172208038</v>
      </c>
    </row>
    <row r="25" spans="1:69">
      <c r="A25" s="4" t="s">
        <v>124</v>
      </c>
      <c r="B25" s="102"/>
      <c r="C25" s="101">
        <v>46924.479899999998</v>
      </c>
      <c r="D25" s="101" t="s">
        <v>82</v>
      </c>
      <c r="E25" s="1">
        <f t="shared" si="14"/>
        <v>5210.975015779045</v>
      </c>
      <c r="F25" s="1">
        <f t="shared" si="15"/>
        <v>5211</v>
      </c>
      <c r="G25" s="1">
        <f>+C25-(C$7+F25*C$8)+S25*J$17</f>
        <v>-8.6690000025555491E-3</v>
      </c>
      <c r="J25" s="1">
        <f>+G25</f>
        <v>-8.6690000025555491E-3</v>
      </c>
      <c r="O25" s="1">
        <f t="shared" ca="1" si="16"/>
        <v>-0.16922670475871615</v>
      </c>
      <c r="Q25" s="100">
        <f t="shared" si="17"/>
        <v>31905.979899999998</v>
      </c>
      <c r="R25" s="2">
        <v>1</v>
      </c>
      <c r="S25" s="192"/>
      <c r="AE25" s="1">
        <f t="shared" si="18"/>
        <v>5211</v>
      </c>
      <c r="AF25" s="1">
        <f t="shared" si="19"/>
        <v>-9.950212759468044E-3</v>
      </c>
      <c r="AG25" s="1">
        <f t="shared" si="30"/>
        <v>-6.3221396968901333E-2</v>
      </c>
      <c r="AH25" s="1">
        <f t="shared" si="33"/>
        <v>1.2812127569124948E-3</v>
      </c>
      <c r="AI25" s="1">
        <f t="shared" si="31"/>
        <v>1.6415061284753156E-6</v>
      </c>
      <c r="AJ25" s="1">
        <f t="shared" si="20"/>
        <v>1.6415061284753156E-6</v>
      </c>
      <c r="AK25" s="1">
        <f t="shared" si="21"/>
        <v>-8.6690000025555491E-3</v>
      </c>
      <c r="AL25" s="2"/>
      <c r="AM25" s="1">
        <f t="shared" si="22"/>
        <v>5.4552396966345784E-2</v>
      </c>
      <c r="AN25" s="1">
        <f t="shared" si="23"/>
        <v>0.87325847222274788</v>
      </c>
      <c r="AO25" s="1">
        <f t="shared" si="24"/>
        <v>0.98712435815354871</v>
      </c>
      <c r="AP25" s="1">
        <f t="shared" si="25"/>
        <v>-0.19118264055039216</v>
      </c>
      <c r="AQ25" s="1">
        <f t="shared" si="26"/>
        <v>-2.1562105230793258</v>
      </c>
      <c r="AR25" s="1">
        <f t="shared" si="27"/>
        <v>-1.8627183818611568</v>
      </c>
      <c r="AS25" s="1">
        <f t="shared" si="28"/>
        <v>4.3333046094248955</v>
      </c>
      <c r="AT25" s="1">
        <f t="shared" si="28"/>
        <v>4.3333046731653129</v>
      </c>
      <c r="AU25" s="1">
        <f t="shared" si="28"/>
        <v>4.3333039222704635</v>
      </c>
      <c r="AV25" s="1">
        <f t="shared" si="28"/>
        <v>4.3333127682872821</v>
      </c>
      <c r="AW25" s="1">
        <f t="shared" si="28"/>
        <v>4.333208569078586</v>
      </c>
      <c r="AX25" s="1">
        <f t="shared" si="28"/>
        <v>4.3344376903746689</v>
      </c>
      <c r="AY25" s="1">
        <f t="shared" si="28"/>
        <v>4.3201724653415745</v>
      </c>
      <c r="AZ25" s="1">
        <f t="shared" si="29"/>
        <v>4.5463975637430627</v>
      </c>
      <c r="BB25" s="1">
        <v>6500</v>
      </c>
      <c r="BC25" s="1">
        <f t="shared" si="0"/>
        <v>-1.8126395207530378E-2</v>
      </c>
      <c r="BD25" s="1">
        <f t="shared" si="1"/>
        <v>-6.7724986092622202E-2</v>
      </c>
      <c r="BE25" s="1">
        <f t="shared" si="2"/>
        <v>4.9598590885091824E-2</v>
      </c>
      <c r="BF25" s="1">
        <f t="shared" si="3"/>
        <v>0.90730906287198532</v>
      </c>
      <c r="BG25" s="1">
        <f t="shared" si="4"/>
        <v>0.94602049198027149</v>
      </c>
      <c r="BH25" s="1">
        <f t="shared" si="5"/>
        <v>-1.9867878432399957</v>
      </c>
      <c r="BI25" s="1">
        <f t="shared" si="6"/>
        <v>-1.5350086031664278</v>
      </c>
      <c r="BJ25" s="1">
        <f t="shared" si="32"/>
        <v>4.5186099580342116</v>
      </c>
      <c r="BK25" s="1">
        <f t="shared" si="32"/>
        <v>4.5186099587757154</v>
      </c>
      <c r="BL25" s="1">
        <f t="shared" si="32"/>
        <v>4.5186099419885819</v>
      </c>
      <c r="BM25" s="1">
        <f t="shared" si="32"/>
        <v>4.5186103220379339</v>
      </c>
      <c r="BN25" s="1">
        <f t="shared" si="32"/>
        <v>4.5186017181576741</v>
      </c>
      <c r="BO25" s="1">
        <f t="shared" si="32"/>
        <v>4.518796592597794</v>
      </c>
      <c r="BP25" s="1">
        <f t="shared" si="32"/>
        <v>4.5144292035296463</v>
      </c>
      <c r="BQ25" s="1">
        <f t="shared" si="8"/>
        <v>4.7436947030748859</v>
      </c>
    </row>
    <row r="26" spans="1:69">
      <c r="A26" s="4" t="s">
        <v>124</v>
      </c>
      <c r="B26" s="102"/>
      <c r="C26" s="101">
        <v>46939.399799999999</v>
      </c>
      <c r="D26" s="101" t="s">
        <v>82</v>
      </c>
      <c r="E26" s="1">
        <f t="shared" si="14"/>
        <v>5253.9744480213449</v>
      </c>
      <c r="F26" s="1">
        <f t="shared" si="15"/>
        <v>5254</v>
      </c>
      <c r="G26" s="1">
        <f>+C26-(C$7+F26*C$8)+S26*J$17</f>
        <v>-8.8660000037634745E-3</v>
      </c>
      <c r="J26" s="1">
        <f>+G26</f>
        <v>-8.8660000037634745E-3</v>
      </c>
      <c r="O26" s="1">
        <f t="shared" ca="1" si="16"/>
        <v>-0.1693086107862814</v>
      </c>
      <c r="Q26" s="100">
        <f t="shared" si="17"/>
        <v>31920.899799999999</v>
      </c>
      <c r="R26" s="2">
        <v>1</v>
      </c>
      <c r="S26" s="192"/>
      <c r="AE26" s="1">
        <f t="shared" si="18"/>
        <v>5254</v>
      </c>
      <c r="AF26" s="1">
        <f t="shared" si="19"/>
        <v>-1.0183675746688707E-2</v>
      </c>
      <c r="AG26" s="1">
        <f t="shared" si="30"/>
        <v>-6.3284951220432928E-2</v>
      </c>
      <c r="AH26" s="1">
        <f t="shared" si="33"/>
        <v>1.3176757429252325E-3</v>
      </c>
      <c r="AI26" s="1">
        <f t="shared" si="31"/>
        <v>1.7362693634935635E-6</v>
      </c>
      <c r="AJ26" s="1">
        <f t="shared" si="20"/>
        <v>1.7362693634935635E-6</v>
      </c>
      <c r="AK26" s="1">
        <f t="shared" si="21"/>
        <v>-8.8660000037634745E-3</v>
      </c>
      <c r="AL26" s="2"/>
      <c r="AM26" s="1">
        <f t="shared" si="22"/>
        <v>5.441895121666946E-2</v>
      </c>
      <c r="AN26" s="1">
        <f t="shared" si="23"/>
        <v>0.87430218307263163</v>
      </c>
      <c r="AO26" s="1">
        <f t="shared" si="24"/>
        <v>0.98623804564240192</v>
      </c>
      <c r="AP26" s="1">
        <f t="shared" si="25"/>
        <v>-0.19187046602024557</v>
      </c>
      <c r="AQ26" s="1">
        <f t="shared" si="26"/>
        <v>-2.1507611049744768</v>
      </c>
      <c r="AR26" s="1">
        <f t="shared" si="27"/>
        <v>-1.8506011652602088</v>
      </c>
      <c r="AS26" s="1">
        <f t="shared" si="28"/>
        <v>4.339374928310912</v>
      </c>
      <c r="AT26" s="1">
        <f t="shared" si="28"/>
        <v>4.3393749860655628</v>
      </c>
      <c r="AU26" s="1">
        <f t="shared" si="28"/>
        <v>4.3393742951447516</v>
      </c>
      <c r="AV26" s="1">
        <f t="shared" si="28"/>
        <v>4.3393825607334131</v>
      </c>
      <c r="AW26" s="1">
        <f t="shared" si="28"/>
        <v>4.3392836897098199</v>
      </c>
      <c r="AX26" s="1">
        <f t="shared" si="28"/>
        <v>4.3404680040973469</v>
      </c>
      <c r="AY26" s="1">
        <f t="shared" si="28"/>
        <v>4.3265095939229727</v>
      </c>
      <c r="AZ26" s="1">
        <f t="shared" si="29"/>
        <v>4.5529792371265136</v>
      </c>
      <c r="BB26" s="1">
        <v>7000</v>
      </c>
      <c r="BC26" s="1">
        <f t="shared" si="0"/>
        <v>-2.1961433121306363E-2</v>
      </c>
      <c r="BD26" s="1">
        <f t="shared" si="1"/>
        <v>-6.9099796133795674E-2</v>
      </c>
      <c r="BE26" s="1">
        <f t="shared" si="2"/>
        <v>4.7138363012489311E-2</v>
      </c>
      <c r="BF26" s="1">
        <f t="shared" si="3"/>
        <v>0.92208802655493272</v>
      </c>
      <c r="BG26" s="1">
        <f t="shared" si="4"/>
        <v>0.92125686926722206</v>
      </c>
      <c r="BH26" s="1">
        <f t="shared" si="5"/>
        <v>-1.9173585647285645</v>
      </c>
      <c r="BI26" s="1">
        <f t="shared" si="6"/>
        <v>-1.4243497964158176</v>
      </c>
      <c r="BJ26" s="1">
        <f t="shared" si="32"/>
        <v>4.5924945404612831</v>
      </c>
      <c r="BK26" s="1">
        <f t="shared" si="32"/>
        <v>4.5924945404663085</v>
      </c>
      <c r="BL26" s="1">
        <f t="shared" si="32"/>
        <v>4.5924945402831572</v>
      </c>
      <c r="BM26" s="1">
        <f t="shared" si="32"/>
        <v>4.59249454695889</v>
      </c>
      <c r="BN26" s="1">
        <f t="shared" si="32"/>
        <v>4.5924943036326722</v>
      </c>
      <c r="BO26" s="1">
        <f t="shared" si="32"/>
        <v>4.5925031730361825</v>
      </c>
      <c r="BP26" s="1">
        <f t="shared" si="32"/>
        <v>4.5921802981307493</v>
      </c>
      <c r="BQ26" s="1">
        <f t="shared" si="8"/>
        <v>4.8202257889289681</v>
      </c>
    </row>
    <row r="27" spans="1:69">
      <c r="A27" s="4" t="s">
        <v>129</v>
      </c>
      <c r="B27" s="102" t="s">
        <v>126</v>
      </c>
      <c r="C27" s="101">
        <v>47650.514999999999</v>
      </c>
      <c r="D27" s="101"/>
      <c r="E27" s="1">
        <f t="shared" si="14"/>
        <v>7303.4218209171113</v>
      </c>
      <c r="F27" s="1">
        <f t="shared" si="15"/>
        <v>7303.5</v>
      </c>
      <c r="G27" s="1">
        <f>+C27-(C$7+F27*C$8)+S27*I$17</f>
        <v>-2.7126500004669651E-2</v>
      </c>
      <c r="I27" s="1">
        <f>+G27</f>
        <v>-2.7126500004669651E-2</v>
      </c>
      <c r="O27" s="1">
        <f t="shared" ca="1" si="16"/>
        <v>-0.17321248063500269</v>
      </c>
      <c r="Q27" s="100">
        <f t="shared" si="17"/>
        <v>32632.014999999999</v>
      </c>
      <c r="R27" s="2">
        <v>0.1</v>
      </c>
      <c r="S27" s="192"/>
      <c r="AE27" s="1">
        <f t="shared" si="18"/>
        <v>7303.5</v>
      </c>
      <c r="AF27" s="1">
        <f t="shared" si="19"/>
        <v>-2.4471823627995132E-2</v>
      </c>
      <c r="AG27" s="1">
        <f t="shared" si="30"/>
        <v>-7.262302150380727E-2</v>
      </c>
      <c r="AH27" s="1">
        <f t="shared" si="33"/>
        <v>-2.6546763766745196E-3</v>
      </c>
      <c r="AI27" s="1">
        <f t="shared" si="31"/>
        <v>7.0473066648737559E-6</v>
      </c>
      <c r="AJ27" s="1">
        <f t="shared" si="20"/>
        <v>7.0473066648737563E-7</v>
      </c>
      <c r="AK27" s="1">
        <f t="shared" si="21"/>
        <v>-2.7126500004669651E-2</v>
      </c>
      <c r="AL27" s="2"/>
      <c r="AM27" s="1">
        <f t="shared" si="22"/>
        <v>4.5496521499137618E-2</v>
      </c>
      <c r="AN27" s="1">
        <f t="shared" si="23"/>
        <v>0.93149292392473815</v>
      </c>
      <c r="AO27" s="1">
        <f t="shared" si="24"/>
        <v>0.90357015343566227</v>
      </c>
      <c r="AP27" s="1">
        <f t="shared" si="25"/>
        <v>-0.21890865089975478</v>
      </c>
      <c r="AQ27" s="1">
        <f t="shared" si="26"/>
        <v>-1.874089500108074</v>
      </c>
      <c r="AR27" s="1">
        <f t="shared" si="27"/>
        <v>-1.3607729339138377</v>
      </c>
      <c r="AS27" s="1">
        <f t="shared" si="28"/>
        <v>4.6379376935286585</v>
      </c>
      <c r="AT27" s="1">
        <f t="shared" si="28"/>
        <v>4.637937693525628</v>
      </c>
      <c r="AU27" s="1">
        <f t="shared" si="28"/>
        <v>4.6379376937032264</v>
      </c>
      <c r="AV27" s="1">
        <f t="shared" si="28"/>
        <v>4.6379376832940853</v>
      </c>
      <c r="AW27" s="1">
        <f t="shared" si="28"/>
        <v>4.6379382933843774</v>
      </c>
      <c r="AX27" s="1">
        <f t="shared" si="28"/>
        <v>4.6379025437941541</v>
      </c>
      <c r="AY27" s="1">
        <f t="shared" si="28"/>
        <v>4.6400271133177302</v>
      </c>
      <c r="AZ27" s="1">
        <f t="shared" si="29"/>
        <v>4.8666801580423966</v>
      </c>
      <c r="BB27" s="1">
        <v>7500</v>
      </c>
      <c r="BC27" s="1">
        <f t="shared" si="0"/>
        <v>-2.6170796447281701E-2</v>
      </c>
      <c r="BD27" s="1">
        <f t="shared" si="1"/>
        <v>-7.0544398236562889E-2</v>
      </c>
      <c r="BE27" s="1">
        <f t="shared" si="2"/>
        <v>4.4373601789281188E-2</v>
      </c>
      <c r="BF27" s="1">
        <f t="shared" si="3"/>
        <v>0.93775678203411927</v>
      </c>
      <c r="BG27" s="1">
        <f t="shared" si="4"/>
        <v>0.89099846661598103</v>
      </c>
      <c r="BH27" s="1">
        <f t="shared" si="5"/>
        <v>-1.8455986246400389</v>
      </c>
      <c r="BI27" s="1">
        <f t="shared" si="6"/>
        <v>-1.3209190407804097</v>
      </c>
      <c r="BJ27" s="1">
        <f t="shared" si="32"/>
        <v>4.6676089256726696</v>
      </c>
      <c r="BK27" s="1">
        <f t="shared" si="32"/>
        <v>4.6676089256722646</v>
      </c>
      <c r="BL27" s="1">
        <f t="shared" si="32"/>
        <v>4.6676089257116793</v>
      </c>
      <c r="BM27" s="1">
        <f t="shared" si="32"/>
        <v>4.6676089218731258</v>
      </c>
      <c r="BN27" s="1">
        <f t="shared" si="32"/>
        <v>4.667609295706697</v>
      </c>
      <c r="BO27" s="1">
        <f t="shared" si="32"/>
        <v>4.6675729029845003</v>
      </c>
      <c r="BP27" s="1">
        <f t="shared" si="32"/>
        <v>4.671266405002144</v>
      </c>
      <c r="BQ27" s="1">
        <f t="shared" si="8"/>
        <v>4.8967568747830503</v>
      </c>
    </row>
    <row r="28" spans="1:69">
      <c r="A28" s="4" t="s">
        <v>130</v>
      </c>
      <c r="B28" s="102"/>
      <c r="C28" s="101">
        <v>47952.680999999997</v>
      </c>
      <c r="D28" s="101"/>
      <c r="E28" s="1">
        <f t="shared" si="14"/>
        <v>8174.2699125883573</v>
      </c>
      <c r="F28" s="1">
        <f t="shared" si="15"/>
        <v>8174.5</v>
      </c>
      <c r="G28" s="1">
        <f>+C28-(C$7+F28*C$8)+S28*I$17</f>
        <v>-7.983550000062678E-2</v>
      </c>
      <c r="I28" s="1">
        <f>+G28</f>
        <v>-7.983550000062678E-2</v>
      </c>
      <c r="O28" s="1">
        <f t="shared" ca="1" si="16"/>
        <v>-0.17487155389103401</v>
      </c>
      <c r="Q28" s="100">
        <f t="shared" si="17"/>
        <v>32934.180999999997</v>
      </c>
      <c r="R28" s="2">
        <v>0.1</v>
      </c>
      <c r="S28" s="192"/>
      <c r="AE28" s="1">
        <f t="shared" si="18"/>
        <v>8174.5</v>
      </c>
      <c r="AF28" s="1">
        <f t="shared" si="19"/>
        <v>-3.2442109916179199E-2</v>
      </c>
      <c r="AG28" s="1">
        <f t="shared" si="30"/>
        <v>-0.11999713513492855</v>
      </c>
      <c r="AH28" s="1">
        <f t="shared" si="33"/>
        <v>-4.7393390084447581E-2</v>
      </c>
      <c r="AI28" s="1">
        <f t="shared" si="31"/>
        <v>2.2461334236966142E-3</v>
      </c>
      <c r="AJ28" s="1">
        <f t="shared" si="20"/>
        <v>2.2461334236966143E-4</v>
      </c>
      <c r="AK28" s="1">
        <f t="shared" si="21"/>
        <v>-7.983550000062678E-2</v>
      </c>
      <c r="AL28" s="2"/>
      <c r="AM28" s="1">
        <f t="shared" si="22"/>
        <v>4.0161635134301765E-2</v>
      </c>
      <c r="AN28" s="1">
        <f t="shared" si="23"/>
        <v>0.96029158439833284</v>
      </c>
      <c r="AO28" s="1">
        <f t="shared" si="24"/>
        <v>0.84078273380130919</v>
      </c>
      <c r="AP28" s="1">
        <f t="shared" si="25"/>
        <v>-0.22591471541610056</v>
      </c>
      <c r="AQ28" s="1">
        <f t="shared" si="26"/>
        <v>-1.7447863788284261</v>
      </c>
      <c r="AR28" s="1">
        <f t="shared" si="27"/>
        <v>-1.1910968534066873</v>
      </c>
      <c r="AS28" s="1">
        <f t="shared" si="28"/>
        <v>4.7710134721819495</v>
      </c>
      <c r="AT28" s="1">
        <f t="shared" si="28"/>
        <v>4.7710134721861595</v>
      </c>
      <c r="AU28" s="1">
        <f t="shared" si="28"/>
        <v>4.7710134724994067</v>
      </c>
      <c r="AV28" s="1">
        <f t="shared" si="28"/>
        <v>4.7710134958074324</v>
      </c>
      <c r="AW28" s="1">
        <f t="shared" si="28"/>
        <v>4.7710152300787545</v>
      </c>
      <c r="AX28" s="1">
        <f t="shared" si="28"/>
        <v>4.7711441278967426</v>
      </c>
      <c r="AY28" s="1">
        <f t="shared" si="28"/>
        <v>4.7800411067310673</v>
      </c>
      <c r="AZ28" s="1">
        <f t="shared" si="29"/>
        <v>4.9999973096002073</v>
      </c>
      <c r="BB28" s="1">
        <v>8000</v>
      </c>
      <c r="BC28" s="1">
        <f t="shared" si="0"/>
        <v>-3.0754546468363168E-2</v>
      </c>
      <c r="BD28" s="1">
        <f t="shared" si="1"/>
        <v>-7.2058792400923805E-2</v>
      </c>
      <c r="BE28" s="1">
        <f t="shared" si="2"/>
        <v>4.1304245932560636E-2</v>
      </c>
      <c r="BF28" s="1">
        <f t="shared" si="3"/>
        <v>0.95430964048997169</v>
      </c>
      <c r="BG28" s="1">
        <f t="shared" si="4"/>
        <v>0.85485495800197875</v>
      </c>
      <c r="BH28" s="1">
        <f t="shared" si="5"/>
        <v>-1.7713301831100048</v>
      </c>
      <c r="BI28" s="1">
        <f t="shared" si="6"/>
        <v>-1.2237153102912148</v>
      </c>
      <c r="BJ28" s="1">
        <f t="shared" si="32"/>
        <v>4.7440248438873667</v>
      </c>
      <c r="BK28" s="1">
        <f t="shared" si="32"/>
        <v>4.7440248438875381</v>
      </c>
      <c r="BL28" s="1">
        <f t="shared" si="32"/>
        <v>4.7440248439111414</v>
      </c>
      <c r="BM28" s="1">
        <f t="shared" si="32"/>
        <v>4.7440248471643489</v>
      </c>
      <c r="BN28" s="1">
        <f t="shared" si="32"/>
        <v>4.7440252955480693</v>
      </c>
      <c r="BO28" s="1">
        <f t="shared" si="32"/>
        <v>4.7440870348070456</v>
      </c>
      <c r="BP28" s="1">
        <f t="shared" si="32"/>
        <v>4.7516725666702264</v>
      </c>
      <c r="BQ28" s="1">
        <f t="shared" si="8"/>
        <v>4.9732879606371325</v>
      </c>
    </row>
    <row r="29" spans="1:69">
      <c r="A29" s="4" t="s">
        <v>131</v>
      </c>
      <c r="B29" s="102"/>
      <c r="C29" s="101">
        <v>48012.561000000002</v>
      </c>
      <c r="D29" s="101"/>
      <c r="E29" s="1">
        <f t="shared" si="14"/>
        <v>8346.8451981243834</v>
      </c>
      <c r="F29" s="1">
        <f t="shared" si="15"/>
        <v>8347</v>
      </c>
      <c r="G29" s="1">
        <f>+C29-(C$7+F29*C$8)+S29*I$17</f>
        <v>-5.3713000001152977E-2</v>
      </c>
      <c r="I29" s="1">
        <f>+G29</f>
        <v>-5.3713000001152977E-2</v>
      </c>
      <c r="O29" s="1">
        <f t="shared" ca="1" si="16"/>
        <v>-0.17520013039696444</v>
      </c>
      <c r="Q29" s="100">
        <f t="shared" si="17"/>
        <v>32994.061000000002</v>
      </c>
      <c r="R29" s="2">
        <v>0.1</v>
      </c>
      <c r="S29" s="192"/>
      <c r="AE29" s="1">
        <f t="shared" si="18"/>
        <v>8347</v>
      </c>
      <c r="AF29" s="1">
        <f t="shared" si="19"/>
        <v>-3.4154787480459872E-2</v>
      </c>
      <c r="AG29" s="1">
        <f t="shared" si="30"/>
        <v>-9.2709019501745302E-2</v>
      </c>
      <c r="AH29" s="1">
        <f t="shared" si="33"/>
        <v>-1.9558212520693105E-2</v>
      </c>
      <c r="AI29" s="1">
        <f t="shared" si="31"/>
        <v>3.8252367700459654E-4</v>
      </c>
      <c r="AJ29" s="1">
        <f t="shared" si="20"/>
        <v>3.8252367700459659E-5</v>
      </c>
      <c r="AK29" s="1">
        <f t="shared" si="21"/>
        <v>-5.3713000001152977E-2</v>
      </c>
      <c r="AL29" s="2"/>
      <c r="AM29" s="1">
        <f t="shared" si="22"/>
        <v>3.8996019500592324E-2</v>
      </c>
      <c r="AN29" s="1">
        <f t="shared" si="23"/>
        <v>0.96630733069781571</v>
      </c>
      <c r="AO29" s="1">
        <f t="shared" si="24"/>
        <v>0.82610368020286218</v>
      </c>
      <c r="AP29" s="1">
        <f t="shared" si="25"/>
        <v>-0.22688988727227591</v>
      </c>
      <c r="AQ29" s="1">
        <f t="shared" si="26"/>
        <v>-1.7182168944878065</v>
      </c>
      <c r="AR29" s="1">
        <f t="shared" si="27"/>
        <v>-1.1594635773925337</v>
      </c>
      <c r="AS29" s="1">
        <f t="shared" si="28"/>
        <v>4.7978599692222597</v>
      </c>
      <c r="AT29" s="1">
        <f t="shared" si="28"/>
        <v>4.7978599692533663</v>
      </c>
      <c r="AU29" s="1">
        <f t="shared" si="28"/>
        <v>4.7978599708419498</v>
      </c>
      <c r="AV29" s="1">
        <f t="shared" si="28"/>
        <v>4.797860051969506</v>
      </c>
      <c r="AW29" s="1">
        <f t="shared" si="28"/>
        <v>4.797864194980578</v>
      </c>
      <c r="AX29" s="1">
        <f t="shared" si="28"/>
        <v>4.7980755040371719</v>
      </c>
      <c r="AY29" s="1">
        <f t="shared" si="28"/>
        <v>4.8082387285658843</v>
      </c>
      <c r="AZ29" s="1">
        <f t="shared" si="29"/>
        <v>5.0264005342198654</v>
      </c>
      <c r="BB29" s="1">
        <v>8500</v>
      </c>
      <c r="BC29" s="1">
        <f t="shared" si="0"/>
        <v>-3.5710697820222556E-2</v>
      </c>
      <c r="BD29" s="1">
        <f t="shared" si="1"/>
        <v>-7.3642978626878464E-2</v>
      </c>
      <c r="BE29" s="1">
        <f t="shared" si="2"/>
        <v>3.7932280806655908E-2</v>
      </c>
      <c r="BF29" s="1">
        <f t="shared" si="3"/>
        <v>0.9717269590639378</v>
      </c>
      <c r="BG29" s="1">
        <f t="shared" si="4"/>
        <v>0.81243206270028601</v>
      </c>
      <c r="BH29" s="1">
        <f t="shared" si="5"/>
        <v>-1.6943702533161635</v>
      </c>
      <c r="BI29" s="1">
        <f t="shared" si="6"/>
        <v>-1.1318909472596568</v>
      </c>
      <c r="BJ29" s="1">
        <f t="shared" si="32"/>
        <v>4.8218130278488482</v>
      </c>
      <c r="BK29" s="1">
        <f t="shared" si="32"/>
        <v>4.8218130279660478</v>
      </c>
      <c r="BL29" s="1">
        <f t="shared" si="32"/>
        <v>4.8218130326447657</v>
      </c>
      <c r="BM29" s="1">
        <f t="shared" si="32"/>
        <v>4.8218132194242713</v>
      </c>
      <c r="BN29" s="1">
        <f t="shared" si="32"/>
        <v>4.8218206756049362</v>
      </c>
      <c r="BO29" s="1">
        <f t="shared" si="32"/>
        <v>4.8221179118973998</v>
      </c>
      <c r="BP29" s="1">
        <f t="shared" si="32"/>
        <v>4.8333760978639928</v>
      </c>
      <c r="BQ29" s="1">
        <f t="shared" si="8"/>
        <v>5.0498190464912147</v>
      </c>
    </row>
    <row r="30" spans="1:69">
      <c r="A30" s="4" t="s">
        <v>131</v>
      </c>
      <c r="B30" s="102"/>
      <c r="C30" s="101">
        <v>48066.387999999999</v>
      </c>
      <c r="D30" s="101"/>
      <c r="E30" s="1">
        <f t="shared" si="14"/>
        <v>8501.9756238850132</v>
      </c>
      <c r="F30" s="1">
        <f t="shared" si="15"/>
        <v>8502</v>
      </c>
      <c r="G30" s="1">
        <f>+C30-(C$7+F30*C$8)+S30*I$17</f>
        <v>-8.4580000038840808E-3</v>
      </c>
      <c r="I30" s="1">
        <f>+G30</f>
        <v>-8.4580000038840808E-3</v>
      </c>
      <c r="O30" s="1">
        <f t="shared" ca="1" si="16"/>
        <v>-0.17549537305446716</v>
      </c>
      <c r="Q30" s="100">
        <f t="shared" si="17"/>
        <v>33047.887999999999</v>
      </c>
      <c r="R30" s="2">
        <v>0.1</v>
      </c>
      <c r="S30" s="192"/>
      <c r="AE30" s="1">
        <f t="shared" si="18"/>
        <v>8502</v>
      </c>
      <c r="AF30" s="1">
        <f t="shared" si="19"/>
        <v>-3.5731265139243296E-2</v>
      </c>
      <c r="AG30" s="1">
        <f t="shared" si="30"/>
        <v>-4.6376190378882756E-2</v>
      </c>
      <c r="AH30" s="1">
        <f t="shared" si="33"/>
        <v>2.7273265135359215E-2</v>
      </c>
      <c r="AI30" s="1">
        <f t="shared" si="31"/>
        <v>7.4383099114360047E-4</v>
      </c>
      <c r="AJ30" s="1">
        <f t="shared" si="20"/>
        <v>7.4383099114360053E-5</v>
      </c>
      <c r="AK30" s="1">
        <f t="shared" si="21"/>
        <v>-8.4580000038840808E-3</v>
      </c>
      <c r="AL30" s="2"/>
      <c r="AM30" s="1">
        <f t="shared" si="22"/>
        <v>3.7918190374998675E-2</v>
      </c>
      <c r="AN30" s="1">
        <f t="shared" si="23"/>
        <v>0.97179832049438697</v>
      </c>
      <c r="AO30" s="1">
        <f t="shared" si="24"/>
        <v>0.8122492387980752</v>
      </c>
      <c r="AP30" s="1">
        <f t="shared" si="25"/>
        <v>-0.22763761153244227</v>
      </c>
      <c r="AQ30" s="1">
        <f t="shared" si="26"/>
        <v>-1.6940567602297674</v>
      </c>
      <c r="AR30" s="1">
        <f t="shared" si="27"/>
        <v>-1.1315334440575127</v>
      </c>
      <c r="AS30" s="1">
        <f t="shared" si="28"/>
        <v>4.8221270289718161</v>
      </c>
      <c r="AT30" s="1">
        <f t="shared" si="28"/>
        <v>4.82212702909084</v>
      </c>
      <c r="AU30" s="1">
        <f t="shared" si="28"/>
        <v>4.8221270338288624</v>
      </c>
      <c r="AV30" s="1">
        <f t="shared" si="28"/>
        <v>4.8221272224367961</v>
      </c>
      <c r="AW30" s="1">
        <f t="shared" si="28"/>
        <v>4.8221347301490578</v>
      </c>
      <c r="AX30" s="1">
        <f t="shared" si="28"/>
        <v>4.8224331672175724</v>
      </c>
      <c r="AY30" s="1">
        <f t="shared" si="28"/>
        <v>4.8337054789945721</v>
      </c>
      <c r="AZ30" s="1">
        <f t="shared" si="29"/>
        <v>5.0501251708346313</v>
      </c>
      <c r="BB30" s="1">
        <v>9000</v>
      </c>
      <c r="BC30" s="1">
        <f t="shared" si="0"/>
        <v>-4.1034782316870105E-2</v>
      </c>
      <c r="BD30" s="1">
        <f t="shared" si="1"/>
        <v>-7.5296956914426852E-2</v>
      </c>
      <c r="BE30" s="1">
        <f t="shared" si="2"/>
        <v>3.4262174597556747E-2</v>
      </c>
      <c r="BF30" s="1">
        <f t="shared" si="3"/>
        <v>0.9899709587000084</v>
      </c>
      <c r="BG30" s="1">
        <f t="shared" si="4"/>
        <v>0.76334411664281887</v>
      </c>
      <c r="BH30" s="1">
        <f t="shared" si="5"/>
        <v>-1.6145330592037241</v>
      </c>
      <c r="BI30" s="1">
        <f t="shared" si="6"/>
        <v>-1.0447218555946383</v>
      </c>
      <c r="BJ30" s="1">
        <f t="shared" si="32"/>
        <v>4.9010419216970478</v>
      </c>
      <c r="BK30" s="1">
        <f t="shared" si="32"/>
        <v>4.9010419239449403</v>
      </c>
      <c r="BL30" s="1">
        <f t="shared" si="32"/>
        <v>4.9010419762013422</v>
      </c>
      <c r="BM30" s="1">
        <f t="shared" si="32"/>
        <v>4.9010431909935779</v>
      </c>
      <c r="BN30" s="1">
        <f t="shared" si="32"/>
        <v>4.9010714288039354</v>
      </c>
      <c r="BO30" s="1">
        <f t="shared" si="32"/>
        <v>4.9017266432938129</v>
      </c>
      <c r="BP30" s="1">
        <f t="shared" si="32"/>
        <v>4.9163467183179934</v>
      </c>
      <c r="BQ30" s="1">
        <f t="shared" si="8"/>
        <v>5.1263501323452969</v>
      </c>
    </row>
    <row r="31" spans="1:6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4"/>
        <v>9751.8524175814728</v>
      </c>
      <c r="F31" s="1">
        <f t="shared" si="15"/>
        <v>9752</v>
      </c>
      <c r="G31" s="1">
        <f>+C31-(C$7+F31*C$8)+S31*K$17</f>
        <v>-5.1207999997131992E-2</v>
      </c>
      <c r="K31" s="1">
        <f>+G31</f>
        <v>-5.1207999997131992E-2</v>
      </c>
      <c r="O31" s="1">
        <f t="shared" ca="1" si="16"/>
        <v>-0.17787636222787609</v>
      </c>
      <c r="Q31" s="100">
        <f t="shared" si="17"/>
        <v>33481.569000000003</v>
      </c>
      <c r="R31" s="2">
        <v>1</v>
      </c>
      <c r="S31" s="192"/>
      <c r="AE31" s="1">
        <f t="shared" si="18"/>
        <v>9752</v>
      </c>
      <c r="AF31" s="1">
        <f t="shared" si="19"/>
        <v>-4.9717678866471111E-2</v>
      </c>
      <c r="AG31" s="1">
        <f t="shared" si="30"/>
        <v>-7.9406280399877988E-2</v>
      </c>
      <c r="AH31" s="1">
        <f t="shared" si="33"/>
        <v>-1.4903211306608807E-3</v>
      </c>
      <c r="AI31" s="1">
        <f t="shared" si="31"/>
        <v>2.2210570724943258E-6</v>
      </c>
      <c r="AJ31" s="1">
        <f t="shared" si="20"/>
        <v>2.2210570724943258E-6</v>
      </c>
      <c r="AK31" s="1">
        <f t="shared" si="21"/>
        <v>-5.1207999997131992E-2</v>
      </c>
      <c r="AL31" s="2"/>
      <c r="AM31" s="1">
        <f t="shared" si="22"/>
        <v>2.8198280402745989E-2</v>
      </c>
      <c r="AN31" s="1">
        <f t="shared" si="23"/>
        <v>1.0188250232071052</v>
      </c>
      <c r="AO31" s="1">
        <f t="shared" si="24"/>
        <v>0.67618727565907055</v>
      </c>
      <c r="AP31" s="1">
        <f t="shared" si="25"/>
        <v>-0.22860410191504518</v>
      </c>
      <c r="AQ31" s="1">
        <f t="shared" si="26"/>
        <v>-1.4886340050750917</v>
      </c>
      <c r="AR31" s="1">
        <f t="shared" si="27"/>
        <v>-0.92103713843183233</v>
      </c>
      <c r="AS31" s="1">
        <f t="shared" ref="AS31:AY40" si="34">$AZ31+$AG$7*SIN(AT31)</f>
        <v>5.0230552949322149</v>
      </c>
      <c r="AT31" s="1">
        <f t="shared" si="34"/>
        <v>5.023055328154884</v>
      </c>
      <c r="AU31" s="1">
        <f t="shared" si="34"/>
        <v>5.0230558019569314</v>
      </c>
      <c r="AV31" s="1">
        <f t="shared" si="34"/>
        <v>5.0230625589652522</v>
      </c>
      <c r="AW31" s="1">
        <f t="shared" si="34"/>
        <v>5.0231589068640607</v>
      </c>
      <c r="AX31" s="1">
        <f t="shared" si="34"/>
        <v>5.0245295970285611</v>
      </c>
      <c r="AY31" s="1">
        <f t="shared" si="34"/>
        <v>5.0434355581081594</v>
      </c>
      <c r="AZ31" s="1">
        <f t="shared" si="29"/>
        <v>5.2414528854698368</v>
      </c>
      <c r="BB31" s="1">
        <v>9500</v>
      </c>
      <c r="BC31" s="1">
        <f t="shared" si="0"/>
        <v>-4.6719350737886814E-2</v>
      </c>
      <c r="BD31" s="1">
        <f t="shared" si="1"/>
        <v>-7.7020727263568969E-2</v>
      </c>
      <c r="BE31" s="1">
        <f t="shared" si="2"/>
        <v>3.0301376525682159E-2</v>
      </c>
      <c r="BF31" s="1">
        <f t="shared" si="3"/>
        <v>1.0089808104373417</v>
      </c>
      <c r="BG31" s="1">
        <f t="shared" si="4"/>
        <v>0.70723143724688631</v>
      </c>
      <c r="BH31" s="1">
        <f t="shared" si="5"/>
        <v>-1.5316334131341021</v>
      </c>
      <c r="BI31" s="1">
        <f t="shared" si="6"/>
        <v>-0.96158440949986423</v>
      </c>
      <c r="BJ31" s="1">
        <f t="shared" si="32"/>
        <v>4.9817760228460921</v>
      </c>
      <c r="BK31" s="1">
        <f t="shared" si="32"/>
        <v>4.981776038331482</v>
      </c>
      <c r="BL31" s="1">
        <f t="shared" si="32"/>
        <v>4.9817762919956925</v>
      </c>
      <c r="BM31" s="1">
        <f t="shared" si="32"/>
        <v>4.9817804472036071</v>
      </c>
      <c r="BN31" s="1">
        <f t="shared" si="32"/>
        <v>4.9818485036915403</v>
      </c>
      <c r="BO31" s="1">
        <f t="shared" si="32"/>
        <v>4.9829607967005121</v>
      </c>
      <c r="BP31" s="1">
        <f t="shared" si="32"/>
        <v>5.0005467300375193</v>
      </c>
      <c r="BQ31" s="1">
        <f t="shared" si="8"/>
        <v>5.2028812181993791</v>
      </c>
    </row>
    <row r="32" spans="1:6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4"/>
        <v>13617.79819527982</v>
      </c>
      <c r="F32" s="1">
        <f t="shared" si="15"/>
        <v>13618</v>
      </c>
      <c r="G32" s="1">
        <f t="shared" ref="G32:G47" si="35">+C32-(C$7+F32*C$8)+S32*I$17</f>
        <v>-7.0022000007156748E-2</v>
      </c>
      <c r="I32" s="1">
        <f t="shared" ref="I32:I47" si="36">+G32</f>
        <v>-7.0022000007156748E-2</v>
      </c>
      <c r="O32" s="1">
        <f t="shared" ca="1" si="16"/>
        <v>-0.18524028554339522</v>
      </c>
      <c r="Q32" s="100">
        <f t="shared" si="17"/>
        <v>34822.970999999998</v>
      </c>
      <c r="R32" s="2">
        <v>0.1</v>
      </c>
      <c r="S32" s="192"/>
      <c r="AE32" s="1">
        <f t="shared" si="18"/>
        <v>13618</v>
      </c>
      <c r="AF32" s="1">
        <f t="shared" si="19"/>
        <v>-0.10467206209362495</v>
      </c>
      <c r="AG32" s="1">
        <f t="shared" si="30"/>
        <v>-5.9222098434897591E-2</v>
      </c>
      <c r="AH32" s="1">
        <f t="shared" si="33"/>
        <v>3.4650062086468203E-2</v>
      </c>
      <c r="AI32" s="1">
        <f t="shared" si="31"/>
        <v>1.2006268025961011E-3</v>
      </c>
      <c r="AJ32" s="1">
        <f t="shared" si="20"/>
        <v>1.2006268025961012E-4</v>
      </c>
      <c r="AK32" s="1">
        <f t="shared" si="21"/>
        <v>-7.0022000007156748E-2</v>
      </c>
      <c r="AL32" s="2"/>
      <c r="AM32" s="1">
        <f t="shared" si="22"/>
        <v>-1.0799901572259161E-2</v>
      </c>
      <c r="AN32" s="1">
        <f t="shared" si="23"/>
        <v>1.1732808612960861</v>
      </c>
      <c r="AO32" s="1">
        <f t="shared" si="24"/>
        <v>-3.1580277646529799E-2</v>
      </c>
      <c r="AP32" s="1">
        <f t="shared" si="25"/>
        <v>-0.15029291406988873</v>
      </c>
      <c r="AQ32" s="1">
        <f t="shared" si="26"/>
        <v>-0.71447341465712633</v>
      </c>
      <c r="AR32" s="1">
        <f t="shared" si="27"/>
        <v>-0.3732513280469445</v>
      </c>
      <c r="AS32" s="1">
        <f t="shared" si="34"/>
        <v>5.7085113697624248</v>
      </c>
      <c r="AT32" s="1">
        <f t="shared" si="34"/>
        <v>5.7085167440290556</v>
      </c>
      <c r="AU32" s="1">
        <f t="shared" si="34"/>
        <v>5.7085446571881171</v>
      </c>
      <c r="AV32" s="1">
        <f t="shared" si="34"/>
        <v>5.7086896259616218</v>
      </c>
      <c r="AW32" s="1">
        <f t="shared" si="34"/>
        <v>5.7094423119147146</v>
      </c>
      <c r="AX32" s="1">
        <f t="shared" si="34"/>
        <v>5.713344438211144</v>
      </c>
      <c r="AY32" s="1">
        <f t="shared" si="34"/>
        <v>5.7334209900410222</v>
      </c>
      <c r="AZ32" s="1">
        <f t="shared" si="29"/>
        <v>5.8331912412936004</v>
      </c>
      <c r="BB32" s="1">
        <v>10000</v>
      </c>
      <c r="BC32" s="1">
        <f t="shared" si="0"/>
        <v>-5.2753415569490397E-2</v>
      </c>
      <c r="BD32" s="1">
        <f t="shared" si="1"/>
        <v>-7.8814289674304788E-2</v>
      </c>
      <c r="BE32" s="1">
        <f t="shared" si="2"/>
        <v>2.6060874104814388E-2</v>
      </c>
      <c r="BF32" s="1">
        <f t="shared" si="3"/>
        <v>1.0286670345192044</v>
      </c>
      <c r="BG32" s="1">
        <f t="shared" si="4"/>
        <v>0.64378346603270553</v>
      </c>
      <c r="BH32" s="1">
        <f t="shared" si="5"/>
        <v>-1.4454913530125608</v>
      </c>
      <c r="BI32" s="1">
        <f t="shared" si="6"/>
        <v>-0.88193742156918897</v>
      </c>
      <c r="BJ32" s="1">
        <f t="shared" ref="BJ32:BP41" si="37">$BQ32+$AG$7*SIN(BK32)</f>
        <v>5.0640737994379936</v>
      </c>
      <c r="BK32" s="1">
        <f t="shared" si="37"/>
        <v>5.0640738634530873</v>
      </c>
      <c r="BL32" s="1">
        <f t="shared" si="37"/>
        <v>5.0640746736046545</v>
      </c>
      <c r="BM32" s="1">
        <f t="shared" si="37"/>
        <v>5.0640849264313204</v>
      </c>
      <c r="BN32" s="1">
        <f t="shared" si="37"/>
        <v>5.0642146557467038</v>
      </c>
      <c r="BO32" s="1">
        <f t="shared" si="37"/>
        <v>5.0658521829728551</v>
      </c>
      <c r="BP32" s="1">
        <f t="shared" si="37"/>
        <v>5.0859312379882731</v>
      </c>
      <c r="BQ32" s="1">
        <f t="shared" si="8"/>
        <v>5.2794123040534613</v>
      </c>
    </row>
    <row r="33" spans="1:6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4"/>
        <v>13623.230800711279</v>
      </c>
      <c r="F33" s="105">
        <f>ROUND(2*E33,0)/2+0.5</f>
        <v>13623.5</v>
      </c>
      <c r="G33" s="1">
        <f t="shared" si="35"/>
        <v>-9.3406500003766268E-2</v>
      </c>
      <c r="I33" s="1">
        <f t="shared" si="36"/>
        <v>-9.3406500003766268E-2</v>
      </c>
      <c r="O33" s="1">
        <f t="shared" ca="1" si="16"/>
        <v>-0.1852507618957582</v>
      </c>
      <c r="Q33" s="100">
        <f t="shared" si="17"/>
        <v>34824.856</v>
      </c>
      <c r="R33" s="2">
        <v>0.1</v>
      </c>
      <c r="S33" s="192"/>
      <c r="AE33" s="1">
        <f t="shared" si="18"/>
        <v>13623.5</v>
      </c>
      <c r="AF33" s="1">
        <f t="shared" si="19"/>
        <v>-0.10475794473605492</v>
      </c>
      <c r="AG33" s="1">
        <f t="shared" si="30"/>
        <v>-8.2546388223288344E-2</v>
      </c>
      <c r="AH33" s="1">
        <f t="shared" si="33"/>
        <v>1.1351444732288649E-2</v>
      </c>
      <c r="AI33" s="1">
        <f t="shared" si="31"/>
        <v>1.2885529751020371E-4</v>
      </c>
      <c r="AJ33" s="1">
        <f t="shared" si="20"/>
        <v>1.2885529751020372E-5</v>
      </c>
      <c r="AK33" s="1">
        <f t="shared" si="21"/>
        <v>-9.3406500003766268E-2</v>
      </c>
      <c r="AL33" s="2"/>
      <c r="AM33" s="1">
        <f t="shared" si="22"/>
        <v>-1.0860111780477922E-2</v>
      </c>
      <c r="AN33" s="1">
        <f t="shared" si="23"/>
        <v>1.173469633999253</v>
      </c>
      <c r="AO33" s="1">
        <f t="shared" si="24"/>
        <v>-3.2836568497735454E-2</v>
      </c>
      <c r="AP33" s="1">
        <f t="shared" si="25"/>
        <v>-0.15007499122537918</v>
      </c>
      <c r="AQ33" s="1">
        <f t="shared" si="26"/>
        <v>-0.71321647158840795</v>
      </c>
      <c r="AR33" s="1">
        <f t="shared" si="27"/>
        <v>-0.37253546785488578</v>
      </c>
      <c r="AS33" s="1">
        <f t="shared" si="34"/>
        <v>5.7095540283127182</v>
      </c>
      <c r="AT33" s="1">
        <f t="shared" si="34"/>
        <v>5.7095594138729568</v>
      </c>
      <c r="AU33" s="1">
        <f t="shared" si="34"/>
        <v>5.7095873668307622</v>
      </c>
      <c r="AV33" s="1">
        <f t="shared" si="34"/>
        <v>5.7097324444357831</v>
      </c>
      <c r="AW33" s="1">
        <f t="shared" si="34"/>
        <v>5.7104851881250598</v>
      </c>
      <c r="AX33" s="1">
        <f t="shared" si="34"/>
        <v>5.7143850016294673</v>
      </c>
      <c r="AY33" s="1">
        <f t="shared" si="34"/>
        <v>5.7344367440890425</v>
      </c>
      <c r="AZ33" s="1">
        <f t="shared" si="29"/>
        <v>5.834033083237995</v>
      </c>
      <c r="BB33" s="1">
        <v>10500</v>
      </c>
      <c r="BC33" s="1">
        <f t="shared" si="0"/>
        <v>-5.9121844448194703E-2</v>
      </c>
      <c r="BD33" s="1">
        <f t="shared" si="1"/>
        <v>-8.0677644146634364E-2</v>
      </c>
      <c r="BE33" s="1">
        <f t="shared" si="2"/>
        <v>2.1555799698439661E-2</v>
      </c>
      <c r="BF33" s="1">
        <f t="shared" si="3"/>
        <v>1.0489053703356355</v>
      </c>
      <c r="BG33" s="1">
        <f t="shared" si="4"/>
        <v>0.57276855796337223</v>
      </c>
      <c r="BH33" s="1">
        <f t="shared" si="5"/>
        <v>-1.3559382848330563</v>
      </c>
      <c r="BI33" s="1">
        <f t="shared" si="6"/>
        <v>-0.80530797491964523</v>
      </c>
      <c r="BJ33" s="1">
        <f t="shared" si="37"/>
        <v>5.147985133249529</v>
      </c>
      <c r="BK33" s="1">
        <f t="shared" si="37"/>
        <v>5.1479853263797475</v>
      </c>
      <c r="BL33" s="1">
        <f t="shared" si="37"/>
        <v>5.147987321805565</v>
      </c>
      <c r="BM33" s="1">
        <f t="shared" si="37"/>
        <v>5.1480079380897239</v>
      </c>
      <c r="BN33" s="1">
        <f t="shared" si="37"/>
        <v>5.148220887402303</v>
      </c>
      <c r="BO33" s="1">
        <f t="shared" si="37"/>
        <v>5.1504148102279661</v>
      </c>
      <c r="BP33" s="1">
        <f t="shared" si="37"/>
        <v>5.1724484129185928</v>
      </c>
      <c r="BQ33" s="1">
        <f t="shared" si="8"/>
        <v>5.3559433899075435</v>
      </c>
    </row>
    <row r="34" spans="1:6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4"/>
        <v>13634.750229841004</v>
      </c>
      <c r="F34" s="1">
        <f>ROUND(2*E34,0)/2</f>
        <v>13635</v>
      </c>
      <c r="G34" s="1">
        <f t="shared" si="35"/>
        <v>-8.6664999995264225E-2</v>
      </c>
      <c r="I34" s="1">
        <f t="shared" si="36"/>
        <v>-8.6664999995264225E-2</v>
      </c>
      <c r="O34" s="1">
        <f t="shared" ca="1" si="16"/>
        <v>-0.18527266699615358</v>
      </c>
      <c r="Q34" s="100">
        <f t="shared" si="17"/>
        <v>34828.853000000003</v>
      </c>
      <c r="R34" s="2">
        <v>0.1</v>
      </c>
      <c r="S34" s="192"/>
      <c r="AE34" s="1">
        <f t="shared" si="18"/>
        <v>13635</v>
      </c>
      <c r="AF34" s="1">
        <f t="shared" si="19"/>
        <v>-0.10493753784777959</v>
      </c>
      <c r="AG34" s="1">
        <f t="shared" si="30"/>
        <v>-7.5679001117835668E-2</v>
      </c>
      <c r="AH34" s="1">
        <f t="shared" si="33"/>
        <v>1.8272537852515369E-2</v>
      </c>
      <c r="AI34" s="1">
        <f t="shared" si="31"/>
        <v>3.3388563957160696E-4</v>
      </c>
      <c r="AJ34" s="1">
        <f t="shared" si="20"/>
        <v>3.3388563957160694E-5</v>
      </c>
      <c r="AK34" s="1">
        <f t="shared" si="21"/>
        <v>-8.6664999995264225E-2</v>
      </c>
      <c r="AL34" s="2"/>
      <c r="AM34" s="1">
        <f t="shared" si="22"/>
        <v>-1.0985998877428557E-2</v>
      </c>
      <c r="AN34" s="1">
        <f t="shared" si="23"/>
        <v>1.1738636499600199</v>
      </c>
      <c r="AO34" s="1">
        <f t="shared" si="24"/>
        <v>-3.5464493430549582E-2</v>
      </c>
      <c r="AP34" s="1">
        <f t="shared" si="25"/>
        <v>-0.14961834156851245</v>
      </c>
      <c r="AQ34" s="1">
        <f t="shared" si="26"/>
        <v>-0.71058701213348419</v>
      </c>
      <c r="AR34" s="1">
        <f t="shared" si="27"/>
        <v>-0.37103900849801025</v>
      </c>
      <c r="AS34" s="1">
        <f t="shared" si="34"/>
        <v>5.7117346740459869</v>
      </c>
      <c r="AT34" s="1">
        <f t="shared" si="34"/>
        <v>5.711740083087002</v>
      </c>
      <c r="AU34" s="1">
        <f t="shared" si="34"/>
        <v>5.7117681184857947</v>
      </c>
      <c r="AV34" s="1">
        <f t="shared" si="34"/>
        <v>5.7119134196193864</v>
      </c>
      <c r="AW34" s="1">
        <f t="shared" si="34"/>
        <v>5.7126662652951854</v>
      </c>
      <c r="AX34" s="1">
        <f t="shared" si="34"/>
        <v>5.7165611684744304</v>
      </c>
      <c r="AY34" s="1">
        <f t="shared" si="34"/>
        <v>5.7365608214018335</v>
      </c>
      <c r="AZ34" s="1">
        <f t="shared" si="29"/>
        <v>5.8357932982126393</v>
      </c>
      <c r="BB34" s="1">
        <v>11000</v>
      </c>
      <c r="BC34" s="1">
        <f t="shared" ref="BC34:BC63" si="38">AG$3+AG$4*BB34+AG$5*BB34^2+BE34</f>
        <v>-6.5804723706330184E-2</v>
      </c>
      <c r="BD34" s="1">
        <f t="shared" ref="BD34:BD63" si="39">AG$3+AG$4*BB34+AG$5*BB34^2</f>
        <v>-8.2610790680557641E-2</v>
      </c>
      <c r="BE34" s="1">
        <f t="shared" ref="BE34:BE63" si="40">$AG$6*($AG$11/BF34*BG34+$AG$12)</f>
        <v>1.6806066974227461E-2</v>
      </c>
      <c r="BF34" s="1">
        <f t="shared" ref="BF34:BF63" si="41">1+$AG$7*COS(BH34)</f>
        <v>1.0695304434453796</v>
      </c>
      <c r="BG34" s="1">
        <f t="shared" ref="BG34:BG63" si="42">SIN(BH34+RADIANS($AG$9))</f>
        <v>0.49407093672233443</v>
      </c>
      <c r="BH34" s="1">
        <f t="shared" ref="BH34:BH63" si="43">2*ATAN(BI34)</f>
        <v>-1.2628248514105704</v>
      </c>
      <c r="BI34" s="1">
        <f t="shared" ref="BI34:BI63" si="44">SQRT((1+$AG$7)/(1-$AG$7))*TAN(BJ34/2)</f>
        <v>-0.73128024368888023</v>
      </c>
      <c r="BJ34" s="1">
        <f t="shared" si="37"/>
        <v>5.2335482561542355</v>
      </c>
      <c r="BK34" s="1">
        <f t="shared" si="37"/>
        <v>5.233548723914998</v>
      </c>
      <c r="BL34" s="1">
        <f t="shared" si="37"/>
        <v>5.2335528197320578</v>
      </c>
      <c r="BM34" s="1">
        <f t="shared" si="37"/>
        <v>5.2335886823672908</v>
      </c>
      <c r="BN34" s="1">
        <f t="shared" si="37"/>
        <v>5.233902597016959</v>
      </c>
      <c r="BO34" s="1">
        <f t="shared" si="37"/>
        <v>5.2366430879932491</v>
      </c>
      <c r="BP34" s="1">
        <f t="shared" si="37"/>
        <v>5.2600397947756079</v>
      </c>
      <c r="BQ34" s="1">
        <f t="shared" ref="BQ34:BQ63" si="45">RADIANS($AG$9)+$AG$18*(BB34-AG$15)</f>
        <v>5.4324744757616257</v>
      </c>
    </row>
    <row r="35" spans="1:6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4"/>
        <v>13669.265286948194</v>
      </c>
      <c r="F35" s="1">
        <f>ROUND(2*E35,0)/2</f>
        <v>13669.5</v>
      </c>
      <c r="G35" s="1">
        <f t="shared" si="35"/>
        <v>-8.1440500005555805E-2</v>
      </c>
      <c r="I35" s="1">
        <f t="shared" si="36"/>
        <v>-8.1440500005555805E-2</v>
      </c>
      <c r="O35" s="1">
        <f t="shared" ca="1" si="16"/>
        <v>-0.18533838229733965</v>
      </c>
      <c r="Q35" s="100">
        <f t="shared" si="17"/>
        <v>34840.828999999998</v>
      </c>
      <c r="R35" s="2">
        <v>0.1</v>
      </c>
      <c r="S35" s="192"/>
      <c r="AE35" s="1">
        <f t="shared" si="18"/>
        <v>13669.5</v>
      </c>
      <c r="AF35" s="1">
        <f t="shared" si="19"/>
        <v>-0.10547647534613643</v>
      </c>
      <c r="AG35" s="1">
        <f t="shared" si="30"/>
        <v>-7.0076903194096055E-2</v>
      </c>
      <c r="AH35" s="1">
        <f t="shared" si="33"/>
        <v>2.403597534058062E-2</v>
      </c>
      <c r="AI35" s="1">
        <f t="shared" si="31"/>
        <v>5.7772811057299966E-4</v>
      </c>
      <c r="AJ35" s="1">
        <f t="shared" si="20"/>
        <v>5.777281105729997E-5</v>
      </c>
      <c r="AK35" s="1">
        <f t="shared" si="21"/>
        <v>-8.1440500005555805E-2</v>
      </c>
      <c r="AL35" s="2"/>
      <c r="AM35" s="1">
        <f t="shared" si="22"/>
        <v>-1.1363596811459745E-2</v>
      </c>
      <c r="AN35" s="1">
        <f t="shared" si="23"/>
        <v>1.1750400408823083</v>
      </c>
      <c r="AO35" s="1">
        <f t="shared" si="24"/>
        <v>-4.3357281706609824E-2</v>
      </c>
      <c r="AP35" s="1">
        <f t="shared" si="25"/>
        <v>-0.14824034875516282</v>
      </c>
      <c r="AQ35" s="1">
        <f t="shared" si="26"/>
        <v>-0.70268806646617243</v>
      </c>
      <c r="AR35" s="1">
        <f t="shared" si="27"/>
        <v>-0.36655236339301217</v>
      </c>
      <c r="AS35" s="1">
        <f t="shared" si="34"/>
        <v>5.7182809912355612</v>
      </c>
      <c r="AT35" s="1">
        <f t="shared" si="34"/>
        <v>5.7182864696063742</v>
      </c>
      <c r="AU35" s="1">
        <f t="shared" si="34"/>
        <v>5.7183147459280796</v>
      </c>
      <c r="AV35" s="1">
        <f t="shared" si="34"/>
        <v>5.7184606846135484</v>
      </c>
      <c r="AW35" s="1">
        <f t="shared" si="34"/>
        <v>5.7192136834882161</v>
      </c>
      <c r="AX35" s="1">
        <f t="shared" si="34"/>
        <v>5.7230932511215347</v>
      </c>
      <c r="AY35" s="1">
        <f t="shared" si="34"/>
        <v>5.7429348935711602</v>
      </c>
      <c r="AZ35" s="1">
        <f t="shared" si="29"/>
        <v>5.8410739431365704</v>
      </c>
      <c r="BB35" s="1">
        <v>11500</v>
      </c>
      <c r="BC35" s="1">
        <f t="shared" si="38"/>
        <v>-7.2776724354377043E-2</v>
      </c>
      <c r="BD35" s="1">
        <f t="shared" si="39"/>
        <v>-8.4613729276074662E-2</v>
      </c>
      <c r="BE35" s="1">
        <f t="shared" si="40"/>
        <v>1.1837004921697623E-2</v>
      </c>
      <c r="BF35" s="1">
        <f t="shared" si="41"/>
        <v>1.090329784828266</v>
      </c>
      <c r="BG35" s="1">
        <f t="shared" si="42"/>
        <v>0.40773463776688984</v>
      </c>
      <c r="BH35" s="1">
        <f t="shared" si="43"/>
        <v>-1.1660306715969322</v>
      </c>
      <c r="BI35" s="1">
        <f t="shared" si="44"/>
        <v>-0.65948664839332216</v>
      </c>
      <c r="BJ35" s="1">
        <f t="shared" si="37"/>
        <v>5.3207861825059668</v>
      </c>
      <c r="BK35" s="1">
        <f t="shared" si="37"/>
        <v>5.3207871414248986</v>
      </c>
      <c r="BL35" s="1">
        <f t="shared" si="37"/>
        <v>5.3207944556943341</v>
      </c>
      <c r="BM35" s="1">
        <f t="shared" si="37"/>
        <v>5.3208502436368557</v>
      </c>
      <c r="BN35" s="1">
        <f t="shared" si="37"/>
        <v>5.3212756067129972</v>
      </c>
      <c r="BO35" s="1">
        <f t="shared" si="37"/>
        <v>5.3245103607079916</v>
      </c>
      <c r="BP35" s="1">
        <f t="shared" si="37"/>
        <v>5.3486406349390965</v>
      </c>
      <c r="BQ35" s="1">
        <f t="shared" si="45"/>
        <v>5.5090055616157079</v>
      </c>
    </row>
    <row r="36" spans="1:6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4"/>
        <v>13695.229394286116</v>
      </c>
      <c r="F36" s="105">
        <f t="shared" ref="F36:F67" si="46">ROUND(2*E36,0)/2+0.5</f>
        <v>13695.5</v>
      </c>
      <c r="G36" s="1">
        <f t="shared" si="35"/>
        <v>-9.3894499994348735E-2</v>
      </c>
      <c r="I36" s="1">
        <f t="shared" si="36"/>
        <v>-9.3894499994348735E-2</v>
      </c>
      <c r="O36" s="1">
        <f t="shared" ca="1" si="16"/>
        <v>-0.18538790687214657</v>
      </c>
      <c r="Q36" s="100">
        <f t="shared" si="17"/>
        <v>34849.838000000003</v>
      </c>
      <c r="R36" s="2">
        <v>0.1</v>
      </c>
      <c r="S36" s="192"/>
      <c r="T36" s="2">
        <v>4.3662028237820138E-10</v>
      </c>
      <c r="U36" s="2">
        <v>1.2743307621819683E-21</v>
      </c>
      <c r="V36" s="2">
        <v>2.3901002338407272E-30</v>
      </c>
      <c r="W36" s="2">
        <v>7.0914301169711175E-12</v>
      </c>
      <c r="X36" s="2">
        <v>2.8360948331733274E-5</v>
      </c>
      <c r="Y36" s="1">
        <v>2.2510084292347047E-3</v>
      </c>
      <c r="Z36" s="1">
        <v>0.71209048975443667</v>
      </c>
      <c r="AA36" s="1">
        <v>4719.5293399330412</v>
      </c>
      <c r="AB36" s="1">
        <v>2.128828299245619E-7</v>
      </c>
      <c r="AC36" s="1">
        <v>2.7630815875600938E-6</v>
      </c>
      <c r="AE36" s="1">
        <f t="shared" si="18"/>
        <v>13695.5</v>
      </c>
      <c r="AF36" s="1">
        <f t="shared" si="19"/>
        <v>-0.10588277854347435</v>
      </c>
      <c r="AG36" s="1">
        <f t="shared" si="30"/>
        <v>-8.2246408788259937E-2</v>
      </c>
      <c r="AH36" s="1">
        <f t="shared" si="33"/>
        <v>1.1988278549125611E-2</v>
      </c>
      <c r="AI36" s="1">
        <f t="shared" si="31"/>
        <v>1.4371882257142526E-4</v>
      </c>
      <c r="AJ36" s="1">
        <f t="shared" si="20"/>
        <v>1.4371882257142528E-5</v>
      </c>
      <c r="AK36" s="1">
        <f t="shared" si="21"/>
        <v>-9.3894499994348735E-2</v>
      </c>
      <c r="AL36" s="2"/>
      <c r="AM36" s="1">
        <f t="shared" si="22"/>
        <v>-1.16480912060888E-2</v>
      </c>
      <c r="AN36" s="1">
        <f t="shared" si="23"/>
        <v>1.1759209187175601</v>
      </c>
      <c r="AO36" s="1">
        <f t="shared" si="24"/>
        <v>-4.9314124955539072E-2</v>
      </c>
      <c r="AP36" s="1">
        <f t="shared" si="25"/>
        <v>-0.14719391043348917</v>
      </c>
      <c r="AQ36" s="1">
        <f t="shared" si="26"/>
        <v>-0.69672480934560088</v>
      </c>
      <c r="AR36" s="1">
        <f t="shared" si="27"/>
        <v>-0.36317380381923048</v>
      </c>
      <c r="AS36" s="1">
        <f t="shared" si="34"/>
        <v>5.7232187671128223</v>
      </c>
      <c r="AT36" s="1">
        <f t="shared" si="34"/>
        <v>5.7232242965853626</v>
      </c>
      <c r="AU36" s="1">
        <f t="shared" si="34"/>
        <v>5.7232527479737545</v>
      </c>
      <c r="AV36" s="1">
        <f t="shared" si="34"/>
        <v>5.7233991339340147</v>
      </c>
      <c r="AW36" s="1">
        <f t="shared" si="34"/>
        <v>5.7241520959344898</v>
      </c>
      <c r="AX36" s="1">
        <f t="shared" si="34"/>
        <v>5.7280195073094031</v>
      </c>
      <c r="AY36" s="1">
        <f t="shared" si="34"/>
        <v>5.7477403521401209</v>
      </c>
      <c r="AZ36" s="1">
        <f t="shared" si="29"/>
        <v>5.8450535596009825</v>
      </c>
      <c r="BB36" s="1">
        <v>12000</v>
      </c>
      <c r="BC36" s="1">
        <f t="shared" si="38"/>
        <v>-8.0006518986631123E-2</v>
      </c>
      <c r="BD36" s="1">
        <f t="shared" si="39"/>
        <v>-8.6686459933185397E-2</v>
      </c>
      <c r="BE36" s="1">
        <f t="shared" si="40"/>
        <v>6.6799409465542773E-3</v>
      </c>
      <c r="BF36" s="1">
        <f t="shared" si="41"/>
        <v>1.1110390403028563</v>
      </c>
      <c r="BG36" s="1">
        <f t="shared" si="42"/>
        <v>0.3140131021141096</v>
      </c>
      <c r="BH36" s="1">
        <f t="shared" si="43"/>
        <v>-1.0654759430329503</v>
      </c>
      <c r="BI36" s="1">
        <f t="shared" si="44"/>
        <v>-0.58960084520046652</v>
      </c>
      <c r="BJ36" s="1">
        <f t="shared" si="37"/>
        <v>5.4097026955521539</v>
      </c>
      <c r="BK36" s="1">
        <f t="shared" si="37"/>
        <v>5.4097044128136833</v>
      </c>
      <c r="BL36" s="1">
        <f t="shared" si="37"/>
        <v>5.4097160711665131</v>
      </c>
      <c r="BM36" s="1">
        <f t="shared" si="37"/>
        <v>5.4097952145135277</v>
      </c>
      <c r="BN36" s="1">
        <f t="shared" si="37"/>
        <v>5.4103322858446408</v>
      </c>
      <c r="BO36" s="1">
        <f t="shared" si="37"/>
        <v>5.4139678450963764</v>
      </c>
      <c r="BP36" s="1">
        <f t="shared" si="37"/>
        <v>5.4381802752695529</v>
      </c>
      <c r="BQ36" s="1">
        <f t="shared" si="45"/>
        <v>5.5855366474697901</v>
      </c>
    </row>
    <row r="37" spans="1:6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4"/>
        <v>13709.691364607077</v>
      </c>
      <c r="F37" s="105">
        <f t="shared" si="46"/>
        <v>13710</v>
      </c>
      <c r="G37" s="1">
        <f t="shared" si="35"/>
        <v>-0.10709000000497326</v>
      </c>
      <c r="I37" s="1">
        <f t="shared" si="36"/>
        <v>-0.10709000000497326</v>
      </c>
      <c r="O37" s="1">
        <f t="shared" ca="1" si="16"/>
        <v>-0.18541552634655811</v>
      </c>
      <c r="Q37" s="100">
        <f t="shared" si="17"/>
        <v>34854.856</v>
      </c>
      <c r="R37" s="2">
        <v>0.1</v>
      </c>
      <c r="S37" s="192"/>
      <c r="AE37" s="1">
        <f t="shared" si="18"/>
        <v>13710</v>
      </c>
      <c r="AF37" s="1">
        <f t="shared" si="19"/>
        <v>-0.10610942208567528</v>
      </c>
      <c r="AG37" s="1">
        <f t="shared" si="30"/>
        <v>-9.5283279059739823E-2</v>
      </c>
      <c r="AH37" s="1">
        <f t="shared" si="33"/>
        <v>-9.8057791929798133E-4</v>
      </c>
      <c r="AI37" s="1">
        <f t="shared" si="31"/>
        <v>9.6153305581475842E-7</v>
      </c>
      <c r="AJ37" s="1">
        <f t="shared" si="20"/>
        <v>9.6153305581475845E-8</v>
      </c>
      <c r="AK37" s="1">
        <f t="shared" si="21"/>
        <v>-0.10709000000497326</v>
      </c>
      <c r="AL37" s="2"/>
      <c r="AM37" s="1">
        <f t="shared" si="22"/>
        <v>-1.1806720945233433E-2</v>
      </c>
      <c r="AN37" s="1">
        <f t="shared" si="23"/>
        <v>1.1764100304044587</v>
      </c>
      <c r="AO37" s="1">
        <f t="shared" si="24"/>
        <v>-5.2639332394529247E-2</v>
      </c>
      <c r="AP37" s="1">
        <f t="shared" si="25"/>
        <v>-0.14660736026485963</v>
      </c>
      <c r="AQ37" s="1">
        <f t="shared" si="26"/>
        <v>-0.69339527143117619</v>
      </c>
      <c r="AR37" s="1">
        <f t="shared" si="27"/>
        <v>-0.36129059665604363</v>
      </c>
      <c r="AS37" s="1">
        <f t="shared" si="34"/>
        <v>5.7259741307050795</v>
      </c>
      <c r="AT37" s="1">
        <f t="shared" si="34"/>
        <v>5.7259796882313738</v>
      </c>
      <c r="AU37" s="1">
        <f t="shared" si="34"/>
        <v>5.7260082347672645</v>
      </c>
      <c r="AV37" s="1">
        <f t="shared" si="34"/>
        <v>5.726154857600152</v>
      </c>
      <c r="AW37" s="1">
        <f t="shared" si="34"/>
        <v>5.7269077418230347</v>
      </c>
      <c r="AX37" s="1">
        <f t="shared" si="34"/>
        <v>5.7307681502187462</v>
      </c>
      <c r="AY37" s="1">
        <f t="shared" si="34"/>
        <v>5.7504209896795579</v>
      </c>
      <c r="AZ37" s="1">
        <f t="shared" si="29"/>
        <v>5.8472729610907512</v>
      </c>
      <c r="BB37" s="1">
        <v>12500</v>
      </c>
      <c r="BC37" s="1">
        <f t="shared" si="38"/>
        <v>-8.745631648868013E-2</v>
      </c>
      <c r="BD37" s="1">
        <f t="shared" si="39"/>
        <v>-8.8828982651889862E-2</v>
      </c>
      <c r="BE37" s="1">
        <f t="shared" si="40"/>
        <v>1.3726661632097329E-3</v>
      </c>
      <c r="BF37" s="1">
        <f t="shared" si="41"/>
        <v>1.131339513891565</v>
      </c>
      <c r="BG37" s="1">
        <f t="shared" si="42"/>
        <v>0.21342139385711639</v>
      </c>
      <c r="BH37" s="1">
        <f t="shared" si="43"/>
        <v>-0.96113465317089697</v>
      </c>
      <c r="BI37" s="1">
        <f t="shared" si="44"/>
        <v>-0.52133214962671726</v>
      </c>
      <c r="BJ37" s="1">
        <f t="shared" si="37"/>
        <v>5.5002780271956455</v>
      </c>
      <c r="BK37" s="1">
        <f t="shared" si="37"/>
        <v>5.5002807661924118</v>
      </c>
      <c r="BL37" s="1">
        <f t="shared" si="37"/>
        <v>5.5002976111938295</v>
      </c>
      <c r="BM37" s="1">
        <f t="shared" si="37"/>
        <v>5.5004012027993436</v>
      </c>
      <c r="BN37" s="1">
        <f t="shared" si="37"/>
        <v>5.5010380249858271</v>
      </c>
      <c r="BO37" s="1">
        <f t="shared" si="37"/>
        <v>5.5049440372695511</v>
      </c>
      <c r="BP37" s="1">
        <f t="shared" si="37"/>
        <v>5.5285825617514606</v>
      </c>
      <c r="BQ37" s="1">
        <f t="shared" si="45"/>
        <v>5.6620677333238723</v>
      </c>
    </row>
    <row r="38" spans="1:6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4"/>
        <v>13712.723248381031</v>
      </c>
      <c r="F38" s="105">
        <f t="shared" si="46"/>
        <v>13713</v>
      </c>
      <c r="G38" s="1">
        <f t="shared" si="35"/>
        <v>-9.6026999999594409E-2</v>
      </c>
      <c r="I38" s="1">
        <f t="shared" si="36"/>
        <v>-9.6026999999594409E-2</v>
      </c>
      <c r="O38" s="1">
        <f t="shared" ca="1" si="16"/>
        <v>-0.18542124072057428</v>
      </c>
      <c r="Q38" s="100">
        <f t="shared" si="17"/>
        <v>34855.908000000003</v>
      </c>
      <c r="R38" s="2">
        <v>0.1</v>
      </c>
      <c r="S38" s="192"/>
      <c r="T38" s="2">
        <v>4.1274061568959097E-10</v>
      </c>
      <c r="U38" s="2">
        <v>1.1700694361435981E-21</v>
      </c>
      <c r="V38" s="2">
        <v>3.4457328559709416E-30</v>
      </c>
      <c r="W38" s="2">
        <v>3.1585209657898034E-12</v>
      </c>
      <c r="X38" s="2">
        <v>2.7888133860255398E-5</v>
      </c>
      <c r="Y38" s="1">
        <v>2.2608828742360153E-3</v>
      </c>
      <c r="Z38" s="1">
        <v>0.72009661158666238</v>
      </c>
      <c r="AA38" s="1">
        <v>4765.4837610128352</v>
      </c>
      <c r="AB38" s="1">
        <v>9.4817952157594748E-8</v>
      </c>
      <c r="AC38" s="1">
        <v>2.8842621959860466E-6</v>
      </c>
      <c r="AE38" s="1">
        <f t="shared" si="18"/>
        <v>13713</v>
      </c>
      <c r="AF38" s="1">
        <f t="shared" si="19"/>
        <v>-0.10615631825578101</v>
      </c>
      <c r="AG38" s="1">
        <f t="shared" si="30"/>
        <v>-8.4187462033743693E-2</v>
      </c>
      <c r="AH38" s="1">
        <f t="shared" si="33"/>
        <v>1.0129318256186598E-2</v>
      </c>
      <c r="AI38" s="1">
        <f t="shared" si="31"/>
        <v>1.0260308833511511E-4</v>
      </c>
      <c r="AJ38" s="1">
        <f t="shared" si="20"/>
        <v>1.0260308833511512E-5</v>
      </c>
      <c r="AK38" s="1">
        <f t="shared" si="21"/>
        <v>-9.6026999999594409E-2</v>
      </c>
      <c r="AL38" s="2"/>
      <c r="AM38" s="1">
        <f t="shared" si="22"/>
        <v>-1.1839537965850713E-2</v>
      </c>
      <c r="AN38" s="1">
        <f t="shared" si="23"/>
        <v>1.1765110325505055</v>
      </c>
      <c r="AO38" s="1">
        <f t="shared" si="24"/>
        <v>-5.3327579719523698E-2</v>
      </c>
      <c r="AP38" s="1">
        <f t="shared" si="25"/>
        <v>-0.14648574094118103</v>
      </c>
      <c r="AQ38" s="1">
        <f t="shared" si="26"/>
        <v>-0.69270605601373381</v>
      </c>
      <c r="AR38" s="1">
        <f t="shared" si="27"/>
        <v>-0.36090105547842893</v>
      </c>
      <c r="AS38" s="1">
        <f t="shared" si="34"/>
        <v>5.7265443488742322</v>
      </c>
      <c r="AT38" s="1">
        <f t="shared" si="34"/>
        <v>5.726549912164054</v>
      </c>
      <c r="AU38" s="1">
        <f t="shared" si="34"/>
        <v>5.7265784781603211</v>
      </c>
      <c r="AV38" s="1">
        <f t="shared" si="34"/>
        <v>5.7267251488687325</v>
      </c>
      <c r="AW38" s="1">
        <f t="shared" si="34"/>
        <v>5.7274780118675688</v>
      </c>
      <c r="AX38" s="1">
        <f t="shared" si="34"/>
        <v>5.731336951395039</v>
      </c>
      <c r="AY38" s="1">
        <f t="shared" si="34"/>
        <v>5.750975663980479</v>
      </c>
      <c r="AZ38" s="1">
        <f t="shared" si="29"/>
        <v>5.8477321476058757</v>
      </c>
      <c r="BB38" s="1">
        <v>13000</v>
      </c>
      <c r="BC38" s="1">
        <f t="shared" si="38"/>
        <v>-9.5081599631676519E-2</v>
      </c>
      <c r="BD38" s="1">
        <f t="shared" si="39"/>
        <v>-9.1041297432188056E-2</v>
      </c>
      <c r="BE38" s="1">
        <f t="shared" si="40"/>
        <v>-4.0403021994884656E-3</v>
      </c>
      <c r="BF38" s="1">
        <f t="shared" si="41"/>
        <v>1.1508594508073511</v>
      </c>
      <c r="BG38" s="1">
        <f t="shared" si="42"/>
        <v>0.10678584368333953</v>
      </c>
      <c r="BH38" s="1">
        <f t="shared" si="43"/>
        <v>-0.85304878648675808</v>
      </c>
      <c r="BI38" s="1">
        <f t="shared" si="44"/>
        <v>-0.45442105886232254</v>
      </c>
      <c r="BJ38" s="1">
        <f t="shared" si="37"/>
        <v>5.5924644767074936</v>
      </c>
      <c r="BK38" s="1">
        <f t="shared" si="37"/>
        <v>5.5924684123681674</v>
      </c>
      <c r="BL38" s="1">
        <f t="shared" si="37"/>
        <v>5.5924906724273269</v>
      </c>
      <c r="BM38" s="1">
        <f t="shared" si="37"/>
        <v>5.5926165674014765</v>
      </c>
      <c r="BN38" s="1">
        <f t="shared" si="37"/>
        <v>5.59332833829672</v>
      </c>
      <c r="BO38" s="1">
        <f t="shared" si="37"/>
        <v>5.5973446429492997</v>
      </c>
      <c r="BP38" s="1">
        <f t="shared" si="37"/>
        <v>5.6197662903102428</v>
      </c>
      <c r="BQ38" s="1">
        <f t="shared" si="45"/>
        <v>5.7385988191779544</v>
      </c>
    </row>
    <row r="39" spans="1:6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4"/>
        <v>13721.242495943559</v>
      </c>
      <c r="F39" s="105">
        <f t="shared" si="46"/>
        <v>13721.5</v>
      </c>
      <c r="G39" s="1">
        <f t="shared" si="35"/>
        <v>-8.9348499997868203E-2</v>
      </c>
      <c r="I39" s="1">
        <f t="shared" si="36"/>
        <v>-8.9348499997868203E-2</v>
      </c>
      <c r="O39" s="1">
        <f t="shared" ca="1" si="16"/>
        <v>-0.18543743144695346</v>
      </c>
      <c r="Q39" s="100">
        <f t="shared" si="17"/>
        <v>34858.864000000001</v>
      </c>
      <c r="R39" s="2">
        <v>0.1</v>
      </c>
      <c r="S39" s="192"/>
      <c r="AE39" s="1">
        <f t="shared" si="18"/>
        <v>13721.5</v>
      </c>
      <c r="AF39" s="1">
        <f t="shared" si="19"/>
        <v>-0.10628919872326072</v>
      </c>
      <c r="AG39" s="1">
        <f t="shared" si="30"/>
        <v>-7.7415986132436457E-2</v>
      </c>
      <c r="AH39" s="1">
        <f t="shared" si="33"/>
        <v>1.6940698725392514E-2</v>
      </c>
      <c r="AI39" s="1">
        <f t="shared" si="31"/>
        <v>2.8698727330451557E-4</v>
      </c>
      <c r="AJ39" s="1">
        <f t="shared" si="20"/>
        <v>2.8698727330451558E-5</v>
      </c>
      <c r="AK39" s="1">
        <f t="shared" si="21"/>
        <v>-8.9348499997868203E-2</v>
      </c>
      <c r="AL39" s="2"/>
      <c r="AM39" s="1">
        <f t="shared" si="22"/>
        <v>-1.1932513865431749E-2</v>
      </c>
      <c r="AN39" s="1">
        <f t="shared" si="23"/>
        <v>1.1767968436652956</v>
      </c>
      <c r="AO39" s="1">
        <f t="shared" si="24"/>
        <v>-5.5278116409533916E-2</v>
      </c>
      <c r="AP39" s="1">
        <f t="shared" si="25"/>
        <v>-0.14614066162817754</v>
      </c>
      <c r="AQ39" s="1">
        <f t="shared" si="26"/>
        <v>-0.69075263676382237</v>
      </c>
      <c r="AR39" s="1">
        <f t="shared" si="27"/>
        <v>-0.35979751848395747</v>
      </c>
      <c r="AS39" s="1">
        <f t="shared" si="34"/>
        <v>5.7281602326612804</v>
      </c>
      <c r="AT39" s="1">
        <f t="shared" si="34"/>
        <v>5.7281658122043346</v>
      </c>
      <c r="AU39" s="1">
        <f t="shared" si="34"/>
        <v>5.7281944329154122</v>
      </c>
      <c r="AV39" s="1">
        <f t="shared" si="34"/>
        <v>5.7283412371524971</v>
      </c>
      <c r="AW39" s="1">
        <f t="shared" si="34"/>
        <v>5.7290940304421634</v>
      </c>
      <c r="AX39" s="1">
        <f t="shared" si="34"/>
        <v>5.7329487709921505</v>
      </c>
      <c r="AY39" s="1">
        <f t="shared" si="34"/>
        <v>5.7525473518901027</v>
      </c>
      <c r="AZ39" s="1">
        <f t="shared" si="29"/>
        <v>5.8490331760653955</v>
      </c>
      <c r="BB39" s="1">
        <v>13500</v>
      </c>
      <c r="BC39" s="1">
        <f t="shared" si="38"/>
        <v>-0.10283116433445758</v>
      </c>
      <c r="BD39" s="1">
        <f t="shared" si="39"/>
        <v>-9.332340427407998E-2</v>
      </c>
      <c r="BE39" s="1">
        <f t="shared" si="40"/>
        <v>-9.5077600603775993E-3</v>
      </c>
      <c r="BF39" s="1">
        <f t="shared" si="41"/>
        <v>1.1691805733948772</v>
      </c>
      <c r="BG39" s="1">
        <f t="shared" si="42"/>
        <v>-4.7164616189166713E-3</v>
      </c>
      <c r="BH39" s="1">
        <f t="shared" si="43"/>
        <v>-0.74134246479732291</v>
      </c>
      <c r="BI39" s="1">
        <f t="shared" si="44"/>
        <v>-0.38863557401216614</v>
      </c>
      <c r="BJ39" s="1">
        <f t="shared" si="37"/>
        <v>5.6861823367951496</v>
      </c>
      <c r="BK39" s="1">
        <f t="shared" si="37"/>
        <v>5.6861874596027642</v>
      </c>
      <c r="BL39" s="1">
        <f t="shared" si="37"/>
        <v>5.6862144638949301</v>
      </c>
      <c r="BM39" s="1">
        <f t="shared" si="37"/>
        <v>5.6863568057288862</v>
      </c>
      <c r="BN39" s="1">
        <f t="shared" si="37"/>
        <v>5.6871068738264672</v>
      </c>
      <c r="BO39" s="1">
        <f t="shared" si="37"/>
        <v>5.6910530682403078</v>
      </c>
      <c r="BP39" s="1">
        <f t="shared" si="37"/>
        <v>5.7116456821930077</v>
      </c>
      <c r="BQ39" s="1">
        <f t="shared" si="45"/>
        <v>5.8151299050320366</v>
      </c>
    </row>
    <row r="40" spans="1:6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4"/>
        <v>13735.701584245733</v>
      </c>
      <c r="F40" s="105">
        <f t="shared" si="46"/>
        <v>13736</v>
      </c>
      <c r="G40" s="1">
        <f t="shared" si="35"/>
        <v>-0.10354399999778252</v>
      </c>
      <c r="I40" s="1">
        <f t="shared" si="36"/>
        <v>-0.10354399999778252</v>
      </c>
      <c r="O40" s="1">
        <f t="shared" ca="1" si="16"/>
        <v>-0.185465050921365</v>
      </c>
      <c r="Q40" s="100">
        <f t="shared" si="17"/>
        <v>34863.881000000001</v>
      </c>
      <c r="R40" s="2">
        <v>0.1</v>
      </c>
      <c r="S40" s="192"/>
      <c r="T40" s="2">
        <v>3.8229448638975546E-10</v>
      </c>
      <c r="U40" s="2">
        <v>1.0397599880275367E-21</v>
      </c>
      <c r="V40" s="2">
        <v>5.1270886345383434E-30</v>
      </c>
      <c r="W40" s="2">
        <v>3.7440515765107149E-13</v>
      </c>
      <c r="X40" s="2">
        <v>2.727164630487201E-5</v>
      </c>
      <c r="Y40" s="1">
        <v>2.2742610354457267E-3</v>
      </c>
      <c r="Z40" s="1">
        <v>0.73067390553178946</v>
      </c>
      <c r="AA40" s="1">
        <v>4826.0124664967261</v>
      </c>
      <c r="AB40" s="1">
        <v>1.1239542403224684E-8</v>
      </c>
      <c r="AC40" s="1">
        <v>3.0481271097488805E-6</v>
      </c>
      <c r="AE40" s="1">
        <f t="shared" si="18"/>
        <v>13736</v>
      </c>
      <c r="AF40" s="1">
        <f t="shared" si="19"/>
        <v>-0.10651590368806783</v>
      </c>
      <c r="AG40" s="1">
        <f t="shared" si="30"/>
        <v>-9.1452900217028815E-2</v>
      </c>
      <c r="AH40" s="1">
        <f t="shared" si="33"/>
        <v>2.971903690285313E-3</v>
      </c>
      <c r="AI40" s="1">
        <f t="shared" si="31"/>
        <v>8.8322115443314612E-6</v>
      </c>
      <c r="AJ40" s="1">
        <f t="shared" si="20"/>
        <v>8.8322115443314612E-7</v>
      </c>
      <c r="AK40" s="1">
        <f t="shared" si="21"/>
        <v>-0.10354399999778252</v>
      </c>
      <c r="AL40" s="2"/>
      <c r="AM40" s="1">
        <f t="shared" si="22"/>
        <v>-1.2091099780753707E-2</v>
      </c>
      <c r="AN40" s="1">
        <f t="shared" si="23"/>
        <v>1.1772831645867063</v>
      </c>
      <c r="AO40" s="1">
        <f t="shared" si="24"/>
        <v>-5.860719540495498E-2</v>
      </c>
      <c r="AP40" s="1">
        <f t="shared" si="25"/>
        <v>-0.14555032279337354</v>
      </c>
      <c r="AQ40" s="1">
        <f t="shared" si="26"/>
        <v>-0.68741814583490202</v>
      </c>
      <c r="AR40" s="1">
        <f t="shared" si="27"/>
        <v>-0.35791556818438675</v>
      </c>
      <c r="AS40" s="1">
        <f t="shared" si="34"/>
        <v>5.7309176448696508</v>
      </c>
      <c r="AT40" s="1">
        <f t="shared" si="34"/>
        <v>5.7309232518735449</v>
      </c>
      <c r="AU40" s="1">
        <f t="shared" si="34"/>
        <v>5.7309519644671489</v>
      </c>
      <c r="AV40" s="1">
        <f t="shared" si="34"/>
        <v>5.731098989226818</v>
      </c>
      <c r="AW40" s="1">
        <f t="shared" si="34"/>
        <v>5.7318516308722218</v>
      </c>
      <c r="AX40" s="1">
        <f t="shared" si="34"/>
        <v>5.7356990816317337</v>
      </c>
      <c r="AY40" s="1">
        <f t="shared" si="34"/>
        <v>5.7552288432442857</v>
      </c>
      <c r="AZ40" s="1">
        <f t="shared" si="29"/>
        <v>5.8512525775551634</v>
      </c>
      <c r="BB40" s="1">
        <v>14000</v>
      </c>
      <c r="BC40" s="1">
        <f t="shared" si="38"/>
        <v>-0.1106475623518741</v>
      </c>
      <c r="BD40" s="1">
        <f t="shared" si="39"/>
        <v>-9.5675303177565618E-2</v>
      </c>
      <c r="BE40" s="1">
        <f t="shared" si="40"/>
        <v>-1.4972259174308481E-2</v>
      </c>
      <c r="BF40" s="1">
        <f t="shared" si="41"/>
        <v>1.1858511922434016</v>
      </c>
      <c r="BG40" s="1">
        <f t="shared" si="42"/>
        <v>-0.11953794212935556</v>
      </c>
      <c r="BH40" s="1">
        <f t="shared" si="43"/>
        <v>-0.62623446948743899</v>
      </c>
      <c r="BI40" s="1">
        <f t="shared" si="44"/>
        <v>-0.32376804502346973</v>
      </c>
      <c r="BJ40" s="1">
        <f t="shared" si="37"/>
        <v>5.7813166146880306</v>
      </c>
      <c r="BK40" s="1">
        <f t="shared" si="37"/>
        <v>5.781322655070845</v>
      </c>
      <c r="BL40" s="1">
        <f t="shared" si="37"/>
        <v>5.781352692602983</v>
      </c>
      <c r="BM40" s="1">
        <f t="shared" si="37"/>
        <v>5.7815020554767136</v>
      </c>
      <c r="BN40" s="1">
        <f t="shared" si="37"/>
        <v>5.7822445869946213</v>
      </c>
      <c r="BO40" s="1">
        <f t="shared" si="37"/>
        <v>5.7859314894656979</v>
      </c>
      <c r="BP40" s="1">
        <f t="shared" si="37"/>
        <v>5.8041308861301486</v>
      </c>
      <c r="BQ40" s="1">
        <f t="shared" si="45"/>
        <v>5.8916609908861188</v>
      </c>
    </row>
    <row r="41" spans="1:6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4"/>
        <v>13758.685684148029</v>
      </c>
      <c r="F41" s="105">
        <f t="shared" si="46"/>
        <v>13759</v>
      </c>
      <c r="G41" s="1">
        <f t="shared" si="35"/>
        <v>-0.10906100000283914</v>
      </c>
      <c r="I41" s="1">
        <f t="shared" si="36"/>
        <v>-0.10906100000283914</v>
      </c>
      <c r="O41" s="1">
        <f t="shared" ca="1" si="16"/>
        <v>-0.18550886112215573</v>
      </c>
      <c r="Q41" s="100">
        <f t="shared" si="17"/>
        <v>34871.856</v>
      </c>
      <c r="R41" s="2">
        <v>0.1</v>
      </c>
      <c r="S41" s="192"/>
      <c r="AE41" s="1">
        <f t="shared" si="18"/>
        <v>13759</v>
      </c>
      <c r="AF41" s="1">
        <f t="shared" si="19"/>
        <v>-0.10687556993283888</v>
      </c>
      <c r="AG41" s="1">
        <f t="shared" si="30"/>
        <v>-9.6718405274700561E-2</v>
      </c>
      <c r="AH41" s="1">
        <f t="shared" si="33"/>
        <v>-2.1854300700002577E-3</v>
      </c>
      <c r="AI41" s="1">
        <f t="shared" si="31"/>
        <v>4.7761045908613315E-6</v>
      </c>
      <c r="AJ41" s="1">
        <f t="shared" si="20"/>
        <v>4.7761045908613322E-7</v>
      </c>
      <c r="AK41" s="1">
        <f t="shared" si="21"/>
        <v>-0.10906100000283914</v>
      </c>
      <c r="AL41" s="2"/>
      <c r="AM41" s="1">
        <f t="shared" si="22"/>
        <v>-1.2342594728138574E-2</v>
      </c>
      <c r="AN41" s="1">
        <f t="shared" si="23"/>
        <v>1.1780513405559896</v>
      </c>
      <c r="AO41" s="1">
        <f t="shared" si="24"/>
        <v>-6.3892081009591747E-2</v>
      </c>
      <c r="AP41" s="1">
        <f t="shared" si="25"/>
        <v>-0.1446096021616389</v>
      </c>
      <c r="AQ41" s="1">
        <f t="shared" si="26"/>
        <v>-0.68212331282352801</v>
      </c>
      <c r="AR41" s="1">
        <f t="shared" si="27"/>
        <v>-0.35493182849197807</v>
      </c>
      <c r="AS41" s="1">
        <f t="shared" ref="AS41:AY50" si="47">$AZ41+$AG$7*SIN(AT41)</f>
        <v>5.7352938025605553</v>
      </c>
      <c r="AT41" s="1">
        <f t="shared" si="47"/>
        <v>5.7352994524215974</v>
      </c>
      <c r="AU41" s="1">
        <f t="shared" si="47"/>
        <v>5.7353283069454726</v>
      </c>
      <c r="AV41" s="1">
        <f t="shared" si="47"/>
        <v>5.7354756625686543</v>
      </c>
      <c r="AW41" s="1">
        <f t="shared" si="47"/>
        <v>5.7362279787492447</v>
      </c>
      <c r="AX41" s="1">
        <f t="shared" si="47"/>
        <v>5.7400635385622953</v>
      </c>
      <c r="AY41" s="1">
        <f t="shared" si="47"/>
        <v>5.7594832125700064</v>
      </c>
      <c r="AZ41" s="1">
        <f t="shared" si="29"/>
        <v>5.8547730075044511</v>
      </c>
      <c r="BB41" s="1">
        <v>14500</v>
      </c>
      <c r="BC41" s="1">
        <f t="shared" si="38"/>
        <v>-0.11846803426991598</v>
      </c>
      <c r="BD41" s="1">
        <f t="shared" si="39"/>
        <v>-9.8096994142645E-2</v>
      </c>
      <c r="BE41" s="1">
        <f t="shared" si="40"/>
        <v>-2.0371040127270972E-2</v>
      </c>
      <c r="BF41" s="1">
        <f t="shared" si="41"/>
        <v>1.2004065837523403</v>
      </c>
      <c r="BG41" s="1">
        <f t="shared" si="42"/>
        <v>-0.23577090811127557</v>
      </c>
      <c r="BH41" s="1">
        <f t="shared" si="43"/>
        <v>-0.50804718055057851</v>
      </c>
      <c r="BI41" s="1">
        <f t="shared" si="44"/>
        <v>-0.2596322785856619</v>
      </c>
      <c r="BJ41" s="1">
        <f t="shared" si="37"/>
        <v>5.8777151193247521</v>
      </c>
      <c r="BK41" s="1">
        <f t="shared" si="37"/>
        <v>5.8777215275437911</v>
      </c>
      <c r="BL41" s="1">
        <f t="shared" si="37"/>
        <v>5.8777519297753553</v>
      </c>
      <c r="BM41" s="1">
        <f t="shared" si="37"/>
        <v>5.8778961603396507</v>
      </c>
      <c r="BN41" s="1">
        <f t="shared" si="37"/>
        <v>5.8785802798971778</v>
      </c>
      <c r="BO41" s="1">
        <f t="shared" si="37"/>
        <v>5.881822499508444</v>
      </c>
      <c r="BP41" s="1">
        <f t="shared" si="37"/>
        <v>5.897128504338057</v>
      </c>
      <c r="BQ41" s="1">
        <f t="shared" si="45"/>
        <v>5.968192076740201</v>
      </c>
    </row>
    <row r="42" spans="1:69">
      <c r="A42" s="4" t="s">
        <v>136</v>
      </c>
      <c r="B42" s="102"/>
      <c r="C42" s="101">
        <v>50213.377999999997</v>
      </c>
      <c r="D42" s="101">
        <v>1.6E-2</v>
      </c>
      <c r="E42" s="1">
        <f t="shared" si="14"/>
        <v>14689.641159839633</v>
      </c>
      <c r="F42" s="105">
        <f t="shared" si="46"/>
        <v>14690</v>
      </c>
      <c r="G42" s="1">
        <f t="shared" si="35"/>
        <v>-0.1245100000014645</v>
      </c>
      <c r="I42" s="1">
        <f t="shared" si="36"/>
        <v>-0.1245100000014645</v>
      </c>
      <c r="O42" s="1">
        <f t="shared" ca="1" si="16"/>
        <v>-0.18728222185851071</v>
      </c>
      <c r="Q42" s="100">
        <f t="shared" si="17"/>
        <v>35194.877999999997</v>
      </c>
      <c r="R42" s="2">
        <v>0.1</v>
      </c>
      <c r="S42" s="192"/>
      <c r="AE42" s="1">
        <f t="shared" si="18"/>
        <v>14690</v>
      </c>
      <c r="AF42" s="1">
        <f t="shared" si="19"/>
        <v>-0.12142711153083992</v>
      </c>
      <c r="AG42" s="1">
        <f t="shared" si="30"/>
        <v>-0.10211842465854962</v>
      </c>
      <c r="AH42" s="1">
        <f t="shared" si="33"/>
        <v>-3.0828884706245868E-3</v>
      </c>
      <c r="AI42" s="1">
        <f t="shared" si="31"/>
        <v>9.5042013223100047E-6</v>
      </c>
      <c r="AJ42" s="1">
        <f t="shared" si="20"/>
        <v>9.5042013223100051E-7</v>
      </c>
      <c r="AK42" s="1">
        <f t="shared" si="21"/>
        <v>-0.1245100000014645</v>
      </c>
      <c r="AL42" s="2"/>
      <c r="AM42" s="1">
        <f t="shared" si="22"/>
        <v>-2.2391575342914891E-2</v>
      </c>
      <c r="AN42" s="1">
        <f t="shared" si="23"/>
        <v>1.2052881603429051</v>
      </c>
      <c r="AO42" s="1">
        <f t="shared" si="24"/>
        <v>-0.279856319333804</v>
      </c>
      <c r="AP42" s="1">
        <f t="shared" si="25"/>
        <v>-0.10232784632815309</v>
      </c>
      <c r="AQ42" s="1">
        <f t="shared" si="26"/>
        <v>-0.46241449878898533</v>
      </c>
      <c r="AR42" s="1">
        <f t="shared" si="27"/>
        <v>-0.23541715759911067</v>
      </c>
      <c r="AS42" s="1">
        <f t="shared" si="47"/>
        <v>5.9146398031176268</v>
      </c>
      <c r="AT42" s="1">
        <f t="shared" si="47"/>
        <v>5.9146461573307283</v>
      </c>
      <c r="AU42" s="1">
        <f t="shared" si="47"/>
        <v>5.9146758530442556</v>
      </c>
      <c r="AV42" s="1">
        <f t="shared" si="47"/>
        <v>5.9148146281698901</v>
      </c>
      <c r="AW42" s="1">
        <f t="shared" si="47"/>
        <v>5.9154630588346055</v>
      </c>
      <c r="AX42" s="1">
        <f t="shared" si="47"/>
        <v>5.9184907295465017</v>
      </c>
      <c r="AY42" s="1">
        <f t="shared" si="47"/>
        <v>5.9325819869442435</v>
      </c>
      <c r="AZ42" s="1">
        <f t="shared" si="29"/>
        <v>5.9972738893647524</v>
      </c>
      <c r="BB42" s="1">
        <v>15000</v>
      </c>
      <c r="BC42" s="1">
        <f t="shared" si="38"/>
        <v>-0.12622598111479535</v>
      </c>
      <c r="BD42" s="1">
        <f t="shared" si="39"/>
        <v>-0.1005884771693181</v>
      </c>
      <c r="BE42" s="1">
        <f t="shared" si="40"/>
        <v>-2.5637503945477248E-2</v>
      </c>
      <c r="BF42" s="1">
        <f t="shared" si="41"/>
        <v>1.2123961890561008</v>
      </c>
      <c r="BG42" s="1">
        <f t="shared" si="42"/>
        <v>-0.35119693021539422</v>
      </c>
      <c r="BH42" s="1">
        <f t="shared" si="43"/>
        <v>-0.38720978658896732</v>
      </c>
      <c r="BI42" s="1">
        <f t="shared" si="44"/>
        <v>-0.19606067444803596</v>
      </c>
      <c r="BJ42" s="1">
        <f t="shared" ref="BJ42:BP51" si="48">$BQ42+$AG$7*SIN(BK42)</f>
        <v>5.9751884933101609</v>
      </c>
      <c r="BK42" s="1">
        <f t="shared" si="48"/>
        <v>5.9751944991006605</v>
      </c>
      <c r="BL42" s="1">
        <f t="shared" si="48"/>
        <v>5.9752219748209274</v>
      </c>
      <c r="BM42" s="1">
        <f t="shared" si="48"/>
        <v>5.9753476696510104</v>
      </c>
      <c r="BN42" s="1">
        <f t="shared" si="48"/>
        <v>5.9759226293374832</v>
      </c>
      <c r="BO42" s="1">
        <f t="shared" si="48"/>
        <v>5.9785513058545483</v>
      </c>
      <c r="BP42" s="1">
        <f t="shared" si="48"/>
        <v>5.9905421392836598</v>
      </c>
      <c r="BQ42" s="1">
        <f t="shared" si="45"/>
        <v>6.0447231625942832</v>
      </c>
    </row>
    <row r="43" spans="1:69">
      <c r="A43" s="4" t="s">
        <v>136</v>
      </c>
      <c r="B43" s="102"/>
      <c r="C43" s="101">
        <v>50213.377999999997</v>
      </c>
      <c r="D43" s="101">
        <v>1.6E-2</v>
      </c>
      <c r="E43" s="1">
        <f t="shared" si="14"/>
        <v>14689.641159839633</v>
      </c>
      <c r="F43" s="105">
        <f t="shared" si="46"/>
        <v>14690</v>
      </c>
      <c r="G43" s="1">
        <f t="shared" si="35"/>
        <v>-0.1245100000014645</v>
      </c>
      <c r="I43" s="1">
        <f t="shared" si="36"/>
        <v>-0.1245100000014645</v>
      </c>
      <c r="O43" s="1">
        <f t="shared" ca="1" si="16"/>
        <v>-0.18728222185851071</v>
      </c>
      <c r="Q43" s="100">
        <f t="shared" si="17"/>
        <v>35194.877999999997</v>
      </c>
      <c r="R43" s="2">
        <v>0.1</v>
      </c>
      <c r="S43" s="192"/>
      <c r="AE43" s="1">
        <f t="shared" si="18"/>
        <v>14690</v>
      </c>
      <c r="AF43" s="1">
        <f t="shared" si="19"/>
        <v>-0.12142711153083992</v>
      </c>
      <c r="AG43" s="1">
        <f t="shared" si="30"/>
        <v>-0.10211842465854962</v>
      </c>
      <c r="AH43" s="1">
        <f t="shared" si="33"/>
        <v>-3.0828884706245868E-3</v>
      </c>
      <c r="AI43" s="1">
        <f t="shared" si="31"/>
        <v>9.5042013223100047E-6</v>
      </c>
      <c r="AJ43" s="1">
        <f t="shared" si="20"/>
        <v>9.5042013223100051E-7</v>
      </c>
      <c r="AK43" s="1">
        <f t="shared" si="21"/>
        <v>-0.1245100000014645</v>
      </c>
      <c r="AL43" s="2"/>
      <c r="AM43" s="1">
        <f t="shared" si="22"/>
        <v>-2.2391575342914891E-2</v>
      </c>
      <c r="AN43" s="1">
        <f t="shared" si="23"/>
        <v>1.2052881603429051</v>
      </c>
      <c r="AO43" s="1">
        <f t="shared" si="24"/>
        <v>-0.279856319333804</v>
      </c>
      <c r="AP43" s="1">
        <f t="shared" si="25"/>
        <v>-0.10232784632815309</v>
      </c>
      <c r="AQ43" s="1">
        <f t="shared" si="26"/>
        <v>-0.46241449878898533</v>
      </c>
      <c r="AR43" s="1">
        <f t="shared" si="27"/>
        <v>-0.23541715759911067</v>
      </c>
      <c r="AS43" s="1">
        <f t="shared" si="47"/>
        <v>5.9146398031176268</v>
      </c>
      <c r="AT43" s="1">
        <f t="shared" si="47"/>
        <v>5.9146461573307283</v>
      </c>
      <c r="AU43" s="1">
        <f t="shared" si="47"/>
        <v>5.9146758530442556</v>
      </c>
      <c r="AV43" s="1">
        <f t="shared" si="47"/>
        <v>5.9148146281698901</v>
      </c>
      <c r="AW43" s="1">
        <f t="shared" si="47"/>
        <v>5.9154630588346055</v>
      </c>
      <c r="AX43" s="1">
        <f t="shared" si="47"/>
        <v>5.9184907295465017</v>
      </c>
      <c r="AY43" s="1">
        <f t="shared" si="47"/>
        <v>5.9325819869442435</v>
      </c>
      <c r="AZ43" s="1">
        <f t="shared" si="29"/>
        <v>5.9972738893647524</v>
      </c>
      <c r="BB43" s="1">
        <v>15500</v>
      </c>
      <c r="BC43" s="1">
        <f t="shared" si="38"/>
        <v>-0.13385295933475463</v>
      </c>
      <c r="BD43" s="1">
        <f t="shared" si="39"/>
        <v>-0.10314975225758491</v>
      </c>
      <c r="BE43" s="1">
        <f t="shared" si="40"/>
        <v>-3.0703207077169715E-2</v>
      </c>
      <c r="BF43" s="1">
        <f t="shared" si="41"/>
        <v>1.221415647240228</v>
      </c>
      <c r="BG43" s="1">
        <f t="shared" si="42"/>
        <v>-0.46337953851220304</v>
      </c>
      <c r="BH43" s="1">
        <f t="shared" si="43"/>
        <v>-0.2642538420606913</v>
      </c>
      <c r="BI43" s="1">
        <f t="shared" si="44"/>
        <v>-0.13290119786157831</v>
      </c>
      <c r="BJ43" s="1">
        <f t="shared" si="48"/>
        <v>6.0735126635633518</v>
      </c>
      <c r="BK43" s="1">
        <f t="shared" si="48"/>
        <v>6.0735174152327929</v>
      </c>
      <c r="BL43" s="1">
        <f t="shared" si="48"/>
        <v>6.0735385944735203</v>
      </c>
      <c r="BM43" s="1">
        <f t="shared" si="48"/>
        <v>6.0736329938690492</v>
      </c>
      <c r="BN43" s="1">
        <f t="shared" si="48"/>
        <v>6.0740537246273671</v>
      </c>
      <c r="BO43" s="1">
        <f t="shared" si="48"/>
        <v>6.0759284332395094</v>
      </c>
      <c r="BP43" s="1">
        <f t="shared" si="48"/>
        <v>6.0842729580099331</v>
      </c>
      <c r="BQ43" s="1">
        <f t="shared" si="45"/>
        <v>6.1212542484483654</v>
      </c>
    </row>
    <row r="44" spans="1:69">
      <c r="A44" s="4" t="s">
        <v>136</v>
      </c>
      <c r="B44" s="102" t="s">
        <v>126</v>
      </c>
      <c r="C44" s="101">
        <v>50218.394</v>
      </c>
      <c r="D44" s="101">
        <v>3.3000000000000002E-2</v>
      </c>
      <c r="E44" s="1">
        <f t="shared" si="14"/>
        <v>14704.09736612302</v>
      </c>
      <c r="F44" s="105">
        <f t="shared" si="46"/>
        <v>14704.5</v>
      </c>
      <c r="G44" s="1">
        <f t="shared" si="35"/>
        <v>-0.13970549999794457</v>
      </c>
      <c r="I44" s="1">
        <f t="shared" si="36"/>
        <v>-0.13970549999794457</v>
      </c>
      <c r="O44" s="1">
        <f t="shared" ca="1" si="16"/>
        <v>-0.18730984133292225</v>
      </c>
      <c r="Q44" s="100">
        <f t="shared" si="17"/>
        <v>35199.894</v>
      </c>
      <c r="R44" s="2">
        <v>0.1</v>
      </c>
      <c r="S44" s="192"/>
      <c r="T44" s="2">
        <v>2.7219372010838532E-10</v>
      </c>
      <c r="U44" s="2">
        <v>2.9832076944217617E-21</v>
      </c>
      <c r="V44" s="2">
        <v>4.0001222634673005E-28</v>
      </c>
      <c r="W44" s="2">
        <v>2.1918128542623651E-9</v>
      </c>
      <c r="X44" s="2">
        <v>6.0952159060231803E-6</v>
      </c>
      <c r="Y44" s="1">
        <v>2.3362045718189639E-3</v>
      </c>
      <c r="Z44" s="1">
        <v>1.0748339530339237</v>
      </c>
      <c r="AA44" s="1">
        <v>6758.3420112276644</v>
      </c>
      <c r="AB44" s="1">
        <v>6.5797633958397544E-5</v>
      </c>
      <c r="AC44" s="1">
        <v>1.2201501271290468E-5</v>
      </c>
      <c r="AE44" s="1">
        <f t="shared" si="18"/>
        <v>14704.5</v>
      </c>
      <c r="AF44" s="1">
        <f t="shared" si="19"/>
        <v>-0.12165245940847889</v>
      </c>
      <c r="AG44" s="1">
        <f t="shared" si="30"/>
        <v>-0.11716061625635178</v>
      </c>
      <c r="AH44" s="1">
        <f t="shared" si="33"/>
        <v>-1.8053040589465677E-2</v>
      </c>
      <c r="AI44" s="1">
        <f t="shared" si="31"/>
        <v>3.2591227452489525E-4</v>
      </c>
      <c r="AJ44" s="1">
        <f t="shared" si="20"/>
        <v>3.2591227452489528E-5</v>
      </c>
      <c r="AK44" s="1">
        <f t="shared" si="21"/>
        <v>-0.13970549999794457</v>
      </c>
      <c r="AL44" s="2"/>
      <c r="AM44" s="1">
        <f t="shared" si="22"/>
        <v>-2.2544883741592792E-2</v>
      </c>
      <c r="AN44" s="1">
        <f t="shared" si="23"/>
        <v>1.2056447941768678</v>
      </c>
      <c r="AO44" s="1">
        <f t="shared" si="24"/>
        <v>-0.28321233332186779</v>
      </c>
      <c r="AP44" s="1">
        <f t="shared" si="25"/>
        <v>-0.10160922959596802</v>
      </c>
      <c r="AQ44" s="1">
        <f t="shared" si="26"/>
        <v>-0.45891701341212854</v>
      </c>
      <c r="AR44" s="1">
        <f t="shared" si="27"/>
        <v>-0.23357225506206911</v>
      </c>
      <c r="AS44" s="1">
        <f t="shared" si="47"/>
        <v>5.9174637994546906</v>
      </c>
      <c r="AT44" s="1">
        <f t="shared" si="47"/>
        <v>5.9174701446792426</v>
      </c>
      <c r="AU44" s="1">
        <f t="shared" si="47"/>
        <v>5.9174997662012192</v>
      </c>
      <c r="AV44" s="1">
        <f t="shared" si="47"/>
        <v>5.9176380444221559</v>
      </c>
      <c r="AW44" s="1">
        <f t="shared" si="47"/>
        <v>5.9182834535376294</v>
      </c>
      <c r="AX44" s="1">
        <f t="shared" si="47"/>
        <v>5.921293781748683</v>
      </c>
      <c r="AY44" s="1">
        <f t="shared" si="47"/>
        <v>5.9352899628261975</v>
      </c>
      <c r="AZ44" s="1">
        <f t="shared" si="29"/>
        <v>5.9994932908545202</v>
      </c>
      <c r="BB44" s="1">
        <v>16000</v>
      </c>
      <c r="BC44" s="1">
        <f t="shared" si="38"/>
        <v>-0.14128110184963166</v>
      </c>
      <c r="BD44" s="1">
        <f t="shared" si="39"/>
        <v>-0.10578081940744546</v>
      </c>
      <c r="BE44" s="1">
        <f t="shared" si="40"/>
        <v>-3.5500282442186198E-2</v>
      </c>
      <c r="BF44" s="1">
        <f t="shared" si="41"/>
        <v>1.2271400544681539</v>
      </c>
      <c r="BG44" s="1">
        <f t="shared" si="42"/>
        <v>-0.56979712149864514</v>
      </c>
      <c r="BH44" s="1">
        <f t="shared" si="43"/>
        <v>-0.13979998510651154</v>
      </c>
      <c r="BI44" s="1">
        <f t="shared" si="44"/>
        <v>-7.001405948788475E-2</v>
      </c>
      <c r="BJ44" s="1">
        <f t="shared" si="48"/>
        <v>6.1724339508305555</v>
      </c>
      <c r="BK44" s="1">
        <f t="shared" si="48"/>
        <v>6.1724367030766514</v>
      </c>
      <c r="BL44" s="1">
        <f t="shared" si="48"/>
        <v>6.172448775772116</v>
      </c>
      <c r="BM44" s="1">
        <f t="shared" si="48"/>
        <v>6.1725017323188158</v>
      </c>
      <c r="BN44" s="1">
        <f t="shared" si="48"/>
        <v>6.1727340210748229</v>
      </c>
      <c r="BO44" s="1">
        <f t="shared" si="48"/>
        <v>6.1737528626562765</v>
      </c>
      <c r="BP44" s="1">
        <f t="shared" si="48"/>
        <v>6.1782202707187626</v>
      </c>
      <c r="BQ44" s="1">
        <f t="shared" si="45"/>
        <v>6.1977853343024476</v>
      </c>
    </row>
    <row r="45" spans="1:69">
      <c r="A45" s="4" t="s">
        <v>136</v>
      </c>
      <c r="B45" s="102" t="s">
        <v>126</v>
      </c>
      <c r="C45" s="101">
        <v>50218.394</v>
      </c>
      <c r="D45" s="101">
        <v>3.3000000000000002E-2</v>
      </c>
      <c r="E45" s="1">
        <f t="shared" si="14"/>
        <v>14704.09736612302</v>
      </c>
      <c r="F45" s="105">
        <f t="shared" si="46"/>
        <v>14704.5</v>
      </c>
      <c r="G45" s="1">
        <f t="shared" si="35"/>
        <v>-0.13970549999794457</v>
      </c>
      <c r="I45" s="1">
        <f t="shared" si="36"/>
        <v>-0.13970549999794457</v>
      </c>
      <c r="O45" s="1">
        <f t="shared" ca="1" si="16"/>
        <v>-0.18730984133292225</v>
      </c>
      <c r="Q45" s="100">
        <f t="shared" si="17"/>
        <v>35199.894</v>
      </c>
      <c r="R45" s="2">
        <v>0.1</v>
      </c>
      <c r="S45" s="192"/>
      <c r="AE45" s="1">
        <f t="shared" si="18"/>
        <v>14704.5</v>
      </c>
      <c r="AF45" s="1">
        <f t="shared" si="19"/>
        <v>-0.12165245940847889</v>
      </c>
      <c r="AG45" s="1">
        <f t="shared" si="30"/>
        <v>-0.11716061625635178</v>
      </c>
      <c r="AH45" s="1">
        <f t="shared" si="33"/>
        <v>-1.8053040589465677E-2</v>
      </c>
      <c r="AI45" s="1">
        <f t="shared" si="31"/>
        <v>3.2591227452489525E-4</v>
      </c>
      <c r="AJ45" s="1">
        <f t="shared" si="20"/>
        <v>3.2591227452489528E-5</v>
      </c>
      <c r="AK45" s="1">
        <f t="shared" si="21"/>
        <v>-0.13970549999794457</v>
      </c>
      <c r="AL45" s="2"/>
      <c r="AM45" s="1">
        <f t="shared" si="22"/>
        <v>-2.2544883741592792E-2</v>
      </c>
      <c r="AN45" s="1">
        <f t="shared" si="23"/>
        <v>1.2056447941768678</v>
      </c>
      <c r="AO45" s="1">
        <f t="shared" si="24"/>
        <v>-0.28321233332186779</v>
      </c>
      <c r="AP45" s="1">
        <f t="shared" si="25"/>
        <v>-0.10160922959596802</v>
      </c>
      <c r="AQ45" s="1">
        <f t="shared" si="26"/>
        <v>-0.45891701341212854</v>
      </c>
      <c r="AR45" s="1">
        <f t="shared" si="27"/>
        <v>-0.23357225506206911</v>
      </c>
      <c r="AS45" s="1">
        <f t="shared" si="47"/>
        <v>5.9174637994546906</v>
      </c>
      <c r="AT45" s="1">
        <f t="shared" si="47"/>
        <v>5.9174701446792426</v>
      </c>
      <c r="AU45" s="1">
        <f t="shared" si="47"/>
        <v>5.9174997662012192</v>
      </c>
      <c r="AV45" s="1">
        <f t="shared" si="47"/>
        <v>5.9176380444221559</v>
      </c>
      <c r="AW45" s="1">
        <f t="shared" si="47"/>
        <v>5.9182834535376294</v>
      </c>
      <c r="AX45" s="1">
        <f t="shared" si="47"/>
        <v>5.921293781748683</v>
      </c>
      <c r="AY45" s="1">
        <f t="shared" si="47"/>
        <v>5.9352899628261975</v>
      </c>
      <c r="AZ45" s="1">
        <f t="shared" si="29"/>
        <v>5.9994932908545202</v>
      </c>
      <c r="BB45" s="1">
        <v>16500</v>
      </c>
      <c r="BC45" s="1">
        <f t="shared" si="38"/>
        <v>-0.14844578266056244</v>
      </c>
      <c r="BD45" s="1">
        <f t="shared" si="39"/>
        <v>-0.10848167861889976</v>
      </c>
      <c r="BE45" s="1">
        <f t="shared" si="40"/>
        <v>-3.9964104041662667E-2</v>
      </c>
      <c r="BF45" s="1">
        <f t="shared" si="41"/>
        <v>1.2293536587431317</v>
      </c>
      <c r="BG45" s="1">
        <f t="shared" si="42"/>
        <v>-0.6680038276957827</v>
      </c>
      <c r="BH45" s="1">
        <f t="shared" si="43"/>
        <v>-1.4535855309093924E-2</v>
      </c>
      <c r="BI45" s="1">
        <f t="shared" si="44"/>
        <v>-7.2680556279470119E-3</v>
      </c>
      <c r="BJ45" s="1">
        <f t="shared" si="48"/>
        <v>6.2716767341520949</v>
      </c>
      <c r="BK45" s="1">
        <f t="shared" si="48"/>
        <v>6.2716770303360905</v>
      </c>
      <c r="BL45" s="1">
        <f t="shared" si="48"/>
        <v>6.2716783216706951</v>
      </c>
      <c r="BM45" s="1">
        <f t="shared" si="48"/>
        <v>6.2716839517689316</v>
      </c>
      <c r="BN45" s="1">
        <f t="shared" si="48"/>
        <v>6.2717084984670226</v>
      </c>
      <c r="BO45" s="1">
        <f t="shared" si="48"/>
        <v>6.2718155196783787</v>
      </c>
      <c r="BP45" s="1">
        <f t="shared" si="48"/>
        <v>6.2722821202240073</v>
      </c>
      <c r="BQ45" s="1">
        <f t="shared" si="45"/>
        <v>6.2743164201565298</v>
      </c>
    </row>
    <row r="46" spans="1:69">
      <c r="A46" s="4" t="s">
        <v>136</v>
      </c>
      <c r="B46" s="102" t="s">
        <v>126</v>
      </c>
      <c r="C46" s="101">
        <v>50226.387999999999</v>
      </c>
      <c r="D46" s="101">
        <v>2.7E-2</v>
      </c>
      <c r="E46" s="1">
        <f t="shared" si="14"/>
        <v>14727.13622438245</v>
      </c>
      <c r="F46" s="105">
        <f t="shared" si="46"/>
        <v>14727.5</v>
      </c>
      <c r="G46" s="1">
        <f t="shared" si="35"/>
        <v>-0.12622250000276836</v>
      </c>
      <c r="I46" s="1">
        <f t="shared" si="36"/>
        <v>-0.12622250000276836</v>
      </c>
      <c r="O46" s="1">
        <f t="shared" ca="1" si="16"/>
        <v>-0.18735365153371297</v>
      </c>
      <c r="Q46" s="100">
        <f t="shared" si="17"/>
        <v>35207.887999999999</v>
      </c>
      <c r="R46" s="2">
        <v>0.1</v>
      </c>
      <c r="S46" s="192"/>
      <c r="T46" s="2">
        <v>2.9662963225107427E-10</v>
      </c>
      <c r="U46" s="2">
        <v>3.1826390710029355E-21</v>
      </c>
      <c r="V46" s="2">
        <v>4.1359859389662415E-28</v>
      </c>
      <c r="W46" s="2">
        <v>2.3002183452892772E-9</v>
      </c>
      <c r="X46" s="2">
        <v>5.7053849191804058E-6</v>
      </c>
      <c r="Y46" s="1">
        <v>2.3354090773006811E-3</v>
      </c>
      <c r="Z46" s="1">
        <v>1.0767196928083178</v>
      </c>
      <c r="AA46" s="1">
        <v>6747.2599028099248</v>
      </c>
      <c r="AB46" s="1">
        <v>6.9051937720582024E-5</v>
      </c>
      <c r="AC46" s="1">
        <v>1.2491179049335487E-5</v>
      </c>
      <c r="AE46" s="1">
        <f t="shared" si="18"/>
        <v>14727.5</v>
      </c>
      <c r="AF46" s="1">
        <f t="shared" si="19"/>
        <v>-0.12200975124773439</v>
      </c>
      <c r="AG46" s="1">
        <f t="shared" si="30"/>
        <v>-0.10343471433157837</v>
      </c>
      <c r="AH46" s="1">
        <f t="shared" si="33"/>
        <v>-4.2127487550339682E-3</v>
      </c>
      <c r="AI46" s="1">
        <f t="shared" si="31"/>
        <v>1.7747252073040248E-5</v>
      </c>
      <c r="AJ46" s="1">
        <f t="shared" si="20"/>
        <v>1.7747252073040249E-6</v>
      </c>
      <c r="AK46" s="1">
        <f t="shared" si="21"/>
        <v>-0.12622250000276836</v>
      </c>
      <c r="AL46" s="2"/>
      <c r="AM46" s="1">
        <f t="shared" si="22"/>
        <v>-2.2787785671189983E-2</v>
      </c>
      <c r="AN46" s="1">
        <f t="shared" si="23"/>
        <v>1.2062057523764667</v>
      </c>
      <c r="AO46" s="1">
        <f t="shared" si="24"/>
        <v>-0.2885325897546584</v>
      </c>
      <c r="AP46" s="1">
        <f t="shared" si="25"/>
        <v>-0.10046593750116364</v>
      </c>
      <c r="AQ46" s="1">
        <f t="shared" si="26"/>
        <v>-0.45336505206300187</v>
      </c>
      <c r="AR46" s="1">
        <f t="shared" si="27"/>
        <v>-0.23064671737107301</v>
      </c>
      <c r="AS46" s="1">
        <f t="shared" si="47"/>
        <v>5.9219449474368329</v>
      </c>
      <c r="AT46" s="1">
        <f t="shared" si="47"/>
        <v>5.9219512769565599</v>
      </c>
      <c r="AU46" s="1">
        <f t="shared" si="47"/>
        <v>5.9219807748439353</v>
      </c>
      <c r="AV46" s="1">
        <f t="shared" si="47"/>
        <v>5.9221182415015496</v>
      </c>
      <c r="AW46" s="1">
        <f t="shared" si="47"/>
        <v>5.9227587723778354</v>
      </c>
      <c r="AX46" s="1">
        <f t="shared" si="47"/>
        <v>5.9257413168650732</v>
      </c>
      <c r="AY46" s="1">
        <f t="shared" si="47"/>
        <v>5.9395860205483491</v>
      </c>
      <c r="AZ46" s="1">
        <f t="shared" si="29"/>
        <v>6.0030137208038088</v>
      </c>
      <c r="BB46" s="1">
        <v>17000</v>
      </c>
      <c r="BC46" s="1">
        <f t="shared" si="38"/>
        <v>-0.15528827584291099</v>
      </c>
      <c r="BD46" s="1">
        <f t="shared" si="39"/>
        <v>-0.11125232989194775</v>
      </c>
      <c r="BE46" s="1">
        <f t="shared" si="40"/>
        <v>-4.4035945950963253E-2</v>
      </c>
      <c r="BF46" s="1">
        <f t="shared" si="41"/>
        <v>1.2279710000249215</v>
      </c>
      <c r="BG46" s="1">
        <f t="shared" si="42"/>
        <v>-0.7557981595002059</v>
      </c>
      <c r="BH46" s="1">
        <f t="shared" si="43"/>
        <v>0.11081324727736407</v>
      </c>
      <c r="BI46" s="1">
        <f t="shared" si="44"/>
        <v>5.5463390833512427E-2</v>
      </c>
      <c r="BJ46" s="1">
        <f t="shared" si="48"/>
        <v>6.3709531718858292</v>
      </c>
      <c r="BK46" s="1">
        <f t="shared" si="48"/>
        <v>6.3709509618556694</v>
      </c>
      <c r="BL46" s="1">
        <f t="shared" si="48"/>
        <v>6.3709412897450264</v>
      </c>
      <c r="BM46" s="1">
        <f t="shared" si="48"/>
        <v>6.3708989602275334</v>
      </c>
      <c r="BN46" s="1">
        <f t="shared" si="48"/>
        <v>6.3707137090246313</v>
      </c>
      <c r="BO46" s="1">
        <f t="shared" si="48"/>
        <v>6.3699030096787448</v>
      </c>
      <c r="BP46" s="1">
        <f t="shared" si="48"/>
        <v>6.3663558788240646</v>
      </c>
      <c r="BQ46" s="1">
        <f t="shared" si="45"/>
        <v>6.350847506010612</v>
      </c>
    </row>
    <row r="47" spans="1:69">
      <c r="A47" s="4" t="s">
        <v>136</v>
      </c>
      <c r="B47" s="102" t="s">
        <v>126</v>
      </c>
      <c r="C47" s="101">
        <v>50226.387999999999</v>
      </c>
      <c r="D47" s="101">
        <v>2.7E-2</v>
      </c>
      <c r="E47" s="1">
        <f t="shared" si="14"/>
        <v>14727.13622438245</v>
      </c>
      <c r="F47" s="105">
        <f t="shared" si="46"/>
        <v>14727.5</v>
      </c>
      <c r="G47" s="1">
        <f t="shared" si="35"/>
        <v>-0.12622250000276836</v>
      </c>
      <c r="I47" s="1">
        <f t="shared" si="36"/>
        <v>-0.12622250000276836</v>
      </c>
      <c r="O47" s="1">
        <f t="shared" ca="1" si="16"/>
        <v>-0.18735365153371297</v>
      </c>
      <c r="Q47" s="100">
        <f t="shared" si="17"/>
        <v>35207.887999999999</v>
      </c>
      <c r="R47" s="2">
        <v>0.1</v>
      </c>
      <c r="S47" s="192"/>
      <c r="T47" s="2">
        <v>2.9662864250334986E-10</v>
      </c>
      <c r="U47" s="2">
        <v>3.1826315180564893E-21</v>
      </c>
      <c r="V47" s="2">
        <v>4.1359778477385621E-28</v>
      </c>
      <c r="W47" s="2">
        <v>2.3001977331783505E-9</v>
      </c>
      <c r="X47" s="2">
        <v>5.7053949120097559E-6</v>
      </c>
      <c r="Y47" s="1">
        <v>2.3353763238625623E-3</v>
      </c>
      <c r="Z47" s="1">
        <v>1.0767151935827202</v>
      </c>
      <c r="AA47" s="1">
        <v>6747.2421705740253</v>
      </c>
      <c r="AB47" s="1">
        <v>6.905131895055359E-5</v>
      </c>
      <c r="AC47" s="1">
        <v>1.2491035473830311E-5</v>
      </c>
      <c r="AE47" s="1">
        <f t="shared" si="18"/>
        <v>14727.5</v>
      </c>
      <c r="AF47" s="1">
        <f t="shared" si="19"/>
        <v>-0.12200975124773439</v>
      </c>
      <c r="AG47" s="1">
        <f t="shared" si="30"/>
        <v>-0.10343471433157837</v>
      </c>
      <c r="AH47" s="1">
        <f t="shared" si="33"/>
        <v>-4.2127487550339682E-3</v>
      </c>
      <c r="AI47" s="1">
        <f t="shared" si="31"/>
        <v>1.7747252073040248E-5</v>
      </c>
      <c r="AJ47" s="1">
        <f t="shared" si="20"/>
        <v>1.7747252073040249E-6</v>
      </c>
      <c r="AK47" s="1">
        <f t="shared" si="21"/>
        <v>-0.12622250000276836</v>
      </c>
      <c r="AL47" s="2"/>
      <c r="AM47" s="1">
        <f t="shared" si="22"/>
        <v>-2.2787785671189983E-2</v>
      </c>
      <c r="AN47" s="1">
        <f t="shared" si="23"/>
        <v>1.2062057523764667</v>
      </c>
      <c r="AO47" s="1">
        <f t="shared" si="24"/>
        <v>-0.2885325897546584</v>
      </c>
      <c r="AP47" s="1">
        <f t="shared" si="25"/>
        <v>-0.10046593750116364</v>
      </c>
      <c r="AQ47" s="1">
        <f t="shared" si="26"/>
        <v>-0.45336505206300187</v>
      </c>
      <c r="AR47" s="1">
        <f t="shared" si="27"/>
        <v>-0.23064671737107301</v>
      </c>
      <c r="AS47" s="1">
        <f t="shared" si="47"/>
        <v>5.9219449474368329</v>
      </c>
      <c r="AT47" s="1">
        <f t="shared" si="47"/>
        <v>5.9219512769565599</v>
      </c>
      <c r="AU47" s="1">
        <f t="shared" si="47"/>
        <v>5.9219807748439353</v>
      </c>
      <c r="AV47" s="1">
        <f t="shared" si="47"/>
        <v>5.9221182415015496</v>
      </c>
      <c r="AW47" s="1">
        <f t="shared" si="47"/>
        <v>5.9227587723778354</v>
      </c>
      <c r="AX47" s="1">
        <f t="shared" si="47"/>
        <v>5.9257413168650732</v>
      </c>
      <c r="AY47" s="1">
        <f t="shared" si="47"/>
        <v>5.9395860205483491</v>
      </c>
      <c r="AZ47" s="1">
        <f t="shared" si="29"/>
        <v>6.0030137208038088</v>
      </c>
      <c r="BB47" s="1">
        <v>17500</v>
      </c>
      <c r="BC47" s="1">
        <f t="shared" si="38"/>
        <v>-0.16175813289582308</v>
      </c>
      <c r="BD47" s="1">
        <f t="shared" si="39"/>
        <v>-0.11409277322658948</v>
      </c>
      <c r="BE47" s="1">
        <f t="shared" si="40"/>
        <v>-4.7665359669233617E-2</v>
      </c>
      <c r="BF47" s="1">
        <f t="shared" si="41"/>
        <v>1.223045592047924</v>
      </c>
      <c r="BG47" s="1">
        <f t="shared" si="42"/>
        <v>-0.83137473907289972</v>
      </c>
      <c r="BH47" s="1">
        <f t="shared" si="43"/>
        <v>0.23551801485752841</v>
      </c>
      <c r="BI47" s="1">
        <f t="shared" si="44"/>
        <v>0.11830637239486301</v>
      </c>
      <c r="BJ47" s="1">
        <f t="shared" si="48"/>
        <v>6.4699741264406105</v>
      </c>
      <c r="BK47" s="1">
        <f t="shared" si="48"/>
        <v>6.4699697797172995</v>
      </c>
      <c r="BL47" s="1">
        <f t="shared" si="48"/>
        <v>6.4699504942554453</v>
      </c>
      <c r="BM47" s="1">
        <f t="shared" si="48"/>
        <v>6.4698649297213766</v>
      </c>
      <c r="BN47" s="1">
        <f t="shared" si="48"/>
        <v>6.4694853190025103</v>
      </c>
      <c r="BO47" s="1">
        <f t="shared" si="48"/>
        <v>6.4678014864976099</v>
      </c>
      <c r="BP47" s="1">
        <f t="shared" si="48"/>
        <v>6.4603388490997142</v>
      </c>
      <c r="BQ47" s="1">
        <f t="shared" si="45"/>
        <v>6.4273785918646942</v>
      </c>
    </row>
    <row r="48" spans="1:69">
      <c r="A48" s="106" t="s">
        <v>137</v>
      </c>
      <c r="B48" s="106" t="s">
        <v>133</v>
      </c>
      <c r="C48" s="107">
        <v>50594.002</v>
      </c>
      <c r="D48" s="107" t="s">
        <v>88</v>
      </c>
      <c r="E48" s="1">
        <f t="shared" si="14"/>
        <v>15786.606682248781</v>
      </c>
      <c r="F48" s="105">
        <f t="shared" si="46"/>
        <v>15787</v>
      </c>
      <c r="G48" s="1">
        <f t="shared" ref="G48:G65" si="49">+C48-(C$7+F48*C$8)+S48*K$17</f>
        <v>-0.13647299999865936</v>
      </c>
      <c r="K48" s="1">
        <f t="shared" ref="K48:K65" si="50">+G48</f>
        <v>-0.13647299999865936</v>
      </c>
      <c r="O48" s="1">
        <f t="shared" ca="1" si="16"/>
        <v>-0.18937177795709437</v>
      </c>
      <c r="Q48" s="100">
        <f t="shared" si="17"/>
        <v>35575.502</v>
      </c>
      <c r="R48" s="2">
        <v>1</v>
      </c>
      <c r="S48" s="192"/>
      <c r="AE48" s="1">
        <f t="shared" si="18"/>
        <v>15787</v>
      </c>
      <c r="AF48" s="1">
        <f t="shared" si="19"/>
        <v>-0.13814527485740494</v>
      </c>
      <c r="AG48" s="1">
        <f t="shared" si="30"/>
        <v>-0.10297917702582474</v>
      </c>
      <c r="AH48" s="1">
        <f t="shared" si="33"/>
        <v>1.672274858745576E-3</v>
      </c>
      <c r="AI48" s="1">
        <f t="shared" si="31"/>
        <v>2.7965032031925362E-6</v>
      </c>
      <c r="AJ48" s="1">
        <f t="shared" si="20"/>
        <v>2.7965032031925362E-6</v>
      </c>
      <c r="AK48" s="1">
        <f t="shared" si="21"/>
        <v>-0.13647299999865936</v>
      </c>
      <c r="AL48" s="2"/>
      <c r="AM48" s="1">
        <f t="shared" si="22"/>
        <v>-3.3493822972834632E-2</v>
      </c>
      <c r="AN48" s="1">
        <f t="shared" si="23"/>
        <v>1.2251209533409306</v>
      </c>
      <c r="AO48" s="1">
        <f t="shared" si="24"/>
        <v>-0.52532870695972445</v>
      </c>
      <c r="AP48" s="1">
        <f t="shared" si="25"/>
        <v>-4.398605776837583E-2</v>
      </c>
      <c r="AQ48" s="1">
        <f t="shared" si="26"/>
        <v>-0.19295757152746709</v>
      </c>
      <c r="AR48" s="1">
        <f t="shared" si="27"/>
        <v>-9.6779251057303853E-2</v>
      </c>
      <c r="AS48" s="1">
        <f t="shared" si="47"/>
        <v>6.1302377625726159</v>
      </c>
      <c r="AT48" s="1">
        <f t="shared" si="47"/>
        <v>6.1302414428463043</v>
      </c>
      <c r="AU48" s="1">
        <f t="shared" si="47"/>
        <v>6.1302576769163606</v>
      </c>
      <c r="AV48" s="1">
        <f t="shared" si="47"/>
        <v>6.1303292866032955</v>
      </c>
      <c r="AW48" s="1">
        <f t="shared" si="47"/>
        <v>6.1306451528202546</v>
      </c>
      <c r="AX48" s="1">
        <f t="shared" si="47"/>
        <v>6.132038237989125</v>
      </c>
      <c r="AY48" s="1">
        <f t="shared" si="47"/>
        <v>6.1381787647611681</v>
      </c>
      <c r="AZ48" s="1">
        <f t="shared" si="29"/>
        <v>6.1651830917286086</v>
      </c>
      <c r="BB48" s="1">
        <v>18000</v>
      </c>
      <c r="BC48" s="1">
        <f t="shared" si="38"/>
        <v>-0.16781502779140681</v>
      </c>
      <c r="BD48" s="1">
        <f t="shared" si="39"/>
        <v>-0.11700300862282495</v>
      </c>
      <c r="BE48" s="1">
        <f t="shared" si="40"/>
        <v>-5.0812019168581864E-2</v>
      </c>
      <c r="BF48" s="1">
        <f t="shared" si="41"/>
        <v>1.2147644655758105</v>
      </c>
      <c r="BG48" s="1">
        <f t="shared" si="42"/>
        <v>-0.89343643158291985</v>
      </c>
      <c r="BH48" s="1">
        <f t="shared" si="43"/>
        <v>0.35887925308562973</v>
      </c>
      <c r="BI48" s="1">
        <f t="shared" si="44"/>
        <v>0.1813906589547481</v>
      </c>
      <c r="BJ48" s="1">
        <f t="shared" si="48"/>
        <v>6.5684602190620911</v>
      </c>
      <c r="BK48" s="1">
        <f t="shared" si="48"/>
        <v>6.5684544288078293</v>
      </c>
      <c r="BL48" s="1">
        <f t="shared" si="48"/>
        <v>6.5684281224621479</v>
      </c>
      <c r="BM48" s="1">
        <f t="shared" si="48"/>
        <v>6.5683086097433376</v>
      </c>
      <c r="BN48" s="1">
        <f t="shared" si="48"/>
        <v>6.5677657025575513</v>
      </c>
      <c r="BO48" s="1">
        <f t="shared" si="48"/>
        <v>6.5653005350992899</v>
      </c>
      <c r="BP48" s="1">
        <f t="shared" si="48"/>
        <v>6.5541288651201111</v>
      </c>
      <c r="BQ48" s="1">
        <f t="shared" si="45"/>
        <v>6.5039096777187764</v>
      </c>
    </row>
    <row r="49" spans="1:69">
      <c r="A49" s="4" t="s">
        <v>138</v>
      </c>
      <c r="B49" s="102"/>
      <c r="C49" s="101">
        <v>50947.370999999999</v>
      </c>
      <c r="D49" s="101">
        <v>1E-3</v>
      </c>
      <c r="E49" s="1">
        <f t="shared" si="14"/>
        <v>16805.022782358581</v>
      </c>
      <c r="F49" s="105">
        <f t="shared" si="46"/>
        <v>16805.5</v>
      </c>
      <c r="G49" s="1">
        <f t="shared" si="49"/>
        <v>-0.16558449999865843</v>
      </c>
      <c r="K49" s="1">
        <f t="shared" si="50"/>
        <v>-0.16558449999865843</v>
      </c>
      <c r="O49" s="1">
        <f t="shared" ca="1" si="16"/>
        <v>-0.19131180793558797</v>
      </c>
      <c r="Q49" s="100">
        <f t="shared" si="17"/>
        <v>35928.870999999999</v>
      </c>
      <c r="R49" s="2">
        <v>1</v>
      </c>
      <c r="S49" s="192"/>
      <c r="AE49" s="1">
        <f t="shared" si="18"/>
        <v>16805.5</v>
      </c>
      <c r="AF49" s="1">
        <f t="shared" si="19"/>
        <v>-0.15266826182392274</v>
      </c>
      <c r="AG49" s="1">
        <f t="shared" si="30"/>
        <v>-0.123082490667764</v>
      </c>
      <c r="AH49" s="1">
        <f t="shared" si="33"/>
        <v>-1.2916238174735695E-2</v>
      </c>
      <c r="AI49" s="1">
        <f t="shared" si="31"/>
        <v>1.6682920858649967E-4</v>
      </c>
      <c r="AJ49" s="1">
        <f t="shared" si="20"/>
        <v>1.6682920858649967E-4</v>
      </c>
      <c r="AK49" s="1">
        <f t="shared" si="21"/>
        <v>-0.16558449999865843</v>
      </c>
      <c r="AL49" s="2"/>
      <c r="AM49" s="1">
        <f t="shared" si="22"/>
        <v>-4.250200933089443E-2</v>
      </c>
      <c r="AN49" s="1">
        <f t="shared" si="23"/>
        <v>1.2289358992615076</v>
      </c>
      <c r="AO49" s="1">
        <f t="shared" si="24"/>
        <v>-0.72300908403139552</v>
      </c>
      <c r="AP49" s="1">
        <f t="shared" si="25"/>
        <v>1.4232741846085301E-2</v>
      </c>
      <c r="AQ49" s="1">
        <f t="shared" si="26"/>
        <v>6.2089203955994883E-2</v>
      </c>
      <c r="AR49" s="1">
        <f t="shared" si="27"/>
        <v>3.1054579081790889E-2</v>
      </c>
      <c r="AS49" s="1">
        <f t="shared" si="47"/>
        <v>6.3323491912788388</v>
      </c>
      <c r="AT49" s="1">
        <f t="shared" si="47"/>
        <v>6.3323479342969176</v>
      </c>
      <c r="AU49" s="1">
        <f t="shared" si="47"/>
        <v>6.332342447707445</v>
      </c>
      <c r="AV49" s="1">
        <f t="shared" si="47"/>
        <v>6.3323184993580339</v>
      </c>
      <c r="AW49" s="1">
        <f t="shared" si="47"/>
        <v>6.3322139678213292</v>
      </c>
      <c r="AX49" s="1">
        <f t="shared" si="47"/>
        <v>6.3317577070576947</v>
      </c>
      <c r="AY49" s="1">
        <f t="shared" si="47"/>
        <v>6.3297663306983853</v>
      </c>
      <c r="AZ49" s="1">
        <f t="shared" si="29"/>
        <v>6.321076913613374</v>
      </c>
      <c r="BB49" s="1">
        <v>18500</v>
      </c>
      <c r="BC49" s="1">
        <f t="shared" si="38"/>
        <v>-0.17342989397362901</v>
      </c>
      <c r="BD49" s="1">
        <f t="shared" si="39"/>
        <v>-0.11998303608065412</v>
      </c>
      <c r="BE49" s="1">
        <f t="shared" si="40"/>
        <v>-5.3446857892974903E-2</v>
      </c>
      <c r="BF49" s="1">
        <f t="shared" si="41"/>
        <v>1.2034296342461923</v>
      </c>
      <c r="BG49" s="1">
        <f t="shared" si="42"/>
        <v>-0.94125157417296179</v>
      </c>
      <c r="BH49" s="1">
        <f t="shared" si="43"/>
        <v>0.4802585274817589</v>
      </c>
      <c r="BI49" s="1">
        <f t="shared" si="44"/>
        <v>0.24485371191270688</v>
      </c>
      <c r="BJ49" s="1">
        <f t="shared" si="48"/>
        <v>6.6661519166054859</v>
      </c>
      <c r="BK49" s="1">
        <f t="shared" si="48"/>
        <v>6.666145527360162</v>
      </c>
      <c r="BL49" s="1">
        <f t="shared" si="48"/>
        <v>6.6661154975788124</v>
      </c>
      <c r="BM49" s="1">
        <f t="shared" si="48"/>
        <v>6.6659743609284838</v>
      </c>
      <c r="BN49" s="1">
        <f t="shared" si="48"/>
        <v>6.6653111416414621</v>
      </c>
      <c r="BO49" s="1">
        <f t="shared" si="48"/>
        <v>6.6621969481251266</v>
      </c>
      <c r="BP49" s="1">
        <f t="shared" si="48"/>
        <v>6.6476248905373607</v>
      </c>
      <c r="BQ49" s="1">
        <f t="shared" si="45"/>
        <v>6.5804407635728586</v>
      </c>
    </row>
    <row r="50" spans="1:69">
      <c r="A50" s="4" t="s">
        <v>139</v>
      </c>
      <c r="B50" s="102" t="s">
        <v>133</v>
      </c>
      <c r="C50" s="101">
        <v>52375.512600000002</v>
      </c>
      <c r="D50" s="101">
        <v>1E-4</v>
      </c>
      <c r="E50" s="1">
        <f t="shared" si="14"/>
        <v>20920.953717660148</v>
      </c>
      <c r="F50" s="105">
        <f t="shared" si="46"/>
        <v>20921.5</v>
      </c>
      <c r="G50" s="1">
        <f t="shared" si="49"/>
        <v>-0.18954849999863654</v>
      </c>
      <c r="K50" s="1">
        <f t="shared" si="50"/>
        <v>-0.18954849999863654</v>
      </c>
      <c r="O50" s="1">
        <f t="shared" ca="1" si="16"/>
        <v>-0.19915192908578888</v>
      </c>
      <c r="Q50" s="100">
        <f t="shared" si="17"/>
        <v>37357.012600000002</v>
      </c>
      <c r="R50" s="2">
        <v>1</v>
      </c>
      <c r="S50" s="192"/>
      <c r="AE50" s="1">
        <f t="shared" si="18"/>
        <v>20921.5</v>
      </c>
      <c r="AF50" s="1">
        <f t="shared" si="19"/>
        <v>-0.19413462067995638</v>
      </c>
      <c r="AG50" s="1">
        <f t="shared" si="30"/>
        <v>-0.13081666400858386</v>
      </c>
      <c r="AH50" s="1">
        <f t="shared" si="33"/>
        <v>4.586120681319833E-3</v>
      </c>
      <c r="AI50" s="1">
        <f t="shared" si="31"/>
        <v>2.1032502903629488E-5</v>
      </c>
      <c r="AJ50" s="1">
        <f t="shared" si="20"/>
        <v>2.1032502903629488E-5</v>
      </c>
      <c r="AK50" s="1">
        <f t="shared" si="21"/>
        <v>-0.18954849999863654</v>
      </c>
      <c r="AL50" s="2"/>
      <c r="AM50" s="1">
        <f t="shared" si="22"/>
        <v>-5.8731835990052696E-2</v>
      </c>
      <c r="AN50" s="1">
        <f t="shared" si="23"/>
        <v>1.1189991814445783</v>
      </c>
      <c r="AO50" s="1">
        <f t="shared" si="24"/>
        <v>-0.97994265247025458</v>
      </c>
      <c r="AP50" s="1">
        <f t="shared" si="25"/>
        <v>0.19609541485372048</v>
      </c>
      <c r="AQ50" s="1">
        <f t="shared" si="26"/>
        <v>1.0253602031940066</v>
      </c>
      <c r="AR50" s="1">
        <f t="shared" si="27"/>
        <v>0.56288266457671809</v>
      </c>
      <c r="AS50" s="1">
        <f t="shared" si="47"/>
        <v>7.1216498846079714</v>
      </c>
      <c r="AT50" s="1">
        <f t="shared" si="47"/>
        <v>7.1216477986703426</v>
      </c>
      <c r="AU50" s="1">
        <f t="shared" si="47"/>
        <v>7.1216341975211739</v>
      </c>
      <c r="AV50" s="1">
        <f t="shared" si="47"/>
        <v>7.1215455176223861</v>
      </c>
      <c r="AW50" s="1">
        <f t="shared" si="47"/>
        <v>7.1209675362415945</v>
      </c>
      <c r="AX50" s="1">
        <f t="shared" si="47"/>
        <v>7.1172095197758791</v>
      </c>
      <c r="AY50" s="1">
        <f t="shared" si="47"/>
        <v>7.0931425833196702</v>
      </c>
      <c r="AZ50" s="1">
        <f t="shared" si="29"/>
        <v>6.9510808123641787</v>
      </c>
      <c r="BB50" s="1">
        <v>19000</v>
      </c>
      <c r="BC50" s="1">
        <f t="shared" si="38"/>
        <v>-0.17858528401827897</v>
      </c>
      <c r="BD50" s="1">
        <f t="shared" si="39"/>
        <v>-0.12303285560007704</v>
      </c>
      <c r="BE50" s="1">
        <f t="shared" si="40"/>
        <v>-5.5552428418201925E-2</v>
      </c>
      <c r="BF50" s="1">
        <f t="shared" si="41"/>
        <v>1.1894299565526414</v>
      </c>
      <c r="BG50" s="1">
        <f t="shared" si="42"/>
        <v>-0.97465217948127003</v>
      </c>
      <c r="BH50" s="1">
        <f t="shared" si="43"/>
        <v>0.59910212129221285</v>
      </c>
      <c r="BI50" s="1">
        <f t="shared" si="44"/>
        <v>0.30884442000482676</v>
      </c>
      <c r="BJ50" s="1">
        <f t="shared" si="48"/>
        <v>6.7628177313461881</v>
      </c>
      <c r="BK50" s="1">
        <f t="shared" si="48"/>
        <v>6.7628115471224053</v>
      </c>
      <c r="BL50" s="1">
        <f t="shared" si="48"/>
        <v>6.7627811575487744</v>
      </c>
      <c r="BM50" s="1">
        <f t="shared" si="48"/>
        <v>6.7626318286982352</v>
      </c>
      <c r="BN50" s="1">
        <f t="shared" si="48"/>
        <v>6.7618982221454473</v>
      </c>
      <c r="BO50" s="1">
        <f t="shared" si="48"/>
        <v>6.7582982810373009</v>
      </c>
      <c r="BP50" s="1">
        <f t="shared" si="48"/>
        <v>6.7407276100683484</v>
      </c>
      <c r="BQ50" s="1">
        <f t="shared" si="45"/>
        <v>6.6569718494269408</v>
      </c>
    </row>
    <row r="51" spans="1:69">
      <c r="A51" s="4" t="s">
        <v>139</v>
      </c>
      <c r="B51" s="102" t="s">
        <v>133</v>
      </c>
      <c r="C51" s="55">
        <v>52399.4499</v>
      </c>
      <c r="D51" s="101">
        <v>2.9999999999999997E-4</v>
      </c>
      <c r="E51" s="1">
        <f t="shared" si="14"/>
        <v>20989.941466198237</v>
      </c>
      <c r="F51" s="105">
        <f t="shared" si="46"/>
        <v>20990.5</v>
      </c>
      <c r="G51" s="1">
        <f t="shared" si="49"/>
        <v>-0.19379950000438839</v>
      </c>
      <c r="K51" s="1">
        <f t="shared" si="50"/>
        <v>-0.19379950000438839</v>
      </c>
      <c r="O51" s="1">
        <f t="shared" ca="1" si="16"/>
        <v>-0.19928335968816105</v>
      </c>
      <c r="Q51" s="100">
        <f t="shared" si="17"/>
        <v>37380.9499</v>
      </c>
      <c r="R51" s="2">
        <v>1</v>
      </c>
      <c r="S51" s="192"/>
      <c r="AE51" s="1">
        <f t="shared" si="18"/>
        <v>20990.5</v>
      </c>
      <c r="AF51" s="1">
        <f t="shared" si="19"/>
        <v>-0.19457351611353835</v>
      </c>
      <c r="AG51" s="1">
        <f t="shared" si="30"/>
        <v>-0.13509213698988781</v>
      </c>
      <c r="AH51" s="1">
        <f t="shared" si="33"/>
        <v>7.7401610914995533E-4</v>
      </c>
      <c r="AI51" s="1">
        <f t="shared" si="31"/>
        <v>5.9910093722363557E-7</v>
      </c>
      <c r="AJ51" s="1">
        <f t="shared" si="20"/>
        <v>5.9910093722363557E-7</v>
      </c>
      <c r="AK51" s="1">
        <f t="shared" si="21"/>
        <v>-0.19379950000438839</v>
      </c>
      <c r="AL51" s="2"/>
      <c r="AM51" s="1">
        <f t="shared" si="22"/>
        <v>-5.8707363014500594E-2</v>
      </c>
      <c r="AN51" s="1">
        <f t="shared" si="23"/>
        <v>1.1161819168355729</v>
      </c>
      <c r="AO51" s="1">
        <f t="shared" si="24"/>
        <v>-0.97699174788464882</v>
      </c>
      <c r="AP51" s="1">
        <f t="shared" si="25"/>
        <v>0.19777760012585965</v>
      </c>
      <c r="AQ51" s="1">
        <f t="shared" si="26"/>
        <v>1.0396654054202334</v>
      </c>
      <c r="AR51" s="1">
        <f t="shared" si="27"/>
        <v>0.57233970965928427</v>
      </c>
      <c r="AS51" s="1">
        <f t="shared" ref="AS51:AY58" si="51">$AZ51+$AG$7*SIN(AT51)</f>
        <v>7.1341086257760962</v>
      </c>
      <c r="AT51" s="1">
        <f t="shared" si="51"/>
        <v>7.1341066752003393</v>
      </c>
      <c r="AU51" s="1">
        <f t="shared" si="51"/>
        <v>7.1340937769396824</v>
      </c>
      <c r="AV51" s="1">
        <f t="shared" si="51"/>
        <v>7.1340084914469051</v>
      </c>
      <c r="AW51" s="1">
        <f t="shared" si="51"/>
        <v>7.1334447778224108</v>
      </c>
      <c r="AX51" s="1">
        <f t="shared" si="51"/>
        <v>7.129727841208191</v>
      </c>
      <c r="AY51" s="1">
        <f t="shared" si="51"/>
        <v>7.1055979054106526</v>
      </c>
      <c r="AZ51" s="1">
        <f t="shared" si="29"/>
        <v>6.9616421022120418</v>
      </c>
      <c r="BB51" s="1">
        <v>19500</v>
      </c>
      <c r="BC51" s="1">
        <f t="shared" si="38"/>
        <v>-0.18327499379805162</v>
      </c>
      <c r="BD51" s="1">
        <f t="shared" si="39"/>
        <v>-0.12615246718109366</v>
      </c>
      <c r="BE51" s="1">
        <f t="shared" si="40"/>
        <v>-5.7122526616957978E-2</v>
      </c>
      <c r="BF51" s="1">
        <f t="shared" si="41"/>
        <v>1.1732082497836334</v>
      </c>
      <c r="BG51" s="1">
        <f t="shared" si="42"/>
        <v>-0.99398011892188798</v>
      </c>
      <c r="BH51" s="1">
        <f t="shared" si="43"/>
        <v>0.71495641349684314</v>
      </c>
      <c r="BI51" s="1">
        <f t="shared" si="44"/>
        <v>0.37352649714282976</v>
      </c>
      <c r="BJ51" s="1">
        <f t="shared" si="48"/>
        <v>6.8582599460988165</v>
      </c>
      <c r="BK51" s="1">
        <f t="shared" si="48"/>
        <v>6.8582545761837279</v>
      </c>
      <c r="BL51" s="1">
        <f t="shared" si="48"/>
        <v>6.8582266783846713</v>
      </c>
      <c r="BM51" s="1">
        <f t="shared" si="48"/>
        <v>6.8580817517709649</v>
      </c>
      <c r="BN51" s="1">
        <f t="shared" si="48"/>
        <v>6.857329089548581</v>
      </c>
      <c r="BO51" s="1">
        <f t="shared" si="48"/>
        <v>6.853426080462464</v>
      </c>
      <c r="BP51" s="1">
        <f t="shared" si="48"/>
        <v>6.8333400109012015</v>
      </c>
      <c r="BQ51" s="1">
        <f t="shared" si="45"/>
        <v>6.7335029352810229</v>
      </c>
    </row>
    <row r="52" spans="1:69">
      <c r="A52" t="s">
        <v>139</v>
      </c>
      <c r="B52" s="2" t="s">
        <v>133</v>
      </c>
      <c r="C52" s="55">
        <v>52440.396999999997</v>
      </c>
      <c r="D52" s="55">
        <v>2.0000000000000001E-4</v>
      </c>
      <c r="E52" s="1">
        <f t="shared" si="14"/>
        <v>21107.951778061488</v>
      </c>
      <c r="F52" s="105">
        <f t="shared" si="46"/>
        <v>21108.5</v>
      </c>
      <c r="G52" s="1">
        <f t="shared" si="49"/>
        <v>-0.19022150000091642</v>
      </c>
      <c r="K52" s="1">
        <f t="shared" si="50"/>
        <v>-0.19022150000091642</v>
      </c>
      <c r="O52" s="1">
        <f t="shared" ca="1" si="16"/>
        <v>-0.19950812506613086</v>
      </c>
      <c r="Q52" s="100">
        <f t="shared" si="17"/>
        <v>37421.896999999997</v>
      </c>
      <c r="R52" s="2">
        <v>1</v>
      </c>
      <c r="S52" s="192"/>
      <c r="AE52" s="1">
        <f t="shared" si="18"/>
        <v>21108.5</v>
      </c>
      <c r="AF52" s="1">
        <f t="shared" si="19"/>
        <v>-0.19530631792245465</v>
      </c>
      <c r="AG52" s="1">
        <f t="shared" si="30"/>
        <v>-0.13157684237522296</v>
      </c>
      <c r="AH52" s="1">
        <f t="shared" si="33"/>
        <v>5.0848179215382261E-3</v>
      </c>
      <c r="AI52" s="1">
        <f t="shared" si="31"/>
        <v>2.5855373295196324E-5</v>
      </c>
      <c r="AJ52" s="1">
        <f t="shared" si="20"/>
        <v>2.5855373295196324E-5</v>
      </c>
      <c r="AK52" s="1">
        <f t="shared" si="21"/>
        <v>-0.19022150000091642</v>
      </c>
      <c r="AL52" s="2"/>
      <c r="AM52" s="1">
        <f t="shared" si="22"/>
        <v>-5.8644657625693458E-2</v>
      </c>
      <c r="AN52" s="1">
        <f t="shared" si="23"/>
        <v>1.1113427485879506</v>
      </c>
      <c r="AO52" s="1">
        <f t="shared" si="24"/>
        <v>-0.97152196028314808</v>
      </c>
      <c r="AP52" s="1">
        <f t="shared" si="25"/>
        <v>0.20054178928096972</v>
      </c>
      <c r="AQ52" s="1">
        <f t="shared" si="26"/>
        <v>1.0639621397223902</v>
      </c>
      <c r="AR52" s="1">
        <f t="shared" si="27"/>
        <v>0.58858127726881626</v>
      </c>
      <c r="AS52" s="1">
        <f t="shared" si="51"/>
        <v>7.1553419167349297</v>
      </c>
      <c r="AT52" s="1">
        <f t="shared" si="51"/>
        <v>7.1553401861943948</v>
      </c>
      <c r="AU52" s="1">
        <f t="shared" si="51"/>
        <v>7.1553284562488084</v>
      </c>
      <c r="AV52" s="1">
        <f t="shared" si="51"/>
        <v>7.1552489526780656</v>
      </c>
      <c r="AW52" s="1">
        <f t="shared" si="51"/>
        <v>7.1547102891935319</v>
      </c>
      <c r="AX52" s="1">
        <f t="shared" si="51"/>
        <v>7.1510697028396359</v>
      </c>
      <c r="AY52" s="1">
        <f t="shared" si="51"/>
        <v>7.1268609867708852</v>
      </c>
      <c r="AZ52" s="1">
        <f t="shared" si="29"/>
        <v>6.9797034384736047</v>
      </c>
      <c r="BB52" s="1">
        <v>20000</v>
      </c>
      <c r="BC52" s="1">
        <f t="shared" si="38"/>
        <v>-0.18750308295275611</v>
      </c>
      <c r="BD52" s="1">
        <f t="shared" si="39"/>
        <v>-0.12934187082370402</v>
      </c>
      <c r="BE52" s="1">
        <f t="shared" si="40"/>
        <v>-5.8161212129052085E-2</v>
      </c>
      <c r="BF52" s="1">
        <f t="shared" si="41"/>
        <v>1.1552285969267295</v>
      </c>
      <c r="BG52" s="1">
        <f t="shared" si="42"/>
        <v>-0.99999625463800434</v>
      </c>
      <c r="BH52" s="1">
        <f t="shared" si="43"/>
        <v>0.82747430245023135</v>
      </c>
      <c r="BI52" s="1">
        <f t="shared" si="44"/>
        <v>0.43908156906912177</v>
      </c>
      <c r="BJ52" s="1">
        <f t="shared" ref="BJ52:BP59" si="52">$BQ52+$AG$7*SIN(BK52)</f>
        <v>6.9523176708266128</v>
      </c>
      <c r="BK52" s="1">
        <f t="shared" si="52"/>
        <v>6.9523134505980879</v>
      </c>
      <c r="BL52" s="1">
        <f t="shared" si="52"/>
        <v>6.952289994087387</v>
      </c>
      <c r="BM52" s="1">
        <f t="shared" si="52"/>
        <v>6.9521596280586264</v>
      </c>
      <c r="BN52" s="1">
        <f t="shared" si="52"/>
        <v>6.9514353275436953</v>
      </c>
      <c r="BO52" s="1">
        <f t="shared" si="52"/>
        <v>6.9474186947835026</v>
      </c>
      <c r="BP52" s="1">
        <f t="shared" si="52"/>
        <v>6.9253679506227357</v>
      </c>
      <c r="BQ52" s="1">
        <f t="shared" si="45"/>
        <v>6.8100340211351051</v>
      </c>
    </row>
    <row r="53" spans="1:69">
      <c r="A53" t="s">
        <v>139</v>
      </c>
      <c r="B53" s="2" t="s">
        <v>126</v>
      </c>
      <c r="C53" s="55">
        <v>52443.344299999997</v>
      </c>
      <c r="D53" s="55">
        <v>2.9999999999999997E-4</v>
      </c>
      <c r="E53" s="1">
        <f t="shared" ref="E53:E84" si="53">+(C53-C$7)/C$8</f>
        <v>21116.445952060487</v>
      </c>
      <c r="F53" s="108">
        <f t="shared" si="46"/>
        <v>21117</v>
      </c>
      <c r="G53" s="1">
        <f t="shared" si="49"/>
        <v>-0.19224300000496441</v>
      </c>
      <c r="K53" s="1">
        <f t="shared" si="50"/>
        <v>-0.19224300000496441</v>
      </c>
      <c r="O53" s="1">
        <f t="shared" ref="O53:O84" ca="1" si="54">+C$11+C$12*$F53</f>
        <v>-0.19952431579251004</v>
      </c>
      <c r="Q53" s="100">
        <f t="shared" ref="Q53:Q84" si="55">+C53-15018.5</f>
        <v>37424.844299999997</v>
      </c>
      <c r="R53" s="2">
        <v>1</v>
      </c>
      <c r="S53" s="192"/>
      <c r="AE53" s="1">
        <f t="shared" ref="AE53:AE82" si="56">F53</f>
        <v>21117</v>
      </c>
      <c r="AF53" s="1">
        <f t="shared" ref="AF53:AF82" si="57">AG$3+AG$4*AE53+AG$5*AE53^2+AM53</f>
        <v>-0.19535824639005697</v>
      </c>
      <c r="AG53" s="1">
        <f t="shared" si="30"/>
        <v>-0.13360386748407885</v>
      </c>
      <c r="AH53" s="1">
        <f t="shared" si="33"/>
        <v>3.1152463850925571E-3</v>
      </c>
      <c r="AI53" s="1">
        <f t="shared" si="31"/>
        <v>9.704760039832244E-6</v>
      </c>
      <c r="AJ53" s="1">
        <f t="shared" ref="AJ53:AJ84" si="58">+(G53-AF53)^2*R53</f>
        <v>9.704760039832244E-6</v>
      </c>
      <c r="AK53" s="1">
        <f t="shared" ref="AK53:AK84" si="59">IF(R53&lt;&gt;0,G53-P53,-9999)</f>
        <v>-0.19224300000496441</v>
      </c>
      <c r="AL53" s="2"/>
      <c r="AM53" s="1">
        <f t="shared" ref="AM53:AM82" si="60">$AG$6*($AG$11/AN53*AO53+$AG$12)</f>
        <v>-5.8639132520885574E-2</v>
      </c>
      <c r="AN53" s="1">
        <f t="shared" ref="AN53:AN82" si="61">1+$AG$7*COS(AQ53)</f>
        <v>1.1109932290152491</v>
      </c>
      <c r="AO53" s="1">
        <f t="shared" ref="AO53:AO82" si="62">SIN(AQ53+RADIANS($AG$9))</f>
        <v>-0.97110771199617651</v>
      </c>
      <c r="AP53" s="1">
        <f t="shared" ref="AP53:AP82" si="63">$AG$7*SIN(AQ53)</f>
        <v>0.20073544785089872</v>
      </c>
      <c r="AQ53" s="1">
        <f t="shared" ref="AQ53:AQ82" si="64">2*ATAN(AR53)</f>
        <v>1.0657041746646629</v>
      </c>
      <c r="AR53" s="1">
        <f t="shared" ref="AR53:AR82" si="65">SQRT((1+$AG$7)/(1-$AG$7))*TAN(AS53/2)</f>
        <v>0.58975464134965094</v>
      </c>
      <c r="AS53" s="1">
        <f t="shared" si="51"/>
        <v>7.1568678676524327</v>
      </c>
      <c r="AT53" s="1">
        <f t="shared" si="51"/>
        <v>7.1568661523884467</v>
      </c>
      <c r="AU53" s="1">
        <f t="shared" si="51"/>
        <v>7.156854504816379</v>
      </c>
      <c r="AV53" s="1">
        <f t="shared" si="51"/>
        <v>7.1567754157743737</v>
      </c>
      <c r="AW53" s="1">
        <f t="shared" si="51"/>
        <v>7.1562385847894454</v>
      </c>
      <c r="AX53" s="1">
        <f t="shared" si="51"/>
        <v>7.1526037861798537</v>
      </c>
      <c r="AY53" s="1">
        <f t="shared" si="51"/>
        <v>7.1283908083174383</v>
      </c>
      <c r="AZ53" s="1">
        <f t="shared" ref="AZ53:AZ82" si="66">RADIANS($AG$9)+$AG$18*(F53-AG$15)</f>
        <v>6.9810044669331246</v>
      </c>
      <c r="BB53" s="1">
        <v>20500</v>
      </c>
      <c r="BC53" s="1">
        <f t="shared" si="38"/>
        <v>-0.19128247597251624</v>
      </c>
      <c r="BD53" s="1">
        <f t="shared" si="39"/>
        <v>-0.13260106652790812</v>
      </c>
      <c r="BE53" s="1">
        <f t="shared" si="40"/>
        <v>-5.8681409444608111E-2</v>
      </c>
      <c r="BF53" s="1">
        <f t="shared" si="41"/>
        <v>1.1359477891443508</v>
      </c>
      <c r="BG53" s="1">
        <f t="shared" si="42"/>
        <v>-0.99377068757193643</v>
      </c>
      <c r="BH53" s="1">
        <f t="shared" si="43"/>
        <v>0.93641361654835664</v>
      </c>
      <c r="BI53" s="1">
        <f t="shared" si="44"/>
        <v>0.50571205987892109</v>
      </c>
      <c r="BJ53" s="1">
        <f t="shared" si="52"/>
        <v>7.0448673994495792</v>
      </c>
      <c r="BK53" s="1">
        <f t="shared" si="52"/>
        <v>7.044864393454457</v>
      </c>
      <c r="BL53" s="1">
        <f t="shared" si="52"/>
        <v>7.0448462847468099</v>
      </c>
      <c r="BM53" s="1">
        <f t="shared" si="52"/>
        <v>7.0447372009348284</v>
      </c>
      <c r="BN53" s="1">
        <f t="shared" si="52"/>
        <v>7.044080338188353</v>
      </c>
      <c r="BO53" s="1">
        <f t="shared" si="52"/>
        <v>7.0401335941289336</v>
      </c>
      <c r="BP53" s="1">
        <f t="shared" si="52"/>
        <v>7.0167207083421701</v>
      </c>
      <c r="BQ53" s="1">
        <f t="shared" si="45"/>
        <v>6.8865651069891873</v>
      </c>
    </row>
    <row r="54" spans="1:69">
      <c r="A54" t="s">
        <v>139</v>
      </c>
      <c r="B54" s="2" t="s">
        <v>126</v>
      </c>
      <c r="C54" s="55">
        <v>52460.346400000002</v>
      </c>
      <c r="D54" s="55">
        <v>2.0000000000000001E-4</v>
      </c>
      <c r="E54" s="1">
        <f t="shared" si="53"/>
        <v>21165.446323840926</v>
      </c>
      <c r="F54" s="108">
        <f t="shared" si="46"/>
        <v>21166</v>
      </c>
      <c r="G54" s="1">
        <f t="shared" si="49"/>
        <v>-0.19211399999767309</v>
      </c>
      <c r="K54" s="1">
        <f t="shared" si="50"/>
        <v>-0.19211399999767309</v>
      </c>
      <c r="O54" s="1">
        <f t="shared" ca="1" si="54"/>
        <v>-0.19961765056810768</v>
      </c>
      <c r="Q54" s="100">
        <f t="shared" si="55"/>
        <v>37441.846400000002</v>
      </c>
      <c r="R54" s="2">
        <v>1</v>
      </c>
      <c r="S54" s="192"/>
      <c r="AE54" s="1">
        <f t="shared" si="56"/>
        <v>21166</v>
      </c>
      <c r="AF54" s="1">
        <f t="shared" si="57"/>
        <v>-0.19565536923920734</v>
      </c>
      <c r="AG54" s="1">
        <f t="shared" si="30"/>
        <v>-0.13350934085273969</v>
      </c>
      <c r="AH54" s="1">
        <f t="shared" si="33"/>
        <v>3.5413692415342535E-3</v>
      </c>
      <c r="AI54" s="1">
        <f t="shared" si="31"/>
        <v>1.2541296104884894E-5</v>
      </c>
      <c r="AJ54" s="1">
        <f t="shared" si="58"/>
        <v>1.2541296104884894E-5</v>
      </c>
      <c r="AK54" s="1">
        <f t="shared" si="59"/>
        <v>-0.19211399999767309</v>
      </c>
      <c r="AL54" s="2"/>
      <c r="AM54" s="1">
        <f t="shared" si="60"/>
        <v>-5.8604659144933409E-2</v>
      </c>
      <c r="AN54" s="1">
        <f t="shared" si="61"/>
        <v>1.1089761300157159</v>
      </c>
      <c r="AO54" s="1">
        <f t="shared" si="62"/>
        <v>-0.96866757801165382</v>
      </c>
      <c r="AP54" s="1">
        <f t="shared" si="63"/>
        <v>0.20183760798704037</v>
      </c>
      <c r="AQ54" s="1">
        <f t="shared" si="64"/>
        <v>1.075725124107719</v>
      </c>
      <c r="AR54" s="1">
        <f t="shared" si="65"/>
        <v>0.59652788325123363</v>
      </c>
      <c r="AS54" s="1">
        <f t="shared" si="51"/>
        <v>7.1656551600450635</v>
      </c>
      <c r="AT54" s="1">
        <f t="shared" si="51"/>
        <v>7.1656535313144829</v>
      </c>
      <c r="AU54" s="1">
        <f t="shared" si="51"/>
        <v>7.1656423536202629</v>
      </c>
      <c r="AV54" s="1">
        <f t="shared" si="51"/>
        <v>7.1655656471499487</v>
      </c>
      <c r="AW54" s="1">
        <f t="shared" si="51"/>
        <v>7.1650394449306676</v>
      </c>
      <c r="AX54" s="1">
        <f t="shared" si="51"/>
        <v>7.1614387432142959</v>
      </c>
      <c r="AY54" s="1">
        <f t="shared" si="51"/>
        <v>7.1372049032454612</v>
      </c>
      <c r="AZ54" s="1">
        <f t="shared" si="66"/>
        <v>6.9885045133468244</v>
      </c>
      <c r="BB54" s="1">
        <v>21000</v>
      </c>
      <c r="BC54" s="1">
        <f t="shared" si="38"/>
        <v>-0.19463334004677349</v>
      </c>
      <c r="BD54" s="1">
        <f t="shared" si="39"/>
        <v>-0.13593005429370594</v>
      </c>
      <c r="BE54" s="1">
        <f t="shared" si="40"/>
        <v>-5.8703285753067547E-2</v>
      </c>
      <c r="BF54" s="1">
        <f t="shared" si="41"/>
        <v>1.1157932762103824</v>
      </c>
      <c r="BG54" s="1">
        <f t="shared" si="42"/>
        <v>-0.97657100764591531</v>
      </c>
      <c r="BH54" s="1">
        <f t="shared" si="43"/>
        <v>1.0416293124647458</v>
      </c>
      <c r="BI54" s="1">
        <f t="shared" si="44"/>
        <v>0.57364405786783745</v>
      </c>
      <c r="BJ54" s="1">
        <f t="shared" si="52"/>
        <v>7.1358214980585508</v>
      </c>
      <c r="BK54" s="1">
        <f t="shared" si="52"/>
        <v>7.1358195657389851</v>
      </c>
      <c r="BL54" s="1">
        <f t="shared" si="52"/>
        <v>7.1358067631695956</v>
      </c>
      <c r="BM54" s="1">
        <f t="shared" si="52"/>
        <v>7.1357219445758142</v>
      </c>
      <c r="BN54" s="1">
        <f t="shared" si="52"/>
        <v>7.1351602187321674</v>
      </c>
      <c r="BO54" s="1">
        <f t="shared" si="52"/>
        <v>7.1314491476143482</v>
      </c>
      <c r="BP54" s="1">
        <f t="shared" si="52"/>
        <v>7.1073115157847324</v>
      </c>
      <c r="BQ54" s="1">
        <f t="shared" si="45"/>
        <v>6.9630961928432695</v>
      </c>
    </row>
    <row r="55" spans="1:69">
      <c r="A55" t="s">
        <v>139</v>
      </c>
      <c r="B55" s="2" t="s">
        <v>133</v>
      </c>
      <c r="C55" s="55">
        <v>52464.336600000002</v>
      </c>
      <c r="D55" s="55">
        <v>2.9999999999999997E-4</v>
      </c>
      <c r="E55" s="1">
        <f t="shared" si="53"/>
        <v>21176.946155242829</v>
      </c>
      <c r="F55" s="105">
        <f t="shared" si="46"/>
        <v>21177.5</v>
      </c>
      <c r="G55" s="1">
        <f t="shared" si="49"/>
        <v>-0.19217249999928754</v>
      </c>
      <c r="K55" s="1">
        <f t="shared" si="50"/>
        <v>-0.19217249999928754</v>
      </c>
      <c r="O55" s="1">
        <f t="shared" ca="1" si="54"/>
        <v>-0.19963955566850303</v>
      </c>
      <c r="Q55" s="100">
        <f t="shared" si="55"/>
        <v>37445.836600000002</v>
      </c>
      <c r="R55" s="2">
        <v>1</v>
      </c>
      <c r="S55" s="192"/>
      <c r="AE55" s="1">
        <f t="shared" si="56"/>
        <v>21177.5</v>
      </c>
      <c r="AF55" s="1">
        <f t="shared" si="57"/>
        <v>-0.19572455347195974</v>
      </c>
      <c r="AG55" s="1">
        <f t="shared" si="30"/>
        <v>-0.13357657734110603</v>
      </c>
      <c r="AH55" s="1">
        <f t="shared" si="33"/>
        <v>3.5520534726722064E-3</v>
      </c>
      <c r="AI55" s="1">
        <f t="shared" si="31"/>
        <v>1.2617083872722681E-5</v>
      </c>
      <c r="AJ55" s="1">
        <f t="shared" si="58"/>
        <v>1.2617083872722681E-5</v>
      </c>
      <c r="AK55" s="1">
        <f t="shared" si="59"/>
        <v>-0.19217249999928754</v>
      </c>
      <c r="AL55" s="2"/>
      <c r="AM55" s="1">
        <f t="shared" si="60"/>
        <v>-5.8595922658181511E-2</v>
      </c>
      <c r="AN55" s="1">
        <f t="shared" si="61"/>
        <v>1.1085022026368687</v>
      </c>
      <c r="AO55" s="1">
        <f t="shared" si="62"/>
        <v>-0.96808211332764349</v>
      </c>
      <c r="AP55" s="1">
        <f t="shared" si="63"/>
        <v>0.20209277308721429</v>
      </c>
      <c r="AQ55" s="1">
        <f t="shared" si="64"/>
        <v>1.078071702545895</v>
      </c>
      <c r="AR55" s="1">
        <f t="shared" si="65"/>
        <v>0.59811979708786567</v>
      </c>
      <c r="AS55" s="1">
        <f t="shared" si="51"/>
        <v>7.1677151689852803</v>
      </c>
      <c r="AT55" s="1">
        <f t="shared" si="51"/>
        <v>7.1677135601831274</v>
      </c>
      <c r="AU55" s="1">
        <f t="shared" si="51"/>
        <v>7.1677024915087975</v>
      </c>
      <c r="AV55" s="1">
        <f t="shared" si="51"/>
        <v>7.1676263422887576</v>
      </c>
      <c r="AW55" s="1">
        <f t="shared" si="51"/>
        <v>7.1671026497887471</v>
      </c>
      <c r="AX55" s="1">
        <f t="shared" si="51"/>
        <v>7.1635101290232877</v>
      </c>
      <c r="AY55" s="1">
        <f t="shared" si="51"/>
        <v>7.1392723081772758</v>
      </c>
      <c r="AZ55" s="1">
        <f t="shared" si="66"/>
        <v>6.9902647283214687</v>
      </c>
      <c r="BB55" s="1">
        <v>21500</v>
      </c>
      <c r="BC55" s="1">
        <f t="shared" si="38"/>
        <v>-0.19758141477708335</v>
      </c>
      <c r="BD55" s="1">
        <f t="shared" si="39"/>
        <v>-0.13932883412109748</v>
      </c>
      <c r="BE55" s="1">
        <f t="shared" si="40"/>
        <v>-5.8252580655985868E-2</v>
      </c>
      <c r="BF55" s="1">
        <f t="shared" si="41"/>
        <v>1.0951483993740323</v>
      </c>
      <c r="BG55" s="1">
        <f t="shared" si="42"/>
        <v>-0.94976123125029532</v>
      </c>
      <c r="BH55" s="1">
        <f t="shared" si="43"/>
        <v>1.1430615968115474</v>
      </c>
      <c r="BI55" s="1">
        <f t="shared" si="44"/>
        <v>0.64313038724937266</v>
      </c>
      <c r="BJ55" s="1">
        <f t="shared" si="52"/>
        <v>7.2251251899829594</v>
      </c>
      <c r="BK55" s="1">
        <f t="shared" si="52"/>
        <v>7.2251240800821401</v>
      </c>
      <c r="BL55" s="1">
        <f t="shared" si="52"/>
        <v>7.2251158540679548</v>
      </c>
      <c r="BM55" s="1">
        <f t="shared" si="52"/>
        <v>7.2250548899799538</v>
      </c>
      <c r="BN55" s="1">
        <f t="shared" si="52"/>
        <v>7.2246032361166952</v>
      </c>
      <c r="BO55" s="1">
        <f t="shared" si="52"/>
        <v>7.2212658278256008</v>
      </c>
      <c r="BP55" s="1">
        <f t="shared" si="52"/>
        <v>7.1970580652460603</v>
      </c>
      <c r="BQ55" s="1">
        <f t="shared" si="45"/>
        <v>7.0396272786973517</v>
      </c>
    </row>
    <row r="56" spans="1:69">
      <c r="A56" t="s">
        <v>140</v>
      </c>
      <c r="B56" s="2" t="s">
        <v>126</v>
      </c>
      <c r="C56" s="55">
        <v>52761.340100000001</v>
      </c>
      <c r="D56" s="55">
        <v>8.0000000000000004E-4</v>
      </c>
      <c r="E56" s="1">
        <f t="shared" si="53"/>
        <v>22032.915824877011</v>
      </c>
      <c r="F56" s="105">
        <f t="shared" si="46"/>
        <v>22033.5</v>
      </c>
      <c r="G56" s="1">
        <f t="shared" si="49"/>
        <v>-0.2026964999968186</v>
      </c>
      <c r="K56" s="1">
        <f t="shared" si="50"/>
        <v>-0.2026964999968186</v>
      </c>
      <c r="O56" s="1">
        <f t="shared" ca="1" si="54"/>
        <v>-0.20127005705445347</v>
      </c>
      <c r="Q56" s="100">
        <f t="shared" si="55"/>
        <v>37742.840100000001</v>
      </c>
      <c r="R56" s="2">
        <v>1</v>
      </c>
      <c r="S56" s="192"/>
      <c r="AE56" s="1">
        <f t="shared" si="56"/>
        <v>22033.5</v>
      </c>
      <c r="AF56" s="1">
        <f t="shared" si="57"/>
        <v>-0.20031640459362463</v>
      </c>
      <c r="AG56" s="1">
        <f t="shared" si="30"/>
        <v>-0.14541239041218437</v>
      </c>
      <c r="AH56" s="1">
        <f t="shared" si="33"/>
        <v>-2.3800954031939769E-3</v>
      </c>
      <c r="AI56" s="1">
        <f t="shared" si="31"/>
        <v>5.6648541283050998E-6</v>
      </c>
      <c r="AJ56" s="1">
        <f t="shared" si="58"/>
        <v>5.6648541283050998E-6</v>
      </c>
      <c r="AK56" s="1">
        <f t="shared" si="59"/>
        <v>-0.2026964999968186</v>
      </c>
      <c r="AL56" s="2"/>
      <c r="AM56" s="1">
        <f t="shared" si="60"/>
        <v>-5.7284109584634223E-2</v>
      </c>
      <c r="AN56" s="1">
        <f t="shared" si="61"/>
        <v>1.0729520102171826</v>
      </c>
      <c r="AO56" s="1">
        <f t="shared" si="62"/>
        <v>-0.91210995918487725</v>
      </c>
      <c r="AP56" s="1">
        <f t="shared" si="63"/>
        <v>0.21746774730153556</v>
      </c>
      <c r="AQ56" s="1">
        <f t="shared" si="64"/>
        <v>1.2471318389831572</v>
      </c>
      <c r="AR56" s="1">
        <f t="shared" si="65"/>
        <v>0.71930611684977186</v>
      </c>
      <c r="AS56" s="1">
        <f t="shared" si="51"/>
        <v>7.3185635821364494</v>
      </c>
      <c r="AT56" s="1">
        <f t="shared" si="51"/>
        <v>7.3185630501205603</v>
      </c>
      <c r="AU56" s="1">
        <f t="shared" si="51"/>
        <v>7.3185585041145869</v>
      </c>
      <c r="AV56" s="1">
        <f t="shared" si="51"/>
        <v>7.3185196605105132</v>
      </c>
      <c r="AW56" s="1">
        <f t="shared" si="51"/>
        <v>7.3181878627880126</v>
      </c>
      <c r="AX56" s="1">
        <f t="shared" si="51"/>
        <v>7.3153612006575273</v>
      </c>
      <c r="AY56" s="1">
        <f t="shared" si="51"/>
        <v>7.2917995135362084</v>
      </c>
      <c r="AZ56" s="1">
        <f t="shared" si="66"/>
        <v>7.1212859473036572</v>
      </c>
      <c r="BB56" s="1">
        <v>22000</v>
      </c>
      <c r="BC56" s="1">
        <f t="shared" si="38"/>
        <v>-0.20015642827765984</v>
      </c>
      <c r="BD56" s="1">
        <f t="shared" si="39"/>
        <v>-0.14279740601008276</v>
      </c>
      <c r="BE56" s="1">
        <f t="shared" si="40"/>
        <v>-5.7359022267577081E-2</v>
      </c>
      <c r="BF56" s="1">
        <f t="shared" si="41"/>
        <v>1.0743444340941675</v>
      </c>
      <c r="BG56" s="1">
        <f t="shared" si="42"/>
        <v>-0.91471888708246052</v>
      </c>
      <c r="BH56" s="1">
        <f t="shared" si="43"/>
        <v>1.2407220054044792</v>
      </c>
      <c r="BI56" s="1">
        <f t="shared" si="44"/>
        <v>0.7144541407072208</v>
      </c>
      <c r="BJ56" s="1">
        <f t="shared" si="52"/>
        <v>7.3127526188033025</v>
      </c>
      <c r="BK56" s="1">
        <f t="shared" si="52"/>
        <v>7.3127520588971198</v>
      </c>
      <c r="BL56" s="1">
        <f t="shared" si="52"/>
        <v>7.31274732090443</v>
      </c>
      <c r="BM56" s="1">
        <f t="shared" si="52"/>
        <v>7.3127072289419752</v>
      </c>
      <c r="BN56" s="1">
        <f t="shared" si="52"/>
        <v>7.3123680856084556</v>
      </c>
      <c r="BO56" s="1">
        <f t="shared" si="52"/>
        <v>7.3095068348953927</v>
      </c>
      <c r="BP56" s="1">
        <f t="shared" si="52"/>
        <v>7.2858829914337662</v>
      </c>
      <c r="BQ56" s="1">
        <f t="shared" si="45"/>
        <v>7.1161583645514339</v>
      </c>
    </row>
    <row r="57" spans="1:69">
      <c r="A57" t="s">
        <v>140</v>
      </c>
      <c r="B57" s="2" t="s">
        <v>133</v>
      </c>
      <c r="C57" s="55">
        <v>52761.518499999998</v>
      </c>
      <c r="D57" s="55">
        <v>1.1000000000000001E-3</v>
      </c>
      <c r="E57" s="1">
        <f t="shared" si="53"/>
        <v>22033.429977030304</v>
      </c>
      <c r="F57" s="105">
        <f t="shared" si="46"/>
        <v>22034</v>
      </c>
      <c r="G57" s="1">
        <f t="shared" si="49"/>
        <v>-0.19778600000427105</v>
      </c>
      <c r="K57" s="1">
        <f t="shared" si="50"/>
        <v>-0.19778600000427105</v>
      </c>
      <c r="O57" s="1">
        <f t="shared" ca="1" si="54"/>
        <v>-0.20127100945012283</v>
      </c>
      <c r="Q57" s="100">
        <f t="shared" si="55"/>
        <v>37743.018499999998</v>
      </c>
      <c r="R57" s="2">
        <v>1</v>
      </c>
      <c r="S57" s="192"/>
      <c r="T57" s="2">
        <v>1.4600383087790662E-8</v>
      </c>
      <c r="U57" s="2">
        <v>5.9917092737666473E-20</v>
      </c>
      <c r="V57" s="2">
        <v>3.1364905566142325E-27</v>
      </c>
      <c r="W57" s="2">
        <v>1.051130390227856E-8</v>
      </c>
      <c r="X57" s="2">
        <v>1.3074694693046048E-5</v>
      </c>
      <c r="Y57" s="1">
        <v>4.0814335025564188E-7</v>
      </c>
      <c r="Z57" s="1">
        <v>0.12318966696780992</v>
      </c>
      <c r="AA57" s="1">
        <v>766.20661153431411</v>
      </c>
      <c r="AB57" s="1">
        <v>3.1554652361964367E-4</v>
      </c>
      <c r="AC57" s="1">
        <v>1.3744037500202282E-5</v>
      </c>
      <c r="AE57" s="1">
        <f t="shared" si="56"/>
        <v>22034</v>
      </c>
      <c r="AF57" s="1">
        <f t="shared" si="57"/>
        <v>-0.20031878076129794</v>
      </c>
      <c r="AG57" s="1">
        <f t="shared" si="30"/>
        <v>-0.14050302243084745</v>
      </c>
      <c r="AH57" s="1">
        <f t="shared" si="33"/>
        <v>2.5327807570268979E-3</v>
      </c>
      <c r="AI57" s="1">
        <f t="shared" si="31"/>
        <v>6.4149783631657457E-6</v>
      </c>
      <c r="AJ57" s="1">
        <f t="shared" si="58"/>
        <v>6.4149783631657457E-6</v>
      </c>
      <c r="AK57" s="1">
        <f t="shared" si="59"/>
        <v>-0.19778600000427105</v>
      </c>
      <c r="AL57" s="2"/>
      <c r="AM57" s="1">
        <f t="shared" si="60"/>
        <v>-5.7282977573423613E-2</v>
      </c>
      <c r="AN57" s="1">
        <f t="shared" si="61"/>
        <v>1.072931232305141</v>
      </c>
      <c r="AO57" s="1">
        <f t="shared" si="62"/>
        <v>-0.9120707874766153</v>
      </c>
      <c r="AP57" s="1">
        <f t="shared" si="63"/>
        <v>0.21747471638235552</v>
      </c>
      <c r="AQ57" s="1">
        <f t="shared" si="64"/>
        <v>1.2472273822504192</v>
      </c>
      <c r="AR57" s="1">
        <f t="shared" si="65"/>
        <v>0.71937860807928622</v>
      </c>
      <c r="AS57" s="1">
        <f t="shared" si="51"/>
        <v>7.318650255854628</v>
      </c>
      <c r="AT57" s="1">
        <f t="shared" si="51"/>
        <v>7.3186497242471704</v>
      </c>
      <c r="AU57" s="1">
        <f t="shared" si="51"/>
        <v>7.3186451810673727</v>
      </c>
      <c r="AV57" s="1">
        <f t="shared" si="51"/>
        <v>7.3186063559384227</v>
      </c>
      <c r="AW57" s="1">
        <f t="shared" si="51"/>
        <v>7.3182746675453929</v>
      </c>
      <c r="AX57" s="1">
        <f t="shared" si="51"/>
        <v>7.3154485237137763</v>
      </c>
      <c r="AY57" s="1">
        <f t="shared" si="51"/>
        <v>7.2918877859319871</v>
      </c>
      <c r="AZ57" s="1">
        <f t="shared" si="66"/>
        <v>7.1213624783895106</v>
      </c>
      <c r="BB57" s="1">
        <v>22500</v>
      </c>
      <c r="BC57" s="1">
        <f t="shared" si="38"/>
        <v>-0.20239068755708506</v>
      </c>
      <c r="BD57" s="1">
        <f t="shared" si="39"/>
        <v>-0.14633576996066172</v>
      </c>
      <c r="BE57" s="1">
        <f t="shared" si="40"/>
        <v>-5.605491759642333E-2</v>
      </c>
      <c r="BF57" s="1">
        <f t="shared" si="41"/>
        <v>1.0536582232488267</v>
      </c>
      <c r="BG57" s="1">
        <f t="shared" si="42"/>
        <v>-0.87277295900677088</v>
      </c>
      <c r="BH57" s="1">
        <f t="shared" si="43"/>
        <v>1.3346790990545574</v>
      </c>
      <c r="BI57" s="1">
        <f t="shared" si="44"/>
        <v>0.78793294603450015</v>
      </c>
      <c r="BJ57" s="1">
        <f t="shared" si="52"/>
        <v>7.3987025008913383</v>
      </c>
      <c r="BK57" s="1">
        <f t="shared" si="52"/>
        <v>7.3987022597126311</v>
      </c>
      <c r="BL57" s="1">
        <f t="shared" si="52"/>
        <v>7.3986998685077099</v>
      </c>
      <c r="BM57" s="1">
        <f t="shared" si="52"/>
        <v>7.3986761611553717</v>
      </c>
      <c r="BN57" s="1">
        <f t="shared" si="52"/>
        <v>7.3984411791538633</v>
      </c>
      <c r="BO57" s="1">
        <f t="shared" si="52"/>
        <v>7.3961181539631138</v>
      </c>
      <c r="BP57" s="1">
        <f t="shared" si="52"/>
        <v>7.3737143243753813</v>
      </c>
      <c r="BQ57" s="1">
        <f t="shared" si="45"/>
        <v>7.1926894504055161</v>
      </c>
    </row>
    <row r="58" spans="1:69">
      <c r="A58" t="s">
        <v>141</v>
      </c>
      <c r="B58" s="2" t="s">
        <v>126</v>
      </c>
      <c r="C58" s="55">
        <v>52769.496400000004</v>
      </c>
      <c r="D58" s="55">
        <v>4.0000000000000002E-4</v>
      </c>
      <c r="E58" s="1">
        <f t="shared" si="53"/>
        <v>22056.422434787128</v>
      </c>
      <c r="F58" s="105">
        <f t="shared" si="46"/>
        <v>22057</v>
      </c>
      <c r="G58" s="1">
        <f t="shared" si="49"/>
        <v>-0.20040299999527633</v>
      </c>
      <c r="K58" s="1">
        <f t="shared" si="50"/>
        <v>-0.20040299999527633</v>
      </c>
      <c r="O58" s="1">
        <f t="shared" ca="1" si="54"/>
        <v>-0.20131481965091355</v>
      </c>
      <c r="Q58" s="100">
        <f t="shared" si="55"/>
        <v>37750.996400000004</v>
      </c>
      <c r="R58" s="2">
        <v>1</v>
      </c>
      <c r="S58" s="192"/>
      <c r="AE58" s="1">
        <f t="shared" si="56"/>
        <v>22057</v>
      </c>
      <c r="AF58" s="1">
        <f t="shared" si="57"/>
        <v>-0.2004277189867486</v>
      </c>
      <c r="AG58" s="1">
        <f t="shared" si="30"/>
        <v>-0.14317253587028189</v>
      </c>
      <c r="AH58" s="1">
        <f t="shared" si="33"/>
        <v>2.47189914722723E-5</v>
      </c>
      <c r="AI58" s="1">
        <f t="shared" si="31"/>
        <v>6.1102853940627066E-10</v>
      </c>
      <c r="AJ58" s="1">
        <f t="shared" si="58"/>
        <v>6.1102853940627066E-10</v>
      </c>
      <c r="AK58" s="1">
        <f t="shared" si="59"/>
        <v>-0.20040299999527633</v>
      </c>
      <c r="AL58" s="2"/>
      <c r="AM58" s="1">
        <f t="shared" si="60"/>
        <v>-5.7230464124994454E-2</v>
      </c>
      <c r="AN58" s="1">
        <f t="shared" si="61"/>
        <v>1.0719756026215133</v>
      </c>
      <c r="AO58" s="1">
        <f t="shared" si="62"/>
        <v>-0.91026155003747644</v>
      </c>
      <c r="AP58" s="1">
        <f t="shared" si="63"/>
        <v>0.21779285924566588</v>
      </c>
      <c r="AQ58" s="1">
        <f t="shared" si="64"/>
        <v>1.2516183739148257</v>
      </c>
      <c r="AR58" s="1">
        <f t="shared" si="65"/>
        <v>0.72271556098015888</v>
      </c>
      <c r="AS58" s="1">
        <f t="shared" si="51"/>
        <v>7.3226354326089167</v>
      </c>
      <c r="AT58" s="1">
        <f t="shared" si="51"/>
        <v>7.3226349195426899</v>
      </c>
      <c r="AU58" s="1">
        <f t="shared" si="51"/>
        <v>7.3226305051215572</v>
      </c>
      <c r="AV58" s="1">
        <f t="shared" si="51"/>
        <v>7.3225925248178294</v>
      </c>
      <c r="AW58" s="1">
        <f t="shared" si="51"/>
        <v>7.3222658554476858</v>
      </c>
      <c r="AX58" s="1">
        <f t="shared" si="51"/>
        <v>7.3194636168486182</v>
      </c>
      <c r="AY58" s="1">
        <f t="shared" si="51"/>
        <v>7.2959472353557473</v>
      </c>
      <c r="AZ58" s="1">
        <f t="shared" si="66"/>
        <v>7.1248829083387992</v>
      </c>
      <c r="BB58" s="1">
        <v>23000</v>
      </c>
      <c r="BC58" s="1">
        <f t="shared" si="38"/>
        <v>-0.20431788835091702</v>
      </c>
      <c r="BD58" s="1">
        <f t="shared" si="39"/>
        <v>-0.14994392597283446</v>
      </c>
      <c r="BE58" s="1">
        <f t="shared" si="40"/>
        <v>-5.437396237808257E-2</v>
      </c>
      <c r="BF58" s="1">
        <f t="shared" si="41"/>
        <v>1.0333138995620121</v>
      </c>
      <c r="BG58" s="1">
        <f t="shared" si="42"/>
        <v>-0.82516190931706968</v>
      </c>
      <c r="BH58" s="1">
        <f t="shared" si="43"/>
        <v>1.4250449519570072</v>
      </c>
      <c r="BI58" s="1">
        <f t="shared" si="44"/>
        <v>0.86392425961752184</v>
      </c>
      <c r="BJ58" s="1">
        <f t="shared" si="52"/>
        <v>7.482993764832802</v>
      </c>
      <c r="BK58" s="1">
        <f t="shared" si="52"/>
        <v>7.482993680175432</v>
      </c>
      <c r="BL58" s="1">
        <f t="shared" si="52"/>
        <v>7.4829926621442269</v>
      </c>
      <c r="BM58" s="1">
        <f t="shared" si="52"/>
        <v>7.4829804202110477</v>
      </c>
      <c r="BN58" s="1">
        <f t="shared" si="52"/>
        <v>7.482833239824485</v>
      </c>
      <c r="BO58" s="1">
        <f t="shared" si="52"/>
        <v>7.4810680792987698</v>
      </c>
      <c r="BP58" s="1">
        <f t="shared" si="52"/>
        <v>7.4604859107412942</v>
      </c>
      <c r="BQ58" s="1">
        <f t="shared" si="45"/>
        <v>7.2692205362595974</v>
      </c>
    </row>
    <row r="59" spans="1:69">
      <c r="A59" s="109" t="s">
        <v>142</v>
      </c>
      <c r="B59" s="13" t="s">
        <v>126</v>
      </c>
      <c r="C59" s="110">
        <v>52782.510999999999</v>
      </c>
      <c r="D59" s="110" t="s">
        <v>143</v>
      </c>
      <c r="E59" s="1">
        <f t="shared" si="53"/>
        <v>22093.930756616388</v>
      </c>
      <c r="F59" s="105">
        <f t="shared" si="46"/>
        <v>22094.5</v>
      </c>
      <c r="G59" s="1">
        <f t="shared" si="49"/>
        <v>-0.19751550000364659</v>
      </c>
      <c r="K59" s="1">
        <f t="shared" si="50"/>
        <v>-0.19751550000364659</v>
      </c>
      <c r="O59" s="1">
        <f t="shared" ca="1" si="54"/>
        <v>-0.20138624932611582</v>
      </c>
      <c r="Q59" s="100">
        <f t="shared" si="55"/>
        <v>37764.010999999999</v>
      </c>
      <c r="R59" s="2">
        <v>1</v>
      </c>
      <c r="S59" s="192"/>
      <c r="AE59" s="1">
        <f t="shared" si="56"/>
        <v>22094.5</v>
      </c>
      <c r="AF59" s="1">
        <f t="shared" si="57"/>
        <v>-0.20060380768912633</v>
      </c>
      <c r="AG59" s="1">
        <f t="shared" si="30"/>
        <v>-0.14037250028255793</v>
      </c>
      <c r="AH59" s="1">
        <f t="shared" si="33"/>
        <v>3.0883076854797409E-3</v>
      </c>
      <c r="AI59" s="1">
        <f t="shared" si="31"/>
        <v>9.5376443601932344E-6</v>
      </c>
      <c r="AJ59" s="1">
        <f t="shared" si="58"/>
        <v>9.5376443601932344E-6</v>
      </c>
      <c r="AK59" s="1">
        <f t="shared" si="59"/>
        <v>-0.19751550000364659</v>
      </c>
      <c r="AL59" s="2"/>
      <c r="AM59" s="1">
        <f t="shared" si="60"/>
        <v>-5.7142999721088647E-2</v>
      </c>
      <c r="AN59" s="1">
        <f t="shared" si="61"/>
        <v>1.0704182032925826</v>
      </c>
      <c r="AO59" s="1">
        <f t="shared" si="62"/>
        <v>-0.90728113796481691</v>
      </c>
      <c r="AP59" s="1">
        <f t="shared" si="63"/>
        <v>0.21830138239639463</v>
      </c>
      <c r="AQ59" s="1">
        <f t="shared" si="64"/>
        <v>1.2587608333162723</v>
      </c>
      <c r="AR59" s="1">
        <f t="shared" si="65"/>
        <v>0.72816619863402221</v>
      </c>
      <c r="AS59" s="1">
        <f t="shared" ref="AS59:AY68" si="67">$AZ59+$AG$7*SIN(AT59)</f>
        <v>7.3291253901792341</v>
      </c>
      <c r="AT59" s="1">
        <f t="shared" si="67"/>
        <v>7.3291249063202901</v>
      </c>
      <c r="AU59" s="1">
        <f t="shared" si="67"/>
        <v>7.3291206966241322</v>
      </c>
      <c r="AV59" s="1">
        <f t="shared" si="67"/>
        <v>7.3290840724858537</v>
      </c>
      <c r="AW59" s="1">
        <f t="shared" si="67"/>
        <v>7.3287655420578286</v>
      </c>
      <c r="AX59" s="1">
        <f t="shared" si="67"/>
        <v>7.3260025380409139</v>
      </c>
      <c r="AY59" s="1">
        <f t="shared" si="67"/>
        <v>7.3025613536649985</v>
      </c>
      <c r="AZ59" s="1">
        <f t="shared" si="66"/>
        <v>7.1306227397778557</v>
      </c>
      <c r="BB59" s="1">
        <v>23500</v>
      </c>
      <c r="BC59" s="1">
        <f t="shared" si="38"/>
        <v>-0.20597215610403705</v>
      </c>
      <c r="BD59" s="1">
        <f t="shared" si="39"/>
        <v>-0.15362187404660091</v>
      </c>
      <c r="BE59" s="1">
        <f t="shared" si="40"/>
        <v>-5.2350282057436137E-2</v>
      </c>
      <c r="BF59" s="1">
        <f t="shared" si="41"/>
        <v>1.0134872480019483</v>
      </c>
      <c r="BG59" s="1">
        <f t="shared" si="42"/>
        <v>-0.77300895218594956</v>
      </c>
      <c r="BH59" s="1">
        <f t="shared" si="43"/>
        <v>1.5119631421803996</v>
      </c>
      <c r="BI59" s="1">
        <f t="shared" si="44"/>
        <v>0.94283201199286526</v>
      </c>
      <c r="BJ59" s="1">
        <f t="shared" si="52"/>
        <v>7.5656614508558953</v>
      </c>
      <c r="BK59" s="1">
        <f t="shared" si="52"/>
        <v>7.565661428556159</v>
      </c>
      <c r="BL59" s="1">
        <f t="shared" si="52"/>
        <v>7.5656610866502207</v>
      </c>
      <c r="BM59" s="1">
        <f t="shared" si="52"/>
        <v>7.5656558444998163</v>
      </c>
      <c r="BN59" s="1">
        <f t="shared" si="52"/>
        <v>7.5655754827027097</v>
      </c>
      <c r="BO59" s="1">
        <f t="shared" si="52"/>
        <v>7.564346255078533</v>
      </c>
      <c r="BP59" s="1">
        <f t="shared" si="52"/>
        <v>7.5461378011161964</v>
      </c>
      <c r="BQ59" s="1">
        <f t="shared" si="45"/>
        <v>7.3457516221136796</v>
      </c>
    </row>
    <row r="60" spans="1:69">
      <c r="A60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3"/>
        <v>22133.919055620088</v>
      </c>
      <c r="F60" s="105">
        <f t="shared" si="46"/>
        <v>22134.5</v>
      </c>
      <c r="G60" s="1">
        <f t="shared" si="49"/>
        <v>-0.20157549999566982</v>
      </c>
      <c r="K60" s="1">
        <f t="shared" si="50"/>
        <v>-0.20157549999566982</v>
      </c>
      <c r="O60" s="1">
        <f t="shared" ca="1" si="54"/>
        <v>-0.2014624409796649</v>
      </c>
      <c r="Q60" s="100">
        <f t="shared" si="55"/>
        <v>37777.886100000003</v>
      </c>
      <c r="R60" s="2">
        <v>1</v>
      </c>
      <c r="S60" s="192"/>
      <c r="AE60" s="1">
        <f t="shared" si="56"/>
        <v>22134.5</v>
      </c>
      <c r="AF60" s="1">
        <f t="shared" si="57"/>
        <v>-0.2007895617383198</v>
      </c>
      <c r="AG60" s="1">
        <f t="shared" si="30"/>
        <v>-0.14452830224953866</v>
      </c>
      <c r="AH60" s="1">
        <f t="shared" si="33"/>
        <v>-7.8593825735001621E-4</v>
      </c>
      <c r="AI60" s="1">
        <f t="shared" si="31"/>
        <v>6.176989443663803E-7</v>
      </c>
      <c r="AJ60" s="1">
        <f t="shared" si="58"/>
        <v>6.176989443663803E-7</v>
      </c>
      <c r="AK60" s="1">
        <f t="shared" si="59"/>
        <v>-0.20157549999566982</v>
      </c>
      <c r="AL60" s="2"/>
      <c r="AM60" s="1">
        <f t="shared" si="60"/>
        <v>-5.7047197746131165E-2</v>
      </c>
      <c r="AN60" s="1">
        <f t="shared" si="61"/>
        <v>1.0687580238231897</v>
      </c>
      <c r="AO60" s="1">
        <f t="shared" si="62"/>
        <v>-0.90406079358697866</v>
      </c>
      <c r="AP60" s="1">
        <f t="shared" si="63"/>
        <v>0.21882995926303622</v>
      </c>
      <c r="AQ60" s="1">
        <f t="shared" si="64"/>
        <v>1.2663565892325979</v>
      </c>
      <c r="AR60" s="1">
        <f t="shared" si="65"/>
        <v>0.73399395487918873</v>
      </c>
      <c r="AS60" s="1">
        <f t="shared" si="67"/>
        <v>7.336037614370257</v>
      </c>
      <c r="AT60" s="1">
        <f t="shared" si="67"/>
        <v>7.336037160295966</v>
      </c>
      <c r="AU60" s="1">
        <f t="shared" si="67"/>
        <v>7.3360331619067978</v>
      </c>
      <c r="AV60" s="1">
        <f t="shared" si="67"/>
        <v>7.3359979549674987</v>
      </c>
      <c r="AW60" s="1">
        <f t="shared" si="67"/>
        <v>7.3356880418202195</v>
      </c>
      <c r="AX60" s="1">
        <f t="shared" si="67"/>
        <v>7.3329672238235801</v>
      </c>
      <c r="AY60" s="1">
        <f t="shared" si="67"/>
        <v>7.309610168826759</v>
      </c>
      <c r="AZ60" s="1">
        <f t="shared" si="66"/>
        <v>7.1367452266461822</v>
      </c>
      <c r="BB60" s="1">
        <v>24000</v>
      </c>
      <c r="BC60" s="1">
        <f t="shared" si="38"/>
        <v>-0.20738730698857166</v>
      </c>
      <c r="BD60" s="1">
        <f t="shared" si="39"/>
        <v>-0.1573696141819611</v>
      </c>
      <c r="BE60" s="1">
        <f t="shared" si="40"/>
        <v>-5.0017692806610572E-2</v>
      </c>
      <c r="BF60" s="1">
        <f t="shared" si="41"/>
        <v>0.99431149643280636</v>
      </c>
      <c r="BG60" s="1">
        <f t="shared" si="42"/>
        <v>-0.71731089900139611</v>
      </c>
      <c r="BH60" s="1">
        <f t="shared" si="43"/>
        <v>1.5955985725462021</v>
      </c>
      <c r="BI60" s="1">
        <f t="shared" si="44"/>
        <v>1.0251149872675842</v>
      </c>
      <c r="BJ60" s="1">
        <f t="shared" ref="BJ60:BP69" si="68">$BQ60+$AG$7*SIN(BK60)</f>
        <v>7.6467530321383457</v>
      </c>
      <c r="BK60" s="1">
        <f t="shared" si="68"/>
        <v>7.6467530283933947</v>
      </c>
      <c r="BL60" s="1">
        <f t="shared" si="68"/>
        <v>7.6467529490414448</v>
      </c>
      <c r="BM60" s="1">
        <f t="shared" si="68"/>
        <v>7.646751267656037</v>
      </c>
      <c r="BN60" s="1">
        <f t="shared" si="68"/>
        <v>7.6467156440059822</v>
      </c>
      <c r="BO60" s="1">
        <f t="shared" si="68"/>
        <v>7.6459622961121267</v>
      </c>
      <c r="BP60" s="1">
        <f t="shared" si="68"/>
        <v>7.6306166009518872</v>
      </c>
      <c r="BQ60" s="1">
        <f t="shared" si="45"/>
        <v>7.4222827079677618</v>
      </c>
    </row>
    <row r="61" spans="1:69">
      <c r="A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3"/>
        <v>22136.920966398542</v>
      </c>
      <c r="F61" s="105">
        <f t="shared" si="46"/>
        <v>22137.5</v>
      </c>
      <c r="G61" s="1">
        <f t="shared" si="49"/>
        <v>-0.20091250000405125</v>
      </c>
      <c r="K61" s="1">
        <f t="shared" si="50"/>
        <v>-0.20091250000405125</v>
      </c>
      <c r="O61" s="1">
        <f t="shared" ca="1" si="54"/>
        <v>-0.20146815535368109</v>
      </c>
      <c r="Q61" s="100">
        <f t="shared" si="55"/>
        <v>37778.9277</v>
      </c>
      <c r="R61" s="2">
        <v>1</v>
      </c>
      <c r="S61" s="192"/>
      <c r="AE61" s="1">
        <f t="shared" si="56"/>
        <v>22137.5</v>
      </c>
      <c r="AF61" s="1">
        <f t="shared" si="57"/>
        <v>-0.20080340745528633</v>
      </c>
      <c r="AG61" s="1">
        <f t="shared" si="30"/>
        <v>-0.14387259124911678</v>
      </c>
      <c r="AH61" s="1">
        <f t="shared" si="33"/>
        <v>-1.0909254876492747E-4</v>
      </c>
      <c r="AI61" s="1">
        <f t="shared" si="31"/>
        <v>1.1901184196028077E-8</v>
      </c>
      <c r="AJ61" s="1">
        <f t="shared" si="58"/>
        <v>1.1901184196028077E-8</v>
      </c>
      <c r="AK61" s="1">
        <f t="shared" si="59"/>
        <v>-0.20091250000405125</v>
      </c>
      <c r="AL61" s="2"/>
      <c r="AM61" s="1">
        <f t="shared" si="60"/>
        <v>-5.7039908754934469E-2</v>
      </c>
      <c r="AN61" s="1">
        <f t="shared" si="61"/>
        <v>1.0686335572120995</v>
      </c>
      <c r="AO61" s="1">
        <f t="shared" si="62"/>
        <v>-0.90381756932216684</v>
      </c>
      <c r="AP61" s="1">
        <f t="shared" si="63"/>
        <v>0.21886902872619024</v>
      </c>
      <c r="AQ61" s="1">
        <f t="shared" si="64"/>
        <v>1.2669253207634021</v>
      </c>
      <c r="AR61" s="1">
        <f t="shared" si="65"/>
        <v>0.73443161324443262</v>
      </c>
      <c r="AS61" s="1">
        <f t="shared" si="67"/>
        <v>7.3365555987209277</v>
      </c>
      <c r="AT61" s="1">
        <f t="shared" si="67"/>
        <v>7.3365551468244332</v>
      </c>
      <c r="AU61" s="1">
        <f t="shared" si="67"/>
        <v>7.3365511639910288</v>
      </c>
      <c r="AV61" s="1">
        <f t="shared" si="67"/>
        <v>7.3365160621093306</v>
      </c>
      <c r="AW61" s="1">
        <f t="shared" si="67"/>
        <v>7.3362067924597154</v>
      </c>
      <c r="AX61" s="1">
        <f t="shared" si="67"/>
        <v>7.3334891517994789</v>
      </c>
      <c r="AY61" s="1">
        <f t="shared" si="67"/>
        <v>7.3101385691771741</v>
      </c>
      <c r="AZ61" s="1">
        <f t="shared" si="66"/>
        <v>7.1372044131613066</v>
      </c>
      <c r="BB61" s="1">
        <v>24500</v>
      </c>
      <c r="BC61" s="1">
        <f t="shared" si="38"/>
        <v>-0.2085963045896865</v>
      </c>
      <c r="BD61" s="1">
        <f t="shared" si="39"/>
        <v>-0.16118714637891499</v>
      </c>
      <c r="BE61" s="1">
        <f t="shared" si="40"/>
        <v>-4.7409158210771525E-2</v>
      </c>
      <c r="BF61" s="1">
        <f t="shared" si="41"/>
        <v>0.97588362596816824</v>
      </c>
      <c r="BG61" s="1">
        <f t="shared" si="42"/>
        <v>-0.65893687930355715</v>
      </c>
      <c r="BH61" s="1">
        <f t="shared" si="43"/>
        <v>1.6761291770721471</v>
      </c>
      <c r="BI61" s="1">
        <f t="shared" si="44"/>
        <v>1.1112974098307695</v>
      </c>
      <c r="BJ61" s="1">
        <f t="shared" si="68"/>
        <v>7.7263252325741458</v>
      </c>
      <c r="BK61" s="1">
        <f t="shared" si="68"/>
        <v>7.7263252323046396</v>
      </c>
      <c r="BL61" s="1">
        <f t="shared" si="68"/>
        <v>7.7263252230756416</v>
      </c>
      <c r="BM61" s="1">
        <f t="shared" si="68"/>
        <v>7.7263249070371067</v>
      </c>
      <c r="BN61" s="1">
        <f t="shared" si="68"/>
        <v>7.726314085058446</v>
      </c>
      <c r="BO61" s="1">
        <f t="shared" si="68"/>
        <v>7.7259440613787262</v>
      </c>
      <c r="BP61" s="1">
        <f t="shared" si="68"/>
        <v>7.7138757831469151</v>
      </c>
      <c r="BQ61" s="1">
        <f t="shared" si="45"/>
        <v>7.498813793821844</v>
      </c>
    </row>
    <row r="62" spans="1:69">
      <c r="A62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3"/>
        <v>22159.912271347835</v>
      </c>
      <c r="F62" s="105">
        <f t="shared" si="46"/>
        <v>22160.5</v>
      </c>
      <c r="G62" s="1">
        <f t="shared" si="49"/>
        <v>-0.20392949999950361</v>
      </c>
      <c r="K62" s="1">
        <f t="shared" si="50"/>
        <v>-0.20392949999950361</v>
      </c>
      <c r="O62" s="1">
        <f t="shared" ca="1" si="54"/>
        <v>-0.20151196555447182</v>
      </c>
      <c r="Q62" s="100">
        <f t="shared" si="55"/>
        <v>37786.905200000001</v>
      </c>
      <c r="R62" s="2">
        <v>1</v>
      </c>
      <c r="S62" s="192"/>
      <c r="AE62" s="1">
        <f t="shared" si="56"/>
        <v>22160.5</v>
      </c>
      <c r="AF62" s="1">
        <f t="shared" si="57"/>
        <v>-0.20090916180983215</v>
      </c>
      <c r="AG62" s="1">
        <f t="shared" si="30"/>
        <v>-0.14694595312391362</v>
      </c>
      <c r="AH62" s="1">
        <f t="shared" si="33"/>
        <v>-3.0203381896714565E-3</v>
      </c>
      <c r="AI62" s="1">
        <f t="shared" si="31"/>
        <v>9.1224427799878509E-6</v>
      </c>
      <c r="AJ62" s="1">
        <f t="shared" si="58"/>
        <v>9.1224427799878509E-6</v>
      </c>
      <c r="AK62" s="1">
        <f t="shared" si="59"/>
        <v>-0.20392949999950361</v>
      </c>
      <c r="AL62" s="2"/>
      <c r="AM62" s="1">
        <f t="shared" si="60"/>
        <v>-5.6983546875589978E-2</v>
      </c>
      <c r="AN62" s="1">
        <f t="shared" si="61"/>
        <v>1.067679542777672</v>
      </c>
      <c r="AO62" s="1">
        <f t="shared" si="62"/>
        <v>-0.90194504321738733</v>
      </c>
      <c r="AP62" s="1">
        <f t="shared" si="63"/>
        <v>0.21916591067165922</v>
      </c>
      <c r="AQ62" s="1">
        <f t="shared" si="64"/>
        <v>1.2712811967001949</v>
      </c>
      <c r="AR62" s="1">
        <f t="shared" si="65"/>
        <v>0.7377896854282785</v>
      </c>
      <c r="AS62" s="1">
        <f t="shared" si="67"/>
        <v>7.3405248081144068</v>
      </c>
      <c r="AT62" s="1">
        <f t="shared" si="67"/>
        <v>7.3405243726581739</v>
      </c>
      <c r="AU62" s="1">
        <f t="shared" si="67"/>
        <v>7.3405205077381623</v>
      </c>
      <c r="AV62" s="1">
        <f t="shared" si="67"/>
        <v>7.3404862055509721</v>
      </c>
      <c r="AW62" s="1">
        <f t="shared" si="67"/>
        <v>7.3401818559463301</v>
      </c>
      <c r="AX62" s="1">
        <f t="shared" si="67"/>
        <v>7.3374886346719412</v>
      </c>
      <c r="AY62" s="1">
        <f t="shared" si="67"/>
        <v>7.3141884260539349</v>
      </c>
      <c r="AZ62" s="1">
        <f t="shared" si="66"/>
        <v>7.1407248431105943</v>
      </c>
      <c r="BB62" s="1">
        <v>25000</v>
      </c>
      <c r="BC62" s="1">
        <f t="shared" si="38"/>
        <v>-0.20963088198895313</v>
      </c>
      <c r="BD62" s="1">
        <f t="shared" si="39"/>
        <v>-0.16507447063746261</v>
      </c>
      <c r="BE62" s="1">
        <f t="shared" si="40"/>
        <v>-4.4556411351490528E-2</v>
      </c>
      <c r="BF62" s="1">
        <f t="shared" si="41"/>
        <v>0.95827058448239455</v>
      </c>
      <c r="BG62" s="1">
        <f t="shared" si="42"/>
        <v>-0.59863369047740844</v>
      </c>
      <c r="BH62" s="1">
        <f t="shared" si="43"/>
        <v>1.7537393961946766</v>
      </c>
      <c r="BI62" s="1">
        <f t="shared" si="44"/>
        <v>1.201982351097592</v>
      </c>
      <c r="BJ62" s="1">
        <f t="shared" si="68"/>
        <v>7.8044413541871247</v>
      </c>
      <c r="BK62" s="1">
        <f t="shared" si="68"/>
        <v>7.804441354185383</v>
      </c>
      <c r="BL62" s="1">
        <f t="shared" si="68"/>
        <v>7.8044413540320772</v>
      </c>
      <c r="BM62" s="1">
        <f t="shared" si="68"/>
        <v>7.8044413405353987</v>
      </c>
      <c r="BN62" s="1">
        <f t="shared" si="68"/>
        <v>7.8044401523362756</v>
      </c>
      <c r="BO62" s="1">
        <f t="shared" si="68"/>
        <v>7.8043356589134563</v>
      </c>
      <c r="BP62" s="1">
        <f t="shared" si="68"/>
        <v>7.7958759604231549</v>
      </c>
      <c r="BQ62" s="1">
        <f t="shared" si="45"/>
        <v>7.5753448796759262</v>
      </c>
    </row>
    <row r="63" spans="1:69">
      <c r="A63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3"/>
        <v>22214.422486663458</v>
      </c>
      <c r="F63" s="105">
        <f t="shared" si="46"/>
        <v>22215</v>
      </c>
      <c r="G63" s="1">
        <f t="shared" si="49"/>
        <v>-0.20038499999645865</v>
      </c>
      <c r="K63" s="1">
        <f t="shared" si="50"/>
        <v>-0.20038499999645865</v>
      </c>
      <c r="O63" s="1">
        <f t="shared" ca="1" si="54"/>
        <v>-0.20161577668243244</v>
      </c>
      <c r="Q63" s="100">
        <f t="shared" si="55"/>
        <v>37805.819100000001</v>
      </c>
      <c r="R63" s="2">
        <v>1</v>
      </c>
      <c r="S63" s="192"/>
      <c r="AE63" s="1">
        <f t="shared" si="56"/>
        <v>22215</v>
      </c>
      <c r="AF63" s="1">
        <f t="shared" si="57"/>
        <v>-0.20115697090312587</v>
      </c>
      <c r="AG63" s="1">
        <f t="shared" si="30"/>
        <v>-0.1435383785850162</v>
      </c>
      <c r="AH63" s="1">
        <f t="shared" si="33"/>
        <v>7.7197090666722423E-4</v>
      </c>
      <c r="AI63" s="1">
        <f t="shared" si="31"/>
        <v>5.9593908074061625E-7</v>
      </c>
      <c r="AJ63" s="1">
        <f t="shared" si="58"/>
        <v>5.9593908074061625E-7</v>
      </c>
      <c r="AK63" s="1">
        <f t="shared" si="59"/>
        <v>-0.20038499999645865</v>
      </c>
      <c r="AL63" s="2"/>
      <c r="AM63" s="1">
        <f t="shared" si="60"/>
        <v>-5.6846621411442443E-2</v>
      </c>
      <c r="AN63" s="1">
        <f t="shared" si="61"/>
        <v>1.0654206704055189</v>
      </c>
      <c r="AO63" s="1">
        <f t="shared" si="62"/>
        <v>-0.89745340171101462</v>
      </c>
      <c r="AP63" s="1">
        <f t="shared" si="63"/>
        <v>0.21985075118094294</v>
      </c>
      <c r="AQ63" s="1">
        <f t="shared" si="64"/>
        <v>1.2815717056255667</v>
      </c>
      <c r="AR63" s="1">
        <f t="shared" si="65"/>
        <v>0.74576602437104045</v>
      </c>
      <c r="AS63" s="1">
        <f t="shared" si="67"/>
        <v>7.3499159617401766</v>
      </c>
      <c r="AT63" s="1">
        <f t="shared" si="67"/>
        <v>7.3499155634627256</v>
      </c>
      <c r="AU63" s="1">
        <f t="shared" si="67"/>
        <v>7.349911968497298</v>
      </c>
      <c r="AV63" s="1">
        <f t="shared" si="67"/>
        <v>7.3498795203780629</v>
      </c>
      <c r="AW63" s="1">
        <f t="shared" si="67"/>
        <v>7.349586730313761</v>
      </c>
      <c r="AX63" s="1">
        <f t="shared" si="67"/>
        <v>7.346951775453137</v>
      </c>
      <c r="AY63" s="1">
        <f t="shared" si="67"/>
        <v>7.3237762316786972</v>
      </c>
      <c r="AZ63" s="1">
        <f t="shared" si="66"/>
        <v>7.1490667314686895</v>
      </c>
      <c r="BB63" s="1">
        <v>25500</v>
      </c>
      <c r="BC63" s="1">
        <f t="shared" si="38"/>
        <v>-0.21052129807289444</v>
      </c>
      <c r="BD63" s="1">
        <f t="shared" si="39"/>
        <v>-0.16903158695760395</v>
      </c>
      <c r="BE63" s="1">
        <f t="shared" si="40"/>
        <v>-4.148971111529047E-2</v>
      </c>
      <c r="BF63" s="1">
        <f t="shared" si="41"/>
        <v>0.94151502941260956</v>
      </c>
      <c r="BG63" s="1">
        <f t="shared" si="42"/>
        <v>-0.5370351706740234</v>
      </c>
      <c r="BH63" s="1">
        <f t="shared" si="43"/>
        <v>1.8286152123381803</v>
      </c>
      <c r="BI63" s="1">
        <f t="shared" si="44"/>
        <v>1.2978687730028784</v>
      </c>
      <c r="BJ63" s="1">
        <f t="shared" si="68"/>
        <v>7.8811690886043646</v>
      </c>
      <c r="BK63" s="1">
        <f t="shared" si="68"/>
        <v>7.8811690886044037</v>
      </c>
      <c r="BL63" s="1">
        <f t="shared" si="68"/>
        <v>7.8811690885980159</v>
      </c>
      <c r="BM63" s="1">
        <f t="shared" si="68"/>
        <v>7.8811690896225093</v>
      </c>
      <c r="BN63" s="1">
        <f t="shared" si="68"/>
        <v>7.8811689253201553</v>
      </c>
      <c r="BO63" s="1">
        <f t="shared" si="68"/>
        <v>7.8811952625161865</v>
      </c>
      <c r="BP63" s="1">
        <f t="shared" si="68"/>
        <v>7.8765851159048061</v>
      </c>
      <c r="BQ63" s="1">
        <f t="shared" si="45"/>
        <v>7.6518759655300084</v>
      </c>
    </row>
    <row r="64" spans="1:69">
      <c r="A64" s="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3"/>
        <v>22779.392412797304</v>
      </c>
      <c r="F64" s="105">
        <f t="shared" si="46"/>
        <v>22780</v>
      </c>
      <c r="G64" s="1">
        <f t="shared" si="49"/>
        <v>-0.21082000000023982</v>
      </c>
      <c r="K64" s="1">
        <f t="shared" si="50"/>
        <v>-0.21082000000023982</v>
      </c>
      <c r="O64" s="1">
        <f t="shared" ca="1" si="54"/>
        <v>-0.20269198378881328</v>
      </c>
      <c r="Q64" s="100">
        <f t="shared" si="55"/>
        <v>38001.851799999997</v>
      </c>
      <c r="R64" s="2">
        <v>1</v>
      </c>
      <c r="S64" s="192"/>
      <c r="AE64" s="1">
        <f t="shared" si="56"/>
        <v>22780</v>
      </c>
      <c r="AF64" s="1">
        <f t="shared" si="57"/>
        <v>-0.20350556357231656</v>
      </c>
      <c r="AG64" s="1">
        <f t="shared" si="30"/>
        <v>-0.1556621753734134</v>
      </c>
      <c r="AH64" s="1">
        <f t="shared" si="33"/>
        <v>-7.3144364279232599E-3</v>
      </c>
      <c r="AI64" s="1">
        <f t="shared" si="31"/>
        <v>5.3500980258130777E-5</v>
      </c>
      <c r="AJ64" s="1">
        <f t="shared" si="58"/>
        <v>5.3500980258130777E-5</v>
      </c>
      <c r="AK64" s="1">
        <f t="shared" si="59"/>
        <v>-0.21082000000023982</v>
      </c>
      <c r="AL64" s="2"/>
      <c r="AM64" s="1">
        <f t="shared" si="60"/>
        <v>-5.5157824626826411E-2</v>
      </c>
      <c r="AN64" s="1">
        <f t="shared" si="61"/>
        <v>1.0422109690151868</v>
      </c>
      <c r="AO64" s="1">
        <f t="shared" si="62"/>
        <v>-0.84673391104261253</v>
      </c>
      <c r="AP64" s="1">
        <f t="shared" si="63"/>
        <v>0.22546053092710341</v>
      </c>
      <c r="AQ64" s="1">
        <f t="shared" si="64"/>
        <v>1.3857178165785944</v>
      </c>
      <c r="AR64" s="1">
        <f t="shared" si="65"/>
        <v>0.83015382463570075</v>
      </c>
      <c r="AS64" s="1">
        <f t="shared" si="67"/>
        <v>7.4461080314959309</v>
      </c>
      <c r="AT64" s="1">
        <f t="shared" si="67"/>
        <v>7.4461078933076879</v>
      </c>
      <c r="AU64" s="1">
        <f t="shared" si="67"/>
        <v>7.446106374502298</v>
      </c>
      <c r="AV64" s="1">
        <f t="shared" si="67"/>
        <v>7.4460896819012943</v>
      </c>
      <c r="AW64" s="1">
        <f t="shared" si="67"/>
        <v>7.4459062624668597</v>
      </c>
      <c r="AX64" s="1">
        <f t="shared" si="67"/>
        <v>7.4438959372484081</v>
      </c>
      <c r="AY64" s="1">
        <f t="shared" si="67"/>
        <v>7.4224409615226845</v>
      </c>
      <c r="AZ64" s="1">
        <f t="shared" si="66"/>
        <v>7.2355468584838025</v>
      </c>
      <c r="BB64" s="1">
        <v>26000</v>
      </c>
      <c r="BC64" s="1">
        <f t="shared" ref="BC64:BC91" si="69">AG$3+AG$4*BB64+AG$5*BB64^2+BE64</f>
        <v>-0.21129619900116905</v>
      </c>
      <c r="BD64" s="1">
        <f t="shared" ref="BD64:BD91" si="70">AG$3+AG$4*BB64+AG$5*BB64^2</f>
        <v>-0.17305849533933904</v>
      </c>
      <c r="BE64" s="1">
        <f t="shared" ref="BE64:BE91" si="71">$AG$6*($AG$11/BF64*BG64+$AG$12)</f>
        <v>-3.8237703661830019E-2</v>
      </c>
      <c r="BF64" s="1">
        <f t="shared" ref="BF64:BF91" si="72">1+$AG$7*COS(BH64)</f>
        <v>0.92564040805172976</v>
      </c>
      <c r="BG64" s="1">
        <f t="shared" ref="BG64:BG91" si="73">SIN(BH64+RADIANS($AG$9))</f>
        <v>-0.4746736472266494</v>
      </c>
      <c r="BH64" s="1">
        <f t="shared" ref="BH64:BH91" si="74">2*ATAN(BI64)</f>
        <v>1.9009405022764219</v>
      </c>
      <c r="BI64" s="1">
        <f t="shared" ref="BI64:BI91" si="75">SQRT((1+$AG$7)/(1-$AG$7))*TAN(BJ64/2)</f>
        <v>1.3997733188709258</v>
      </c>
      <c r="BJ64" s="1">
        <f t="shared" si="68"/>
        <v>7.9565787655460465</v>
      </c>
      <c r="BK64" s="1">
        <f t="shared" si="68"/>
        <v>7.9565787655504279</v>
      </c>
      <c r="BL64" s="1">
        <f t="shared" si="68"/>
        <v>7.9565787653639282</v>
      </c>
      <c r="BM64" s="1">
        <f t="shared" si="68"/>
        <v>7.9565787733026978</v>
      </c>
      <c r="BN64" s="1">
        <f t="shared" si="68"/>
        <v>7.9565784353707407</v>
      </c>
      <c r="BO64" s="1">
        <f t="shared" si="68"/>
        <v>7.9565928192398783</v>
      </c>
      <c r="BP64" s="1">
        <f t="shared" si="68"/>
        <v>7.9559787905499499</v>
      </c>
      <c r="BQ64" s="1">
        <f t="shared" ref="BQ64:BQ91" si="76">RADIANS($AG$9)+$AG$18*(BB64-AG$15)</f>
        <v>7.7284070513840906</v>
      </c>
    </row>
    <row r="65" spans="1:69">
      <c r="A65" s="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3"/>
        <v>22782.409310073519</v>
      </c>
      <c r="F65" s="105">
        <f t="shared" si="46"/>
        <v>22783</v>
      </c>
      <c r="G65" s="1">
        <f t="shared" si="49"/>
        <v>-0.20495700000174111</v>
      </c>
      <c r="K65" s="1">
        <f t="shared" si="50"/>
        <v>-0.20495700000174111</v>
      </c>
      <c r="O65" s="1">
        <f t="shared" ca="1" si="54"/>
        <v>-0.20269769816282945</v>
      </c>
      <c r="Q65" s="100">
        <f t="shared" si="55"/>
        <v>38002.8986</v>
      </c>
      <c r="R65" s="2">
        <v>1</v>
      </c>
      <c r="S65" s="192"/>
      <c r="T65" s="2">
        <v>6.1962155155208048E-9</v>
      </c>
      <c r="U65" s="2">
        <v>2.1807855746725596E-20</v>
      </c>
      <c r="V65" s="2">
        <v>1.1313849702045488E-27</v>
      </c>
      <c r="W65" s="2">
        <v>4.2655028587647151E-9</v>
      </c>
      <c r="X65" s="2">
        <v>6.1968378696120655E-7</v>
      </c>
      <c r="Y65" s="1">
        <v>1.1115441852876815E-4</v>
      </c>
      <c r="Z65" s="1">
        <v>0.19110411323144436</v>
      </c>
      <c r="AA65" s="1">
        <v>1313.0307850472443</v>
      </c>
      <c r="AB65" s="1">
        <v>1.2804925165193609E-4</v>
      </c>
      <c r="AC65" s="1">
        <v>7.66367019941982E-6</v>
      </c>
      <c r="AE65" s="1">
        <f t="shared" si="56"/>
        <v>22783</v>
      </c>
      <c r="AF65" s="1">
        <f t="shared" si="57"/>
        <v>-0.20351700901319844</v>
      </c>
      <c r="AG65" s="1">
        <f t="shared" si="30"/>
        <v>-0.14980940525150513</v>
      </c>
      <c r="AH65" s="1">
        <f t="shared" si="33"/>
        <v>-1.4399909885426665E-3</v>
      </c>
      <c r="AI65" s="1">
        <f t="shared" si="31"/>
        <v>2.0735740470840857E-6</v>
      </c>
      <c r="AJ65" s="1">
        <f t="shared" si="58"/>
        <v>2.0735740470840857E-6</v>
      </c>
      <c r="AK65" s="1">
        <f t="shared" si="59"/>
        <v>-0.20495700000174111</v>
      </c>
      <c r="AL65" s="2"/>
      <c r="AM65" s="1">
        <f t="shared" si="60"/>
        <v>-5.5147594750235986E-2</v>
      </c>
      <c r="AN65" s="1">
        <f t="shared" si="61"/>
        <v>1.042089027419328</v>
      </c>
      <c r="AO65" s="1">
        <f t="shared" si="62"/>
        <v>-0.84644605759647373</v>
      </c>
      <c r="AP65" s="1">
        <f t="shared" si="63"/>
        <v>0.22548332683821098</v>
      </c>
      <c r="AQ65" s="1">
        <f t="shared" si="64"/>
        <v>1.3862586448470664</v>
      </c>
      <c r="AR65" s="1">
        <f t="shared" si="65"/>
        <v>0.83061069869602033</v>
      </c>
      <c r="AS65" s="1">
        <f t="shared" si="67"/>
        <v>7.446613149191414</v>
      </c>
      <c r="AT65" s="1">
        <f t="shared" si="67"/>
        <v>7.4466130118781679</v>
      </c>
      <c r="AU65" s="1">
        <f t="shared" si="67"/>
        <v>7.4466115009232681</v>
      </c>
      <c r="AV65" s="1">
        <f t="shared" si="67"/>
        <v>7.4465948751657631</v>
      </c>
      <c r="AW65" s="1">
        <f t="shared" si="67"/>
        <v>7.4464119763083625</v>
      </c>
      <c r="AX65" s="1">
        <f t="shared" si="67"/>
        <v>7.4444050076365231</v>
      </c>
      <c r="AY65" s="1">
        <f t="shared" si="67"/>
        <v>7.4229611929071773</v>
      </c>
      <c r="AZ65" s="1">
        <f t="shared" si="66"/>
        <v>7.236006044998927</v>
      </c>
      <c r="BB65" s="1">
        <v>26500</v>
      </c>
      <c r="BC65" s="1">
        <f t="shared" si="69"/>
        <v>-0.21198255940988309</v>
      </c>
      <c r="BD65" s="1">
        <f t="shared" si="70"/>
        <v>-0.17715519578266786</v>
      </c>
      <c r="BE65" s="1">
        <f t="shared" si="71"/>
        <v>-3.482736362721521E-2</v>
      </c>
      <c r="BF65" s="1">
        <f t="shared" si="72"/>
        <v>0.91065530892946045</v>
      </c>
      <c r="BG65" s="1">
        <f t="shared" si="73"/>
        <v>-0.41199209441389734</v>
      </c>
      <c r="BH65" s="1">
        <f t="shared" si="74"/>
        <v>1.970894463291083</v>
      </c>
      <c r="BI65" s="1">
        <f t="shared" si="75"/>
        <v>1.5086583852627531</v>
      </c>
      <c r="BJ65" s="1">
        <f t="shared" si="68"/>
        <v>8.0307419818559129</v>
      </c>
      <c r="BK65" s="1">
        <f t="shared" si="68"/>
        <v>8.030741981486381</v>
      </c>
      <c r="BL65" s="1">
        <f t="shared" si="68"/>
        <v>8.0307419906481474</v>
      </c>
      <c r="BM65" s="1">
        <f t="shared" si="68"/>
        <v>8.0307417635011937</v>
      </c>
      <c r="BN65" s="1">
        <f t="shared" si="68"/>
        <v>8.0307473950530817</v>
      </c>
      <c r="BO65" s="1">
        <f t="shared" si="68"/>
        <v>8.030607722123456</v>
      </c>
      <c r="BP65" s="1">
        <f t="shared" si="68"/>
        <v>8.0340402263374227</v>
      </c>
      <c r="BQ65" s="1">
        <f t="shared" si="76"/>
        <v>7.8049381372381728</v>
      </c>
    </row>
    <row r="66" spans="1:69">
      <c r="A66" s="111" t="s">
        <v>145</v>
      </c>
      <c r="B66" s="111" t="s">
        <v>133</v>
      </c>
      <c r="C66" s="112">
        <v>53489.124100000001</v>
      </c>
      <c r="D66" s="112" t="s">
        <v>82</v>
      </c>
      <c r="E66" s="1">
        <f t="shared" si="53"/>
        <v>24130.40299268832</v>
      </c>
      <c r="F66" s="105">
        <f t="shared" si="46"/>
        <v>24131</v>
      </c>
      <c r="G66" s="1">
        <f>+C66-(C$7+F66*C$8)+S66*J$17</f>
        <v>-0.20714900000166381</v>
      </c>
      <c r="J66" s="1">
        <f>+G66</f>
        <v>-0.20714900000166381</v>
      </c>
      <c r="O66" s="1">
        <f t="shared" ca="1" si="54"/>
        <v>-0.20526535688743364</v>
      </c>
      <c r="Q66" s="100">
        <f t="shared" si="55"/>
        <v>38470.624100000001</v>
      </c>
      <c r="R66" s="2">
        <v>1</v>
      </c>
      <c r="S66" s="192"/>
      <c r="AE66" s="1">
        <f t="shared" si="56"/>
        <v>24131</v>
      </c>
      <c r="AF66" s="1">
        <f t="shared" si="57"/>
        <v>-0.20772268015791484</v>
      </c>
      <c r="AG66" s="1">
        <f t="shared" si="30"/>
        <v>-0.1577893801043812</v>
      </c>
      <c r="AH66" s="1">
        <f t="shared" si="33"/>
        <v>5.7368015625103297E-4</v>
      </c>
      <c r="AI66" s="1">
        <f t="shared" si="31"/>
        <v>3.2910892167620961E-7</v>
      </c>
      <c r="AJ66" s="1">
        <f t="shared" si="58"/>
        <v>3.2910892167620961E-7</v>
      </c>
      <c r="AK66" s="1">
        <f t="shared" si="59"/>
        <v>-0.20714900000166381</v>
      </c>
      <c r="AL66" s="2"/>
      <c r="AM66" s="1">
        <f t="shared" si="60"/>
        <v>-4.9359619897282589E-2</v>
      </c>
      <c r="AN66" s="1">
        <f t="shared" si="61"/>
        <v>0.98940788536823743</v>
      </c>
      <c r="AO66" s="1">
        <f t="shared" si="62"/>
        <v>-0.70224314363446261</v>
      </c>
      <c r="AP66" s="1">
        <f t="shared" si="63"/>
        <v>0.22913320147625926</v>
      </c>
      <c r="AQ66" s="1">
        <f t="shared" si="64"/>
        <v>1.6169903282345022</v>
      </c>
      <c r="AR66" s="1">
        <f t="shared" si="65"/>
        <v>1.047294779431359</v>
      </c>
      <c r="AS66" s="1">
        <f t="shared" si="67"/>
        <v>7.6677453619580449</v>
      </c>
      <c r="AT66" s="1">
        <f t="shared" si="67"/>
        <v>7.6677453598623435</v>
      </c>
      <c r="AU66" s="1">
        <f t="shared" si="67"/>
        <v>7.6677453105191757</v>
      </c>
      <c r="AV66" s="1">
        <f t="shared" si="67"/>
        <v>7.6677441487411411</v>
      </c>
      <c r="AW66" s="1">
        <f t="shared" si="67"/>
        <v>7.6677167969081568</v>
      </c>
      <c r="AX66" s="1">
        <f t="shared" si="67"/>
        <v>7.6670739935149648</v>
      </c>
      <c r="AY66" s="1">
        <f t="shared" si="67"/>
        <v>7.6525501468952877</v>
      </c>
      <c r="AZ66" s="1">
        <f t="shared" si="66"/>
        <v>7.4423338524615321</v>
      </c>
      <c r="BB66" s="1">
        <v>27000</v>
      </c>
      <c r="BC66" s="1">
        <f t="shared" si="69"/>
        <v>-0.21260568211190736</v>
      </c>
      <c r="BD66" s="1">
        <f t="shared" si="70"/>
        <v>-0.18132168828759038</v>
      </c>
      <c r="BE66" s="1">
        <f t="shared" si="71"/>
        <v>-3.1283993824316993E-2</v>
      </c>
      <c r="BF66" s="1">
        <f t="shared" si="72"/>
        <v>0.89655709712817111</v>
      </c>
      <c r="BG66" s="1">
        <f t="shared" si="73"/>
        <v>-0.34935610379126086</v>
      </c>
      <c r="BH66" s="1">
        <f t="shared" si="74"/>
        <v>2.0386498905921733</v>
      </c>
      <c r="BI66" s="1">
        <f t="shared" si="75"/>
        <v>1.6256686219908887</v>
      </c>
      <c r="BJ66" s="1">
        <f t="shared" si="68"/>
        <v>8.1037305528605543</v>
      </c>
      <c r="BK66" s="1">
        <f t="shared" si="68"/>
        <v>8.1037305484533011</v>
      </c>
      <c r="BL66" s="1">
        <f t="shared" si="68"/>
        <v>8.1037306261919504</v>
      </c>
      <c r="BM66" s="1">
        <f t="shared" si="68"/>
        <v>8.1037292549720643</v>
      </c>
      <c r="BN66" s="1">
        <f t="shared" si="68"/>
        <v>8.103753440623775</v>
      </c>
      <c r="BO66" s="1">
        <f t="shared" si="68"/>
        <v>8.1033265157356453</v>
      </c>
      <c r="BP66" s="1">
        <f t="shared" si="68"/>
        <v>8.110760464370772</v>
      </c>
      <c r="BQ66" s="1">
        <f t="shared" si="76"/>
        <v>7.8814692230922549</v>
      </c>
    </row>
    <row r="67" spans="1:69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3"/>
        <v>24134.900383020296</v>
      </c>
      <c r="F67" s="105">
        <f t="shared" si="46"/>
        <v>24135.5</v>
      </c>
      <c r="G67" s="1">
        <f t="shared" ref="G67:G72" si="77">+C67-(C$7+F67*C$8)+S67*K$17</f>
        <v>-0.20805449999897974</v>
      </c>
      <c r="K67" s="1">
        <f t="shared" ref="K67:K72" si="78">+G67</f>
        <v>-0.20805449999897974</v>
      </c>
      <c r="O67" s="1">
        <f t="shared" ca="1" si="54"/>
        <v>-0.20527392844845793</v>
      </c>
      <c r="Q67" s="100">
        <f t="shared" si="55"/>
        <v>38472.184600000001</v>
      </c>
      <c r="R67" s="2">
        <v>1</v>
      </c>
      <c r="S67" s="192"/>
      <c r="T67" s="2">
        <v>2.4085472127611875E-11</v>
      </c>
      <c r="U67" s="2">
        <v>1.7925832259279341E-23</v>
      </c>
      <c r="V67" s="2">
        <v>3.0140016933764299E-29</v>
      </c>
      <c r="W67" s="2">
        <v>6.2521956408091907E-10</v>
      </c>
      <c r="X67" s="2">
        <v>1.2320670955292831E-5</v>
      </c>
      <c r="Y67" s="1">
        <v>1.1971067971872325E-3</v>
      </c>
      <c r="Z67" s="1">
        <v>9.517963323682177E-2</v>
      </c>
      <c r="AA67" s="1">
        <v>901.9189260856806</v>
      </c>
      <c r="AB67" s="1">
        <v>1.876892360632232E-5</v>
      </c>
      <c r="AC67" s="1">
        <v>4.8090042629543313E-6</v>
      </c>
      <c r="AE67" s="1">
        <f t="shared" si="56"/>
        <v>24135.5</v>
      </c>
      <c r="AF67" s="1">
        <f t="shared" si="57"/>
        <v>-0.20773395633083402</v>
      </c>
      <c r="AG67" s="1">
        <f t="shared" si="30"/>
        <v>-0.15871781505053312</v>
      </c>
      <c r="AH67" s="1">
        <f t="shared" si="33"/>
        <v>-3.2054366814571189E-4</v>
      </c>
      <c r="AI67" s="1">
        <f t="shared" si="31"/>
        <v>1.0274824318830827E-7</v>
      </c>
      <c r="AJ67" s="1">
        <f t="shared" si="58"/>
        <v>1.0274824318830827E-7</v>
      </c>
      <c r="AK67" s="1">
        <f t="shared" si="59"/>
        <v>-0.20805449999897974</v>
      </c>
      <c r="AL67" s="2"/>
      <c r="AM67" s="1">
        <f t="shared" si="60"/>
        <v>-4.9336684948446605E-2</v>
      </c>
      <c r="AN67" s="1">
        <f t="shared" si="61"/>
        <v>0.98924037259203479</v>
      </c>
      <c r="AO67" s="1">
        <f t="shared" si="62"/>
        <v>-0.70172247010759192</v>
      </c>
      <c r="AP67" s="1">
        <f t="shared" si="63"/>
        <v>0.22912539651722194</v>
      </c>
      <c r="AQ67" s="1">
        <f t="shared" si="64"/>
        <v>1.617721412253329</v>
      </c>
      <c r="AR67" s="1">
        <f t="shared" si="65"/>
        <v>1.0480615511281091</v>
      </c>
      <c r="AS67" s="1">
        <f t="shared" si="67"/>
        <v>7.6684646322483694</v>
      </c>
      <c r="AT67" s="1">
        <f t="shared" si="67"/>
        <v>7.6684646301963042</v>
      </c>
      <c r="AU67" s="1">
        <f t="shared" si="67"/>
        <v>7.6684645816953951</v>
      </c>
      <c r="AV67" s="1">
        <f t="shared" si="67"/>
        <v>7.6684634353719332</v>
      </c>
      <c r="AW67" s="1">
        <f t="shared" si="67"/>
        <v>7.6684363439492325</v>
      </c>
      <c r="AX67" s="1">
        <f t="shared" si="67"/>
        <v>7.6677972181011045</v>
      </c>
      <c r="AY67" s="1">
        <f t="shared" si="67"/>
        <v>7.6533020920975359</v>
      </c>
      <c r="AZ67" s="1">
        <f t="shared" si="66"/>
        <v>7.4430226322342188</v>
      </c>
      <c r="BB67" s="1">
        <v>27500</v>
      </c>
      <c r="BC67" s="1">
        <f t="shared" si="69"/>
        <v>-0.21318923918196592</v>
      </c>
      <c r="BD67" s="1">
        <f t="shared" si="70"/>
        <v>-0.18555797285410663</v>
      </c>
      <c r="BE67" s="1">
        <f t="shared" si="71"/>
        <v>-2.763126632785929E-2</v>
      </c>
      <c r="BF67" s="1">
        <f t="shared" si="72"/>
        <v>0.88333489136506393</v>
      </c>
      <c r="BG67" s="1">
        <f t="shared" si="73"/>
        <v>-0.28706512478446905</v>
      </c>
      <c r="BH67" s="1">
        <f t="shared" si="74"/>
        <v>2.1043721130653927</v>
      </c>
      <c r="BI67" s="1">
        <f t="shared" si="75"/>
        <v>1.752178909617172</v>
      </c>
      <c r="BJ67" s="1">
        <f t="shared" si="68"/>
        <v>8.1756157306699873</v>
      </c>
      <c r="BK67" s="1">
        <f t="shared" si="68"/>
        <v>8.1756157077163749</v>
      </c>
      <c r="BL67" s="1">
        <f t="shared" si="68"/>
        <v>8.1756160242727614</v>
      </c>
      <c r="BM67" s="1">
        <f t="shared" si="68"/>
        <v>8.1756116585741836</v>
      </c>
      <c r="BN67" s="1">
        <f t="shared" si="68"/>
        <v>8.1756718618366993</v>
      </c>
      <c r="BO67" s="1">
        <f t="shared" si="68"/>
        <v>8.1748406934193305</v>
      </c>
      <c r="BP67" s="1">
        <f t="shared" si="68"/>
        <v>8.1861383973249637</v>
      </c>
      <c r="BQ67" s="1">
        <f t="shared" si="76"/>
        <v>7.958000308946338</v>
      </c>
    </row>
    <row r="68" spans="1:69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3"/>
        <v>24140.403309710375</v>
      </c>
      <c r="F68" s="105">
        <f t="shared" ref="F68:F99" si="79">ROUND(2*E68,0)/2+0.5</f>
        <v>24141</v>
      </c>
      <c r="G68" s="1">
        <f t="shared" si="77"/>
        <v>-0.20703900000080466</v>
      </c>
      <c r="K68" s="1">
        <f t="shared" si="78"/>
        <v>-0.20703900000080466</v>
      </c>
      <c r="O68" s="1">
        <f t="shared" ca="1" si="54"/>
        <v>-0.20528440480082091</v>
      </c>
      <c r="Q68" s="100">
        <f t="shared" si="55"/>
        <v>38474.093999999997</v>
      </c>
      <c r="R68" s="2">
        <v>1</v>
      </c>
      <c r="S68" s="192"/>
      <c r="AE68" s="1">
        <f t="shared" si="56"/>
        <v>24141</v>
      </c>
      <c r="AF68" s="1">
        <f t="shared" si="57"/>
        <v>-0.20774771661829028</v>
      </c>
      <c r="AG68" s="1">
        <f t="shared" si="30"/>
        <v>-0.15773037603528484</v>
      </c>
      <c r="AH68" s="1">
        <f t="shared" si="33"/>
        <v>7.0871661748561632E-4</v>
      </c>
      <c r="AI68" s="1">
        <f t="shared" si="31"/>
        <v>5.0227924390025343E-7</v>
      </c>
      <c r="AJ68" s="1">
        <f t="shared" si="58"/>
        <v>5.0227924390025343E-7</v>
      </c>
      <c r="AK68" s="1">
        <f t="shared" si="59"/>
        <v>-0.20703900000080466</v>
      </c>
      <c r="AL68" s="2"/>
      <c r="AM68" s="1">
        <f t="shared" si="60"/>
        <v>-4.9308623965519841E-2</v>
      </c>
      <c r="AN68" s="1">
        <f t="shared" si="61"/>
        <v>0.98903571958093239</v>
      </c>
      <c r="AO68" s="1">
        <f t="shared" si="62"/>
        <v>-0.70108582171182876</v>
      </c>
      <c r="AP68" s="1">
        <f t="shared" si="63"/>
        <v>0.22911569449957911</v>
      </c>
      <c r="AQ68" s="1">
        <f t="shared" si="64"/>
        <v>1.6186146232791752</v>
      </c>
      <c r="AR68" s="1">
        <f t="shared" si="65"/>
        <v>1.0489991618109191</v>
      </c>
      <c r="AS68" s="1">
        <f t="shared" si="67"/>
        <v>7.6693435750263692</v>
      </c>
      <c r="AT68" s="1">
        <f t="shared" si="67"/>
        <v>7.6693435730266177</v>
      </c>
      <c r="AU68" s="1">
        <f t="shared" si="67"/>
        <v>7.6693435255397615</v>
      </c>
      <c r="AV68" s="1">
        <f t="shared" si="67"/>
        <v>7.6693423979019553</v>
      </c>
      <c r="AW68" s="1">
        <f t="shared" si="67"/>
        <v>7.6693156226605854</v>
      </c>
      <c r="AX68" s="1">
        <f t="shared" si="67"/>
        <v>7.6686809804988014</v>
      </c>
      <c r="AY68" s="1">
        <f t="shared" si="67"/>
        <v>7.6542210007537008</v>
      </c>
      <c r="AZ68" s="1">
        <f t="shared" si="66"/>
        <v>7.4438644741786142</v>
      </c>
      <c r="BB68" s="1">
        <v>28000</v>
      </c>
      <c r="BC68" s="1">
        <f t="shared" si="69"/>
        <v>-0.21375534104681057</v>
      </c>
      <c r="BD68" s="1">
        <f t="shared" si="70"/>
        <v>-0.18986404948221663</v>
      </c>
      <c r="BE68" s="1">
        <f t="shared" si="71"/>
        <v>-2.3891291564593929E-2</v>
      </c>
      <c r="BF68" s="1">
        <f t="shared" si="72"/>
        <v>0.87097196202273997</v>
      </c>
      <c r="BG68" s="1">
        <f t="shared" si="73"/>
        <v>-0.22536268658858447</v>
      </c>
      <c r="BH68" s="1">
        <f t="shared" si="74"/>
        <v>2.1682184264477993</v>
      </c>
      <c r="BI68" s="1">
        <f t="shared" si="75"/>
        <v>1.8898582124517669</v>
      </c>
      <c r="BJ68" s="1">
        <f t="shared" si="68"/>
        <v>8.2464676393187091</v>
      </c>
      <c r="BK68" s="1">
        <f t="shared" si="68"/>
        <v>8.2464675606089042</v>
      </c>
      <c r="BL68" s="1">
        <f t="shared" si="68"/>
        <v>8.246468457749911</v>
      </c>
      <c r="BM68" s="1">
        <f t="shared" si="68"/>
        <v>8.246458231945736</v>
      </c>
      <c r="BN68" s="1">
        <f t="shared" si="68"/>
        <v>8.2465747728732488</v>
      </c>
      <c r="BO68" s="1">
        <f t="shared" si="68"/>
        <v>8.2452446353085413</v>
      </c>
      <c r="BP68" s="1">
        <f t="shared" si="68"/>
        <v>8.2601807759288377</v>
      </c>
      <c r="BQ68" s="1">
        <f t="shared" si="76"/>
        <v>8.0345313948004211</v>
      </c>
    </row>
    <row r="69" spans="1:69">
      <c r="A69" s="116" t="s">
        <v>146</v>
      </c>
      <c r="B69" s="117" t="s">
        <v>133</v>
      </c>
      <c r="C69" s="118">
        <v>53492.766499999998</v>
      </c>
      <c r="D69" s="118">
        <v>2.0000000000000001E-4</v>
      </c>
      <c r="E69" s="1">
        <f t="shared" si="53"/>
        <v>24140.900457952779</v>
      </c>
      <c r="F69" s="105">
        <f t="shared" si="79"/>
        <v>24141.5</v>
      </c>
      <c r="G69" s="1">
        <f t="shared" si="77"/>
        <v>-0.20802850000472972</v>
      </c>
      <c r="K69" s="1">
        <f t="shared" si="78"/>
        <v>-0.20802850000472972</v>
      </c>
      <c r="O69" s="1">
        <f t="shared" ca="1" si="54"/>
        <v>-0.20528535719649027</v>
      </c>
      <c r="Q69" s="100">
        <f t="shared" si="55"/>
        <v>38474.266499999998</v>
      </c>
      <c r="R69" s="2">
        <v>1</v>
      </c>
      <c r="S69" s="192"/>
      <c r="AE69" s="1">
        <f t="shared" si="56"/>
        <v>24141.5</v>
      </c>
      <c r="AF69" s="1">
        <f t="shared" si="57"/>
        <v>-0.20774896637113324</v>
      </c>
      <c r="AG69" s="1">
        <f t="shared" si="30"/>
        <v>-0.15872242863879049</v>
      </c>
      <c r="AH69" s="1">
        <f t="shared" si="33"/>
        <v>-2.7953363359647931E-4</v>
      </c>
      <c r="AI69" s="1">
        <f t="shared" si="31"/>
        <v>7.813905231165075E-8</v>
      </c>
      <c r="AJ69" s="1">
        <f t="shared" si="58"/>
        <v>7.813905231165075E-8</v>
      </c>
      <c r="AK69" s="1">
        <f t="shared" si="59"/>
        <v>-0.20802850000472972</v>
      </c>
      <c r="AL69" s="2"/>
      <c r="AM69" s="1">
        <f t="shared" si="60"/>
        <v>-4.9306071365939237E-2</v>
      </c>
      <c r="AN69" s="1">
        <f t="shared" si="61"/>
        <v>0.98901711939168369</v>
      </c>
      <c r="AO69" s="1">
        <f t="shared" si="62"/>
        <v>-0.70102792990971463</v>
      </c>
      <c r="AP69" s="1">
        <f t="shared" si="63"/>
        <v>0.22911480363493733</v>
      </c>
      <c r="AQ69" s="1">
        <f t="shared" si="64"/>
        <v>1.6186958059560776</v>
      </c>
      <c r="AR69" s="1">
        <f t="shared" si="65"/>
        <v>1.0490844234579244</v>
      </c>
      <c r="AS69" s="1">
        <f t="shared" ref="AS69:AY78" si="80">$AZ69+$AG$7*SIN(AT69)</f>
        <v>7.6694234698985513</v>
      </c>
      <c r="AT69" s="1">
        <f t="shared" si="80"/>
        <v>7.6694234679035018</v>
      </c>
      <c r="AU69" s="1">
        <f t="shared" si="80"/>
        <v>7.6694234205079992</v>
      </c>
      <c r="AV69" s="1">
        <f t="shared" si="80"/>
        <v>7.6694222945578527</v>
      </c>
      <c r="AW69" s="1">
        <f t="shared" si="80"/>
        <v>7.6693955479459914</v>
      </c>
      <c r="AX69" s="1">
        <f t="shared" si="80"/>
        <v>7.6687613127859553</v>
      </c>
      <c r="AY69" s="1">
        <f t="shared" si="80"/>
        <v>7.6543045305127233</v>
      </c>
      <c r="AZ69" s="1">
        <f t="shared" si="66"/>
        <v>7.4439410052644677</v>
      </c>
      <c r="BB69" s="1">
        <v>28500</v>
      </c>
      <c r="BC69" s="1">
        <f t="shared" si="69"/>
        <v>-0.21432462338962552</v>
      </c>
      <c r="BD69" s="1">
        <f t="shared" si="70"/>
        <v>-0.19423991817192032</v>
      </c>
      <c r="BE69" s="1">
        <f t="shared" si="71"/>
        <v>-2.0084705217705185E-2</v>
      </c>
      <c r="BF69" s="1">
        <f t="shared" si="72"/>
        <v>0.85944763546266789</v>
      </c>
      <c r="BG69" s="1">
        <f t="shared" si="73"/>
        <v>-0.16444548432280129</v>
      </c>
      <c r="BH69" s="1">
        <f t="shared" si="74"/>
        <v>2.2303378937013618</v>
      </c>
      <c r="BI69" s="1">
        <f t="shared" si="75"/>
        <v>2.0407557602100668</v>
      </c>
      <c r="BJ69" s="1">
        <f t="shared" si="68"/>
        <v>8.3163548830598408</v>
      </c>
      <c r="BK69" s="1">
        <f t="shared" si="68"/>
        <v>8.316354675437811</v>
      </c>
      <c r="BL69" s="1">
        <f t="shared" si="68"/>
        <v>8.3163567045910067</v>
      </c>
      <c r="BM69" s="1">
        <f t="shared" si="68"/>
        <v>8.3163368727059144</v>
      </c>
      <c r="BN69" s="1">
        <f t="shared" si="68"/>
        <v>8.3165306653884716</v>
      </c>
      <c r="BO69" s="1">
        <f t="shared" si="68"/>
        <v>8.3146337258395686</v>
      </c>
      <c r="BP69" s="1">
        <f t="shared" si="68"/>
        <v>8.3329021694453242</v>
      </c>
      <c r="BQ69" s="1">
        <f t="shared" si="76"/>
        <v>8.1110624806545033</v>
      </c>
    </row>
    <row r="70" spans="1:69">
      <c r="A70" s="116" t="s">
        <v>146</v>
      </c>
      <c r="B70" s="117" t="s">
        <v>126</v>
      </c>
      <c r="C70" s="118">
        <v>53496.758199999997</v>
      </c>
      <c r="D70" s="118">
        <v>2.0000000000000001E-4</v>
      </c>
      <c r="E70" s="1">
        <f t="shared" si="53"/>
        <v>24152.40461238287</v>
      </c>
      <c r="F70" s="105">
        <f t="shared" si="79"/>
        <v>24153</v>
      </c>
      <c r="G70" s="1">
        <f t="shared" si="77"/>
        <v>-0.20658700000785757</v>
      </c>
      <c r="K70" s="1">
        <f t="shared" si="78"/>
        <v>-0.20658700000785757</v>
      </c>
      <c r="O70" s="1">
        <f t="shared" ca="1" si="54"/>
        <v>-0.20530726229688565</v>
      </c>
      <c r="Q70" s="100">
        <f t="shared" si="55"/>
        <v>38478.258199999997</v>
      </c>
      <c r="R70" s="2">
        <v>1</v>
      </c>
      <c r="S70" s="192"/>
      <c r="T70" s="2">
        <v>2.227186559434081E-11</v>
      </c>
      <c r="U70" s="2">
        <v>2.1959733678254052E-23</v>
      </c>
      <c r="V70" s="2">
        <v>3.1286145689805486E-29</v>
      </c>
      <c r="W70" s="2">
        <v>6.167053359877637E-10</v>
      </c>
      <c r="X70" s="2">
        <v>1.2416245904507217E-5</v>
      </c>
      <c r="Y70" s="1">
        <v>1.2000441100969512E-3</v>
      </c>
      <c r="Z70" s="1">
        <v>9.5074227942883699E-2</v>
      </c>
      <c r="AA70" s="1">
        <v>902.14593634618177</v>
      </c>
      <c r="AB70" s="1">
        <v>1.8513328762803467E-5</v>
      </c>
      <c r="AC70" s="1">
        <v>4.7886675704401068E-6</v>
      </c>
      <c r="AE70" s="1">
        <f t="shared" si="56"/>
        <v>24153</v>
      </c>
      <c r="AF70" s="1">
        <f t="shared" si="57"/>
        <v>-0.20777765640023971</v>
      </c>
      <c r="AG70" s="1">
        <f t="shared" si="30"/>
        <v>-0.1573397119811627</v>
      </c>
      <c r="AH70" s="1">
        <f t="shared" si="33"/>
        <v>1.1906563923821389E-3</v>
      </c>
      <c r="AI70" s="1">
        <f t="shared" si="31"/>
        <v>1.41766264472045E-6</v>
      </c>
      <c r="AJ70" s="1">
        <f t="shared" si="58"/>
        <v>1.41766264472045E-6</v>
      </c>
      <c r="AK70" s="1">
        <f t="shared" si="59"/>
        <v>-0.20658700000785757</v>
      </c>
      <c r="AL70" s="2"/>
      <c r="AM70" s="1">
        <f t="shared" si="60"/>
        <v>-4.9247288026694855E-2</v>
      </c>
      <c r="AN70" s="1">
        <f t="shared" si="61"/>
        <v>0.98858952824861623</v>
      </c>
      <c r="AO70" s="1">
        <f t="shared" si="62"/>
        <v>-0.69969574588395944</v>
      </c>
      <c r="AP70" s="1">
        <f t="shared" si="63"/>
        <v>0.22909390660937121</v>
      </c>
      <c r="AQ70" s="1">
        <f t="shared" si="64"/>
        <v>1.6205621651473754</v>
      </c>
      <c r="AR70" s="1">
        <f t="shared" si="65"/>
        <v>1.0510465615773463</v>
      </c>
      <c r="AS70" s="1">
        <f t="shared" si="80"/>
        <v>7.6712606373902315</v>
      </c>
      <c r="AT70" s="1">
        <f t="shared" si="80"/>
        <v>7.6712606355008175</v>
      </c>
      <c r="AU70" s="1">
        <f t="shared" si="80"/>
        <v>7.6712605901686652</v>
      </c>
      <c r="AV70" s="1">
        <f t="shared" si="80"/>
        <v>7.6712595025309378</v>
      </c>
      <c r="AW70" s="1">
        <f t="shared" si="80"/>
        <v>7.6712334091564207</v>
      </c>
      <c r="AX70" s="1">
        <f t="shared" si="80"/>
        <v>7.6706085070688177</v>
      </c>
      <c r="AY70" s="1">
        <f t="shared" si="80"/>
        <v>7.6562253748275877</v>
      </c>
      <c r="AZ70" s="1">
        <f t="shared" si="66"/>
        <v>7.445701220239112</v>
      </c>
      <c r="BB70" s="1">
        <v>29000</v>
      </c>
      <c r="BC70" s="1">
        <f t="shared" si="69"/>
        <v>-0.21491634428825887</v>
      </c>
      <c r="BD70" s="1">
        <f t="shared" si="70"/>
        <v>-0.19868557892321775</v>
      </c>
      <c r="BE70" s="1">
        <f t="shared" si="71"/>
        <v>-1.623076536504112E-2</v>
      </c>
      <c r="BF70" s="1">
        <f t="shared" si="72"/>
        <v>0.84873878708973105</v>
      </c>
      <c r="BG70" s="1">
        <f t="shared" si="73"/>
        <v>-0.10447132265580317</v>
      </c>
      <c r="BH70" s="1">
        <f t="shared" si="74"/>
        <v>2.2908714097522966</v>
      </c>
      <c r="BI70" s="1">
        <f t="shared" si="75"/>
        <v>2.2074192100285108</v>
      </c>
      <c r="BJ70" s="1">
        <f t="shared" ref="BJ70:BP79" si="81">$BQ70+$AG$7*SIN(BK70)</f>
        <v>8.3853442908314104</v>
      </c>
      <c r="BK70" s="1">
        <f t="shared" si="81"/>
        <v>8.3853438350044875</v>
      </c>
      <c r="BL70" s="1">
        <f t="shared" si="81"/>
        <v>8.3853477568370263</v>
      </c>
      <c r="BM70" s="1">
        <f t="shared" si="81"/>
        <v>8.3853140134140141</v>
      </c>
      <c r="BN70" s="1">
        <f t="shared" si="81"/>
        <v>8.3856042782766291</v>
      </c>
      <c r="BO70" s="1">
        <f t="shared" si="81"/>
        <v>8.3831026791389878</v>
      </c>
      <c r="BP70" s="1">
        <f t="shared" si="81"/>
        <v>8.4043248803808179</v>
      </c>
      <c r="BQ70" s="1">
        <f t="shared" si="76"/>
        <v>8.1875935665085837</v>
      </c>
    </row>
    <row r="71" spans="1:69">
      <c r="A71" s="116" t="s">
        <v>146</v>
      </c>
      <c r="B71" s="117" t="s">
        <v>133</v>
      </c>
      <c r="C71" s="118">
        <v>53497.624000000003</v>
      </c>
      <c r="D71" s="118">
        <v>2.0000000000000001E-4</v>
      </c>
      <c r="E71" s="1">
        <f t="shared" si="53"/>
        <v>24154.899864256924</v>
      </c>
      <c r="F71" s="105">
        <f t="shared" si="79"/>
        <v>24155.5</v>
      </c>
      <c r="G71" s="1">
        <f t="shared" si="77"/>
        <v>-0.20823450000170851</v>
      </c>
      <c r="K71" s="1">
        <f t="shared" si="78"/>
        <v>-0.20823450000170851</v>
      </c>
      <c r="O71" s="1">
        <f t="shared" ca="1" si="54"/>
        <v>-0.20531202427523246</v>
      </c>
      <c r="Q71" s="100">
        <f t="shared" si="55"/>
        <v>38479.124000000003</v>
      </c>
      <c r="R71" s="2">
        <v>1</v>
      </c>
      <c r="S71" s="192"/>
      <c r="AE71" s="1">
        <f t="shared" si="56"/>
        <v>24155.5</v>
      </c>
      <c r="AF71" s="1">
        <f t="shared" si="57"/>
        <v>-0.20778387961651068</v>
      </c>
      <c r="AG71" s="1">
        <f t="shared" si="30"/>
        <v>-0.15900000959382848</v>
      </c>
      <c r="AH71" s="1">
        <f t="shared" si="33"/>
        <v>-4.5062038519783076E-4</v>
      </c>
      <c r="AI71" s="1">
        <f t="shared" si="31"/>
        <v>2.0305873155584139E-7</v>
      </c>
      <c r="AJ71" s="1">
        <f t="shared" si="58"/>
        <v>2.0305873155584139E-7</v>
      </c>
      <c r="AK71" s="1">
        <f t="shared" si="59"/>
        <v>-0.20823450000170851</v>
      </c>
      <c r="AL71" s="2"/>
      <c r="AM71" s="1">
        <f t="shared" si="60"/>
        <v>-4.9234490407880034E-2</v>
      </c>
      <c r="AN71" s="1">
        <f t="shared" si="61"/>
        <v>0.98849662777584046</v>
      </c>
      <c r="AO71" s="1">
        <f t="shared" si="62"/>
        <v>-0.6994059706008634</v>
      </c>
      <c r="AP71" s="1">
        <f t="shared" si="63"/>
        <v>0.2290892606356851</v>
      </c>
      <c r="AQ71" s="1">
        <f t="shared" si="64"/>
        <v>1.6209676818845407</v>
      </c>
      <c r="AR71" s="1">
        <f t="shared" si="65"/>
        <v>1.0514733978558011</v>
      </c>
      <c r="AS71" s="1">
        <f t="shared" si="80"/>
        <v>7.6716599165256074</v>
      </c>
      <c r="AT71" s="1">
        <f t="shared" si="80"/>
        <v>7.6716599146585365</v>
      </c>
      <c r="AU71" s="1">
        <f t="shared" si="80"/>
        <v>7.6716598697654526</v>
      </c>
      <c r="AV71" s="1">
        <f t="shared" si="80"/>
        <v>7.6716587903295679</v>
      </c>
      <c r="AW71" s="1">
        <f t="shared" si="80"/>
        <v>7.6716328376368157</v>
      </c>
      <c r="AX71" s="1">
        <f t="shared" si="80"/>
        <v>7.6710099573664703</v>
      </c>
      <c r="AY71" s="1">
        <f t="shared" si="80"/>
        <v>7.6566428633829053</v>
      </c>
      <c r="AZ71" s="1">
        <f t="shared" si="66"/>
        <v>7.446083875668382</v>
      </c>
      <c r="BB71" s="1">
        <v>29500</v>
      </c>
      <c r="BC71" s="1">
        <f t="shared" si="69"/>
        <v>-0.21554848607312982</v>
      </c>
      <c r="BD71" s="1">
        <f t="shared" si="70"/>
        <v>-0.20320103173610893</v>
      </c>
      <c r="BE71" s="1">
        <f t="shared" si="71"/>
        <v>-1.2347454337020896E-2</v>
      </c>
      <c r="BF71" s="1">
        <f t="shared" si="72"/>
        <v>0.83882099800119203</v>
      </c>
      <c r="BG71" s="1">
        <f t="shared" si="73"/>
        <v>-4.5565975994609084E-2</v>
      </c>
      <c r="BH71" s="1">
        <f t="shared" si="74"/>
        <v>2.3499519511538378</v>
      </c>
      <c r="BI71" s="1">
        <f t="shared" si="75"/>
        <v>2.3930595365111964</v>
      </c>
      <c r="BJ71" s="1">
        <f t="shared" si="81"/>
        <v>8.4535007663925317</v>
      </c>
      <c r="BK71" s="1">
        <f t="shared" si="81"/>
        <v>8.4534998943674022</v>
      </c>
      <c r="BL71" s="1">
        <f t="shared" si="81"/>
        <v>8.4535066320062864</v>
      </c>
      <c r="BM71" s="1">
        <f t="shared" si="81"/>
        <v>8.4534545724022063</v>
      </c>
      <c r="BN71" s="1">
        <f t="shared" si="81"/>
        <v>8.453856717498466</v>
      </c>
      <c r="BO71" s="1">
        <f t="shared" si="81"/>
        <v>8.4507440908047364</v>
      </c>
      <c r="BP71" s="1">
        <f t="shared" si="81"/>
        <v>8.4744788139229836</v>
      </c>
      <c r="BQ71" s="1">
        <f t="shared" si="76"/>
        <v>8.2641246523626659</v>
      </c>
    </row>
    <row r="72" spans="1:69">
      <c r="A72" s="116" t="s">
        <v>146</v>
      </c>
      <c r="B72" s="117" t="s">
        <v>126</v>
      </c>
      <c r="C72" s="118">
        <v>53497.798300000002</v>
      </c>
      <c r="D72" s="118">
        <v>4.0000000000000002E-4</v>
      </c>
      <c r="E72" s="1">
        <f t="shared" si="53"/>
        <v>24155.402200133154</v>
      </c>
      <c r="F72" s="105">
        <f t="shared" si="79"/>
        <v>24156</v>
      </c>
      <c r="G72" s="1">
        <f t="shared" si="77"/>
        <v>-0.20742400000017369</v>
      </c>
      <c r="K72" s="1">
        <f t="shared" si="78"/>
        <v>-0.20742400000017369</v>
      </c>
      <c r="O72" s="1">
        <f t="shared" ca="1" si="54"/>
        <v>-0.20531297667090181</v>
      </c>
      <c r="Q72" s="100">
        <f t="shared" si="55"/>
        <v>38479.298300000002</v>
      </c>
      <c r="R72" s="2">
        <v>1</v>
      </c>
      <c r="S72" s="192"/>
      <c r="AE72" s="1">
        <f t="shared" si="56"/>
        <v>24156</v>
      </c>
      <c r="AF72" s="1">
        <f t="shared" si="57"/>
        <v>-0.20778512367155472</v>
      </c>
      <c r="AG72" s="1">
        <f t="shared" si="30"/>
        <v>-0.15819206991364293</v>
      </c>
      <c r="AH72" s="1">
        <f t="shared" si="33"/>
        <v>3.6112367138102508E-4</v>
      </c>
      <c r="AI72" s="1">
        <f t="shared" si="31"/>
        <v>1.304103060317106E-7</v>
      </c>
      <c r="AJ72" s="1">
        <f t="shared" si="58"/>
        <v>1.304103060317106E-7</v>
      </c>
      <c r="AK72" s="1">
        <f t="shared" si="59"/>
        <v>-0.20742400000017369</v>
      </c>
      <c r="AL72" s="2"/>
      <c r="AM72" s="1">
        <f t="shared" si="60"/>
        <v>-4.9231930086530762E-2</v>
      </c>
      <c r="AN72" s="1">
        <f t="shared" si="61"/>
        <v>0.98847805000294375</v>
      </c>
      <c r="AO72" s="1">
        <f t="shared" si="62"/>
        <v>-0.69934800827825883</v>
      </c>
      <c r="AP72" s="1">
        <f t="shared" si="63"/>
        <v>0.22908832702562074</v>
      </c>
      <c r="AQ72" s="1">
        <f t="shared" si="64"/>
        <v>1.6210487760863821</v>
      </c>
      <c r="AR72" s="1">
        <f t="shared" si="65"/>
        <v>1.0515587773218666</v>
      </c>
      <c r="AS72" s="1">
        <f t="shared" si="80"/>
        <v>7.6717397678501253</v>
      </c>
      <c r="AT72" s="1">
        <f t="shared" si="80"/>
        <v>7.6717397659874971</v>
      </c>
      <c r="AU72" s="1">
        <f t="shared" si="80"/>
        <v>7.671739721181825</v>
      </c>
      <c r="AV72" s="1">
        <f t="shared" si="80"/>
        <v>7.6717386433809036</v>
      </c>
      <c r="AW72" s="1">
        <f t="shared" si="80"/>
        <v>7.6717127187677878</v>
      </c>
      <c r="AX72" s="1">
        <f t="shared" si="80"/>
        <v>7.6710902425553336</v>
      </c>
      <c r="AY72" s="1">
        <f t="shared" si="80"/>
        <v>7.6567263573943958</v>
      </c>
      <c r="AZ72" s="1">
        <f t="shared" si="66"/>
        <v>7.4461604067542364</v>
      </c>
      <c r="BB72" s="1">
        <v>30000</v>
      </c>
      <c r="BC72" s="1">
        <f t="shared" si="69"/>
        <v>-0.21623785798316844</v>
      </c>
      <c r="BD72" s="1">
        <f t="shared" si="70"/>
        <v>-0.20778627661059385</v>
      </c>
      <c r="BE72" s="1">
        <f t="shared" si="71"/>
        <v>-8.451581372574608E-3</v>
      </c>
      <c r="BF72" s="1">
        <f t="shared" si="72"/>
        <v>0.82966944040619262</v>
      </c>
      <c r="BG72" s="1">
        <f t="shared" si="73"/>
        <v>1.2170940348220499E-2</v>
      </c>
      <c r="BH72" s="1">
        <f t="shared" si="74"/>
        <v>2.4077049505392032</v>
      </c>
      <c r="BI72" s="1">
        <f t="shared" si="75"/>
        <v>2.601785730409147</v>
      </c>
      <c r="BJ72" s="1">
        <f t="shared" si="81"/>
        <v>8.5208872195534511</v>
      </c>
      <c r="BK72" s="1">
        <f t="shared" si="81"/>
        <v>8.5208857230318298</v>
      </c>
      <c r="BL72" s="1">
        <f t="shared" si="81"/>
        <v>8.520896270524819</v>
      </c>
      <c r="BM72" s="1">
        <f t="shared" si="81"/>
        <v>8.5208219287214018</v>
      </c>
      <c r="BN72" s="1">
        <f t="shared" si="81"/>
        <v>8.5213457618717943</v>
      </c>
      <c r="BO72" s="1">
        <f t="shared" si="81"/>
        <v>8.5176472255637794</v>
      </c>
      <c r="BP72" s="1">
        <f t="shared" si="81"/>
        <v>8.543401302871322</v>
      </c>
      <c r="BQ72" s="1">
        <f t="shared" si="76"/>
        <v>8.3406557382167481</v>
      </c>
    </row>
    <row r="73" spans="1:69">
      <c r="A73" s="119" t="s">
        <v>147</v>
      </c>
      <c r="B73" s="119" t="s">
        <v>126</v>
      </c>
      <c r="C73" s="107">
        <v>53846.155500000001</v>
      </c>
      <c r="D73" s="107" t="s">
        <v>82</v>
      </c>
      <c r="E73" s="1">
        <f t="shared" si="53"/>
        <v>25159.374198438523</v>
      </c>
      <c r="F73" s="105">
        <f t="shared" si="79"/>
        <v>25160</v>
      </c>
      <c r="G73" s="1">
        <f>+C73-(C$7+F73*C$8)+S73*J$17</f>
        <v>-0.21714000000065425</v>
      </c>
      <c r="J73" s="1">
        <f>+G73</f>
        <v>-0.21714000000065425</v>
      </c>
      <c r="O73" s="1">
        <f t="shared" ca="1" si="54"/>
        <v>-0.20722538717498387</v>
      </c>
      <c r="Q73" s="100">
        <f t="shared" si="55"/>
        <v>38827.655500000001</v>
      </c>
      <c r="R73" s="2">
        <v>1</v>
      </c>
      <c r="S73" s="192"/>
      <c r="T73" s="2">
        <v>9.7158503277951002E-10</v>
      </c>
      <c r="U73" s="2">
        <v>9.3161072314558238E-21</v>
      </c>
      <c r="V73" s="2">
        <v>6.0040181419206846E-28</v>
      </c>
      <c r="W73" s="2">
        <v>3.214752607277019E-10</v>
      </c>
      <c r="X73" s="2">
        <v>2.5545765673119044E-5</v>
      </c>
      <c r="Y73" s="1">
        <v>1.3055961343805705E-3</v>
      </c>
      <c r="Z73" s="1">
        <v>4.855262108945102E-2</v>
      </c>
      <c r="AA73" s="1">
        <v>534.05373300929432</v>
      </c>
      <c r="AB73" s="1">
        <v>9.6506010952996953E-6</v>
      </c>
      <c r="AC73" s="1">
        <v>4.7292474493166412E-7</v>
      </c>
      <c r="AE73" s="1">
        <f t="shared" si="56"/>
        <v>25160</v>
      </c>
      <c r="AF73" s="1">
        <f t="shared" si="57"/>
        <v>-0.20993009527714476</v>
      </c>
      <c r="AG73" s="1">
        <f t="shared" si="30"/>
        <v>-0.17354305920711594</v>
      </c>
      <c r="AH73" s="1">
        <f t="shared" si="33"/>
        <v>-7.2099047235094915E-3</v>
      </c>
      <c r="AI73" s="1">
        <f t="shared" si="31"/>
        <v>5.1982726122084475E-5</v>
      </c>
      <c r="AJ73" s="1">
        <f t="shared" si="58"/>
        <v>5.1982726122084475E-5</v>
      </c>
      <c r="AK73" s="1">
        <f t="shared" si="59"/>
        <v>-0.21714000000065425</v>
      </c>
      <c r="AL73" s="2"/>
      <c r="AM73" s="1">
        <f t="shared" si="60"/>
        <v>-4.3596940793538319E-2</v>
      </c>
      <c r="AN73" s="1">
        <f t="shared" si="61"/>
        <v>0.95281404728751296</v>
      </c>
      <c r="AO73" s="1">
        <f t="shared" si="62"/>
        <v>-0.57903568419039553</v>
      </c>
      <c r="AP73" s="1">
        <f t="shared" si="63"/>
        <v>0.22447205344484947</v>
      </c>
      <c r="AQ73" s="1">
        <f t="shared" si="64"/>
        <v>1.7779882874965018</v>
      </c>
      <c r="AR73" s="1">
        <f t="shared" si="65"/>
        <v>1.2320635889275786</v>
      </c>
      <c r="AS73" s="1">
        <f t="shared" si="80"/>
        <v>7.8291419576853682</v>
      </c>
      <c r="AT73" s="1">
        <f t="shared" si="80"/>
        <v>7.8291419576853185</v>
      </c>
      <c r="AU73" s="1">
        <f t="shared" si="80"/>
        <v>7.8291419576765442</v>
      </c>
      <c r="AV73" s="1">
        <f t="shared" si="80"/>
        <v>7.8291419561363949</v>
      </c>
      <c r="AW73" s="1">
        <f t="shared" si="80"/>
        <v>7.8291416857980352</v>
      </c>
      <c r="AX73" s="1">
        <f t="shared" si="80"/>
        <v>7.8290942795090155</v>
      </c>
      <c r="AY73" s="1">
        <f t="shared" si="80"/>
        <v>7.8218446777335107</v>
      </c>
      <c r="AZ73" s="1">
        <f t="shared" si="66"/>
        <v>7.5998348271492331</v>
      </c>
      <c r="BB73" s="1">
        <v>30500</v>
      </c>
      <c r="BC73" s="1">
        <f t="shared" si="69"/>
        <v>-0.21700019690128741</v>
      </c>
      <c r="BD73" s="1">
        <f t="shared" si="70"/>
        <v>-0.21244131354667245</v>
      </c>
      <c r="BE73" s="1">
        <f t="shared" si="71"/>
        <v>-4.5588833546149551E-3</v>
      </c>
      <c r="BF73" s="1">
        <f t="shared" si="72"/>
        <v>0.82125954701623971</v>
      </c>
      <c r="BG73" s="1">
        <f t="shared" si="73"/>
        <v>6.8660978367145312E-2</v>
      </c>
      <c r="BH73" s="1">
        <f t="shared" si="74"/>
        <v>2.4642487512430069</v>
      </c>
      <c r="BI73" s="1">
        <f t="shared" si="75"/>
        <v>2.8389464150888997</v>
      </c>
      <c r="BJ73" s="1">
        <f t="shared" si="81"/>
        <v>8.5875645591050436</v>
      </c>
      <c r="BK73" s="1">
        <f t="shared" si="81"/>
        <v>8.5875622099414244</v>
      </c>
      <c r="BL73" s="1">
        <f t="shared" si="81"/>
        <v>8.5875775062173485</v>
      </c>
      <c r="BM73" s="1">
        <f t="shared" si="81"/>
        <v>8.5874779018313596</v>
      </c>
      <c r="BN73" s="1">
        <f t="shared" si="81"/>
        <v>8.5881262959180322</v>
      </c>
      <c r="BO73" s="1">
        <f t="shared" si="81"/>
        <v>8.5838970423503813</v>
      </c>
      <c r="BP73" s="1">
        <f t="shared" si="81"/>
        <v>8.6111368890854134</v>
      </c>
      <c r="BQ73" s="1">
        <f t="shared" si="76"/>
        <v>8.4171868240708303</v>
      </c>
    </row>
    <row r="74" spans="1:69">
      <c r="A74" s="119" t="s">
        <v>147</v>
      </c>
      <c r="B74" s="119" t="s">
        <v>126</v>
      </c>
      <c r="C74" s="107">
        <v>53854.136299999998</v>
      </c>
      <c r="D74" s="107" t="s">
        <v>82</v>
      </c>
      <c r="E74" s="1">
        <f t="shared" si="53"/>
        <v>25182.375014049834</v>
      </c>
      <c r="F74" s="105">
        <f t="shared" si="79"/>
        <v>25183</v>
      </c>
      <c r="G74" s="1">
        <f>+C74-(C$7+F74*C$8)+S74*J$17</f>
        <v>-0.21685700000671204</v>
      </c>
      <c r="J74" s="1">
        <f>+G74</f>
        <v>-0.21685700000671204</v>
      </c>
      <c r="O74" s="1">
        <f t="shared" ca="1" si="54"/>
        <v>-0.20726919737577459</v>
      </c>
      <c r="Q74" s="100">
        <f t="shared" si="55"/>
        <v>38835.636299999998</v>
      </c>
      <c r="R74" s="2">
        <v>1</v>
      </c>
      <c r="S74" s="192"/>
      <c r="AE74" s="1">
        <f t="shared" si="56"/>
        <v>25183</v>
      </c>
      <c r="AF74" s="1">
        <f t="shared" si="57"/>
        <v>-0.20997195110947764</v>
      </c>
      <c r="AG74" s="1">
        <f t="shared" si="30"/>
        <v>-0.17339972669329851</v>
      </c>
      <c r="AH74" s="1">
        <f t="shared" si="33"/>
        <v>-6.8850488972344026E-3</v>
      </c>
      <c r="AI74" s="1">
        <f t="shared" si="31"/>
        <v>4.7403898317308662E-5</v>
      </c>
      <c r="AJ74" s="1">
        <f t="shared" si="58"/>
        <v>4.7403898317308662E-5</v>
      </c>
      <c r="AK74" s="1">
        <f t="shared" si="59"/>
        <v>-0.21685700000671204</v>
      </c>
      <c r="AL74" s="2"/>
      <c r="AM74" s="1">
        <f t="shared" si="60"/>
        <v>-4.3457273313413536E-2</v>
      </c>
      <c r="AN74" s="1">
        <f t="shared" si="61"/>
        <v>0.95203695851809056</v>
      </c>
      <c r="AO74" s="1">
        <f t="shared" si="62"/>
        <v>-0.57620872962177894</v>
      </c>
      <c r="AP74" s="1">
        <f t="shared" si="63"/>
        <v>0.22430729716827549</v>
      </c>
      <c r="AQ74" s="1">
        <f t="shared" si="64"/>
        <v>1.781451405804922</v>
      </c>
      <c r="AR74" s="1">
        <f t="shared" si="65"/>
        <v>1.2364329473533155</v>
      </c>
      <c r="AS74" s="1">
        <f t="shared" si="80"/>
        <v>7.8326811143682509</v>
      </c>
      <c r="AT74" s="1">
        <f t="shared" si="80"/>
        <v>7.8326811143682278</v>
      </c>
      <c r="AU74" s="1">
        <f t="shared" si="80"/>
        <v>7.832681114363516</v>
      </c>
      <c r="AV74" s="1">
        <f t="shared" si="80"/>
        <v>7.8326811133992242</v>
      </c>
      <c r="AW74" s="1">
        <f t="shared" si="80"/>
        <v>7.8326809160216442</v>
      </c>
      <c r="AX74" s="1">
        <f t="shared" si="80"/>
        <v>7.8326405539307649</v>
      </c>
      <c r="AY74" s="1">
        <f t="shared" si="80"/>
        <v>7.8255667551636776</v>
      </c>
      <c r="AZ74" s="1">
        <f t="shared" si="66"/>
        <v>7.6033552570985208</v>
      </c>
      <c r="BB74" s="1">
        <v>31000</v>
      </c>
      <c r="BC74" s="1">
        <f t="shared" si="69"/>
        <v>-0.21785026434809668</v>
      </c>
      <c r="BD74" s="1">
        <f t="shared" si="70"/>
        <v>-0.2171661425443448</v>
      </c>
      <c r="BE74" s="1">
        <f t="shared" si="71"/>
        <v>-6.8412180375188763E-4</v>
      </c>
      <c r="BF74" s="1">
        <f t="shared" si="72"/>
        <v>0.81356751021384455</v>
      </c>
      <c r="BG74" s="1">
        <f t="shared" si="73"/>
        <v>0.12384263262890051</v>
      </c>
      <c r="BH74" s="1">
        <f t="shared" si="74"/>
        <v>2.5196951096353266</v>
      </c>
      <c r="BI74" s="1">
        <f t="shared" si="75"/>
        <v>3.1116398958114959</v>
      </c>
      <c r="BJ74" s="1">
        <f t="shared" si="81"/>
        <v>8.6535917323986009</v>
      </c>
      <c r="BK74" s="1">
        <f t="shared" si="81"/>
        <v>8.6535883135668801</v>
      </c>
      <c r="BL74" s="1">
        <f t="shared" si="81"/>
        <v>8.6536090987070438</v>
      </c>
      <c r="BM74" s="1">
        <f t="shared" si="81"/>
        <v>8.6534827268182877</v>
      </c>
      <c r="BN74" s="1">
        <f t="shared" si="81"/>
        <v>8.6542508176744608</v>
      </c>
      <c r="BO74" s="1">
        <f t="shared" si="81"/>
        <v>8.6495734516618121</v>
      </c>
      <c r="BP74" s="1">
        <f t="shared" si="81"/>
        <v>8.6777370627302322</v>
      </c>
      <c r="BQ74" s="1">
        <f t="shared" si="76"/>
        <v>8.4937179099249125</v>
      </c>
    </row>
    <row r="75" spans="1:69">
      <c r="A75" s="119" t="s">
        <v>147</v>
      </c>
      <c r="B75" s="119" t="s">
        <v>133</v>
      </c>
      <c r="C75" s="107">
        <v>53861.080800000003</v>
      </c>
      <c r="D75" s="107" t="s">
        <v>82</v>
      </c>
      <c r="E75" s="1">
        <f t="shared" si="53"/>
        <v>25202.389193582327</v>
      </c>
      <c r="F75" s="105">
        <f t="shared" si="79"/>
        <v>25203</v>
      </c>
      <c r="G75" s="1">
        <f>+C75-(C$7+F75*C$8)+S75*J$17</f>
        <v>-0.21193700000003446</v>
      </c>
      <c r="J75" s="1">
        <f>+G75</f>
        <v>-0.21193700000003446</v>
      </c>
      <c r="O75" s="1">
        <f t="shared" ca="1" si="54"/>
        <v>-0.20730729320254915</v>
      </c>
      <c r="Q75" s="100">
        <f t="shared" si="55"/>
        <v>38842.580800000003</v>
      </c>
      <c r="R75" s="2">
        <v>1</v>
      </c>
      <c r="S75" s="192"/>
      <c r="AE75" s="1">
        <f t="shared" si="56"/>
        <v>25203</v>
      </c>
      <c r="AF75" s="1">
        <f t="shared" si="57"/>
        <v>-0.21000811802798697</v>
      </c>
      <c r="AG75" s="1">
        <f t="shared" si="30"/>
        <v>-0.16860152616911639</v>
      </c>
      <c r="AH75" s="1">
        <f t="shared" si="33"/>
        <v>-1.9288819720474915E-3</v>
      </c>
      <c r="AI75" s="1">
        <f t="shared" si="31"/>
        <v>3.7205856620898197E-6</v>
      </c>
      <c r="AJ75" s="1">
        <f t="shared" si="58"/>
        <v>3.7205856620898197E-6</v>
      </c>
      <c r="AK75" s="1">
        <f t="shared" si="59"/>
        <v>-0.21193700000003446</v>
      </c>
      <c r="AL75" s="2"/>
      <c r="AM75" s="1">
        <f t="shared" si="60"/>
        <v>-4.3335473830918056E-2</v>
      </c>
      <c r="AN75" s="1">
        <f t="shared" si="61"/>
        <v>0.95136272460883775</v>
      </c>
      <c r="AO75" s="1">
        <f t="shared" si="62"/>
        <v>-0.57374864658357971</v>
      </c>
      <c r="AP75" s="1">
        <f t="shared" si="63"/>
        <v>0.22416206716047357</v>
      </c>
      <c r="AQ75" s="1">
        <f t="shared" si="64"/>
        <v>1.7844582261360482</v>
      </c>
      <c r="AR75" s="1">
        <f t="shared" si="65"/>
        <v>1.2402418035378562</v>
      </c>
      <c r="AS75" s="1">
        <f t="shared" si="80"/>
        <v>7.8357562972432522</v>
      </c>
      <c r="AT75" s="1">
        <f t="shared" si="80"/>
        <v>7.8357562972432415</v>
      </c>
      <c r="AU75" s="1">
        <f t="shared" si="80"/>
        <v>7.8357562972407209</v>
      </c>
      <c r="AV75" s="1">
        <f t="shared" si="80"/>
        <v>7.8357562966376824</v>
      </c>
      <c r="AW75" s="1">
        <f t="shared" si="80"/>
        <v>7.8357561523796004</v>
      </c>
      <c r="AX75" s="1">
        <f t="shared" si="80"/>
        <v>7.835721675885404</v>
      </c>
      <c r="AY75" s="1">
        <f t="shared" si="80"/>
        <v>7.8288011057529214</v>
      </c>
      <c r="AZ75" s="1">
        <f t="shared" si="66"/>
        <v>7.606416500532684</v>
      </c>
      <c r="BB75" s="1">
        <v>31500</v>
      </c>
      <c r="BC75" s="1">
        <f t="shared" si="69"/>
        <v>-0.21880193857731967</v>
      </c>
      <c r="BD75" s="1">
        <f t="shared" si="70"/>
        <v>-0.22196076360361086</v>
      </c>
      <c r="BE75" s="1">
        <f t="shared" si="71"/>
        <v>3.1588250262911833E-3</v>
      </c>
      <c r="BF75" s="1">
        <f t="shared" si="72"/>
        <v>0.80657064845143056</v>
      </c>
      <c r="BG75" s="1">
        <f t="shared" si="73"/>
        <v>0.1776677748912075</v>
      </c>
      <c r="BH75" s="1">
        <f t="shared" si="74"/>
        <v>2.574149722046843</v>
      </c>
      <c r="BI75" s="1">
        <f t="shared" si="75"/>
        <v>3.4294982338558109</v>
      </c>
      <c r="BJ75" s="1">
        <f t="shared" si="81"/>
        <v>8.7190258000260386</v>
      </c>
      <c r="BK75" s="1">
        <f t="shared" si="81"/>
        <v>8.719021143069229</v>
      </c>
      <c r="BL75" s="1">
        <f t="shared" si="81"/>
        <v>8.7190478173105905</v>
      </c>
      <c r="BM75" s="1">
        <f t="shared" si="81"/>
        <v>8.7188950236687219</v>
      </c>
      <c r="BN75" s="1">
        <f t="shared" si="81"/>
        <v>8.7197699770284629</v>
      </c>
      <c r="BO75" s="1">
        <f t="shared" si="81"/>
        <v>8.7147507946813114</v>
      </c>
      <c r="BP75" s="1">
        <f t="shared" si="81"/>
        <v>8.7432599608450516</v>
      </c>
      <c r="BQ75" s="1">
        <f t="shared" si="76"/>
        <v>8.5702489957789947</v>
      </c>
    </row>
    <row r="76" spans="1:69">
      <c r="A76" s="119" t="s">
        <v>147</v>
      </c>
      <c r="B76" s="119" t="s">
        <v>133</v>
      </c>
      <c r="C76" s="107">
        <v>53877.041499999999</v>
      </c>
      <c r="D76" s="107" t="s">
        <v>82</v>
      </c>
      <c r="E76" s="1">
        <f t="shared" si="53"/>
        <v>25248.388230988039</v>
      </c>
      <c r="F76" s="105">
        <f t="shared" si="79"/>
        <v>25249</v>
      </c>
      <c r="G76" s="1">
        <f>+C76-(C$7+F76*C$8)+S76*J$17</f>
        <v>-0.21227100000396604</v>
      </c>
      <c r="J76" s="1">
        <f>+G76</f>
        <v>-0.21227100000396604</v>
      </c>
      <c r="O76" s="1">
        <f t="shared" ca="1" si="54"/>
        <v>-0.20739491360413059</v>
      </c>
      <c r="Q76" s="100">
        <f t="shared" si="55"/>
        <v>38858.541499999999</v>
      </c>
      <c r="R76" s="2">
        <v>1</v>
      </c>
      <c r="S76" s="192"/>
      <c r="AE76" s="1">
        <f t="shared" si="56"/>
        <v>25249</v>
      </c>
      <c r="AF76" s="1">
        <f t="shared" si="57"/>
        <v>-0.21009050228662615</v>
      </c>
      <c r="AG76" s="1">
        <f t="shared" si="30"/>
        <v>-0.16921688841411781</v>
      </c>
      <c r="AH76" s="1">
        <f t="shared" si="33"/>
        <v>-2.1804977173398854E-3</v>
      </c>
      <c r="AI76" s="1">
        <f t="shared" si="31"/>
        <v>4.7545702953244506E-6</v>
      </c>
      <c r="AJ76" s="1">
        <f t="shared" si="58"/>
        <v>4.7545702953244506E-6</v>
      </c>
      <c r="AK76" s="1">
        <f t="shared" si="59"/>
        <v>-0.21227100000396604</v>
      </c>
      <c r="AL76" s="2"/>
      <c r="AM76" s="1">
        <f t="shared" si="60"/>
        <v>-4.3054111589848225E-2</v>
      </c>
      <c r="AN76" s="1">
        <f t="shared" si="61"/>
        <v>0.94981727480475397</v>
      </c>
      <c r="AO76" s="1">
        <f t="shared" si="62"/>
        <v>-0.56808407823298723</v>
      </c>
      <c r="AP76" s="1">
        <f t="shared" si="63"/>
        <v>0.22382115852419054</v>
      </c>
      <c r="AQ76" s="1">
        <f t="shared" si="64"/>
        <v>1.7913577865868933</v>
      </c>
      <c r="AR76" s="1">
        <f t="shared" si="65"/>
        <v>1.2490356948704142</v>
      </c>
      <c r="AS76" s="1">
        <f t="shared" si="80"/>
        <v>7.8428209659345907</v>
      </c>
      <c r="AT76" s="1">
        <f t="shared" si="80"/>
        <v>7.8428209659345898</v>
      </c>
      <c r="AU76" s="1">
        <f t="shared" si="80"/>
        <v>7.8428209659342238</v>
      </c>
      <c r="AV76" s="1">
        <f t="shared" si="80"/>
        <v>7.8428209657912893</v>
      </c>
      <c r="AW76" s="1">
        <f t="shared" si="80"/>
        <v>7.8428209099566599</v>
      </c>
      <c r="AX76" s="1">
        <f t="shared" si="80"/>
        <v>7.8427991205698184</v>
      </c>
      <c r="AY76" s="1">
        <f t="shared" si="80"/>
        <v>7.8362322006512795</v>
      </c>
      <c r="AZ76" s="1">
        <f t="shared" si="66"/>
        <v>7.6134573604312603</v>
      </c>
      <c r="BB76" s="1">
        <v>32000</v>
      </c>
      <c r="BC76" s="1">
        <f t="shared" si="69"/>
        <v>-0.21986830110791361</v>
      </c>
      <c r="BD76" s="1">
        <f t="shared" si="70"/>
        <v>-0.22682517672447064</v>
      </c>
      <c r="BE76" s="1">
        <f t="shared" si="71"/>
        <v>6.9568756165570419E-3</v>
      </c>
      <c r="BF76" s="1">
        <f t="shared" si="72"/>
        <v>0.80024767016277898</v>
      </c>
      <c r="BG76" s="1">
        <f t="shared" si="73"/>
        <v>0.2300986488454653</v>
      </c>
      <c r="BH76" s="1">
        <f t="shared" si="74"/>
        <v>2.6277127601795192</v>
      </c>
      <c r="BI76" s="1">
        <f t="shared" si="75"/>
        <v>3.8059340360375487</v>
      </c>
      <c r="BJ76" s="1">
        <f t="shared" si="81"/>
        <v>8.7839220367598543</v>
      </c>
      <c r="BK76" s="1">
        <f t="shared" si="81"/>
        <v>8.7839160599267352</v>
      </c>
      <c r="BL76" s="1">
        <f t="shared" si="81"/>
        <v>8.7839485661892134</v>
      </c>
      <c r="BM76" s="1">
        <f t="shared" si="81"/>
        <v>8.783771764537379</v>
      </c>
      <c r="BN76" s="1">
        <f t="shared" si="81"/>
        <v>8.7847331080110269</v>
      </c>
      <c r="BO76" s="1">
        <f t="shared" si="81"/>
        <v>8.7794975296004054</v>
      </c>
      <c r="BP76" s="1">
        <f t="shared" si="81"/>
        <v>8.8077700270005579</v>
      </c>
      <c r="BQ76" s="1">
        <f t="shared" si="76"/>
        <v>8.6467800816330769</v>
      </c>
    </row>
    <row r="77" spans="1:69">
      <c r="A77" s="111" t="s">
        <v>147</v>
      </c>
      <c r="B77" s="111" t="s">
        <v>126</v>
      </c>
      <c r="C77" s="112">
        <v>53877.217299999997</v>
      </c>
      <c r="D77" s="112" t="s">
        <v>82</v>
      </c>
      <c r="E77" s="1">
        <f t="shared" si="53"/>
        <v>25248.894889892461</v>
      </c>
      <c r="F77" s="105">
        <f t="shared" si="79"/>
        <v>25249.5</v>
      </c>
      <c r="G77" s="1">
        <f>+C77-(C$7+F77*C$8)+S77*J$17</f>
        <v>-0.20996050000394462</v>
      </c>
      <c r="J77" s="1">
        <f>+G77</f>
        <v>-0.20996050000394462</v>
      </c>
      <c r="O77" s="1">
        <f t="shared" ca="1" si="54"/>
        <v>-0.20739586599979995</v>
      </c>
      <c r="Q77" s="100">
        <f t="shared" si="55"/>
        <v>38858.717299999997</v>
      </c>
      <c r="R77" s="2">
        <v>1</v>
      </c>
      <c r="S77" s="192"/>
      <c r="AE77" s="1">
        <f t="shared" si="56"/>
        <v>25249.5</v>
      </c>
      <c r="AF77" s="1">
        <f t="shared" si="57"/>
        <v>-0.21009139170313235</v>
      </c>
      <c r="AG77" s="1">
        <f t="shared" si="30"/>
        <v>-0.16690945600922225</v>
      </c>
      <c r="AH77" s="1">
        <f t="shared" si="33"/>
        <v>1.3089169918772958E-4</v>
      </c>
      <c r="AI77" s="1">
        <f t="shared" si="31"/>
        <v>1.7132636916251088E-8</v>
      </c>
      <c r="AJ77" s="1">
        <f t="shared" si="58"/>
        <v>1.7132636916251088E-8</v>
      </c>
      <c r="AK77" s="1">
        <f t="shared" si="59"/>
        <v>-0.20996050000394462</v>
      </c>
      <c r="AL77" s="2"/>
      <c r="AM77" s="1">
        <f t="shared" si="60"/>
        <v>-4.3051043994722378E-2</v>
      </c>
      <c r="AN77" s="1">
        <f t="shared" si="61"/>
        <v>0.949800516984036</v>
      </c>
      <c r="AO77" s="1">
        <f t="shared" si="62"/>
        <v>-0.56802245910501648</v>
      </c>
      <c r="AP77" s="1">
        <f t="shared" si="63"/>
        <v>0.22381740061054761</v>
      </c>
      <c r="AQ77" s="1">
        <f t="shared" si="64"/>
        <v>1.7914326586923821</v>
      </c>
      <c r="AR77" s="1">
        <f t="shared" si="65"/>
        <v>1.249131539022557</v>
      </c>
      <c r="AS77" s="1">
        <f t="shared" si="80"/>
        <v>7.842897692762719</v>
      </c>
      <c r="AT77" s="1">
        <f t="shared" si="80"/>
        <v>7.8428976927627181</v>
      </c>
      <c r="AU77" s="1">
        <f t="shared" si="80"/>
        <v>7.8428976927623619</v>
      </c>
      <c r="AV77" s="1">
        <f t="shared" si="80"/>
        <v>7.8428976926222358</v>
      </c>
      <c r="AW77" s="1">
        <f t="shared" si="80"/>
        <v>7.8428976375057342</v>
      </c>
      <c r="AX77" s="1">
        <f t="shared" si="80"/>
        <v>7.8428759794969318</v>
      </c>
      <c r="AY77" s="1">
        <f t="shared" si="80"/>
        <v>7.8363129127837947</v>
      </c>
      <c r="AZ77" s="1">
        <f t="shared" si="66"/>
        <v>7.6135338915171138</v>
      </c>
      <c r="BB77" s="1">
        <v>32500</v>
      </c>
      <c r="BC77" s="1">
        <f t="shared" si="69"/>
        <v>-0.22106171739042385</v>
      </c>
      <c r="BD77" s="1">
        <f t="shared" si="70"/>
        <v>-0.23175938190692416</v>
      </c>
      <c r="BE77" s="1">
        <f t="shared" si="71"/>
        <v>1.069766451650031E-2</v>
      </c>
      <c r="BF77" s="1">
        <f t="shared" si="72"/>
        <v>0.79457885946097662</v>
      </c>
      <c r="BG77" s="1">
        <f t="shared" si="73"/>
        <v>0.28110533586693504</v>
      </c>
      <c r="BH77" s="1">
        <f t="shared" si="74"/>
        <v>2.6804794040746276</v>
      </c>
      <c r="BI77" s="1">
        <f t="shared" si="75"/>
        <v>4.2602033432782411</v>
      </c>
      <c r="BJ77" s="1">
        <f t="shared" si="81"/>
        <v>8.8483340519364706</v>
      </c>
      <c r="BK77" s="1">
        <f t="shared" si="81"/>
        <v>8.8483267924831264</v>
      </c>
      <c r="BL77" s="1">
        <f t="shared" si="81"/>
        <v>8.8483645405410662</v>
      </c>
      <c r="BM77" s="1">
        <f t="shared" si="81"/>
        <v>8.8481682462400322</v>
      </c>
      <c r="BN77" s="1">
        <f t="shared" si="81"/>
        <v>8.8491887261862576</v>
      </c>
      <c r="BO77" s="1">
        <f t="shared" si="81"/>
        <v>8.8438761077497929</v>
      </c>
      <c r="BP77" s="1">
        <f t="shared" si="81"/>
        <v>8.8713376340365819</v>
      </c>
      <c r="BQ77" s="1">
        <f t="shared" si="76"/>
        <v>8.7233111674871591</v>
      </c>
    </row>
    <row r="78" spans="1:69">
      <c r="A78" s="49" t="s">
        <v>148</v>
      </c>
      <c r="B78" s="49" t="s">
        <v>133</v>
      </c>
      <c r="C78" s="112">
        <v>54587.135399999999</v>
      </c>
      <c r="D78" s="112" t="s">
        <v>88</v>
      </c>
      <c r="E78" s="1">
        <f t="shared" si="53"/>
        <v>27294.892198086913</v>
      </c>
      <c r="F78" s="105">
        <f t="shared" si="79"/>
        <v>27295.5</v>
      </c>
      <c r="G78" s="1">
        <f t="shared" ref="G78:G109" si="82">+C78-(C$7+F78*C$8)+S78*K$17</f>
        <v>-0.21089449999999488</v>
      </c>
      <c r="K78" s="1">
        <f t="shared" ref="K78:K109" si="83">+G78</f>
        <v>-0.21089449999999488</v>
      </c>
      <c r="O78" s="1">
        <f t="shared" ca="1" si="54"/>
        <v>-0.21129306907883569</v>
      </c>
      <c r="Q78" s="100">
        <f t="shared" si="55"/>
        <v>39568.635399999999</v>
      </c>
      <c r="R78" s="2">
        <v>1</v>
      </c>
      <c r="S78" s="192"/>
      <c r="T78" s="2">
        <v>5.3029915994093229E-9</v>
      </c>
      <c r="U78" s="2">
        <v>5.1563641476808944E-20</v>
      </c>
      <c r="V78" s="2">
        <v>3.6567725958084684E-27</v>
      </c>
      <c r="W78" s="2">
        <v>1.1314793269463596E-9</v>
      </c>
      <c r="X78" s="2">
        <v>5.8316641646048423E-5</v>
      </c>
      <c r="Y78" s="1">
        <v>4.0580254636396725E-3</v>
      </c>
      <c r="Z78" s="1">
        <v>6.8081047232476391E-2</v>
      </c>
      <c r="AA78" s="1">
        <v>98.928334923136646</v>
      </c>
      <c r="AB78" s="1">
        <v>3.396670588966863E-5</v>
      </c>
      <c r="AC78" s="1">
        <v>1.2939665563759704E-6</v>
      </c>
      <c r="AE78" s="1">
        <f t="shared" si="56"/>
        <v>27295.5</v>
      </c>
      <c r="AF78" s="1">
        <f t="shared" si="57"/>
        <v>-0.21295389473207066</v>
      </c>
      <c r="AG78" s="1">
        <f t="shared" si="30"/>
        <v>-0.18175750270065752</v>
      </c>
      <c r="AH78" s="1">
        <f t="shared" si="33"/>
        <v>2.0593947320757811E-3</v>
      </c>
      <c r="AI78" s="1">
        <f t="shared" si="31"/>
        <v>4.241106662501478E-6</v>
      </c>
      <c r="AJ78" s="1">
        <f t="shared" si="58"/>
        <v>4.241106662501478E-6</v>
      </c>
      <c r="AK78" s="1">
        <f t="shared" si="59"/>
        <v>-0.21089449999999488</v>
      </c>
      <c r="AL78" s="2"/>
      <c r="AM78" s="1">
        <f t="shared" si="60"/>
        <v>-2.9136997299337369E-2</v>
      </c>
      <c r="AN78" s="1">
        <f t="shared" si="61"/>
        <v>0.8886378645210532</v>
      </c>
      <c r="AO78" s="1">
        <f t="shared" si="62"/>
        <v>-0.31248367725385262</v>
      </c>
      <c r="AP78" s="1">
        <f t="shared" si="63"/>
        <v>0.20053102426482822</v>
      </c>
      <c r="AQ78" s="1">
        <f t="shared" si="64"/>
        <v>2.0777271890362323</v>
      </c>
      <c r="AR78" s="1">
        <f t="shared" si="65"/>
        <v>1.6991885809034277</v>
      </c>
      <c r="AS78" s="1">
        <f t="shared" si="80"/>
        <v>8.1463435230685164</v>
      </c>
      <c r="AT78" s="1">
        <f t="shared" si="80"/>
        <v>8.1463435106062736</v>
      </c>
      <c r="AU78" s="1">
        <f t="shared" si="80"/>
        <v>8.1463436991136877</v>
      </c>
      <c r="AV78" s="1">
        <f t="shared" si="80"/>
        <v>8.1463408476846446</v>
      </c>
      <c r="AW78" s="1">
        <f t="shared" si="80"/>
        <v>8.1463839765114745</v>
      </c>
      <c r="AX78" s="1">
        <f t="shared" si="80"/>
        <v>8.1457309768837902</v>
      </c>
      <c r="AY78" s="1">
        <f t="shared" si="80"/>
        <v>8.1554707975445435</v>
      </c>
      <c r="AZ78" s="1">
        <f t="shared" si="66"/>
        <v>7.926699094832018</v>
      </c>
      <c r="BB78" s="1">
        <v>33000</v>
      </c>
      <c r="BC78" s="1">
        <f t="shared" si="69"/>
        <v>-0.22239391156953012</v>
      </c>
      <c r="BD78" s="1">
        <f t="shared" si="70"/>
        <v>-0.2367633791509714</v>
      </c>
      <c r="BE78" s="1">
        <f t="shared" si="71"/>
        <v>1.436946758144127E-2</v>
      </c>
      <c r="BF78" s="1">
        <f t="shared" si="72"/>
        <v>0.78954620294029154</v>
      </c>
      <c r="BG78" s="1">
        <f t="shared" si="73"/>
        <v>0.33066361309334469</v>
      </c>
      <c r="BH78" s="1">
        <f t="shared" si="74"/>
        <v>2.7325403654740641</v>
      </c>
      <c r="BI78" s="1">
        <f t="shared" si="75"/>
        <v>4.8209842122931157</v>
      </c>
      <c r="BJ78" s="1">
        <f t="shared" si="81"/>
        <v>8.9123139239400739</v>
      </c>
      <c r="BK78" s="1">
        <f t="shared" si="81"/>
        <v>8.9123055585175948</v>
      </c>
      <c r="BL78" s="1">
        <f t="shared" si="81"/>
        <v>8.9123474037942252</v>
      </c>
      <c r="BM78" s="1">
        <f t="shared" si="81"/>
        <v>8.9121380766877323</v>
      </c>
      <c r="BN78" s="1">
        <f t="shared" si="81"/>
        <v>8.9131849695212413</v>
      </c>
      <c r="BO78" s="1">
        <f t="shared" si="81"/>
        <v>8.9079430204373509</v>
      </c>
      <c r="BP78" s="1">
        <f t="shared" si="81"/>
        <v>8.9340386720890237</v>
      </c>
      <c r="BQ78" s="1">
        <f t="shared" si="76"/>
        <v>8.7998422533412413</v>
      </c>
    </row>
    <row r="79" spans="1:69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3"/>
        <v>27468.392035252848</v>
      </c>
      <c r="F79" s="105">
        <f t="shared" si="79"/>
        <v>27469</v>
      </c>
      <c r="G79" s="1">
        <f t="shared" si="82"/>
        <v>-0.21095100000093225</v>
      </c>
      <c r="K79" s="1">
        <f t="shared" si="83"/>
        <v>-0.21095100000093225</v>
      </c>
      <c r="O79" s="1">
        <f t="shared" ca="1" si="54"/>
        <v>-0.21162355037610484</v>
      </c>
      <c r="Q79" s="100">
        <f t="shared" si="55"/>
        <v>39628.836199999998</v>
      </c>
      <c r="R79" s="2">
        <v>1</v>
      </c>
      <c r="S79" s="192"/>
      <c r="AE79" s="1">
        <f t="shared" si="56"/>
        <v>27469</v>
      </c>
      <c r="AF79" s="1">
        <f t="shared" si="57"/>
        <v>-0.2131537862554235</v>
      </c>
      <c r="AG79" s="1">
        <f t="shared" si="30"/>
        <v>-0.18309050754292436</v>
      </c>
      <c r="AH79" s="1">
        <f t="shared" si="33"/>
        <v>2.2027862544912458E-3</v>
      </c>
      <c r="AI79" s="1">
        <f t="shared" si="31"/>
        <v>4.8522672829755717E-6</v>
      </c>
      <c r="AJ79" s="1">
        <f t="shared" si="58"/>
        <v>4.8522672829755717E-6</v>
      </c>
      <c r="AK79" s="1">
        <f t="shared" si="59"/>
        <v>-0.21095100000093225</v>
      </c>
      <c r="AL79" s="2"/>
      <c r="AM79" s="1">
        <f t="shared" si="60"/>
        <v>-2.7860492458007893E-2</v>
      </c>
      <c r="AN79" s="1">
        <f t="shared" si="61"/>
        <v>0.88412948673705483</v>
      </c>
      <c r="AO79" s="1">
        <f t="shared" si="62"/>
        <v>-0.29091230759241771</v>
      </c>
      <c r="AP79" s="1">
        <f t="shared" si="63"/>
        <v>0.19796020071548237</v>
      </c>
      <c r="AQ79" s="1">
        <f t="shared" si="64"/>
        <v>2.1003534611434436</v>
      </c>
      <c r="AR79" s="1">
        <f t="shared" si="65"/>
        <v>1.7440293709737629</v>
      </c>
      <c r="AS79" s="1">
        <f t="shared" ref="AS79:AY88" si="84">$AZ79+$AG$7*SIN(AT79)</f>
        <v>8.1711896099501757</v>
      </c>
      <c r="AT79" s="1">
        <f t="shared" si="84"/>
        <v>8.1711895889274597</v>
      </c>
      <c r="AU79" s="1">
        <f t="shared" si="84"/>
        <v>8.1711898827605935</v>
      </c>
      <c r="AV79" s="1">
        <f t="shared" si="84"/>
        <v>8.171185775850109</v>
      </c>
      <c r="AW79" s="1">
        <f t="shared" si="84"/>
        <v>8.171243173546122</v>
      </c>
      <c r="AX79" s="1">
        <f t="shared" si="84"/>
        <v>8.1704400780333035</v>
      </c>
      <c r="AY79" s="1">
        <f t="shared" si="84"/>
        <v>8.1815039093411492</v>
      </c>
      <c r="AZ79" s="1">
        <f t="shared" si="66"/>
        <v>7.9532553816233849</v>
      </c>
      <c r="BB79" s="1">
        <v>33500</v>
      </c>
      <c r="BC79" s="1">
        <f t="shared" si="69"/>
        <v>-0.22387603549162405</v>
      </c>
      <c r="BD79" s="1">
        <f t="shared" si="70"/>
        <v>-0.24183716845661241</v>
      </c>
      <c r="BE79" s="1">
        <f t="shared" si="71"/>
        <v>1.7961132964988368E-2</v>
      </c>
      <c r="BF79" s="1">
        <f t="shared" si="72"/>
        <v>0.78513347285144841</v>
      </c>
      <c r="BG79" s="1">
        <f t="shared" si="73"/>
        <v>0.37875313518009179</v>
      </c>
      <c r="BH79" s="1">
        <f t="shared" si="74"/>
        <v>2.7839823971248148</v>
      </c>
      <c r="BI79" s="1">
        <f t="shared" si="75"/>
        <v>5.5329516238208303</v>
      </c>
      <c r="BJ79" s="1">
        <f t="shared" si="81"/>
        <v>8.9759123445116344</v>
      </c>
      <c r="BK79" s="1">
        <f t="shared" si="81"/>
        <v>8.9759031930822157</v>
      </c>
      <c r="BL79" s="1">
        <f t="shared" si="81"/>
        <v>8.9759474762643539</v>
      </c>
      <c r="BM79" s="1">
        <f t="shared" si="81"/>
        <v>8.9757331840012373</v>
      </c>
      <c r="BN79" s="1">
        <f t="shared" si="81"/>
        <v>8.9767699677588251</v>
      </c>
      <c r="BO79" s="1">
        <f t="shared" si="81"/>
        <v>8.971748996638448</v>
      </c>
      <c r="BP79" s="1">
        <f t="shared" si="81"/>
        <v>8.9959541043176898</v>
      </c>
      <c r="BQ79" s="1">
        <f t="shared" si="76"/>
        <v>8.8763733391953235</v>
      </c>
    </row>
    <row r="80" spans="1:69">
      <c r="A80" s="49" t="s">
        <v>150</v>
      </c>
      <c r="B80" s="49" t="s">
        <v>133</v>
      </c>
      <c r="C80" s="112">
        <v>54951.1149</v>
      </c>
      <c r="D80" s="112" t="s">
        <v>88</v>
      </c>
      <c r="E80" s="1">
        <f t="shared" si="53"/>
        <v>28343.887958637264</v>
      </c>
      <c r="F80" s="105">
        <f t="shared" si="79"/>
        <v>28344.5</v>
      </c>
      <c r="G80" s="1">
        <f t="shared" si="82"/>
        <v>-0.21236550000321586</v>
      </c>
      <c r="K80" s="1">
        <f t="shared" si="83"/>
        <v>-0.21236550000321586</v>
      </c>
      <c r="O80" s="1">
        <f t="shared" ca="1" si="54"/>
        <v>-0.21329119519316045</v>
      </c>
      <c r="Q80" s="100">
        <f t="shared" si="55"/>
        <v>39932.6149</v>
      </c>
      <c r="R80" s="2">
        <v>1</v>
      </c>
      <c r="S80" s="192"/>
      <c r="AE80" s="1">
        <f t="shared" si="56"/>
        <v>28344.5</v>
      </c>
      <c r="AF80" s="1">
        <f t="shared" si="57"/>
        <v>-0.21414604802626783</v>
      </c>
      <c r="AG80" s="1">
        <f t="shared" si="30"/>
        <v>-0.19109099749978739</v>
      </c>
      <c r="AH80" s="1">
        <f t="shared" si="33"/>
        <v>1.7805480230519699E-3</v>
      </c>
      <c r="AI80" s="1">
        <f t="shared" si="31"/>
        <v>3.1703512623942784E-6</v>
      </c>
      <c r="AJ80" s="1">
        <f t="shared" si="58"/>
        <v>3.1703512623942784E-6</v>
      </c>
      <c r="AK80" s="1">
        <f t="shared" si="59"/>
        <v>-0.21236550000321586</v>
      </c>
      <c r="AL80" s="2"/>
      <c r="AM80" s="1">
        <f t="shared" si="60"/>
        <v>-2.1274502503428459E-2</v>
      </c>
      <c r="AN80" s="1">
        <f t="shared" si="61"/>
        <v>0.86294321347587</v>
      </c>
      <c r="AO80" s="1">
        <f t="shared" si="62"/>
        <v>-0.18329639407621492</v>
      </c>
      <c r="AP80" s="1">
        <f t="shared" si="63"/>
        <v>0.18392839416145479</v>
      </c>
      <c r="AQ80" s="1">
        <f t="shared" si="64"/>
        <v>2.2111950946618855</v>
      </c>
      <c r="AR80" s="1">
        <f t="shared" si="65"/>
        <v>1.9922681283847132</v>
      </c>
      <c r="AS80" s="1">
        <f t="shared" si="84"/>
        <v>8.2947192358159167</v>
      </c>
      <c r="AT80" s="1">
        <f t="shared" si="84"/>
        <v>8.2947190787689031</v>
      </c>
      <c r="AU80" s="1">
        <f t="shared" si="84"/>
        <v>8.2947206836758749</v>
      </c>
      <c r="AV80" s="1">
        <f t="shared" si="84"/>
        <v>8.2947042824292865</v>
      </c>
      <c r="AW80" s="1">
        <f t="shared" si="84"/>
        <v>8.2948718670878598</v>
      </c>
      <c r="AX80" s="1">
        <f t="shared" si="84"/>
        <v>8.2931567066343845</v>
      </c>
      <c r="AY80" s="1">
        <f t="shared" si="84"/>
        <v>8.310426152146519</v>
      </c>
      <c r="AZ80" s="1">
        <f t="shared" si="66"/>
        <v>8.0872613129538813</v>
      </c>
      <c r="BB80" s="1">
        <v>34000</v>
      </c>
      <c r="BC80" s="1">
        <f t="shared" si="69"/>
        <v>-0.22551873222937724</v>
      </c>
      <c r="BD80" s="1">
        <f t="shared" si="70"/>
        <v>-0.24698074982384707</v>
      </c>
      <c r="BE80" s="1">
        <f t="shared" si="71"/>
        <v>2.1462017594469831E-2</v>
      </c>
      <c r="BF80" s="1">
        <f t="shared" si="72"/>
        <v>0.78132627863455562</v>
      </c>
      <c r="BG80" s="1">
        <f t="shared" si="73"/>
        <v>0.4253558803283215</v>
      </c>
      <c r="BH80" s="1">
        <f t="shared" si="74"/>
        <v>2.8348887855361271</v>
      </c>
      <c r="BI80" s="1">
        <f t="shared" si="75"/>
        <v>6.4697504492377425</v>
      </c>
      <c r="BJ80" s="1">
        <f t="shared" ref="BJ80:BP89" si="85">$BQ80+$AG$7*SIN(BK80)</f>
        <v>9.0391787694059538</v>
      </c>
      <c r="BK80" s="1">
        <f t="shared" si="85"/>
        <v>9.0391692804585482</v>
      </c>
      <c r="BL80" s="1">
        <f t="shared" si="85"/>
        <v>9.0392139266555045</v>
      </c>
      <c r="BM80" s="1">
        <f t="shared" si="85"/>
        <v>9.0390038559541868</v>
      </c>
      <c r="BN80" s="1">
        <f t="shared" si="85"/>
        <v>9.0399921312672316</v>
      </c>
      <c r="BO80" s="1">
        <f t="shared" si="85"/>
        <v>9.0353393317137733</v>
      </c>
      <c r="BP80" s="1">
        <f t="shared" si="85"/>
        <v>9.0571694929358877</v>
      </c>
      <c r="BQ80" s="1">
        <f t="shared" si="76"/>
        <v>8.9529044250494056</v>
      </c>
    </row>
    <row r="81" spans="1:69">
      <c r="A81" s="49" t="s">
        <v>150</v>
      </c>
      <c r="B81" s="49" t="s">
        <v>133</v>
      </c>
      <c r="C81" s="112">
        <v>54954.0645</v>
      </c>
      <c r="D81" s="112" t="s">
        <v>88</v>
      </c>
      <c r="E81" s="1">
        <f t="shared" si="53"/>
        <v>28352.388761279501</v>
      </c>
      <c r="F81" s="105">
        <f t="shared" si="79"/>
        <v>28353</v>
      </c>
      <c r="G81" s="1">
        <f t="shared" si="82"/>
        <v>-0.21208699999988312</v>
      </c>
      <c r="K81" s="1">
        <f t="shared" si="83"/>
        <v>-0.21208699999988312</v>
      </c>
      <c r="O81" s="1">
        <f t="shared" ca="1" si="54"/>
        <v>-0.21330738591953963</v>
      </c>
      <c r="Q81" s="100">
        <f t="shared" si="55"/>
        <v>39935.5645</v>
      </c>
      <c r="R81" s="2">
        <v>1</v>
      </c>
      <c r="S81" s="192"/>
      <c r="AE81" s="1">
        <f t="shared" si="56"/>
        <v>28353</v>
      </c>
      <c r="AF81" s="1">
        <f t="shared" si="57"/>
        <v>-0.21415576248527923</v>
      </c>
      <c r="AG81" s="1">
        <f t="shared" si="30"/>
        <v>-0.19087740713201501</v>
      </c>
      <c r="AH81" s="1">
        <f t="shared" si="33"/>
        <v>2.068762485396114E-3</v>
      </c>
      <c r="AI81" s="1">
        <f t="shared" si="31"/>
        <v>4.2797782209823069E-6</v>
      </c>
      <c r="AJ81" s="1">
        <f t="shared" si="58"/>
        <v>4.2797782209823069E-6</v>
      </c>
      <c r="AK81" s="1">
        <f t="shared" si="59"/>
        <v>-0.21208699999988312</v>
      </c>
      <c r="AL81" s="2"/>
      <c r="AM81" s="1">
        <f t="shared" si="60"/>
        <v>-2.1209592867868114E-2</v>
      </c>
      <c r="AN81" s="1">
        <f t="shared" si="61"/>
        <v>0.86275008669131326</v>
      </c>
      <c r="AO81" s="1">
        <f t="shared" si="62"/>
        <v>-0.18226366770331651</v>
      </c>
      <c r="AP81" s="1">
        <f t="shared" si="63"/>
        <v>0.18378432525079605</v>
      </c>
      <c r="AQ81" s="1">
        <f t="shared" si="64"/>
        <v>2.2122455166712611</v>
      </c>
      <c r="AR81" s="1">
        <f t="shared" si="65"/>
        <v>1.9948807052891808</v>
      </c>
      <c r="AS81" s="1">
        <f t="shared" si="84"/>
        <v>8.2959041683813552</v>
      </c>
      <c r="AT81" s="1">
        <f t="shared" si="84"/>
        <v>8.2959040088423741</v>
      </c>
      <c r="AU81" s="1">
        <f t="shared" si="84"/>
        <v>8.2959056351311009</v>
      </c>
      <c r="AV81" s="1">
        <f t="shared" si="84"/>
        <v>8.2958890570082549</v>
      </c>
      <c r="AW81" s="1">
        <f t="shared" si="84"/>
        <v>8.2960580244860651</v>
      </c>
      <c r="AX81" s="1">
        <f t="shared" si="84"/>
        <v>8.2943330380659095</v>
      </c>
      <c r="AY81" s="1">
        <f t="shared" si="84"/>
        <v>8.311658004463089</v>
      </c>
      <c r="AZ81" s="1">
        <f t="shared" si="66"/>
        <v>8.088562341413402</v>
      </c>
      <c r="BB81" s="1">
        <v>34500</v>
      </c>
      <c r="BC81" s="1">
        <f t="shared" si="69"/>
        <v>-0.2273321944646606</v>
      </c>
      <c r="BD81" s="1">
        <f t="shared" si="70"/>
        <v>-0.25219412325267554</v>
      </c>
      <c r="BE81" s="1">
        <f t="shared" si="71"/>
        <v>2.4861928788014936E-2</v>
      </c>
      <c r="BF81" s="1">
        <f t="shared" si="72"/>
        <v>0.77811209613835786</v>
      </c>
      <c r="BG81" s="1">
        <f t="shared" si="73"/>
        <v>0.47045480949896817</v>
      </c>
      <c r="BH81" s="1">
        <f t="shared" si="74"/>
        <v>2.8853398261362471</v>
      </c>
      <c r="BI81" s="1">
        <f t="shared" si="75"/>
        <v>7.7620363116127589</v>
      </c>
      <c r="BJ81" s="1">
        <f t="shared" si="85"/>
        <v>9.1021615725642455</v>
      </c>
      <c r="BK81" s="1">
        <f t="shared" si="85"/>
        <v>9.1021522901482594</v>
      </c>
      <c r="BL81" s="1">
        <f t="shared" si="85"/>
        <v>9.1021949591016647</v>
      </c>
      <c r="BM81" s="1">
        <f t="shared" si="85"/>
        <v>9.1019988155222649</v>
      </c>
      <c r="BN81" s="1">
        <f t="shared" si="85"/>
        <v>9.102900355582797</v>
      </c>
      <c r="BO81" s="1">
        <f t="shared" si="85"/>
        <v>9.0987543279631762</v>
      </c>
      <c r="BP81" s="1">
        <f t="shared" si="85"/>
        <v>9.1177744983164946</v>
      </c>
      <c r="BQ81" s="1">
        <f t="shared" si="76"/>
        <v>9.0294355109034878</v>
      </c>
    </row>
    <row r="82" spans="1:69">
      <c r="A82" s="49" t="s">
        <v>150</v>
      </c>
      <c r="B82" s="49" t="s">
        <v>133</v>
      </c>
      <c r="C82" s="112">
        <v>54961.004200000003</v>
      </c>
      <c r="D82" s="112" t="s">
        <v>88</v>
      </c>
      <c r="E82" s="1">
        <f t="shared" si="53"/>
        <v>28372.389107121762</v>
      </c>
      <c r="F82" s="105">
        <f t="shared" si="79"/>
        <v>28373</v>
      </c>
      <c r="G82" s="1">
        <f t="shared" si="82"/>
        <v>-0.21196699999563862</v>
      </c>
      <c r="K82" s="1">
        <f t="shared" si="83"/>
        <v>-0.21196699999563862</v>
      </c>
      <c r="O82" s="1">
        <f t="shared" ca="1" si="54"/>
        <v>-0.21334548174631418</v>
      </c>
      <c r="Q82" s="100">
        <f t="shared" si="55"/>
        <v>39942.504200000003</v>
      </c>
      <c r="R82" s="2">
        <v>1</v>
      </c>
      <c r="S82" s="192"/>
      <c r="AE82" s="1">
        <f t="shared" si="56"/>
        <v>28373</v>
      </c>
      <c r="AF82" s="1">
        <f t="shared" si="57"/>
        <v>-0.21417863960726086</v>
      </c>
      <c r="AG82" s="1">
        <f t="shared" si="30"/>
        <v>-0.19091019567361384</v>
      </c>
      <c r="AH82" s="1">
        <f t="shared" si="33"/>
        <v>2.2116396116222403E-3</v>
      </c>
      <c r="AI82" s="1">
        <f t="shared" si="31"/>
        <v>4.8913497716965739E-6</v>
      </c>
      <c r="AJ82" s="1">
        <f t="shared" si="58"/>
        <v>4.8913497716965739E-6</v>
      </c>
      <c r="AK82" s="1">
        <f t="shared" si="59"/>
        <v>-0.21196699999563862</v>
      </c>
      <c r="AL82" s="2"/>
      <c r="AM82" s="1">
        <f t="shared" si="60"/>
        <v>-2.105680432202477E-2</v>
      </c>
      <c r="AN82" s="1">
        <f t="shared" si="61"/>
        <v>0.8622966082710144</v>
      </c>
      <c r="AO82" s="1">
        <f t="shared" si="62"/>
        <v>-0.1798347541071911</v>
      </c>
      <c r="AP82" s="1">
        <f t="shared" si="63"/>
        <v>0.18344479501328453</v>
      </c>
      <c r="AQ82" s="1">
        <f t="shared" si="64"/>
        <v>2.2147152455940167</v>
      </c>
      <c r="AR82" s="1">
        <f t="shared" si="65"/>
        <v>2.0010449616252126</v>
      </c>
      <c r="AS82" s="1">
        <f t="shared" si="84"/>
        <v>8.2986912000579487</v>
      </c>
      <c r="AT82" s="1">
        <f t="shared" si="84"/>
        <v>8.2986910345358904</v>
      </c>
      <c r="AU82" s="1">
        <f t="shared" si="84"/>
        <v>8.2986927119397098</v>
      </c>
      <c r="AV82" s="1">
        <f t="shared" si="84"/>
        <v>8.2986757128227584</v>
      </c>
      <c r="AW82" s="1">
        <f t="shared" si="84"/>
        <v>8.298847956925675</v>
      </c>
      <c r="AX82" s="1">
        <f t="shared" si="84"/>
        <v>8.29709979720168</v>
      </c>
      <c r="AY82" s="1">
        <f t="shared" si="84"/>
        <v>8.3145549911047372</v>
      </c>
      <c r="AZ82" s="1">
        <f t="shared" si="66"/>
        <v>8.0916235848475644</v>
      </c>
      <c r="BB82" s="1">
        <v>35000</v>
      </c>
      <c r="BC82" s="1">
        <f t="shared" si="69"/>
        <v>-0.22932621809560419</v>
      </c>
      <c r="BD82" s="1">
        <f t="shared" si="70"/>
        <v>-0.25747728874309767</v>
      </c>
      <c r="BE82" s="1">
        <f t="shared" si="71"/>
        <v>2.8151070647493483E-2</v>
      </c>
      <c r="BF82" s="1">
        <f t="shared" si="72"/>
        <v>0.77548028171452676</v>
      </c>
      <c r="BG82" s="1">
        <f t="shared" si="73"/>
        <v>0.51403269507611582</v>
      </c>
      <c r="BH82" s="1">
        <f t="shared" si="74"/>
        <v>2.9354132808617686</v>
      </c>
      <c r="BI82" s="1">
        <f t="shared" si="75"/>
        <v>9.665903818999185</v>
      </c>
      <c r="BJ82" s="1">
        <f t="shared" si="85"/>
        <v>9.1649082015461332</v>
      </c>
      <c r="BK82" s="1">
        <f t="shared" si="85"/>
        <v>9.1648997173690123</v>
      </c>
      <c r="BL82" s="1">
        <f t="shared" si="85"/>
        <v>9.1649379901024517</v>
      </c>
      <c r="BM82" s="1">
        <f t="shared" si="85"/>
        <v>9.164765335963251</v>
      </c>
      <c r="BN82" s="1">
        <f t="shared" si="85"/>
        <v>9.1655441424062651</v>
      </c>
      <c r="BO82" s="1">
        <f t="shared" si="85"/>
        <v>9.1620298288830089</v>
      </c>
      <c r="BP82" s="1">
        <f t="shared" si="85"/>
        <v>9.1778623541067788</v>
      </c>
      <c r="BQ82" s="1">
        <f t="shared" si="76"/>
        <v>9.10596659675757</v>
      </c>
    </row>
    <row r="83" spans="1:69">
      <c r="A83" s="49" t="s">
        <v>150</v>
      </c>
      <c r="B83" s="49" t="s">
        <v>133</v>
      </c>
      <c r="C83" s="112">
        <v>54966.033499999998</v>
      </c>
      <c r="D83" s="112" t="s">
        <v>88</v>
      </c>
      <c r="E83" s="1">
        <f t="shared" si="53"/>
        <v>28386.883644255118</v>
      </c>
      <c r="F83" s="105">
        <f t="shared" si="79"/>
        <v>28387.5</v>
      </c>
      <c r="G83" s="1">
        <f t="shared" si="82"/>
        <v>-0.21386250000068685</v>
      </c>
      <c r="K83" s="1">
        <f t="shared" si="83"/>
        <v>-0.21386250000068685</v>
      </c>
      <c r="O83" s="1">
        <f t="shared" ca="1" si="54"/>
        <v>-0.21337310122072572</v>
      </c>
      <c r="Q83" s="100">
        <f t="shared" si="55"/>
        <v>39947.533499999998</v>
      </c>
      <c r="R83" s="2">
        <v>1</v>
      </c>
      <c r="S83" s="192"/>
      <c r="AE83" s="1">
        <f t="shared" ref="AE83:AE109" si="86">F83</f>
        <v>28387.5</v>
      </c>
      <c r="AF83" s="1">
        <f t="shared" ref="AF83:AF109" si="87">AG$3+AG$4*AE83+AG$5*AE83^2+AM83</f>
        <v>-0.21419524324047998</v>
      </c>
      <c r="AG83" s="1">
        <f t="shared" si="30"/>
        <v>-0.19291651948157365</v>
      </c>
      <c r="AH83" s="1">
        <f t="shared" si="33"/>
        <v>3.3274323979312626E-4</v>
      </c>
      <c r="AI83" s="1">
        <f t="shared" si="31"/>
        <v>1.1071806362802592E-7</v>
      </c>
      <c r="AJ83" s="1">
        <f t="shared" si="58"/>
        <v>1.1071806362802592E-7</v>
      </c>
      <c r="AK83" s="1">
        <f t="shared" si="59"/>
        <v>-0.21386250000068685</v>
      </c>
      <c r="AL83" s="2"/>
      <c r="AM83" s="1">
        <f t="shared" ref="AM83:AM109" si="88">$AG$6*($AG$11/AN83*AO83+$AG$12)</f>
        <v>-2.0945980519113193E-2</v>
      </c>
      <c r="AN83" s="1">
        <f t="shared" ref="AN83:AN109" si="89">1+$AG$7*COS(AQ83)</f>
        <v>0.86196865855573734</v>
      </c>
      <c r="AO83" s="1">
        <f t="shared" ref="AO83:AO109" si="90">SIN(AQ83+RADIANS($AG$9))</f>
        <v>-0.17807470069767348</v>
      </c>
      <c r="AP83" s="1">
        <f t="shared" ref="AP83:AP109" si="91">$AG$7*SIN(AQ83)</f>
        <v>0.18319815962566272</v>
      </c>
      <c r="AQ83" s="1">
        <f t="shared" ref="AQ83:AQ109" si="92">2*ATAN(AR83)</f>
        <v>2.2165041774344729</v>
      </c>
      <c r="AR83" s="1">
        <f t="shared" ref="AR83:AR109" si="93">SQRT((1+$AG$7)/(1-$AG$7))*TAN(AS83/2)</f>
        <v>2.0055290580632712</v>
      </c>
      <c r="AS83" s="1">
        <f t="shared" si="84"/>
        <v>8.3007108828489589</v>
      </c>
      <c r="AT83" s="1">
        <f t="shared" si="84"/>
        <v>8.3007107128827897</v>
      </c>
      <c r="AU83" s="1">
        <f t="shared" si="84"/>
        <v>8.3007124280576026</v>
      </c>
      <c r="AV83" s="1">
        <f t="shared" si="84"/>
        <v>8.3006951194806415</v>
      </c>
      <c r="AW83" s="1">
        <f t="shared" si="84"/>
        <v>8.300869759199422</v>
      </c>
      <c r="AX83" s="1">
        <f t="shared" si="84"/>
        <v>8.2991047528594546</v>
      </c>
      <c r="AY83" s="1">
        <f t="shared" si="84"/>
        <v>8.3166539999682705</v>
      </c>
      <c r="AZ83" s="1">
        <f t="shared" ref="AZ83:AZ109" si="94">RADIANS($AG$9)+$AG$18*(F83-AG$15)</f>
        <v>8.0938429863373322</v>
      </c>
      <c r="BB83" s="1">
        <v>35500</v>
      </c>
      <c r="BC83" s="1">
        <f t="shared" si="69"/>
        <v>-0.23151025142190462</v>
      </c>
      <c r="BD83" s="1">
        <f t="shared" si="70"/>
        <v>-0.26283024629511353</v>
      </c>
      <c r="BE83" s="1">
        <f t="shared" si="71"/>
        <v>3.1319994873208926E-2</v>
      </c>
      <c r="BF83" s="1">
        <f t="shared" si="72"/>
        <v>0.77342207665658347</v>
      </c>
      <c r="BG83" s="1">
        <f t="shared" si="73"/>
        <v>0.55607108164803798</v>
      </c>
      <c r="BH83" s="1">
        <f t="shared" si="74"/>
        <v>2.9851848190665073</v>
      </c>
      <c r="BI83" s="1">
        <f t="shared" si="75"/>
        <v>12.761004636456693</v>
      </c>
      <c r="BJ83" s="1">
        <f t="shared" si="85"/>
        <v>9.2274653325247282</v>
      </c>
      <c r="BK83" s="1">
        <f t="shared" si="85"/>
        <v>9.2274582286479401</v>
      </c>
      <c r="BL83" s="1">
        <f t="shared" si="85"/>
        <v>9.2274898115896296</v>
      </c>
      <c r="BM83" s="1">
        <f t="shared" si="85"/>
        <v>9.2273493962800099</v>
      </c>
      <c r="BN83" s="1">
        <f t="shared" si="85"/>
        <v>9.2279736416887932</v>
      </c>
      <c r="BO83" s="1">
        <f t="shared" si="85"/>
        <v>9.225197830312851</v>
      </c>
      <c r="BP83" s="1">
        <f t="shared" si="85"/>
        <v>9.237529321424736</v>
      </c>
      <c r="BQ83" s="1">
        <f t="shared" si="76"/>
        <v>9.1824976826116522</v>
      </c>
    </row>
    <row r="84" spans="1:69">
      <c r="A84" s="49" t="s">
        <v>150</v>
      </c>
      <c r="B84" s="49" t="s">
        <v>133</v>
      </c>
      <c r="C84" s="112">
        <v>54966.034299999999</v>
      </c>
      <c r="D84" s="112" t="s">
        <v>88</v>
      </c>
      <c r="E84" s="1">
        <f t="shared" si="53"/>
        <v>28386.88594987016</v>
      </c>
      <c r="F84" s="105">
        <f t="shared" si="79"/>
        <v>28387.5</v>
      </c>
      <c r="G84" s="1">
        <f t="shared" si="82"/>
        <v>-0.21306249999906868</v>
      </c>
      <c r="K84" s="1">
        <f t="shared" si="83"/>
        <v>-0.21306249999906868</v>
      </c>
      <c r="O84" s="1">
        <f t="shared" ca="1" si="54"/>
        <v>-0.21337310122072572</v>
      </c>
      <c r="Q84" s="100">
        <f t="shared" si="55"/>
        <v>39947.534299999999</v>
      </c>
      <c r="R84" s="2">
        <v>1</v>
      </c>
      <c r="S84" s="192"/>
      <c r="T84" s="2">
        <v>6.8590774219928799E-9</v>
      </c>
      <c r="U84" s="2">
        <v>4.528901125166602E-20</v>
      </c>
      <c r="V84" s="2">
        <v>3.0744333146592933E-27</v>
      </c>
      <c r="W84" s="2">
        <v>2.1483505589334697E-9</v>
      </c>
      <c r="X84" s="2">
        <v>4.6426035448521952E-5</v>
      </c>
      <c r="Y84" s="1">
        <v>1.4759560583620854E-3</v>
      </c>
      <c r="Z84" s="1">
        <v>5.9957854338882677E-2</v>
      </c>
      <c r="AA84" s="1">
        <v>154.13399608880286</v>
      </c>
      <c r="AB84" s="1">
        <v>6.4492907510850273E-5</v>
      </c>
      <c r="AC84" s="1">
        <v>6.9002249533850537E-8</v>
      </c>
      <c r="AE84" s="1">
        <f t="shared" si="86"/>
        <v>28387.5</v>
      </c>
      <c r="AF84" s="1">
        <f t="shared" si="87"/>
        <v>-0.21419524324047998</v>
      </c>
      <c r="AG84" s="1">
        <f t="shared" si="30"/>
        <v>-0.19211651947995548</v>
      </c>
      <c r="AH84" s="1">
        <f t="shared" si="33"/>
        <v>1.1327432414112992E-3</v>
      </c>
      <c r="AI84" s="1">
        <f t="shared" si="31"/>
        <v>1.283107250962977E-6</v>
      </c>
      <c r="AJ84" s="1">
        <f t="shared" si="58"/>
        <v>1.283107250962977E-6</v>
      </c>
      <c r="AK84" s="1">
        <f t="shared" si="59"/>
        <v>-0.21306249999906868</v>
      </c>
      <c r="AL84" s="2"/>
      <c r="AM84" s="1">
        <f t="shared" si="88"/>
        <v>-2.0945980519113193E-2</v>
      </c>
      <c r="AN84" s="1">
        <f t="shared" si="89"/>
        <v>0.86196865855573734</v>
      </c>
      <c r="AO84" s="1">
        <f t="shared" si="90"/>
        <v>-0.17807470069767348</v>
      </c>
      <c r="AP84" s="1">
        <f t="shared" si="91"/>
        <v>0.18319815962566272</v>
      </c>
      <c r="AQ84" s="1">
        <f t="shared" si="92"/>
        <v>2.2165041774344729</v>
      </c>
      <c r="AR84" s="1">
        <f t="shared" si="93"/>
        <v>2.0055290580632712</v>
      </c>
      <c r="AS84" s="1">
        <f t="shared" si="84"/>
        <v>8.3007108828489589</v>
      </c>
      <c r="AT84" s="1">
        <f t="shared" si="84"/>
        <v>8.3007107128827897</v>
      </c>
      <c r="AU84" s="1">
        <f t="shared" si="84"/>
        <v>8.3007124280576026</v>
      </c>
      <c r="AV84" s="1">
        <f t="shared" si="84"/>
        <v>8.3006951194806415</v>
      </c>
      <c r="AW84" s="1">
        <f t="shared" si="84"/>
        <v>8.300869759199422</v>
      </c>
      <c r="AX84" s="1">
        <f t="shared" si="84"/>
        <v>8.2991047528594546</v>
      </c>
      <c r="AY84" s="1">
        <f t="shared" si="84"/>
        <v>8.3166539999682705</v>
      </c>
      <c r="AZ84" s="1">
        <f t="shared" si="94"/>
        <v>8.0938429863373322</v>
      </c>
      <c r="BB84" s="1">
        <v>36000</v>
      </c>
      <c r="BC84" s="1">
        <f t="shared" si="69"/>
        <v>-0.23389344022406056</v>
      </c>
      <c r="BD84" s="1">
        <f t="shared" si="70"/>
        <v>-0.26825299590872315</v>
      </c>
      <c r="BE84" s="1">
        <f t="shared" si="71"/>
        <v>3.4359555684662584E-2</v>
      </c>
      <c r="BF84" s="1">
        <f t="shared" si="72"/>
        <v>0.77193060607674169</v>
      </c>
      <c r="BG84" s="1">
        <f t="shared" si="73"/>
        <v>0.59654934707874629</v>
      </c>
      <c r="BH84" s="1">
        <f t="shared" si="74"/>
        <v>3.0347284433329711</v>
      </c>
      <c r="BI84" s="1">
        <f t="shared" si="75"/>
        <v>18.697525638022555</v>
      </c>
      <c r="BJ84" s="1">
        <f t="shared" si="85"/>
        <v>9.2898790237105118</v>
      </c>
      <c r="BK84" s="1">
        <f t="shared" si="85"/>
        <v>9.2898738128894944</v>
      </c>
      <c r="BL84" s="1">
        <f t="shared" si="85"/>
        <v>9.2898967383390634</v>
      </c>
      <c r="BM84" s="1">
        <f t="shared" si="85"/>
        <v>9.2897958753432821</v>
      </c>
      <c r="BN84" s="1">
        <f t="shared" si="85"/>
        <v>9.2902396226880608</v>
      </c>
      <c r="BO84" s="1">
        <f t="shared" si="85"/>
        <v>9.2882871530839122</v>
      </c>
      <c r="BP84" s="1">
        <f t="shared" si="85"/>
        <v>9.2968741253321703</v>
      </c>
      <c r="BQ84" s="1">
        <f t="shared" si="76"/>
        <v>9.2590287684657344</v>
      </c>
    </row>
    <row r="85" spans="1:69">
      <c r="A85" s="49" t="s">
        <v>150</v>
      </c>
      <c r="B85" s="49" t="s">
        <v>133</v>
      </c>
      <c r="C85" s="112">
        <v>54976.964699999997</v>
      </c>
      <c r="D85" s="112" t="s">
        <v>88</v>
      </c>
      <c r="E85" s="1">
        <f t="shared" ref="E85:E109" si="95">+(C85-C$7)/C$8</f>
        <v>28418.387568123708</v>
      </c>
      <c r="F85" s="105">
        <f t="shared" si="79"/>
        <v>28419</v>
      </c>
      <c r="G85" s="1">
        <f t="shared" si="82"/>
        <v>-0.21250100000179373</v>
      </c>
      <c r="K85" s="1">
        <f t="shared" si="83"/>
        <v>-0.21250100000179373</v>
      </c>
      <c r="O85" s="1">
        <f t="shared" ref="O85:O109" ca="1" si="96">+C$11+C$12*$F85</f>
        <v>-0.21343310214789563</v>
      </c>
      <c r="Q85" s="100">
        <f t="shared" ref="Q85:Q109" si="97">+C85-15018.5</f>
        <v>39958.464699999997</v>
      </c>
      <c r="R85" s="2">
        <v>1</v>
      </c>
      <c r="S85" s="192"/>
      <c r="T85" s="2">
        <v>6.1074723004797918E-9</v>
      </c>
      <c r="U85" s="2">
        <v>4.0410685494049869E-20</v>
      </c>
      <c r="V85" s="2">
        <v>2.7626877540894788E-27</v>
      </c>
      <c r="W85" s="2">
        <v>1.8283734219496061E-9</v>
      </c>
      <c r="X85" s="2">
        <v>4.329049223395281E-5</v>
      </c>
      <c r="Y85" s="1">
        <v>1.3891211809528602E-3</v>
      </c>
      <c r="Z85" s="1">
        <v>5.0280411152954251E-2</v>
      </c>
      <c r="AA85" s="1">
        <v>116.22586525332117</v>
      </c>
      <c r="AB85" s="1">
        <v>5.4887279688481364E-5</v>
      </c>
      <c r="AC85" s="1">
        <v>3.0426066252171137E-8</v>
      </c>
      <c r="AE85" s="1">
        <f t="shared" si="86"/>
        <v>28419</v>
      </c>
      <c r="AF85" s="1">
        <f t="shared" si="87"/>
        <v>-0.21423136693797257</v>
      </c>
      <c r="AG85" s="1">
        <f t="shared" ref="AG85:AG109" si="98">G85-AM85</f>
        <v>-0.19179592316245264</v>
      </c>
      <c r="AH85" s="1">
        <f t="shared" si="33"/>
        <v>1.7303669361788399E-3</v>
      </c>
      <c r="AI85" s="1">
        <f t="shared" ref="AI85:AI109" si="99">AH85^2</f>
        <v>2.994169733820945E-6</v>
      </c>
      <c r="AJ85" s="1">
        <f t="shared" ref="AJ85:AJ109" si="100">+(G85-AF85)^2*R85</f>
        <v>2.994169733820945E-6</v>
      </c>
      <c r="AK85" s="1">
        <f t="shared" ref="AK85:AK109" si="101">IF(R85&lt;&gt;0,G85-P85,-9999)</f>
        <v>-0.21250100000179373</v>
      </c>
      <c r="AL85" s="2"/>
      <c r="AM85" s="1">
        <f t="shared" si="88"/>
        <v>-2.0705076839341096E-2</v>
      </c>
      <c r="AN85" s="1">
        <f t="shared" si="89"/>
        <v>0.86125859441778119</v>
      </c>
      <c r="AO85" s="1">
        <f t="shared" si="90"/>
        <v>-0.17425378805818501</v>
      </c>
      <c r="AP85" s="1">
        <f t="shared" si="91"/>
        <v>0.18266099553052556</v>
      </c>
      <c r="AQ85" s="1">
        <f t="shared" si="92"/>
        <v>2.2203857981970274</v>
      </c>
      <c r="AR85" s="1">
        <f t="shared" si="93"/>
        <v>2.0153141921829598</v>
      </c>
      <c r="AS85" s="1">
        <f t="shared" si="84"/>
        <v>8.3050958272109909</v>
      </c>
      <c r="AT85" s="1">
        <f t="shared" si="84"/>
        <v>8.3050956472760031</v>
      </c>
      <c r="AU85" s="1">
        <f t="shared" si="84"/>
        <v>8.3050974465954344</v>
      </c>
      <c r="AV85" s="1">
        <f t="shared" si="84"/>
        <v>8.3050794534048116</v>
      </c>
      <c r="AW85" s="1">
        <f t="shared" si="84"/>
        <v>8.305259355210632</v>
      </c>
      <c r="AX85" s="1">
        <f t="shared" si="84"/>
        <v>8.3034576218113365</v>
      </c>
      <c r="AY85" s="1">
        <f t="shared" si="84"/>
        <v>8.3212101346765248</v>
      </c>
      <c r="AZ85" s="1">
        <f t="shared" si="94"/>
        <v>8.0986644447461416</v>
      </c>
      <c r="BB85" s="1">
        <v>36500</v>
      </c>
      <c r="BC85" s="1">
        <f t="shared" si="69"/>
        <v>-0.23648466899669324</v>
      </c>
      <c r="BD85" s="1">
        <f t="shared" si="70"/>
        <v>-0.2737455375839265</v>
      </c>
      <c r="BE85" s="1">
        <f t="shared" si="71"/>
        <v>3.7260868587233271E-2</v>
      </c>
      <c r="BF85" s="1">
        <f t="shared" si="72"/>
        <v>0.77100087521524241</v>
      </c>
      <c r="BG85" s="1">
        <f t="shared" si="73"/>
        <v>0.63544383669943938</v>
      </c>
      <c r="BH85" s="1">
        <f t="shared" si="74"/>
        <v>3.0841169023484181</v>
      </c>
      <c r="BI85" s="1">
        <f t="shared" si="75"/>
        <v>34.78770350108919</v>
      </c>
      <c r="BJ85" s="1">
        <f t="shared" si="85"/>
        <v>9.3521948666257781</v>
      </c>
      <c r="BK85" s="1">
        <f t="shared" si="85"/>
        <v>9.3521919378568494</v>
      </c>
      <c r="BL85" s="1">
        <f t="shared" si="85"/>
        <v>9.3522047398752548</v>
      </c>
      <c r="BM85" s="1">
        <f t="shared" si="85"/>
        <v>9.3521487805502108</v>
      </c>
      <c r="BN85" s="1">
        <f t="shared" si="85"/>
        <v>9.3523933845259322</v>
      </c>
      <c r="BO85" s="1">
        <f t="shared" si="85"/>
        <v>9.351324163184584</v>
      </c>
      <c r="BP85" s="1">
        <f t="shared" si="85"/>
        <v>9.3559973768834794</v>
      </c>
      <c r="BQ85" s="1">
        <f t="shared" si="76"/>
        <v>9.3355598543198166</v>
      </c>
    </row>
    <row r="86" spans="1:69">
      <c r="A86" s="111" t="s">
        <v>150</v>
      </c>
      <c r="B86" s="111" t="s">
        <v>133</v>
      </c>
      <c r="C86" s="112">
        <v>54978.0003</v>
      </c>
      <c r="D86" s="112" t="s">
        <v>88</v>
      </c>
      <c r="E86" s="1">
        <f t="shared" si="95"/>
        <v>28421.372186789398</v>
      </c>
      <c r="F86" s="105">
        <f t="shared" si="79"/>
        <v>28422</v>
      </c>
      <c r="G86" s="1">
        <f t="shared" si="82"/>
        <v>-0.21783799999684561</v>
      </c>
      <c r="K86" s="1">
        <f t="shared" si="83"/>
        <v>-0.21783799999684561</v>
      </c>
      <c r="O86" s="1">
        <f t="shared" ca="1" si="96"/>
        <v>-0.21343881652191182</v>
      </c>
      <c r="Q86" s="100">
        <f t="shared" si="97"/>
        <v>39959.5003</v>
      </c>
      <c r="R86" s="2">
        <v>1</v>
      </c>
      <c r="S86" s="192"/>
      <c r="AE86" s="1">
        <f t="shared" si="86"/>
        <v>28422</v>
      </c>
      <c r="AF86" s="1">
        <f t="shared" si="87"/>
        <v>-0.21423481125584581</v>
      </c>
      <c r="AG86" s="1">
        <f t="shared" si="98"/>
        <v>-0.19715587684632752</v>
      </c>
      <c r="AH86" s="1">
        <f t="shared" si="33"/>
        <v>-3.6031887409997965E-3</v>
      </c>
      <c r="AI86" s="1">
        <f t="shared" si="99"/>
        <v>1.2982969103267698E-5</v>
      </c>
      <c r="AJ86" s="1">
        <f t="shared" si="100"/>
        <v>1.2982969103267698E-5</v>
      </c>
      <c r="AK86" s="1">
        <f t="shared" si="101"/>
        <v>-0.21783799999684561</v>
      </c>
      <c r="AL86" s="2"/>
      <c r="AM86" s="1">
        <f t="shared" si="88"/>
        <v>-2.0682123150518081E-2</v>
      </c>
      <c r="AN86" s="1">
        <f t="shared" si="89"/>
        <v>0.86119113898308552</v>
      </c>
      <c r="AO86" s="1">
        <f t="shared" si="90"/>
        <v>-0.17389008201275938</v>
      </c>
      <c r="AP86" s="1">
        <f t="shared" si="91"/>
        <v>0.18260973964802463</v>
      </c>
      <c r="AQ86" s="1">
        <f t="shared" si="92"/>
        <v>2.2207551430551411</v>
      </c>
      <c r="AR86" s="1">
        <f t="shared" si="93"/>
        <v>2.0162492580916105</v>
      </c>
      <c r="AS86" s="1">
        <f t="shared" si="84"/>
        <v>8.3055132526657118</v>
      </c>
      <c r="AT86" s="1">
        <f t="shared" si="84"/>
        <v>8.3055130717585275</v>
      </c>
      <c r="AU86" s="1">
        <f t="shared" si="84"/>
        <v>8.3055148792424376</v>
      </c>
      <c r="AV86" s="1">
        <f t="shared" si="84"/>
        <v>8.3054968199661641</v>
      </c>
      <c r="AW86" s="1">
        <f t="shared" si="84"/>
        <v>8.3056772270368651</v>
      </c>
      <c r="AX86" s="1">
        <f t="shared" si="84"/>
        <v>8.3038719867992867</v>
      </c>
      <c r="AY86" s="1">
        <f t="shared" si="84"/>
        <v>8.3216437823558032</v>
      </c>
      <c r="AZ86" s="1">
        <f t="shared" si="94"/>
        <v>8.0991236312612642</v>
      </c>
      <c r="BB86" s="1">
        <v>37000</v>
      </c>
      <c r="BC86" s="1">
        <f t="shared" si="69"/>
        <v>-0.2392925985324984</v>
      </c>
      <c r="BD86" s="1">
        <f t="shared" si="70"/>
        <v>-0.27930787132072354</v>
      </c>
      <c r="BE86" s="1">
        <f t="shared" si="71"/>
        <v>4.0015272788225142E-2</v>
      </c>
      <c r="BF86" s="1">
        <f t="shared" si="72"/>
        <v>0.77062976529932781</v>
      </c>
      <c r="BG86" s="1">
        <f t="shared" si="73"/>
        <v>0.67272704731509225</v>
      </c>
      <c r="BH86" s="1">
        <f t="shared" si="74"/>
        <v>3.1334220934847616</v>
      </c>
      <c r="BI86" s="1">
        <f t="shared" si="75"/>
        <v>244.77989855480575</v>
      </c>
      <c r="BJ86" s="1">
        <f t="shared" si="85"/>
        <v>9.4144581351733105</v>
      </c>
      <c r="BK86" s="1">
        <f t="shared" si="85"/>
        <v>9.4144577114655235</v>
      </c>
      <c r="BL86" s="1">
        <f t="shared" si="85"/>
        <v>9.4144595587680051</v>
      </c>
      <c r="BM86" s="1">
        <f t="shared" si="85"/>
        <v>9.414451504805637</v>
      </c>
      <c r="BN86" s="1">
        <f t="shared" si="85"/>
        <v>9.414486618871388</v>
      </c>
      <c r="BO86" s="1">
        <f t="shared" si="85"/>
        <v>9.4143335267273844</v>
      </c>
      <c r="BP86" s="1">
        <f t="shared" si="85"/>
        <v>9.4150009841335525</v>
      </c>
      <c r="BQ86" s="1">
        <f t="shared" si="76"/>
        <v>9.4120909401738988</v>
      </c>
    </row>
    <row r="87" spans="1:69">
      <c r="A87" s="170" t="s">
        <v>151</v>
      </c>
      <c r="B87" s="193" t="s">
        <v>133</v>
      </c>
      <c r="C87" s="194">
        <v>55004.375</v>
      </c>
      <c r="D87" s="194">
        <v>8.9999999999999993E-3</v>
      </c>
      <c r="E87" s="1">
        <f t="shared" si="95"/>
        <v>28497.38456794215</v>
      </c>
      <c r="F87" s="105">
        <f t="shared" si="79"/>
        <v>28498</v>
      </c>
      <c r="G87" s="1">
        <f t="shared" si="82"/>
        <v>-0.21354199999768753</v>
      </c>
      <c r="K87" s="1">
        <f t="shared" si="83"/>
        <v>-0.21354199999768753</v>
      </c>
      <c r="O87" s="1">
        <f t="shared" ca="1" si="96"/>
        <v>-0.21358358066365507</v>
      </c>
      <c r="Q87" s="100">
        <f t="shared" si="97"/>
        <v>39985.875</v>
      </c>
      <c r="R87" s="2">
        <v>1</v>
      </c>
      <c r="S87" s="192"/>
      <c r="AE87" s="1">
        <f t="shared" si="86"/>
        <v>28498</v>
      </c>
      <c r="AF87" s="1">
        <f t="shared" si="87"/>
        <v>-0.21432231396304585</v>
      </c>
      <c r="AG87" s="1">
        <f t="shared" si="98"/>
        <v>-0.19344196170601652</v>
      </c>
      <c r="AH87" s="1">
        <f t="shared" ref="AH87:AH109" si="102">+G87-AF87</f>
        <v>7.8031396535832576E-4</v>
      </c>
      <c r="AI87" s="1">
        <f t="shared" si="99"/>
        <v>6.088898845332344E-7</v>
      </c>
      <c r="AJ87" s="1">
        <f t="shared" si="100"/>
        <v>6.088898845332344E-7</v>
      </c>
      <c r="AK87" s="1">
        <f t="shared" si="101"/>
        <v>-0.21354199999768753</v>
      </c>
      <c r="AL87" s="2"/>
      <c r="AM87" s="1">
        <f t="shared" si="88"/>
        <v>-2.0100038291671004E-2</v>
      </c>
      <c r="AN87" s="1">
        <f t="shared" si="89"/>
        <v>0.8594920923552023</v>
      </c>
      <c r="AO87" s="1">
        <f t="shared" si="90"/>
        <v>-0.1646873682953785</v>
      </c>
      <c r="AP87" s="1">
        <f t="shared" si="91"/>
        <v>0.18130566676310322</v>
      </c>
      <c r="AQ87" s="1">
        <f t="shared" si="92"/>
        <v>2.230092666298384</v>
      </c>
      <c r="AR87" s="1">
        <f t="shared" si="93"/>
        <v>2.0401226575935638</v>
      </c>
      <c r="AS87" s="1">
        <f t="shared" si="84"/>
        <v>8.3160771664995661</v>
      </c>
      <c r="AT87" s="1">
        <f t="shared" si="84"/>
        <v>8.3160769595979147</v>
      </c>
      <c r="AU87" s="1">
        <f t="shared" si="84"/>
        <v>8.3160789828380839</v>
      </c>
      <c r="AV87" s="1">
        <f t="shared" si="84"/>
        <v>8.3160591977191487</v>
      </c>
      <c r="AW87" s="1">
        <f t="shared" si="84"/>
        <v>8.3162526412393341</v>
      </c>
      <c r="AX87" s="1">
        <f t="shared" si="84"/>
        <v>8.3143580650053348</v>
      </c>
      <c r="AY87" s="1">
        <f t="shared" si="84"/>
        <v>8.3326138882645733</v>
      </c>
      <c r="AZ87" s="1">
        <f t="shared" si="94"/>
        <v>8.1107563563110858</v>
      </c>
      <c r="BB87" s="1">
        <v>37500</v>
      </c>
      <c r="BC87" s="1">
        <f t="shared" si="69"/>
        <v>-0.24232569998913928</v>
      </c>
      <c r="BD87" s="1">
        <f t="shared" si="70"/>
        <v>-0.28493999711911433</v>
      </c>
      <c r="BE87" s="1">
        <f t="shared" si="71"/>
        <v>4.2614297129975054E-2</v>
      </c>
      <c r="BF87" s="1">
        <f t="shared" si="72"/>
        <v>0.77081603036209101</v>
      </c>
      <c r="BG87" s="1">
        <f t="shared" si="73"/>
        <v>0.70836684085994772</v>
      </c>
      <c r="BH87" s="1">
        <f t="shared" si="74"/>
        <v>-3.1004698490825509</v>
      </c>
      <c r="BI87" s="1">
        <f t="shared" si="75"/>
        <v>-48.62796126162268</v>
      </c>
      <c r="BJ87" s="1">
        <f t="shared" si="85"/>
        <v>9.4767139328922383</v>
      </c>
      <c r="BK87" s="1">
        <f t="shared" si="85"/>
        <v>9.4767160467566924</v>
      </c>
      <c r="BL87" s="1">
        <f t="shared" si="85"/>
        <v>9.4767068186733461</v>
      </c>
      <c r="BM87" s="1">
        <f t="shared" si="85"/>
        <v>9.4767471039389779</v>
      </c>
      <c r="BN87" s="1">
        <f t="shared" si="85"/>
        <v>9.4765712389352128</v>
      </c>
      <c r="BO87" s="1">
        <f t="shared" si="85"/>
        <v>9.477338988047519</v>
      </c>
      <c r="BP87" s="1">
        <f t="shared" si="85"/>
        <v>9.473987555552835</v>
      </c>
      <c r="BQ87" s="1">
        <f t="shared" si="76"/>
        <v>9.488622026027981</v>
      </c>
    </row>
    <row r="88" spans="1:69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95"/>
        <v>29592.381671513256</v>
      </c>
      <c r="F88" s="105">
        <f t="shared" si="79"/>
        <v>29593</v>
      </c>
      <c r="G88" s="1">
        <f t="shared" si="82"/>
        <v>-0.21454700000322191</v>
      </c>
      <c r="K88" s="1">
        <f t="shared" si="83"/>
        <v>-0.21454700000322191</v>
      </c>
      <c r="O88" s="1">
        <f t="shared" ca="1" si="96"/>
        <v>-0.21566932717956128</v>
      </c>
      <c r="Q88" s="100">
        <f t="shared" si="97"/>
        <v>40365.815999999999</v>
      </c>
      <c r="R88" s="2">
        <v>1</v>
      </c>
      <c r="S88" s="192"/>
      <c r="AE88" s="1">
        <f t="shared" si="86"/>
        <v>29593</v>
      </c>
      <c r="AF88" s="1">
        <f t="shared" si="87"/>
        <v>-0.21567189188112168</v>
      </c>
      <c r="AG88" s="1">
        <f t="shared" si="98"/>
        <v>-0.20292371200621656</v>
      </c>
      <c r="AH88" s="1">
        <f t="shared" si="102"/>
        <v>1.1248918778997696E-3</v>
      </c>
      <c r="AI88" s="1">
        <f t="shared" si="99"/>
        <v>1.2653817369648703E-6</v>
      </c>
      <c r="AJ88" s="1">
        <f t="shared" si="100"/>
        <v>1.2653817369648703E-6</v>
      </c>
      <c r="AK88" s="1">
        <f t="shared" si="101"/>
        <v>-0.21454700000322191</v>
      </c>
      <c r="AL88" s="2"/>
      <c r="AM88" s="1">
        <f t="shared" si="88"/>
        <v>-1.1623287997005342E-2</v>
      </c>
      <c r="AN88" s="1">
        <f t="shared" si="89"/>
        <v>0.83706154518917963</v>
      </c>
      <c r="AO88" s="1">
        <f t="shared" si="90"/>
        <v>-3.4735849065271537E-2</v>
      </c>
      <c r="AP88" s="1">
        <f t="shared" si="91"/>
        <v>0.16144744301163363</v>
      </c>
      <c r="AQ88" s="1">
        <f t="shared" si="92"/>
        <v>2.3607908715674815</v>
      </c>
      <c r="AR88" s="1">
        <f t="shared" si="93"/>
        <v>2.4299941737155173</v>
      </c>
      <c r="AS88" s="1">
        <f t="shared" si="84"/>
        <v>8.4660910890303445</v>
      </c>
      <c r="AT88" s="1">
        <f t="shared" si="84"/>
        <v>8.4660901175591832</v>
      </c>
      <c r="AU88" s="1">
        <f t="shared" si="84"/>
        <v>8.4660974883602229</v>
      </c>
      <c r="AV88" s="1">
        <f t="shared" si="84"/>
        <v>8.4660415622669394</v>
      </c>
      <c r="AW88" s="1">
        <f t="shared" si="84"/>
        <v>8.4664657912947678</v>
      </c>
      <c r="AX88" s="1">
        <f t="shared" si="84"/>
        <v>8.4632413568163578</v>
      </c>
      <c r="AY88" s="1">
        <f t="shared" si="84"/>
        <v>8.4873903830691724</v>
      </c>
      <c r="AZ88" s="1">
        <f t="shared" si="94"/>
        <v>8.2783594343315254</v>
      </c>
      <c r="BB88" s="1">
        <v>38000</v>
      </c>
      <c r="BC88" s="1">
        <f t="shared" si="69"/>
        <v>-0.24559228551142365</v>
      </c>
      <c r="BD88" s="1">
        <f t="shared" si="70"/>
        <v>-0.29064191497909886</v>
      </c>
      <c r="BE88" s="1">
        <f t="shared" si="71"/>
        <v>4.5049629467675219E-2</v>
      </c>
      <c r="BF88" s="1">
        <f t="shared" si="72"/>
        <v>0.77156029584729391</v>
      </c>
      <c r="BG88" s="1">
        <f t="shared" si="73"/>
        <v>0.74232567002183092</v>
      </c>
      <c r="BH88" s="1">
        <f t="shared" si="74"/>
        <v>-3.0511169343585758</v>
      </c>
      <c r="BI88" s="1">
        <f t="shared" si="75"/>
        <v>-22.090296949472197</v>
      </c>
      <c r="BJ88" s="1">
        <f t="shared" si="85"/>
        <v>9.5390073391312562</v>
      </c>
      <c r="BK88" s="1">
        <f t="shared" si="85"/>
        <v>9.5390118289910397</v>
      </c>
      <c r="BL88" s="1">
        <f t="shared" si="85"/>
        <v>9.5389921265265922</v>
      </c>
      <c r="BM88" s="1">
        <f t="shared" si="85"/>
        <v>9.5390785854831979</v>
      </c>
      <c r="BN88" s="1">
        <f t="shared" si="85"/>
        <v>9.53869919001834</v>
      </c>
      <c r="BO88" s="1">
        <f t="shared" si="85"/>
        <v>9.5403641600189939</v>
      </c>
      <c r="BP88" s="1">
        <f t="shared" si="85"/>
        <v>9.5330597993420714</v>
      </c>
      <c r="BQ88" s="1">
        <f t="shared" si="76"/>
        <v>9.5651531118820632</v>
      </c>
    </row>
    <row r="89" spans="1:69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95"/>
        <v>30261.871150703642</v>
      </c>
      <c r="F89" s="105">
        <f t="shared" si="79"/>
        <v>30262.5</v>
      </c>
      <c r="G89" s="1">
        <f t="shared" si="82"/>
        <v>-0.21819749999849591</v>
      </c>
      <c r="K89" s="1">
        <f t="shared" si="83"/>
        <v>-0.21819749999849591</v>
      </c>
      <c r="O89" s="1">
        <f t="shared" ca="1" si="96"/>
        <v>-0.2169445849808391</v>
      </c>
      <c r="Q89" s="100">
        <f t="shared" si="97"/>
        <v>40598.11479</v>
      </c>
      <c r="R89" s="2">
        <v>1</v>
      </c>
      <c r="S89" s="192"/>
      <c r="AE89" s="1">
        <f t="shared" si="86"/>
        <v>30262.5</v>
      </c>
      <c r="AF89" s="1">
        <f t="shared" si="87"/>
        <v>-0.21662803053103119</v>
      </c>
      <c r="AG89" s="1">
        <f t="shared" si="98"/>
        <v>-0.21179093827181986</v>
      </c>
      <c r="AH89" s="1">
        <f t="shared" si="102"/>
        <v>-1.5694694674647236E-3</v>
      </c>
      <c r="AI89" s="1">
        <f t="shared" si="99"/>
        <v>2.4632344093040033E-6</v>
      </c>
      <c r="AJ89" s="1">
        <f t="shared" si="100"/>
        <v>2.4632344093040033E-6</v>
      </c>
      <c r="AK89" s="1">
        <f t="shared" si="101"/>
        <v>-0.21819749999849591</v>
      </c>
      <c r="AL89" s="2"/>
      <c r="AM89" s="1">
        <f t="shared" si="88"/>
        <v>-6.4065617266760577E-3</v>
      </c>
      <c r="AN89" s="1">
        <f t="shared" si="89"/>
        <v>0.82516330175981623</v>
      </c>
      <c r="AO89" s="1">
        <f t="shared" si="90"/>
        <v>4.1987929786209237E-2</v>
      </c>
      <c r="AP89" s="1">
        <f t="shared" si="91"/>
        <v>0.14848011940863784</v>
      </c>
      <c r="AQ89" s="1">
        <f t="shared" si="92"/>
        <v>2.4375339866284786</v>
      </c>
      <c r="AR89" s="1">
        <f t="shared" si="93"/>
        <v>2.7223482235789884</v>
      </c>
      <c r="AS89" s="1">
        <f t="shared" ref="AS89:AY98" si="103">$AZ89+$AG$7*SIN(AT89)</f>
        <v>8.5559774590634365</v>
      </c>
      <c r="AT89" s="1">
        <f t="shared" si="103"/>
        <v>8.555975543472087</v>
      </c>
      <c r="AU89" s="1">
        <f t="shared" si="103"/>
        <v>8.5559884761761182</v>
      </c>
      <c r="AV89" s="1">
        <f t="shared" si="103"/>
        <v>8.5559011599594079</v>
      </c>
      <c r="AW89" s="1">
        <f t="shared" si="103"/>
        <v>8.5564905076797437</v>
      </c>
      <c r="AX89" s="1">
        <f t="shared" si="103"/>
        <v>8.5525046498196193</v>
      </c>
      <c r="AY89" s="1">
        <f t="shared" si="103"/>
        <v>8.5791073730117358</v>
      </c>
      <c r="AZ89" s="1">
        <f t="shared" si="94"/>
        <v>8.3808345582901413</v>
      </c>
      <c r="BB89" s="1">
        <v>38500</v>
      </c>
      <c r="BC89" s="1">
        <f t="shared" si="69"/>
        <v>-0.24910053542721633</v>
      </c>
      <c r="BD89" s="1">
        <f t="shared" si="70"/>
        <v>-0.29641362490067713</v>
      </c>
      <c r="BE89" s="1">
        <f t="shared" si="71"/>
        <v>4.7313089473460815E-2</v>
      </c>
      <c r="BF89" s="1">
        <f t="shared" si="72"/>
        <v>0.77286505931847849</v>
      </c>
      <c r="BG89" s="1">
        <f t="shared" si="73"/>
        <v>0.77455980007966663</v>
      </c>
      <c r="BH89" s="1">
        <f t="shared" si="74"/>
        <v>-3.0016327668823979</v>
      </c>
      <c r="BI89" s="1">
        <f t="shared" si="75"/>
        <v>-14.266474384958928</v>
      </c>
      <c r="BJ89" s="1">
        <f t="shared" si="85"/>
        <v>9.6013835550616466</v>
      </c>
      <c r="BK89" s="1">
        <f t="shared" si="85"/>
        <v>9.601390083052415</v>
      </c>
      <c r="BL89" s="1">
        <f t="shared" si="85"/>
        <v>9.6013611738849196</v>
      </c>
      <c r="BM89" s="1">
        <f t="shared" si="85"/>
        <v>9.6014891990902118</v>
      </c>
      <c r="BN89" s="1">
        <f t="shared" si="85"/>
        <v>9.6009222574193736</v>
      </c>
      <c r="BO89" s="1">
        <f t="shared" si="85"/>
        <v>9.6034333160946748</v>
      </c>
      <c r="BP89" s="1">
        <f t="shared" si="85"/>
        <v>9.5923199221631847</v>
      </c>
      <c r="BQ89" s="1">
        <f t="shared" si="76"/>
        <v>9.6416841977361454</v>
      </c>
    </row>
    <row r="90" spans="1:69">
      <c r="A90" s="109" t="s">
        <v>277</v>
      </c>
      <c r="B90" s="109" t="s">
        <v>126</v>
      </c>
      <c r="C90" s="110">
        <v>55616.614800000003</v>
      </c>
      <c r="D90" s="110" t="s">
        <v>231</v>
      </c>
      <c r="E90" s="1">
        <f t="shared" si="95"/>
        <v>30261.871179523841</v>
      </c>
      <c r="F90" s="105">
        <f t="shared" si="79"/>
        <v>30262.5</v>
      </c>
      <c r="G90" s="1">
        <f t="shared" si="82"/>
        <v>-0.21818749999511056</v>
      </c>
      <c r="K90" s="1">
        <f t="shared" si="83"/>
        <v>-0.21818749999511056</v>
      </c>
      <c r="O90" s="1">
        <f t="shared" ca="1" si="96"/>
        <v>-0.2169445849808391</v>
      </c>
      <c r="Q90" s="100">
        <f t="shared" si="97"/>
        <v>40598.114800000003</v>
      </c>
      <c r="R90" s="2">
        <v>1</v>
      </c>
      <c r="S90" s="192"/>
      <c r="T90" s="2">
        <v>1.7818417490448178E-9</v>
      </c>
      <c r="U90" s="2">
        <v>4.4264595946471224E-20</v>
      </c>
      <c r="V90" s="2">
        <v>5.6333723873901912E-27</v>
      </c>
      <c r="W90" s="2">
        <v>1.8808498011637096E-9</v>
      </c>
      <c r="X90" s="2">
        <v>4.4045852369003134E-6</v>
      </c>
      <c r="Y90" s="1">
        <v>3.8554064385160842E-5</v>
      </c>
      <c r="Z90" s="1">
        <v>0.56396118020906927</v>
      </c>
      <c r="AA90" s="1">
        <v>3043.529146840468</v>
      </c>
      <c r="AB90" s="1">
        <v>5.6462606516333721E-5</v>
      </c>
      <c r="AC90" s="1">
        <v>3.2755521102721243E-6</v>
      </c>
      <c r="AE90" s="1">
        <f t="shared" si="86"/>
        <v>30262.5</v>
      </c>
      <c r="AF90" s="1">
        <f t="shared" si="87"/>
        <v>-0.21662803053103119</v>
      </c>
      <c r="AG90" s="1">
        <f t="shared" si="98"/>
        <v>-0.2117809382684345</v>
      </c>
      <c r="AH90" s="1">
        <f t="shared" si="102"/>
        <v>-1.559469464079366E-3</v>
      </c>
      <c r="AI90" s="1">
        <f t="shared" si="99"/>
        <v>2.431945009395985E-6</v>
      </c>
      <c r="AJ90" s="1">
        <f t="shared" si="100"/>
        <v>2.431945009395985E-6</v>
      </c>
      <c r="AK90" s="1">
        <f t="shared" si="101"/>
        <v>-0.21818749999511056</v>
      </c>
      <c r="AL90" s="2"/>
      <c r="AM90" s="1">
        <f t="shared" si="88"/>
        <v>-6.4065617266760577E-3</v>
      </c>
      <c r="AN90" s="1">
        <f t="shared" si="89"/>
        <v>0.82516330175981623</v>
      </c>
      <c r="AO90" s="1">
        <f t="shared" si="90"/>
        <v>4.1987929786209237E-2</v>
      </c>
      <c r="AP90" s="1">
        <f t="shared" si="91"/>
        <v>0.14848011940863784</v>
      </c>
      <c r="AQ90" s="1">
        <f t="shared" si="92"/>
        <v>2.4375339866284786</v>
      </c>
      <c r="AR90" s="1">
        <f t="shared" si="93"/>
        <v>2.7223482235789884</v>
      </c>
      <c r="AS90" s="1">
        <f t="shared" si="103"/>
        <v>8.5559774590634365</v>
      </c>
      <c r="AT90" s="1">
        <f t="shared" si="103"/>
        <v>8.555975543472087</v>
      </c>
      <c r="AU90" s="1">
        <f t="shared" si="103"/>
        <v>8.5559884761761182</v>
      </c>
      <c r="AV90" s="1">
        <f t="shared" si="103"/>
        <v>8.5559011599594079</v>
      </c>
      <c r="AW90" s="1">
        <f t="shared" si="103"/>
        <v>8.5564905076797437</v>
      </c>
      <c r="AX90" s="1">
        <f t="shared" si="103"/>
        <v>8.5525046498196193</v>
      </c>
      <c r="AY90" s="1">
        <f t="shared" si="103"/>
        <v>8.5791073730117358</v>
      </c>
      <c r="AZ90" s="1">
        <f t="shared" si="94"/>
        <v>8.3808345582901413</v>
      </c>
      <c r="BB90" s="1">
        <v>39000</v>
      </c>
      <c r="BC90" s="1">
        <f t="shared" si="69"/>
        <v>-0.25285852198619541</v>
      </c>
      <c r="BD90" s="1">
        <f t="shared" si="70"/>
        <v>-0.30225512688384903</v>
      </c>
      <c r="BE90" s="1">
        <f t="shared" si="71"/>
        <v>4.9396604897653601E-2</v>
      </c>
      <c r="BF90" s="1">
        <f t="shared" si="72"/>
        <v>0.77473469311341669</v>
      </c>
      <c r="BG90" s="1">
        <f t="shared" si="73"/>
        <v>0.80501851267172031</v>
      </c>
      <c r="BH90" s="1">
        <f t="shared" si="74"/>
        <v>-2.9519449244100708</v>
      </c>
      <c r="BI90" s="1">
        <f t="shared" si="75"/>
        <v>-10.514241512015687</v>
      </c>
      <c r="BJ90" s="1">
        <f t="shared" ref="BJ90:BP91" si="104">$BQ90+$AG$7*SIN(BK90)</f>
        <v>9.6638880504806028</v>
      </c>
      <c r="BK90" s="1">
        <f t="shared" si="104"/>
        <v>9.6638961393134633</v>
      </c>
      <c r="BL90" s="1">
        <f t="shared" si="104"/>
        <v>9.6638598425019051</v>
      </c>
      <c r="BM90" s="1">
        <f t="shared" si="104"/>
        <v>9.6640227187637215</v>
      </c>
      <c r="BN90" s="1">
        <f t="shared" si="104"/>
        <v>9.663291887586654</v>
      </c>
      <c r="BO90" s="1">
        <f t="shared" si="104"/>
        <v>9.6665721736371264</v>
      </c>
      <c r="BP90" s="1">
        <f t="shared" si="104"/>
        <v>9.6518690308062638</v>
      </c>
      <c r="BQ90" s="1">
        <f t="shared" si="76"/>
        <v>9.7182152835902276</v>
      </c>
    </row>
    <row r="91" spans="1:69">
      <c r="A91" s="122" t="s">
        <v>154</v>
      </c>
      <c r="B91" s="123" t="s">
        <v>133</v>
      </c>
      <c r="C91" s="122">
        <v>55632.583599999998</v>
      </c>
      <c r="D91" s="122">
        <v>2.8999999999999998E-3</v>
      </c>
      <c r="E91" s="64">
        <f t="shared" si="95"/>
        <v>30307.893561281799</v>
      </c>
      <c r="F91" s="105">
        <f t="shared" si="79"/>
        <v>30308.5</v>
      </c>
      <c r="G91" s="1">
        <f t="shared" si="82"/>
        <v>-0.21042149999993853</v>
      </c>
      <c r="K91" s="1">
        <f t="shared" si="83"/>
        <v>-0.21042149999993853</v>
      </c>
      <c r="O91" s="1">
        <f t="shared" ca="1" si="96"/>
        <v>-0.21703220538242057</v>
      </c>
      <c r="Q91" s="100">
        <f t="shared" si="97"/>
        <v>40614.083599999998</v>
      </c>
      <c r="R91" s="2">
        <v>1</v>
      </c>
      <c r="S91" s="192"/>
      <c r="AE91" s="1">
        <f t="shared" si="86"/>
        <v>30308.5</v>
      </c>
      <c r="AF91" s="1">
        <f t="shared" si="87"/>
        <v>-0.21669863915180254</v>
      </c>
      <c r="AG91" s="1">
        <f t="shared" si="98"/>
        <v>-0.20437304893235667</v>
      </c>
      <c r="AH91" s="1">
        <f t="shared" si="102"/>
        <v>6.2771391518640085E-3</v>
      </c>
      <c r="AI91" s="1">
        <f t="shared" si="99"/>
        <v>3.9402475931864001E-5</v>
      </c>
      <c r="AJ91" s="1">
        <f t="shared" si="100"/>
        <v>3.9402475931864001E-5</v>
      </c>
      <c r="AK91" s="1">
        <f t="shared" si="101"/>
        <v>-0.21042149999993853</v>
      </c>
      <c r="AL91" s="2"/>
      <c r="AM91" s="1">
        <f t="shared" si="88"/>
        <v>-6.0484510675818757E-3</v>
      </c>
      <c r="AN91" s="1">
        <f t="shared" si="89"/>
        <v>0.82439444216687607</v>
      </c>
      <c r="AO91" s="1">
        <f t="shared" si="90"/>
        <v>4.7176865561596788E-2</v>
      </c>
      <c r="AP91" s="1">
        <f t="shared" si="91"/>
        <v>0.14757000023463379</v>
      </c>
      <c r="AQ91" s="1">
        <f t="shared" si="92"/>
        <v>2.4427280927162855</v>
      </c>
      <c r="AR91" s="1">
        <f t="shared" si="93"/>
        <v>2.7443480941785223</v>
      </c>
      <c r="AS91" s="1">
        <f t="shared" si="103"/>
        <v>8.5621071271533644</v>
      </c>
      <c r="AT91" s="1">
        <f t="shared" si="103"/>
        <v>8.5621051315802514</v>
      </c>
      <c r="AU91" s="1">
        <f t="shared" si="103"/>
        <v>8.5621185075655539</v>
      </c>
      <c r="AV91" s="1">
        <f t="shared" si="103"/>
        <v>8.5620288466296284</v>
      </c>
      <c r="AW91" s="1">
        <f t="shared" si="103"/>
        <v>8.562629676000034</v>
      </c>
      <c r="AX91" s="1">
        <f t="shared" si="103"/>
        <v>8.5585953483171728</v>
      </c>
      <c r="AY91" s="1">
        <f t="shared" si="103"/>
        <v>8.5853312691639214</v>
      </c>
      <c r="AZ91" s="1">
        <f t="shared" si="94"/>
        <v>8.3878754181887167</v>
      </c>
      <c r="BB91" s="1">
        <v>39500</v>
      </c>
      <c r="BC91" s="1">
        <f t="shared" si="69"/>
        <v>-0.25687422956128692</v>
      </c>
      <c r="BD91" s="1">
        <f t="shared" si="70"/>
        <v>-0.30816642092861474</v>
      </c>
      <c r="BE91" s="1">
        <f t="shared" si="71"/>
        <v>5.1292191367327794E-2</v>
      </c>
      <c r="BF91" s="1">
        <f t="shared" si="72"/>
        <v>0.77717544829235685</v>
      </c>
      <c r="BG91" s="1">
        <f t="shared" si="73"/>
        <v>0.83364327836569763</v>
      </c>
      <c r="BH91" s="1">
        <f t="shared" si="74"/>
        <v>-2.9019798652779745</v>
      </c>
      <c r="BI91" s="1">
        <f t="shared" si="75"/>
        <v>-8.3068261788796089</v>
      </c>
      <c r="BJ91" s="1">
        <f t="shared" si="104"/>
        <v>9.7265667122160622</v>
      </c>
      <c r="BK91" s="1">
        <f t="shared" si="104"/>
        <v>9.7265757962986861</v>
      </c>
      <c r="BL91" s="1">
        <f t="shared" si="104"/>
        <v>9.7265343187915647</v>
      </c>
      <c r="BM91" s="1">
        <f t="shared" si="104"/>
        <v>9.7267237075588717</v>
      </c>
      <c r="BN91" s="1">
        <f t="shared" si="104"/>
        <v>9.7258590379975907</v>
      </c>
      <c r="BO91" s="1">
        <f t="shared" si="104"/>
        <v>9.7298086578044121</v>
      </c>
      <c r="BP91" s="1">
        <f t="shared" si="104"/>
        <v>9.7118065402953526</v>
      </c>
      <c r="BQ91" s="1">
        <f t="shared" si="76"/>
        <v>9.7947463694443098</v>
      </c>
    </row>
    <row r="92" spans="1:69">
      <c r="A92" s="170" t="s">
        <v>155</v>
      </c>
      <c r="B92" s="142" t="s">
        <v>133</v>
      </c>
      <c r="C92" s="143">
        <v>56100.481</v>
      </c>
      <c r="D92" s="170" t="s">
        <v>156</v>
      </c>
      <c r="E92" s="1">
        <f t="shared" si="95"/>
        <v>31656.382662927725</v>
      </c>
      <c r="F92" s="105">
        <f t="shared" si="79"/>
        <v>31657</v>
      </c>
      <c r="G92" s="1">
        <f t="shared" si="82"/>
        <v>-0.21420300000318093</v>
      </c>
      <c r="K92" s="1">
        <f t="shared" si="83"/>
        <v>-0.21420300000318093</v>
      </c>
      <c r="O92" s="1">
        <f t="shared" ca="1" si="96"/>
        <v>-0.21960081650269411</v>
      </c>
      <c r="Q92" s="100">
        <f t="shared" si="97"/>
        <v>41081.981</v>
      </c>
      <c r="R92" s="2">
        <v>1</v>
      </c>
      <c r="S92" s="192"/>
      <c r="AE92" s="1">
        <f t="shared" si="86"/>
        <v>31657</v>
      </c>
      <c r="AF92" s="1">
        <f t="shared" si="87"/>
        <v>-0.2191238274053191</v>
      </c>
      <c r="AG92" s="1">
        <f t="shared" si="98"/>
        <v>-0.21855984517680488</v>
      </c>
      <c r="AH92" s="1">
        <f t="shared" si="102"/>
        <v>4.9208274021381726E-3</v>
      </c>
      <c r="AI92" s="1">
        <f t="shared" si="99"/>
        <v>2.4214542321633916E-5</v>
      </c>
      <c r="AJ92" s="1">
        <f t="shared" si="100"/>
        <v>2.4214542321633916E-5</v>
      </c>
      <c r="AK92" s="1">
        <f t="shared" si="101"/>
        <v>-0.21420300000318093</v>
      </c>
      <c r="AL92" s="2"/>
      <c r="AM92" s="1">
        <f t="shared" si="88"/>
        <v>4.3568451736239397E-3</v>
      </c>
      <c r="AN92" s="1">
        <f t="shared" si="89"/>
        <v>0.80451361744444017</v>
      </c>
      <c r="AO92" s="1">
        <f t="shared" si="90"/>
        <v>0.19428278082137213</v>
      </c>
      <c r="AP92" s="1">
        <f t="shared" si="91"/>
        <v>0.11999704640729174</v>
      </c>
      <c r="AQ92" s="1">
        <f t="shared" si="92"/>
        <v>2.5910599559941621</v>
      </c>
      <c r="AR92" s="1">
        <f t="shared" si="93"/>
        <v>3.5406227598486968</v>
      </c>
      <c r="AS92" s="1">
        <f t="shared" si="103"/>
        <v>8.7394585829583242</v>
      </c>
      <c r="AT92" s="1">
        <f t="shared" si="103"/>
        <v>8.7394535153067334</v>
      </c>
      <c r="AU92" s="1">
        <f t="shared" si="103"/>
        <v>8.7394820510542797</v>
      </c>
      <c r="AV92" s="1">
        <f t="shared" si="103"/>
        <v>8.7393213586971772</v>
      </c>
      <c r="AW92" s="1">
        <f t="shared" si="103"/>
        <v>8.7402259849274309</v>
      </c>
      <c r="AX92" s="1">
        <f t="shared" si="103"/>
        <v>8.7351245810812497</v>
      </c>
      <c r="AY92" s="1">
        <f t="shared" si="103"/>
        <v>8.7636220001568574</v>
      </c>
      <c r="AZ92" s="1">
        <f t="shared" si="94"/>
        <v>8.5942797567371763</v>
      </c>
    </row>
    <row r="93" spans="1:69">
      <c r="A93" s="170" t="s">
        <v>153</v>
      </c>
      <c r="B93" s="142" t="s">
        <v>133</v>
      </c>
      <c r="C93" s="143">
        <v>56404.420980000003</v>
      </c>
      <c r="D93" s="143">
        <v>2.9999999999999997E-4</v>
      </c>
      <c r="E93" s="1">
        <f t="shared" si="95"/>
        <v>32532.343398303648</v>
      </c>
      <c r="F93" s="105">
        <f t="shared" si="79"/>
        <v>32533</v>
      </c>
      <c r="G93" s="1">
        <f t="shared" si="82"/>
        <v>-0.22782700000243494</v>
      </c>
      <c r="K93" s="1">
        <f t="shared" si="83"/>
        <v>-0.22782700000243494</v>
      </c>
      <c r="O93" s="1">
        <f t="shared" ca="1" si="96"/>
        <v>-0.22126941371541908</v>
      </c>
      <c r="Q93" s="100">
        <f t="shared" si="97"/>
        <v>41385.920980000003</v>
      </c>
      <c r="R93" s="2">
        <v>1</v>
      </c>
      <c r="S93" s="192"/>
      <c r="AE93" s="1">
        <f t="shared" si="86"/>
        <v>32533</v>
      </c>
      <c r="AF93" s="1">
        <f t="shared" si="87"/>
        <v>-0.22114523977215897</v>
      </c>
      <c r="AG93" s="1">
        <f t="shared" si="98"/>
        <v>-0.23876925482438482</v>
      </c>
      <c r="AH93" s="1">
        <f t="shared" si="102"/>
        <v>-6.6817602302759738E-3</v>
      </c>
      <c r="AI93" s="1">
        <f t="shared" si="99"/>
        <v>4.4645919774897634E-5</v>
      </c>
      <c r="AJ93" s="1">
        <f t="shared" si="100"/>
        <v>4.4645919774897634E-5</v>
      </c>
      <c r="AK93" s="1">
        <f t="shared" si="101"/>
        <v>-0.22782700000243494</v>
      </c>
      <c r="AL93" s="2"/>
      <c r="AM93" s="1">
        <f t="shared" si="88"/>
        <v>1.0942254821949882E-2</v>
      </c>
      <c r="AN93" s="1">
        <f t="shared" si="89"/>
        <v>0.79422728391144581</v>
      </c>
      <c r="AO93" s="1">
        <f t="shared" si="90"/>
        <v>0.28442106475010975</v>
      </c>
      <c r="AP93" s="1">
        <f t="shared" si="91"/>
        <v>0.10134991970727797</v>
      </c>
      <c r="AQ93" s="1">
        <f t="shared" si="92"/>
        <v>2.683936208081958</v>
      </c>
      <c r="AR93" s="1">
        <f t="shared" si="93"/>
        <v>4.2935466393469985</v>
      </c>
      <c r="AS93" s="1">
        <f t="shared" si="103"/>
        <v>8.8525694808069595</v>
      </c>
      <c r="AT93" s="1">
        <f t="shared" si="103"/>
        <v>8.8525621413263273</v>
      </c>
      <c r="AU93" s="1">
        <f t="shared" si="103"/>
        <v>8.8526002010612395</v>
      </c>
      <c r="AV93" s="1">
        <f t="shared" si="103"/>
        <v>8.852402827729021</v>
      </c>
      <c r="AW93" s="1">
        <f t="shared" si="103"/>
        <v>8.8534261106542314</v>
      </c>
      <c r="AX93" s="1">
        <f t="shared" si="103"/>
        <v>8.8481135446268144</v>
      </c>
      <c r="AY93" s="1">
        <f t="shared" si="103"/>
        <v>8.875501751078728</v>
      </c>
      <c r="AZ93" s="1">
        <f t="shared" si="94"/>
        <v>8.7283622191535279</v>
      </c>
    </row>
    <row r="94" spans="1:69">
      <c r="A94" s="109" t="s">
        <v>278</v>
      </c>
      <c r="B94" s="109" t="s">
        <v>133</v>
      </c>
      <c r="C94" s="110">
        <v>56404.421000000002</v>
      </c>
      <c r="D94" s="110" t="s">
        <v>231</v>
      </c>
      <c r="E94" s="1">
        <f t="shared" si="95"/>
        <v>32532.343455944025</v>
      </c>
      <c r="F94" s="105">
        <f t="shared" si="79"/>
        <v>32533</v>
      </c>
      <c r="G94" s="1">
        <f t="shared" si="82"/>
        <v>-0.22780700000294019</v>
      </c>
      <c r="K94" s="1">
        <f t="shared" si="83"/>
        <v>-0.22780700000294019</v>
      </c>
      <c r="O94" s="1">
        <f t="shared" ca="1" si="96"/>
        <v>-0.22126941371541908</v>
      </c>
      <c r="Q94" s="100">
        <f t="shared" si="97"/>
        <v>41385.921000000002</v>
      </c>
      <c r="R94" s="2">
        <v>1</v>
      </c>
      <c r="S94" s="192"/>
      <c r="T94" s="2">
        <v>2.0239880181052907E-9</v>
      </c>
      <c r="U94" s="2">
        <v>1.5225946356688993E-20</v>
      </c>
      <c r="V94" s="2">
        <v>1.4532075805750081E-27</v>
      </c>
      <c r="W94" s="2">
        <v>2.3867114111300923E-10</v>
      </c>
      <c r="X94" s="2">
        <v>2.1129007587603838E-5</v>
      </c>
      <c r="Y94" s="1">
        <v>3.6928237801184894E-3</v>
      </c>
      <c r="Z94" s="1">
        <v>7.3954986756697622E-2</v>
      </c>
      <c r="AA94" s="1">
        <v>786.83098886315997</v>
      </c>
      <c r="AB94" s="1">
        <v>7.1648436356371691E-6</v>
      </c>
      <c r="AC94" s="1">
        <v>2.8822584285663981E-6</v>
      </c>
      <c r="AE94" s="1">
        <f t="shared" si="86"/>
        <v>32533</v>
      </c>
      <c r="AF94" s="1">
        <f t="shared" si="87"/>
        <v>-0.22114523977215897</v>
      </c>
      <c r="AG94" s="1">
        <f t="shared" si="98"/>
        <v>-0.23874925482489007</v>
      </c>
      <c r="AH94" s="1">
        <f t="shared" si="102"/>
        <v>-6.6617602307812163E-3</v>
      </c>
      <c r="AI94" s="1">
        <f t="shared" si="99"/>
        <v>4.4379049372418205E-5</v>
      </c>
      <c r="AJ94" s="1">
        <f t="shared" si="100"/>
        <v>4.4379049372418205E-5</v>
      </c>
      <c r="AK94" s="1">
        <f t="shared" si="101"/>
        <v>-0.22780700000294019</v>
      </c>
      <c r="AL94" s="2"/>
      <c r="AM94" s="1">
        <f t="shared" si="88"/>
        <v>1.0942254821949882E-2</v>
      </c>
      <c r="AN94" s="1">
        <f t="shared" si="89"/>
        <v>0.79422728391144581</v>
      </c>
      <c r="AO94" s="1">
        <f t="shared" si="90"/>
        <v>0.28442106475010975</v>
      </c>
      <c r="AP94" s="1">
        <f t="shared" si="91"/>
        <v>0.10134991970727797</v>
      </c>
      <c r="AQ94" s="1">
        <f t="shared" si="92"/>
        <v>2.683936208081958</v>
      </c>
      <c r="AR94" s="1">
        <f t="shared" si="93"/>
        <v>4.2935466393469985</v>
      </c>
      <c r="AS94" s="1">
        <f t="shared" si="103"/>
        <v>8.8525694808069595</v>
      </c>
      <c r="AT94" s="1">
        <f t="shared" si="103"/>
        <v>8.8525621413263273</v>
      </c>
      <c r="AU94" s="1">
        <f t="shared" si="103"/>
        <v>8.8526002010612395</v>
      </c>
      <c r="AV94" s="1">
        <f t="shared" si="103"/>
        <v>8.852402827729021</v>
      </c>
      <c r="AW94" s="1">
        <f t="shared" si="103"/>
        <v>8.8534261106542314</v>
      </c>
      <c r="AX94" s="1">
        <f t="shared" si="103"/>
        <v>8.8481135446268144</v>
      </c>
      <c r="AY94" s="1">
        <f t="shared" si="103"/>
        <v>8.875501751078728</v>
      </c>
      <c r="AZ94" s="1">
        <f t="shared" si="94"/>
        <v>8.7283622191535279</v>
      </c>
    </row>
    <row r="95" spans="1:69">
      <c r="A95" s="170" t="s">
        <v>153</v>
      </c>
      <c r="B95" s="142" t="s">
        <v>133</v>
      </c>
      <c r="C95" s="143">
        <v>56404.421280000002</v>
      </c>
      <c r="D95" s="143">
        <v>2.9999999999999997E-4</v>
      </c>
      <c r="E95" s="1">
        <f t="shared" si="95"/>
        <v>32532.344262909286</v>
      </c>
      <c r="F95" s="105">
        <f t="shared" si="79"/>
        <v>32533</v>
      </c>
      <c r="G95" s="1">
        <f t="shared" si="82"/>
        <v>-0.22752700000273762</v>
      </c>
      <c r="K95" s="1">
        <f t="shared" si="83"/>
        <v>-0.22752700000273762</v>
      </c>
      <c r="O95" s="1">
        <f t="shared" ca="1" si="96"/>
        <v>-0.22126941371541908</v>
      </c>
      <c r="Q95" s="100">
        <f t="shared" si="97"/>
        <v>41385.921280000002</v>
      </c>
      <c r="R95" s="2">
        <v>1</v>
      </c>
      <c r="S95" s="192"/>
      <c r="AE95" s="1">
        <f t="shared" si="86"/>
        <v>32533</v>
      </c>
      <c r="AF95" s="1">
        <f t="shared" si="87"/>
        <v>-0.22114523977215897</v>
      </c>
      <c r="AG95" s="1">
        <f t="shared" si="98"/>
        <v>-0.2384692548246875</v>
      </c>
      <c r="AH95" s="1">
        <f t="shared" si="102"/>
        <v>-6.3817602305786536E-3</v>
      </c>
      <c r="AI95" s="1">
        <f t="shared" si="99"/>
        <v>4.0726863640595307E-5</v>
      </c>
      <c r="AJ95" s="1">
        <f t="shared" si="100"/>
        <v>4.0726863640595307E-5</v>
      </c>
      <c r="AK95" s="1">
        <f t="shared" si="101"/>
        <v>-0.22752700000273762</v>
      </c>
      <c r="AL95" s="2"/>
      <c r="AM95" s="1">
        <f t="shared" si="88"/>
        <v>1.0942254821949882E-2</v>
      </c>
      <c r="AN95" s="1">
        <f t="shared" si="89"/>
        <v>0.79422728391144581</v>
      </c>
      <c r="AO95" s="1">
        <f t="shared" si="90"/>
        <v>0.28442106475010975</v>
      </c>
      <c r="AP95" s="1">
        <f t="shared" si="91"/>
        <v>0.10134991970727797</v>
      </c>
      <c r="AQ95" s="1">
        <f t="shared" si="92"/>
        <v>2.683936208081958</v>
      </c>
      <c r="AR95" s="1">
        <f t="shared" si="93"/>
        <v>4.2935466393469985</v>
      </c>
      <c r="AS95" s="1">
        <f t="shared" si="103"/>
        <v>8.8525694808069595</v>
      </c>
      <c r="AT95" s="1">
        <f t="shared" si="103"/>
        <v>8.8525621413263273</v>
      </c>
      <c r="AU95" s="1">
        <f t="shared" si="103"/>
        <v>8.8526002010612395</v>
      </c>
      <c r="AV95" s="1">
        <f t="shared" si="103"/>
        <v>8.852402827729021</v>
      </c>
      <c r="AW95" s="1">
        <f t="shared" si="103"/>
        <v>8.8534261106542314</v>
      </c>
      <c r="AX95" s="1">
        <f t="shared" si="103"/>
        <v>8.8481135446268144</v>
      </c>
      <c r="AY95" s="1">
        <f t="shared" si="103"/>
        <v>8.875501751078728</v>
      </c>
      <c r="AZ95" s="1">
        <f t="shared" si="94"/>
        <v>8.7283622191535279</v>
      </c>
    </row>
    <row r="96" spans="1:69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95"/>
        <v>32532.344320549662</v>
      </c>
      <c r="F96" s="105">
        <f t="shared" si="79"/>
        <v>32533</v>
      </c>
      <c r="G96" s="1">
        <f t="shared" si="82"/>
        <v>-0.22750700000324287</v>
      </c>
      <c r="K96" s="1">
        <f t="shared" si="83"/>
        <v>-0.22750700000324287</v>
      </c>
      <c r="O96" s="1">
        <f t="shared" ca="1" si="96"/>
        <v>-0.22126941371541908</v>
      </c>
      <c r="Q96" s="100">
        <f t="shared" si="97"/>
        <v>41385.921300000002</v>
      </c>
      <c r="R96" s="2">
        <v>1</v>
      </c>
      <c r="S96" s="192"/>
      <c r="T96" s="2">
        <v>2.0240558086840358E-9</v>
      </c>
      <c r="U96" s="2">
        <v>1.522639435550631E-20</v>
      </c>
      <c r="V96" s="2">
        <v>1.4532434552188567E-27</v>
      </c>
      <c r="W96" s="2">
        <v>2.386978641846378E-10</v>
      </c>
      <c r="X96" s="2">
        <v>2.1129465358673617E-5</v>
      </c>
      <c r="Y96" s="1">
        <v>3.6928349396291248E-3</v>
      </c>
      <c r="Z96" s="1">
        <v>7.395364808748725E-2</v>
      </c>
      <c r="AA96" s="1">
        <v>786.82212851628401</v>
      </c>
      <c r="AB96" s="1">
        <v>7.1656458550895395E-6</v>
      </c>
      <c r="AC96" s="1">
        <v>2.8821627295054986E-6</v>
      </c>
      <c r="AE96" s="1">
        <f t="shared" si="86"/>
        <v>32533</v>
      </c>
      <c r="AF96" s="1">
        <f t="shared" si="87"/>
        <v>-0.22114523977215897</v>
      </c>
      <c r="AG96" s="1">
        <f t="shared" si="98"/>
        <v>-0.23844925482519275</v>
      </c>
      <c r="AH96" s="1">
        <f t="shared" si="102"/>
        <v>-6.3617602310838961E-3</v>
      </c>
      <c r="AI96" s="1">
        <f t="shared" si="99"/>
        <v>4.0471993237800626E-5</v>
      </c>
      <c r="AJ96" s="1">
        <f t="shared" si="100"/>
        <v>4.0471993237800626E-5</v>
      </c>
      <c r="AK96" s="1">
        <f t="shared" si="101"/>
        <v>-0.22750700000324287</v>
      </c>
      <c r="AL96" s="2"/>
      <c r="AM96" s="1">
        <f t="shared" si="88"/>
        <v>1.0942254821949882E-2</v>
      </c>
      <c r="AN96" s="1">
        <f t="shared" si="89"/>
        <v>0.79422728391144581</v>
      </c>
      <c r="AO96" s="1">
        <f t="shared" si="90"/>
        <v>0.28442106475010975</v>
      </c>
      <c r="AP96" s="1">
        <f t="shared" si="91"/>
        <v>0.10134991970727797</v>
      </c>
      <c r="AQ96" s="1">
        <f t="shared" si="92"/>
        <v>2.683936208081958</v>
      </c>
      <c r="AR96" s="1">
        <f t="shared" si="93"/>
        <v>4.2935466393469985</v>
      </c>
      <c r="AS96" s="1">
        <f t="shared" si="103"/>
        <v>8.8525694808069595</v>
      </c>
      <c r="AT96" s="1">
        <f t="shared" si="103"/>
        <v>8.8525621413263273</v>
      </c>
      <c r="AU96" s="1">
        <f t="shared" si="103"/>
        <v>8.8526002010612395</v>
      </c>
      <c r="AV96" s="1">
        <f t="shared" si="103"/>
        <v>8.852402827729021</v>
      </c>
      <c r="AW96" s="1">
        <f t="shared" si="103"/>
        <v>8.8534261106542314</v>
      </c>
      <c r="AX96" s="1">
        <f t="shared" si="103"/>
        <v>8.8481135446268144</v>
      </c>
      <c r="AY96" s="1">
        <f t="shared" si="103"/>
        <v>8.875501751078728</v>
      </c>
      <c r="AZ96" s="1">
        <f t="shared" si="94"/>
        <v>8.7283622191535279</v>
      </c>
    </row>
    <row r="97" spans="1:52">
      <c r="A97" s="109" t="s">
        <v>278</v>
      </c>
      <c r="B97" s="109" t="s">
        <v>133</v>
      </c>
      <c r="C97" s="110">
        <v>56404.421300000002</v>
      </c>
      <c r="D97" s="110" t="s">
        <v>134</v>
      </c>
      <c r="E97" s="1">
        <f t="shared" si="95"/>
        <v>32532.344320549662</v>
      </c>
      <c r="F97" s="105">
        <f t="shared" si="79"/>
        <v>32533</v>
      </c>
      <c r="G97" s="1">
        <f t="shared" si="82"/>
        <v>-0.22750700000324287</v>
      </c>
      <c r="K97" s="1">
        <f t="shared" si="83"/>
        <v>-0.22750700000324287</v>
      </c>
      <c r="O97" s="1">
        <f t="shared" ca="1" si="96"/>
        <v>-0.22126941371541908</v>
      </c>
      <c r="Q97" s="100">
        <f t="shared" si="97"/>
        <v>41385.921300000002</v>
      </c>
      <c r="R97" s="2">
        <v>1</v>
      </c>
      <c r="S97" s="192"/>
      <c r="AE97" s="1">
        <f t="shared" si="86"/>
        <v>32533</v>
      </c>
      <c r="AF97" s="1">
        <f t="shared" si="87"/>
        <v>-0.22114523977215897</v>
      </c>
      <c r="AG97" s="1">
        <f t="shared" si="98"/>
        <v>-0.23844925482519275</v>
      </c>
      <c r="AH97" s="1">
        <f t="shared" si="102"/>
        <v>-6.3617602310838961E-3</v>
      </c>
      <c r="AI97" s="1">
        <f t="shared" si="99"/>
        <v>4.0471993237800626E-5</v>
      </c>
      <c r="AJ97" s="1">
        <f t="shared" si="100"/>
        <v>4.0471993237800626E-5</v>
      </c>
      <c r="AK97" s="1">
        <f t="shared" si="101"/>
        <v>-0.22750700000324287</v>
      </c>
      <c r="AL97" s="2"/>
      <c r="AM97" s="1">
        <f t="shared" si="88"/>
        <v>1.0942254821949882E-2</v>
      </c>
      <c r="AN97" s="1">
        <f t="shared" si="89"/>
        <v>0.79422728391144581</v>
      </c>
      <c r="AO97" s="1">
        <f t="shared" si="90"/>
        <v>0.28442106475010975</v>
      </c>
      <c r="AP97" s="1">
        <f t="shared" si="91"/>
        <v>0.10134991970727797</v>
      </c>
      <c r="AQ97" s="1">
        <f t="shared" si="92"/>
        <v>2.683936208081958</v>
      </c>
      <c r="AR97" s="1">
        <f t="shared" si="93"/>
        <v>4.2935466393469985</v>
      </c>
      <c r="AS97" s="1">
        <f t="shared" si="103"/>
        <v>8.8525694808069595</v>
      </c>
      <c r="AT97" s="1">
        <f t="shared" si="103"/>
        <v>8.8525621413263273</v>
      </c>
      <c r="AU97" s="1">
        <f t="shared" si="103"/>
        <v>8.8526002010612395</v>
      </c>
      <c r="AV97" s="1">
        <f t="shared" si="103"/>
        <v>8.852402827729021</v>
      </c>
      <c r="AW97" s="1">
        <f t="shared" si="103"/>
        <v>8.8534261106542314</v>
      </c>
      <c r="AX97" s="1">
        <f t="shared" si="103"/>
        <v>8.8481135446268144</v>
      </c>
      <c r="AY97" s="1">
        <f t="shared" si="103"/>
        <v>8.875501751078728</v>
      </c>
      <c r="AZ97" s="1">
        <f t="shared" si="94"/>
        <v>8.7283622191535279</v>
      </c>
    </row>
    <row r="98" spans="1:52">
      <c r="A98" s="170" t="s">
        <v>153</v>
      </c>
      <c r="B98" s="142" t="s">
        <v>133</v>
      </c>
      <c r="C98" s="143">
        <v>56404.421309999998</v>
      </c>
      <c r="D98" s="143">
        <v>2.0000000000000001E-4</v>
      </c>
      <c r="E98" s="1">
        <f t="shared" si="95"/>
        <v>32532.34434936984</v>
      </c>
      <c r="F98" s="105">
        <f t="shared" si="79"/>
        <v>32533</v>
      </c>
      <c r="G98" s="1">
        <f t="shared" si="82"/>
        <v>-0.22749700000713347</v>
      </c>
      <c r="K98" s="1">
        <f t="shared" si="83"/>
        <v>-0.22749700000713347</v>
      </c>
      <c r="O98" s="1">
        <f t="shared" ca="1" si="96"/>
        <v>-0.22126941371541908</v>
      </c>
      <c r="Q98" s="100">
        <f t="shared" si="97"/>
        <v>41385.921309999998</v>
      </c>
      <c r="R98" s="2">
        <v>1</v>
      </c>
      <c r="S98" s="192"/>
      <c r="AE98" s="1">
        <f t="shared" si="86"/>
        <v>32533</v>
      </c>
      <c r="AF98" s="1">
        <f t="shared" si="87"/>
        <v>-0.22114523977215897</v>
      </c>
      <c r="AG98" s="1">
        <f t="shared" si="98"/>
        <v>-0.23843925482908335</v>
      </c>
      <c r="AH98" s="1">
        <f t="shared" si="102"/>
        <v>-6.3517602349744962E-3</v>
      </c>
      <c r="AI98" s="1">
        <f t="shared" si="99"/>
        <v>4.0344858082603269E-5</v>
      </c>
      <c r="AJ98" s="1">
        <f t="shared" si="100"/>
        <v>4.0344858082603269E-5</v>
      </c>
      <c r="AK98" s="1">
        <f t="shared" si="101"/>
        <v>-0.22749700000713347</v>
      </c>
      <c r="AL98" s="2"/>
      <c r="AM98" s="1">
        <f t="shared" si="88"/>
        <v>1.0942254821949882E-2</v>
      </c>
      <c r="AN98" s="1">
        <f t="shared" si="89"/>
        <v>0.79422728391144581</v>
      </c>
      <c r="AO98" s="1">
        <f t="shared" si="90"/>
        <v>0.28442106475010975</v>
      </c>
      <c r="AP98" s="1">
        <f t="shared" si="91"/>
        <v>0.10134991970727797</v>
      </c>
      <c r="AQ98" s="1">
        <f t="shared" si="92"/>
        <v>2.683936208081958</v>
      </c>
      <c r="AR98" s="1">
        <f t="shared" si="93"/>
        <v>4.2935466393469985</v>
      </c>
      <c r="AS98" s="1">
        <f t="shared" si="103"/>
        <v>8.8525694808069595</v>
      </c>
      <c r="AT98" s="1">
        <f t="shared" si="103"/>
        <v>8.8525621413263273</v>
      </c>
      <c r="AU98" s="1">
        <f t="shared" si="103"/>
        <v>8.8526002010612395</v>
      </c>
      <c r="AV98" s="1">
        <f t="shared" si="103"/>
        <v>8.852402827729021</v>
      </c>
      <c r="AW98" s="1">
        <f t="shared" si="103"/>
        <v>8.8534261106542314</v>
      </c>
      <c r="AX98" s="1">
        <f t="shared" si="103"/>
        <v>8.8481135446268144</v>
      </c>
      <c r="AY98" s="1">
        <f t="shared" si="103"/>
        <v>8.875501751078728</v>
      </c>
      <c r="AZ98" s="1">
        <f t="shared" si="94"/>
        <v>8.7283622191535279</v>
      </c>
    </row>
    <row r="99" spans="1:52">
      <c r="A99" s="109" t="s">
        <v>278</v>
      </c>
      <c r="B99" s="109" t="s">
        <v>133</v>
      </c>
      <c r="C99" s="110">
        <v>56404.421499999997</v>
      </c>
      <c r="D99" s="110" t="s">
        <v>133</v>
      </c>
      <c r="E99" s="1">
        <f t="shared" si="95"/>
        <v>32532.344896953407</v>
      </c>
      <c r="F99" s="105">
        <f t="shared" si="79"/>
        <v>32533</v>
      </c>
      <c r="G99" s="1">
        <f t="shared" si="82"/>
        <v>-0.22730700000829529</v>
      </c>
      <c r="K99" s="1">
        <f t="shared" si="83"/>
        <v>-0.22730700000829529</v>
      </c>
      <c r="O99" s="1">
        <f t="shared" ca="1" si="96"/>
        <v>-0.22126941371541908</v>
      </c>
      <c r="Q99" s="100">
        <f t="shared" si="97"/>
        <v>41385.921499999997</v>
      </c>
      <c r="R99" s="2">
        <v>1</v>
      </c>
      <c r="S99" s="192"/>
      <c r="AE99" s="1">
        <f t="shared" si="86"/>
        <v>32533</v>
      </c>
      <c r="AF99" s="1">
        <f t="shared" si="87"/>
        <v>-0.22114523977215897</v>
      </c>
      <c r="AG99" s="1">
        <f t="shared" si="98"/>
        <v>-0.23824925483024517</v>
      </c>
      <c r="AH99" s="1">
        <f t="shared" si="102"/>
        <v>-6.1617602361363211E-3</v>
      </c>
      <c r="AI99" s="1">
        <f t="shared" si="99"/>
        <v>3.7967289207630728E-5</v>
      </c>
      <c r="AJ99" s="1">
        <f t="shared" si="100"/>
        <v>3.7967289207630728E-5</v>
      </c>
      <c r="AK99" s="1">
        <f t="shared" si="101"/>
        <v>-0.22730700000829529</v>
      </c>
      <c r="AL99" s="2"/>
      <c r="AM99" s="1">
        <f t="shared" si="88"/>
        <v>1.0942254821949882E-2</v>
      </c>
      <c r="AN99" s="1">
        <f t="shared" si="89"/>
        <v>0.79422728391144581</v>
      </c>
      <c r="AO99" s="1">
        <f t="shared" si="90"/>
        <v>0.28442106475010975</v>
      </c>
      <c r="AP99" s="1">
        <f t="shared" si="91"/>
        <v>0.10134991970727797</v>
      </c>
      <c r="AQ99" s="1">
        <f t="shared" si="92"/>
        <v>2.683936208081958</v>
      </c>
      <c r="AR99" s="1">
        <f t="shared" si="93"/>
        <v>4.2935466393469985</v>
      </c>
      <c r="AS99" s="1">
        <f t="shared" ref="AS99:AY108" si="105">$AZ99+$AG$7*SIN(AT99)</f>
        <v>8.8525694808069595</v>
      </c>
      <c r="AT99" s="1">
        <f t="shared" si="105"/>
        <v>8.8525621413263273</v>
      </c>
      <c r="AU99" s="1">
        <f t="shared" si="105"/>
        <v>8.8526002010612395</v>
      </c>
      <c r="AV99" s="1">
        <f t="shared" si="105"/>
        <v>8.852402827729021</v>
      </c>
      <c r="AW99" s="1">
        <f t="shared" si="105"/>
        <v>8.8534261106542314</v>
      </c>
      <c r="AX99" s="1">
        <f t="shared" si="105"/>
        <v>8.8481135446268144</v>
      </c>
      <c r="AY99" s="1">
        <f t="shared" si="105"/>
        <v>8.875501751078728</v>
      </c>
      <c r="AZ99" s="1">
        <f t="shared" si="94"/>
        <v>8.7283622191535279</v>
      </c>
    </row>
    <row r="100" spans="1:52">
      <c r="A100" s="170" t="s">
        <v>153</v>
      </c>
      <c r="B100" s="142" t="s">
        <v>133</v>
      </c>
      <c r="C100" s="143">
        <v>56404.42153</v>
      </c>
      <c r="D100" s="143">
        <v>4.0000000000000002E-4</v>
      </c>
      <c r="E100" s="1">
        <f t="shared" si="95"/>
        <v>32532.344983413979</v>
      </c>
      <c r="F100" s="105">
        <f t="shared" ref="F100:F109" si="106">ROUND(2*E100,0)/2+0.5</f>
        <v>32533</v>
      </c>
      <c r="G100" s="1">
        <f t="shared" si="82"/>
        <v>-0.22727700000541518</v>
      </c>
      <c r="K100" s="1">
        <f t="shared" si="83"/>
        <v>-0.22727700000541518</v>
      </c>
      <c r="O100" s="1">
        <f t="shared" ca="1" si="96"/>
        <v>-0.22126941371541908</v>
      </c>
      <c r="Q100" s="100">
        <f t="shared" si="97"/>
        <v>41385.92153</v>
      </c>
      <c r="R100" s="2">
        <v>1</v>
      </c>
      <c r="S100" s="192"/>
      <c r="AE100" s="1">
        <f t="shared" si="86"/>
        <v>32533</v>
      </c>
      <c r="AF100" s="1">
        <f t="shared" si="87"/>
        <v>-0.22114523977215897</v>
      </c>
      <c r="AG100" s="1">
        <f t="shared" si="98"/>
        <v>-0.23821925482736506</v>
      </c>
      <c r="AH100" s="1">
        <f t="shared" si="102"/>
        <v>-6.131760233256206E-3</v>
      </c>
      <c r="AI100" s="1">
        <f t="shared" si="99"/>
        <v>3.7598483558142199E-5</v>
      </c>
      <c r="AJ100" s="1">
        <f t="shared" si="100"/>
        <v>3.7598483558142199E-5</v>
      </c>
      <c r="AK100" s="1">
        <f t="shared" si="101"/>
        <v>-0.22727700000541518</v>
      </c>
      <c r="AL100" s="2"/>
      <c r="AM100" s="1">
        <f t="shared" si="88"/>
        <v>1.0942254821949882E-2</v>
      </c>
      <c r="AN100" s="1">
        <f t="shared" si="89"/>
        <v>0.79422728391144581</v>
      </c>
      <c r="AO100" s="1">
        <f t="shared" si="90"/>
        <v>0.28442106475010975</v>
      </c>
      <c r="AP100" s="1">
        <f t="shared" si="91"/>
        <v>0.10134991970727797</v>
      </c>
      <c r="AQ100" s="1">
        <f t="shared" si="92"/>
        <v>2.683936208081958</v>
      </c>
      <c r="AR100" s="1">
        <f t="shared" si="93"/>
        <v>4.2935466393469985</v>
      </c>
      <c r="AS100" s="1">
        <f t="shared" si="105"/>
        <v>8.8525694808069595</v>
      </c>
      <c r="AT100" s="1">
        <f t="shared" si="105"/>
        <v>8.8525621413263273</v>
      </c>
      <c r="AU100" s="1">
        <f t="shared" si="105"/>
        <v>8.8526002010612395</v>
      </c>
      <c r="AV100" s="1">
        <f t="shared" si="105"/>
        <v>8.852402827729021</v>
      </c>
      <c r="AW100" s="1">
        <f t="shared" si="105"/>
        <v>8.8534261106542314</v>
      </c>
      <c r="AX100" s="1">
        <f t="shared" si="105"/>
        <v>8.8481135446268144</v>
      </c>
      <c r="AY100" s="1">
        <f t="shared" si="105"/>
        <v>8.875501751078728</v>
      </c>
      <c r="AZ100" s="1">
        <f t="shared" si="94"/>
        <v>8.7283622191535279</v>
      </c>
    </row>
    <row r="101" spans="1:52">
      <c r="A101" s="111" t="s">
        <v>158</v>
      </c>
      <c r="B101" s="111" t="s">
        <v>133</v>
      </c>
      <c r="C101" s="112">
        <v>56419.004699999998</v>
      </c>
      <c r="D101" s="112" t="s">
        <v>88</v>
      </c>
      <c r="E101" s="1">
        <f t="shared" si="95"/>
        <v>32574.373953466915</v>
      </c>
      <c r="F101" s="105">
        <f t="shared" si="106"/>
        <v>32575</v>
      </c>
      <c r="G101" s="1">
        <f t="shared" si="82"/>
        <v>-0.21722500000032596</v>
      </c>
      <c r="K101" s="1">
        <f t="shared" si="83"/>
        <v>-0.21722500000032596</v>
      </c>
      <c r="O101" s="1">
        <f t="shared" ca="1" si="96"/>
        <v>-0.22134941495164562</v>
      </c>
      <c r="Q101" s="100">
        <f t="shared" si="97"/>
        <v>41400.504699999998</v>
      </c>
      <c r="R101" s="2">
        <v>1</v>
      </c>
      <c r="S101" s="192"/>
      <c r="AE101" s="1">
        <f t="shared" si="86"/>
        <v>32575</v>
      </c>
      <c r="AF101" s="1">
        <f t="shared" si="87"/>
        <v>-0.22125242075587975</v>
      </c>
      <c r="AG101" s="1">
        <f t="shared" si="98"/>
        <v>-0.22847811149405084</v>
      </c>
      <c r="AH101" s="1">
        <f t="shared" si="102"/>
        <v>4.02742075555379E-3</v>
      </c>
      <c r="AI101" s="1">
        <f t="shared" si="99"/>
        <v>1.6220117942265462E-5</v>
      </c>
      <c r="AJ101" s="1">
        <f t="shared" si="100"/>
        <v>1.6220117942265462E-5</v>
      </c>
      <c r="AK101" s="1">
        <f t="shared" si="101"/>
        <v>-0.21722500000032596</v>
      </c>
      <c r="AL101" s="2"/>
      <c r="AM101" s="1">
        <f t="shared" si="88"/>
        <v>1.1253111493724878E-2</v>
      </c>
      <c r="AN101" s="1">
        <f t="shared" si="89"/>
        <v>0.79378382321416252</v>
      </c>
      <c r="AO101" s="1">
        <f t="shared" si="90"/>
        <v>0.28863194648434337</v>
      </c>
      <c r="AP101" s="1">
        <f t="shared" si="91"/>
        <v>0.10044453864180303</v>
      </c>
      <c r="AQ101" s="1">
        <f t="shared" si="92"/>
        <v>2.6883313732121858</v>
      </c>
      <c r="AR101" s="1">
        <f t="shared" si="93"/>
        <v>4.3366625378004287</v>
      </c>
      <c r="AS101" s="1">
        <f t="shared" si="105"/>
        <v>8.8579573281333346</v>
      </c>
      <c r="AT101" s="1">
        <f t="shared" si="105"/>
        <v>8.8579498879767247</v>
      </c>
      <c r="AU101" s="1">
        <f t="shared" si="105"/>
        <v>8.8579883369110153</v>
      </c>
      <c r="AV101" s="1">
        <f t="shared" si="105"/>
        <v>8.8577896319602729</v>
      </c>
      <c r="AW101" s="1">
        <f t="shared" si="105"/>
        <v>8.8588162731651146</v>
      </c>
      <c r="AX101" s="1">
        <f t="shared" si="105"/>
        <v>8.8535047098243851</v>
      </c>
      <c r="AY101" s="1">
        <f t="shared" si="105"/>
        <v>8.8807961100792543</v>
      </c>
      <c r="AZ101" s="1">
        <f t="shared" si="94"/>
        <v>8.7347908303652719</v>
      </c>
    </row>
    <row r="102" spans="1:52">
      <c r="A102" s="111" t="s">
        <v>158</v>
      </c>
      <c r="B102" s="111" t="s">
        <v>133</v>
      </c>
      <c r="C102" s="112">
        <v>56421.087399999997</v>
      </c>
      <c r="D102" s="112" t="s">
        <v>88</v>
      </c>
      <c r="E102" s="1">
        <f t="shared" si="95"/>
        <v>32580.37633401444</v>
      </c>
      <c r="F102" s="105">
        <f t="shared" si="106"/>
        <v>32581</v>
      </c>
      <c r="G102" s="1">
        <f t="shared" si="82"/>
        <v>-0.21639900000445778</v>
      </c>
      <c r="K102" s="1">
        <f t="shared" si="83"/>
        <v>-0.21639900000445778</v>
      </c>
      <c r="O102" s="1">
        <f t="shared" ca="1" si="96"/>
        <v>-0.22136084369967798</v>
      </c>
      <c r="Q102" s="100">
        <f t="shared" si="97"/>
        <v>41402.587399999997</v>
      </c>
      <c r="R102" s="2">
        <v>1</v>
      </c>
      <c r="S102" s="192"/>
      <c r="AE102" s="1">
        <f t="shared" si="86"/>
        <v>32581</v>
      </c>
      <c r="AF102" s="1">
        <f t="shared" si="87"/>
        <v>-0.22126781311473551</v>
      </c>
      <c r="AG102" s="1">
        <f t="shared" si="98"/>
        <v>-0.22769647900462525</v>
      </c>
      <c r="AH102" s="1">
        <f t="shared" si="102"/>
        <v>4.868813110277731E-3</v>
      </c>
      <c r="AI102" s="1">
        <f t="shared" si="99"/>
        <v>2.3705341102812314E-5</v>
      </c>
      <c r="AJ102" s="1">
        <f t="shared" si="100"/>
        <v>2.3705341102812314E-5</v>
      </c>
      <c r="AK102" s="1">
        <f t="shared" si="101"/>
        <v>-0.21639900000445778</v>
      </c>
      <c r="AL102" s="2"/>
      <c r="AM102" s="1">
        <f t="shared" si="88"/>
        <v>1.1297479000167473E-2</v>
      </c>
      <c r="AN102" s="1">
        <f t="shared" si="89"/>
        <v>0.79372083678959227</v>
      </c>
      <c r="AO102" s="1">
        <f t="shared" si="90"/>
        <v>0.28923266498008116</v>
      </c>
      <c r="AP102" s="1">
        <f t="shared" si="91"/>
        <v>0.10031512217181618</v>
      </c>
      <c r="AQ102" s="1">
        <f t="shared" si="92"/>
        <v>2.6889588540741114</v>
      </c>
      <c r="AR102" s="1">
        <f t="shared" si="93"/>
        <v>4.3428851487908977</v>
      </c>
      <c r="AS102" s="1">
        <f t="shared" si="105"/>
        <v>8.8587267754807986</v>
      </c>
      <c r="AT102" s="1">
        <f t="shared" si="105"/>
        <v>8.8587193210540622</v>
      </c>
      <c r="AU102" s="1">
        <f t="shared" si="105"/>
        <v>8.8587578248873555</v>
      </c>
      <c r="AV102" s="1">
        <f t="shared" si="105"/>
        <v>8.8585589335729438</v>
      </c>
      <c r="AW102" s="1">
        <f t="shared" si="105"/>
        <v>8.8595860352683786</v>
      </c>
      <c r="AX102" s="1">
        <f t="shared" si="105"/>
        <v>8.854274700898106</v>
      </c>
      <c r="AY102" s="1">
        <f t="shared" si="105"/>
        <v>8.8815519534159222</v>
      </c>
      <c r="AZ102" s="1">
        <f t="shared" si="94"/>
        <v>8.7357092033955208</v>
      </c>
    </row>
    <row r="103" spans="1:52">
      <c r="A103" s="111" t="s">
        <v>158</v>
      </c>
      <c r="B103" s="111" t="s">
        <v>133</v>
      </c>
      <c r="C103" s="112">
        <v>56421.087899999999</v>
      </c>
      <c r="D103" s="112" t="s">
        <v>88</v>
      </c>
      <c r="E103" s="1">
        <f t="shared" si="95"/>
        <v>32580.377775023844</v>
      </c>
      <c r="F103" s="105">
        <f t="shared" si="106"/>
        <v>32581</v>
      </c>
      <c r="G103" s="1">
        <f t="shared" si="82"/>
        <v>-0.21589900000253692</v>
      </c>
      <c r="K103" s="1">
        <f t="shared" si="83"/>
        <v>-0.21589900000253692</v>
      </c>
      <c r="O103" s="1">
        <f t="shared" ca="1" si="96"/>
        <v>-0.22136084369967798</v>
      </c>
      <c r="Q103" s="100">
        <f t="shared" si="97"/>
        <v>41402.587899999999</v>
      </c>
      <c r="R103" s="2">
        <v>1</v>
      </c>
      <c r="S103" s="192"/>
      <c r="AE103" s="1">
        <f t="shared" si="86"/>
        <v>32581</v>
      </c>
      <c r="AF103" s="1">
        <f t="shared" si="87"/>
        <v>-0.22126781311473551</v>
      </c>
      <c r="AG103" s="1">
        <f t="shared" si="98"/>
        <v>-0.2271964790027044</v>
      </c>
      <c r="AH103" s="1">
        <f t="shared" si="102"/>
        <v>5.3688131121985838E-3</v>
      </c>
      <c r="AI103" s="1">
        <f t="shared" si="99"/>
        <v>2.8824154233715443E-5</v>
      </c>
      <c r="AJ103" s="1">
        <f t="shared" si="100"/>
        <v>2.8824154233715443E-5</v>
      </c>
      <c r="AK103" s="1">
        <f t="shared" si="101"/>
        <v>-0.21589900000253692</v>
      </c>
      <c r="AL103" s="2"/>
      <c r="AM103" s="1">
        <f t="shared" si="88"/>
        <v>1.1297479000167473E-2</v>
      </c>
      <c r="AN103" s="1">
        <f t="shared" si="89"/>
        <v>0.79372083678959227</v>
      </c>
      <c r="AO103" s="1">
        <f t="shared" si="90"/>
        <v>0.28923266498008116</v>
      </c>
      <c r="AP103" s="1">
        <f t="shared" si="91"/>
        <v>0.10031512217181618</v>
      </c>
      <c r="AQ103" s="1">
        <f t="shared" si="92"/>
        <v>2.6889588540741114</v>
      </c>
      <c r="AR103" s="1">
        <f t="shared" si="93"/>
        <v>4.3428851487908977</v>
      </c>
      <c r="AS103" s="1">
        <f t="shared" si="105"/>
        <v>8.8587267754807986</v>
      </c>
      <c r="AT103" s="1">
        <f t="shared" si="105"/>
        <v>8.8587193210540622</v>
      </c>
      <c r="AU103" s="1">
        <f t="shared" si="105"/>
        <v>8.8587578248873555</v>
      </c>
      <c r="AV103" s="1">
        <f t="shared" si="105"/>
        <v>8.8585589335729438</v>
      </c>
      <c r="AW103" s="1">
        <f t="shared" si="105"/>
        <v>8.8595860352683786</v>
      </c>
      <c r="AX103" s="1">
        <f t="shared" si="105"/>
        <v>8.854274700898106</v>
      </c>
      <c r="AY103" s="1">
        <f t="shared" si="105"/>
        <v>8.8815519534159222</v>
      </c>
      <c r="AZ103" s="1">
        <f t="shared" si="94"/>
        <v>8.7357092033955208</v>
      </c>
    </row>
    <row r="104" spans="1:52">
      <c r="A104" s="111" t="s">
        <v>158</v>
      </c>
      <c r="B104" s="111" t="s">
        <v>133</v>
      </c>
      <c r="C104" s="112">
        <v>56421.088199999998</v>
      </c>
      <c r="D104" s="112" t="s">
        <v>88</v>
      </c>
      <c r="E104" s="1">
        <f t="shared" si="95"/>
        <v>32580.378639629482</v>
      </c>
      <c r="F104" s="105">
        <f t="shared" si="106"/>
        <v>32581</v>
      </c>
      <c r="G104" s="1">
        <f t="shared" si="82"/>
        <v>-0.2155990000028396</v>
      </c>
      <c r="K104" s="1">
        <f t="shared" si="83"/>
        <v>-0.2155990000028396</v>
      </c>
      <c r="O104" s="1">
        <f t="shared" ca="1" si="96"/>
        <v>-0.22136084369967798</v>
      </c>
      <c r="Q104" s="100">
        <f t="shared" si="97"/>
        <v>41402.588199999998</v>
      </c>
      <c r="R104" s="2">
        <v>1</v>
      </c>
      <c r="S104" s="192"/>
      <c r="T104" s="2">
        <v>2.1349303570268868E-9</v>
      </c>
      <c r="U104" s="2">
        <v>1.6117728664820021E-20</v>
      </c>
      <c r="V104" s="2">
        <v>1.5422052323159619E-27</v>
      </c>
      <c r="W104" s="2">
        <v>2.340637370410432E-10</v>
      </c>
      <c r="X104" s="2">
        <v>2.2133139373560324E-5</v>
      </c>
      <c r="Y104" s="1">
        <v>3.8383728512766929E-3</v>
      </c>
      <c r="Z104" s="1">
        <v>7.2776604238173573E-2</v>
      </c>
      <c r="AA104" s="1">
        <v>786.67869501349026</v>
      </c>
      <c r="AB104" s="1">
        <v>7.0265306012838051E-6</v>
      </c>
      <c r="AC104" s="1">
        <v>3.0534959295222467E-6</v>
      </c>
      <c r="AE104" s="1">
        <f t="shared" si="86"/>
        <v>32581</v>
      </c>
      <c r="AF104" s="1">
        <f t="shared" si="87"/>
        <v>-0.22126781311473551</v>
      </c>
      <c r="AG104" s="1">
        <f t="shared" si="98"/>
        <v>-0.22689647900300708</v>
      </c>
      <c r="AH104" s="1">
        <f t="shared" si="102"/>
        <v>5.668813111895904E-3</v>
      </c>
      <c r="AI104" s="1">
        <f t="shared" si="99"/>
        <v>3.2135442097602921E-5</v>
      </c>
      <c r="AJ104" s="1">
        <f t="shared" si="100"/>
        <v>3.2135442097602921E-5</v>
      </c>
      <c r="AK104" s="1">
        <f t="shared" si="101"/>
        <v>-0.2155990000028396</v>
      </c>
      <c r="AL104" s="2"/>
      <c r="AM104" s="1">
        <f t="shared" si="88"/>
        <v>1.1297479000167473E-2</v>
      </c>
      <c r="AN104" s="1">
        <f t="shared" si="89"/>
        <v>0.79372083678959227</v>
      </c>
      <c r="AO104" s="1">
        <f t="shared" si="90"/>
        <v>0.28923266498008116</v>
      </c>
      <c r="AP104" s="1">
        <f t="shared" si="91"/>
        <v>0.10031512217181618</v>
      </c>
      <c r="AQ104" s="1">
        <f t="shared" si="92"/>
        <v>2.6889588540741114</v>
      </c>
      <c r="AR104" s="1">
        <f t="shared" si="93"/>
        <v>4.3428851487908977</v>
      </c>
      <c r="AS104" s="1">
        <f t="shared" si="105"/>
        <v>8.8587267754807986</v>
      </c>
      <c r="AT104" s="1">
        <f t="shared" si="105"/>
        <v>8.8587193210540622</v>
      </c>
      <c r="AU104" s="1">
        <f t="shared" si="105"/>
        <v>8.8587578248873555</v>
      </c>
      <c r="AV104" s="1">
        <f t="shared" si="105"/>
        <v>8.8585589335729438</v>
      </c>
      <c r="AW104" s="1">
        <f t="shared" si="105"/>
        <v>8.8595860352683786</v>
      </c>
      <c r="AX104" s="1">
        <f t="shared" si="105"/>
        <v>8.854274700898106</v>
      </c>
      <c r="AY104" s="1">
        <f t="shared" si="105"/>
        <v>8.8815519534159222</v>
      </c>
      <c r="AZ104" s="1">
        <f t="shared" si="94"/>
        <v>8.7357092033955208</v>
      </c>
    </row>
    <row r="105" spans="1:52">
      <c r="A105" s="111" t="s">
        <v>158</v>
      </c>
      <c r="B105" s="111" t="s">
        <v>133</v>
      </c>
      <c r="C105" s="112">
        <v>56426.985500000003</v>
      </c>
      <c r="D105" s="112" t="s">
        <v>88</v>
      </c>
      <c r="E105" s="1">
        <f t="shared" si="95"/>
        <v>32597.374769078251</v>
      </c>
      <c r="F105" s="105">
        <f t="shared" si="106"/>
        <v>32598</v>
      </c>
      <c r="G105" s="1">
        <f t="shared" si="82"/>
        <v>-0.21694199999910779</v>
      </c>
      <c r="K105" s="1">
        <f t="shared" si="83"/>
        <v>-0.21694199999910779</v>
      </c>
      <c r="O105" s="1">
        <f t="shared" ca="1" si="96"/>
        <v>-0.22139322515243634</v>
      </c>
      <c r="Q105" s="100">
        <f t="shared" si="97"/>
        <v>41408.485500000003</v>
      </c>
      <c r="R105" s="2">
        <v>1</v>
      </c>
      <c r="S105" s="192"/>
      <c r="AE105" s="1">
        <f t="shared" si="86"/>
        <v>32598</v>
      </c>
      <c r="AF105" s="1">
        <f t="shared" si="87"/>
        <v>-0.22131153486574995</v>
      </c>
      <c r="AG105" s="1">
        <f t="shared" si="98"/>
        <v>-0.22836513144399817</v>
      </c>
      <c r="AH105" s="1">
        <f t="shared" si="102"/>
        <v>4.3695348666421552E-3</v>
      </c>
      <c r="AI105" s="1">
        <f t="shared" si="99"/>
        <v>1.9092834950801477E-5</v>
      </c>
      <c r="AJ105" s="1">
        <f t="shared" si="100"/>
        <v>1.9092834950801477E-5</v>
      </c>
      <c r="AK105" s="1">
        <f t="shared" si="101"/>
        <v>-0.21694199999910779</v>
      </c>
      <c r="AL105" s="2"/>
      <c r="AM105" s="1">
        <f t="shared" si="88"/>
        <v>1.1423131444890371E-2</v>
      </c>
      <c r="AN105" s="1">
        <f t="shared" si="89"/>
        <v>0.79354287036019489</v>
      </c>
      <c r="AO105" s="1">
        <f t="shared" si="90"/>
        <v>0.29093356495777134</v>
      </c>
      <c r="AP105" s="1">
        <f t="shared" si="91"/>
        <v>9.9948339315994228E-2</v>
      </c>
      <c r="AQ105" s="1">
        <f t="shared" si="92"/>
        <v>2.6907361766193971</v>
      </c>
      <c r="AR105" s="1">
        <f t="shared" si="93"/>
        <v>4.3606029243827358</v>
      </c>
      <c r="AS105" s="1">
        <f t="shared" si="105"/>
        <v>8.8609065452369915</v>
      </c>
      <c r="AT105" s="1">
        <f t="shared" si="105"/>
        <v>8.8608990505354459</v>
      </c>
      <c r="AU105" s="1">
        <f t="shared" si="105"/>
        <v>8.8609377089459276</v>
      </c>
      <c r="AV105" s="1">
        <f t="shared" si="105"/>
        <v>8.8607382949117426</v>
      </c>
      <c r="AW105" s="1">
        <f t="shared" si="105"/>
        <v>8.8617666750261481</v>
      </c>
      <c r="AX105" s="1">
        <f t="shared" si="105"/>
        <v>8.8564561059531393</v>
      </c>
      <c r="AY105" s="1">
        <f t="shared" si="105"/>
        <v>8.8836928420058836</v>
      </c>
      <c r="AZ105" s="1">
        <f t="shared" si="94"/>
        <v>8.7383112603145605</v>
      </c>
    </row>
    <row r="106" spans="1:52">
      <c r="A106" s="111" t="s">
        <v>158</v>
      </c>
      <c r="B106" s="111" t="s">
        <v>133</v>
      </c>
      <c r="C106" s="112">
        <v>56426.986700000001</v>
      </c>
      <c r="D106" s="112" t="s">
        <v>88</v>
      </c>
      <c r="E106" s="1">
        <f t="shared" si="95"/>
        <v>32597.378227500802</v>
      </c>
      <c r="F106" s="105">
        <f t="shared" si="106"/>
        <v>32598</v>
      </c>
      <c r="G106" s="1">
        <f t="shared" si="82"/>
        <v>-0.21574200000031851</v>
      </c>
      <c r="K106" s="1">
        <f t="shared" si="83"/>
        <v>-0.21574200000031851</v>
      </c>
      <c r="O106" s="1">
        <f t="shared" ca="1" si="96"/>
        <v>-0.22139322515243634</v>
      </c>
      <c r="Q106" s="100">
        <f t="shared" si="97"/>
        <v>41408.486700000001</v>
      </c>
      <c r="R106" s="2">
        <v>1</v>
      </c>
      <c r="S106" s="192"/>
      <c r="AE106" s="1">
        <f t="shared" si="86"/>
        <v>32598</v>
      </c>
      <c r="AF106" s="1">
        <f t="shared" si="87"/>
        <v>-0.22131153486574995</v>
      </c>
      <c r="AG106" s="1">
        <f t="shared" si="98"/>
        <v>-0.22716513144520889</v>
      </c>
      <c r="AH106" s="1">
        <f t="shared" si="102"/>
        <v>5.5695348654314358E-3</v>
      </c>
      <c r="AI106" s="1">
        <f t="shared" si="99"/>
        <v>3.1019718617256361E-5</v>
      </c>
      <c r="AJ106" s="1">
        <f t="shared" si="100"/>
        <v>3.1019718617256361E-5</v>
      </c>
      <c r="AK106" s="1">
        <f t="shared" si="101"/>
        <v>-0.21574200000031851</v>
      </c>
      <c r="AL106" s="2"/>
      <c r="AM106" s="1">
        <f t="shared" si="88"/>
        <v>1.1423131444890371E-2</v>
      </c>
      <c r="AN106" s="1">
        <f t="shared" si="89"/>
        <v>0.79354287036019489</v>
      </c>
      <c r="AO106" s="1">
        <f t="shared" si="90"/>
        <v>0.29093356495777134</v>
      </c>
      <c r="AP106" s="1">
        <f t="shared" si="91"/>
        <v>9.9948339315994228E-2</v>
      </c>
      <c r="AQ106" s="1">
        <f t="shared" si="92"/>
        <v>2.6907361766193971</v>
      </c>
      <c r="AR106" s="1">
        <f t="shared" si="93"/>
        <v>4.3606029243827358</v>
      </c>
      <c r="AS106" s="1">
        <f t="shared" si="105"/>
        <v>8.8609065452369915</v>
      </c>
      <c r="AT106" s="1">
        <f t="shared" si="105"/>
        <v>8.8608990505354459</v>
      </c>
      <c r="AU106" s="1">
        <f t="shared" si="105"/>
        <v>8.8609377089459276</v>
      </c>
      <c r="AV106" s="1">
        <f t="shared" si="105"/>
        <v>8.8607382949117426</v>
      </c>
      <c r="AW106" s="1">
        <f t="shared" si="105"/>
        <v>8.8617666750261481</v>
      </c>
      <c r="AX106" s="1">
        <f t="shared" si="105"/>
        <v>8.8564561059531393</v>
      </c>
      <c r="AY106" s="1">
        <f t="shared" si="105"/>
        <v>8.8836928420058836</v>
      </c>
      <c r="AZ106" s="1">
        <f t="shared" si="94"/>
        <v>8.7383112603145605</v>
      </c>
    </row>
    <row r="107" spans="1:52">
      <c r="A107" s="111" t="s">
        <v>158</v>
      </c>
      <c r="B107" s="111" t="s">
        <v>133</v>
      </c>
      <c r="C107" s="112">
        <v>56426.986799999999</v>
      </c>
      <c r="D107" s="112" t="s">
        <v>88</v>
      </c>
      <c r="E107" s="1">
        <f t="shared" si="95"/>
        <v>32597.378515702672</v>
      </c>
      <c r="F107" s="105">
        <f t="shared" si="106"/>
        <v>32598</v>
      </c>
      <c r="G107" s="1">
        <f t="shared" si="82"/>
        <v>-0.21564200000284472</v>
      </c>
      <c r="K107" s="1">
        <f t="shared" si="83"/>
        <v>-0.21564200000284472</v>
      </c>
      <c r="O107" s="1">
        <f t="shared" ca="1" si="96"/>
        <v>-0.22139322515243634</v>
      </c>
      <c r="Q107" s="100">
        <f t="shared" si="97"/>
        <v>41408.486799999999</v>
      </c>
      <c r="R107" s="2">
        <v>1</v>
      </c>
      <c r="S107" s="192"/>
      <c r="AE107" s="1">
        <f t="shared" si="86"/>
        <v>32598</v>
      </c>
      <c r="AF107" s="1">
        <f t="shared" si="87"/>
        <v>-0.22131153486574995</v>
      </c>
      <c r="AG107" s="1">
        <f t="shared" si="98"/>
        <v>-0.2270651314477351</v>
      </c>
      <c r="AH107" s="1">
        <f t="shared" si="102"/>
        <v>5.6695348629052233E-3</v>
      </c>
      <c r="AI107" s="1">
        <f t="shared" si="99"/>
        <v>3.2143625561697753E-5</v>
      </c>
      <c r="AJ107" s="1">
        <f t="shared" si="100"/>
        <v>3.2143625561697753E-5</v>
      </c>
      <c r="AK107" s="1">
        <f t="shared" si="101"/>
        <v>-0.21564200000284472</v>
      </c>
      <c r="AL107" s="2"/>
      <c r="AM107" s="1">
        <f t="shared" si="88"/>
        <v>1.1423131444890371E-2</v>
      </c>
      <c r="AN107" s="1">
        <f t="shared" si="89"/>
        <v>0.79354287036019489</v>
      </c>
      <c r="AO107" s="1">
        <f t="shared" si="90"/>
        <v>0.29093356495777134</v>
      </c>
      <c r="AP107" s="1">
        <f t="shared" si="91"/>
        <v>9.9948339315994228E-2</v>
      </c>
      <c r="AQ107" s="1">
        <f t="shared" si="92"/>
        <v>2.6907361766193971</v>
      </c>
      <c r="AR107" s="1">
        <f t="shared" si="93"/>
        <v>4.3606029243827358</v>
      </c>
      <c r="AS107" s="1">
        <f t="shared" si="105"/>
        <v>8.8609065452369915</v>
      </c>
      <c r="AT107" s="1">
        <f t="shared" si="105"/>
        <v>8.8608990505354459</v>
      </c>
      <c r="AU107" s="1">
        <f t="shared" si="105"/>
        <v>8.8609377089459276</v>
      </c>
      <c r="AV107" s="1">
        <f t="shared" si="105"/>
        <v>8.8607382949117426</v>
      </c>
      <c r="AW107" s="1">
        <f t="shared" si="105"/>
        <v>8.8617666750261481</v>
      </c>
      <c r="AX107" s="1">
        <f t="shared" si="105"/>
        <v>8.8564561059531393</v>
      </c>
      <c r="AY107" s="1">
        <f t="shared" si="105"/>
        <v>8.8836928420058836</v>
      </c>
      <c r="AZ107" s="1">
        <f t="shared" si="94"/>
        <v>8.7383112603145605</v>
      </c>
    </row>
    <row r="108" spans="1:52">
      <c r="A108" s="109" t="s">
        <v>159</v>
      </c>
      <c r="B108" s="109" t="s">
        <v>133</v>
      </c>
      <c r="C108" s="110">
        <v>56455.434999999998</v>
      </c>
      <c r="D108" s="110" t="s">
        <v>160</v>
      </c>
      <c r="E108" s="1">
        <f t="shared" si="95"/>
        <v>32679.366762830017</v>
      </c>
      <c r="F108" s="105">
        <f t="shared" si="106"/>
        <v>32680</v>
      </c>
      <c r="G108" s="1">
        <f t="shared" si="82"/>
        <v>-0.21972000000096159</v>
      </c>
      <c r="K108" s="1">
        <f t="shared" si="83"/>
        <v>-0.21972000000096159</v>
      </c>
      <c r="O108" s="1">
        <f t="shared" ca="1" si="96"/>
        <v>-0.22154941804221198</v>
      </c>
      <c r="Q108" s="100">
        <f t="shared" si="97"/>
        <v>41436.934999999998</v>
      </c>
      <c r="R108" s="2">
        <v>1</v>
      </c>
      <c r="S108" s="192"/>
      <c r="T108" s="2">
        <v>2.6144346387038349E-9</v>
      </c>
      <c r="U108" s="2">
        <v>1.9662807519301465E-20</v>
      </c>
      <c r="V108" s="2">
        <v>1.8663248523078096E-27</v>
      </c>
      <c r="W108" s="2">
        <v>3.0952408472860574E-10</v>
      </c>
      <c r="X108" s="2">
        <v>2.5814569473052248E-5</v>
      </c>
      <c r="Y108" s="1">
        <v>4.1902464179217084E-3</v>
      </c>
      <c r="Z108" s="1">
        <v>6.660258404314344E-2</v>
      </c>
      <c r="AA108" s="1">
        <v>759.78843906010036</v>
      </c>
      <c r="AB108" s="1">
        <v>9.2918299975635352E-6</v>
      </c>
      <c r="AC108" s="1">
        <v>3.1228473616406205E-6</v>
      </c>
      <c r="AE108" s="1">
        <f t="shared" si="86"/>
        <v>32680</v>
      </c>
      <c r="AF108" s="1">
        <f t="shared" si="87"/>
        <v>-0.22152472609893051</v>
      </c>
      <c r="AG108" s="1">
        <f t="shared" si="98"/>
        <v>-0.23174805477131669</v>
      </c>
      <c r="AH108" s="1">
        <f t="shared" si="102"/>
        <v>1.8047260979689173E-3</v>
      </c>
      <c r="AI108" s="1">
        <f t="shared" si="99"/>
        <v>3.257036288690114E-6</v>
      </c>
      <c r="AJ108" s="1">
        <f t="shared" si="100"/>
        <v>3.257036288690114E-6</v>
      </c>
      <c r="AK108" s="1">
        <f t="shared" si="101"/>
        <v>-0.21972000000096159</v>
      </c>
      <c r="AL108" s="2"/>
      <c r="AM108" s="1">
        <f t="shared" si="88"/>
        <v>1.2028054770355108E-2</v>
      </c>
      <c r="AN108" s="1">
        <f t="shared" si="89"/>
        <v>0.79269470450332757</v>
      </c>
      <c r="AO108" s="1">
        <f t="shared" si="90"/>
        <v>0.29911430125334876</v>
      </c>
      <c r="AP108" s="1">
        <f t="shared" si="91"/>
        <v>9.8177040952402608E-2</v>
      </c>
      <c r="AQ108" s="1">
        <f t="shared" si="92"/>
        <v>2.6992980345141282</v>
      </c>
      <c r="AR108" s="1">
        <f t="shared" si="93"/>
        <v>4.4479155445018881</v>
      </c>
      <c r="AS108" s="1">
        <f t="shared" si="105"/>
        <v>8.871413913236232</v>
      </c>
      <c r="AT108" s="1">
        <f t="shared" si="105"/>
        <v>8.8714062276986212</v>
      </c>
      <c r="AU108" s="1">
        <f t="shared" si="105"/>
        <v>8.8714456109638853</v>
      </c>
      <c r="AV108" s="1">
        <f t="shared" si="105"/>
        <v>8.8712437878135209</v>
      </c>
      <c r="AW108" s="1">
        <f t="shared" si="105"/>
        <v>8.8722777833547948</v>
      </c>
      <c r="AX108" s="1">
        <f t="shared" si="105"/>
        <v>8.8669733303076779</v>
      </c>
      <c r="AY108" s="1">
        <f t="shared" si="105"/>
        <v>8.8940057122212615</v>
      </c>
      <c r="AZ108" s="1">
        <f t="shared" si="94"/>
        <v>8.7508623583946292</v>
      </c>
    </row>
    <row r="109" spans="1:52">
      <c r="A109" s="109" t="s">
        <v>159</v>
      </c>
      <c r="B109" s="109" t="s">
        <v>133</v>
      </c>
      <c r="C109" s="110">
        <v>56456.478999999999</v>
      </c>
      <c r="D109" s="110" t="s">
        <v>160</v>
      </c>
      <c r="E109" s="1">
        <f t="shared" si="95"/>
        <v>32682.375590453597</v>
      </c>
      <c r="F109" s="105">
        <f t="shared" si="106"/>
        <v>32683</v>
      </c>
      <c r="G109" s="1">
        <f t="shared" si="82"/>
        <v>-0.21665700000448851</v>
      </c>
      <c r="K109" s="1">
        <f t="shared" si="83"/>
        <v>-0.21665700000448851</v>
      </c>
      <c r="O109" s="1">
        <f t="shared" ca="1" si="96"/>
        <v>-0.22155513241622815</v>
      </c>
      <c r="Q109" s="100">
        <f t="shared" si="97"/>
        <v>41437.978999999999</v>
      </c>
      <c r="R109" s="2">
        <v>1</v>
      </c>
      <c r="S109" s="192"/>
      <c r="AE109" s="1">
        <f t="shared" si="86"/>
        <v>32683</v>
      </c>
      <c r="AF109" s="1">
        <f t="shared" si="87"/>
        <v>-0.22153259835559155</v>
      </c>
      <c r="AG109" s="1">
        <f t="shared" si="98"/>
        <v>-0.2287071491325722</v>
      </c>
      <c r="AH109" s="1">
        <f t="shared" si="102"/>
        <v>4.8755983511030443E-3</v>
      </c>
      <c r="AI109" s="1">
        <f t="shared" si="99"/>
        <v>2.3771459281278726E-5</v>
      </c>
      <c r="AJ109" s="1">
        <f t="shared" si="100"/>
        <v>2.3771459281278726E-5</v>
      </c>
      <c r="AK109" s="1">
        <f t="shared" si="101"/>
        <v>-0.21665700000448851</v>
      </c>
      <c r="AL109" s="2"/>
      <c r="AM109" s="1">
        <f t="shared" si="88"/>
        <v>1.2050149128083689E-2</v>
      </c>
      <c r="AN109" s="1">
        <f t="shared" si="89"/>
        <v>0.79266399576569335</v>
      </c>
      <c r="AO109" s="1">
        <f t="shared" si="90"/>
        <v>0.29941285429372555</v>
      </c>
      <c r="AP109" s="1">
        <f t="shared" si="91"/>
        <v>9.8112171820238347E-2</v>
      </c>
      <c r="AQ109" s="1">
        <f t="shared" si="92"/>
        <v>2.6996109272803679</v>
      </c>
      <c r="AR109" s="1">
        <f t="shared" si="93"/>
        <v>4.4511693829708889</v>
      </c>
      <c r="AS109" s="1">
        <f t="shared" ref="AS109:AY109" si="107">$AZ109+$AG$7*SIN(AT109)</f>
        <v>8.8717981168192921</v>
      </c>
      <c r="AT109" s="1">
        <f t="shared" si="107"/>
        <v>8.8717904244127137</v>
      </c>
      <c r="AU109" s="1">
        <f t="shared" si="107"/>
        <v>8.8718298335265544</v>
      </c>
      <c r="AV109" s="1">
        <f t="shared" si="107"/>
        <v>8.8716279258230148</v>
      </c>
      <c r="AW109" s="1">
        <f t="shared" si="107"/>
        <v>8.8726621093497631</v>
      </c>
      <c r="AX109" s="1">
        <f t="shared" si="107"/>
        <v>8.8673579563561908</v>
      </c>
      <c r="AY109" s="1">
        <f t="shared" si="107"/>
        <v>8.8943825826188654</v>
      </c>
      <c r="AZ109" s="1">
        <f t="shared" si="94"/>
        <v>8.7513215449097537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2"/>
  </sheetPr>
  <dimension ref="A1:AB436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1.570312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44466.731058970094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A2" s="200" t="s">
        <v>282</v>
      </c>
      <c r="B2" s="200"/>
      <c r="E2"/>
      <c r="F2"/>
      <c r="M2" s="145" t="s">
        <v>182</v>
      </c>
      <c r="N2" t="s">
        <v>183</v>
      </c>
      <c r="O2">
        <f ca="1">+F18*J18-H18*I18</f>
        <v>36497.283347272081</v>
      </c>
      <c r="P2" t="s">
        <v>184</v>
      </c>
      <c r="U2">
        <v>-0.4</v>
      </c>
      <c r="V2">
        <f t="shared" ref="V2:V22" ca="1" si="0">+E$4+E$5*U2+E$6*U2^2</f>
        <v>-5.6652820797682239E-2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7164.940874415217</v>
      </c>
      <c r="P3" t="s">
        <v>193</v>
      </c>
      <c r="U3">
        <v>-0.3</v>
      </c>
      <c r="V3">
        <f t="shared" ca="1" si="0"/>
        <v>-5.6305255425634415E-2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-5.7012581213505199E-2</v>
      </c>
      <c r="F4" s="149">
        <f ca="1">+E7/O7*O18</f>
        <v>2.035866277831339E-3</v>
      </c>
      <c r="G4" s="150">
        <f>+B18</f>
        <v>1</v>
      </c>
      <c r="H4" s="151">
        <f ca="1">ABS(F4/E4)</f>
        <v>3.5709070427933559E-2</v>
      </c>
      <c r="M4" s="145" t="s">
        <v>198</v>
      </c>
      <c r="N4" t="s">
        <v>199</v>
      </c>
      <c r="O4">
        <f ca="1">+C18*J18-H18*H18</f>
        <v>45498.331943463796</v>
      </c>
      <c r="P4" t="s">
        <v>200</v>
      </c>
      <c r="U4">
        <v>0</v>
      </c>
      <c r="V4">
        <f t="shared" ca="1" si="0"/>
        <v>-5.7012581213505199E-2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-6.7328073862716531E-3</v>
      </c>
      <c r="F5" s="155">
        <f ca="1">P18*E7/O7</f>
        <v>2.0593463025026701E-3</v>
      </c>
      <c r="G5" s="156">
        <f>+B18/A18</f>
        <v>1E-4</v>
      </c>
      <c r="H5" s="151">
        <f ca="1">ABS(F5/E5)</f>
        <v>0.30586740186593248</v>
      </c>
      <c r="M5" s="145" t="s">
        <v>204</v>
      </c>
      <c r="N5" t="s">
        <v>205</v>
      </c>
      <c r="O5">
        <f ca="1">+C18*I18-F18*H18</f>
        <v>11247.362726859559</v>
      </c>
      <c r="P5" t="s">
        <v>206</v>
      </c>
      <c r="U5">
        <v>0.2</v>
      </c>
      <c r="V5">
        <f t="shared" ca="1" si="0"/>
        <v>-5.8942483325430957E-2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-1.4583515866785628E-2</v>
      </c>
      <c r="F6" s="159">
        <f ca="1">Q18*E7/O7</f>
        <v>5.3361816502396197E-4</v>
      </c>
      <c r="G6" s="160">
        <f>+B18/A18^2</f>
        <v>1E-8</v>
      </c>
      <c r="H6" s="151">
        <f ca="1">ABS(F6/E6)</f>
        <v>3.6590501899428279E-2</v>
      </c>
      <c r="M6" s="161" t="s">
        <v>209</v>
      </c>
      <c r="N6" s="162" t="s">
        <v>210</v>
      </c>
      <c r="O6" s="162">
        <f ca="1">+C18*H18-F18*F18</f>
        <v>3054.90645682998</v>
      </c>
      <c r="P6" t="s">
        <v>211</v>
      </c>
      <c r="U6">
        <v>0.4</v>
      </c>
      <c r="V6">
        <f t="shared" ca="1" si="0"/>
        <v>-6.2039066706699557E-2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4.107598325164467E-3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181014.19883379014</v>
      </c>
      <c r="U7">
        <v>0.6</v>
      </c>
      <c r="V7">
        <f t="shared" ca="1" si="0"/>
        <v>-6.630233135731102E-2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0.99682002043771656</v>
      </c>
      <c r="G8" s="163"/>
      <c r="K8" s="164"/>
      <c r="U8">
        <v>0.8</v>
      </c>
      <c r="V8">
        <f t="shared" ca="1" si="0"/>
        <v>-7.1732277277265333E-2</v>
      </c>
      <c r="AA8">
        <v>8</v>
      </c>
      <c r="AB8" t="s">
        <v>219</v>
      </c>
    </row>
    <row r="9" spans="1:28">
      <c r="A9" s="61">
        <f>20+COUNT(A21:A1422)</f>
        <v>89</v>
      </c>
      <c r="B9" t="s">
        <v>220</v>
      </c>
      <c r="C9" s="165">
        <f>A9</f>
        <v>89</v>
      </c>
      <c r="E9" s="167">
        <f ca="1">E6*G6</f>
        <v>-1.4583515866785629E-10</v>
      </c>
      <c r="F9" s="168">
        <f ca="1">H6</f>
        <v>3.6590501899428279E-2</v>
      </c>
      <c r="G9" s="169">
        <f ca="1">F8</f>
        <v>0.99682002043771656</v>
      </c>
      <c r="K9" s="164"/>
      <c r="U9">
        <v>1</v>
      </c>
      <c r="V9">
        <f t="shared" ca="1" si="0"/>
        <v>-7.8328904466562488E-2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-3.0702235114630515E-7</v>
      </c>
      <c r="F10" s="1">
        <f ca="1">+F9*E10</f>
        <v>-1.1234101922785814E-8</v>
      </c>
      <c r="G10" t="s">
        <v>76</v>
      </c>
      <c r="U10">
        <v>1.2</v>
      </c>
      <c r="V10">
        <f t="shared" ca="1" si="0"/>
        <v>-8.6092212925202485E-2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-9.5022202653185339E-2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-0.10511887365051106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-0.11638222591717962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-0.12881225945319102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VLOOKUP(C16,$AA1:$AB24,2,FALSE)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-0.14240897425854526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-0.15717237033324238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-0.17310244767728236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170.75510000000008</v>
      </c>
      <c r="E18" s="171">
        <f ca="1">SUM(INDIRECT(E12):INDIRECT(E13))</f>
        <v>-11.891750822087756</v>
      </c>
      <c r="F18" s="35">
        <f ca="1">SUM(INDIRECT(F12):INDIRECT(F13))</f>
        <v>170.75510000000008</v>
      </c>
      <c r="G18" s="35">
        <f ca="1">SUM(INDIRECT(G12):INDIRECT(G13))</f>
        <v>-11.891750822087756</v>
      </c>
      <c r="H18" s="35">
        <f ca="1">SUM(INDIRECT(H12):INDIRECT(H13))</f>
        <v>466.84363236000013</v>
      </c>
      <c r="I18" s="35">
        <f ca="1">SUM(INDIRECT(I12):INDIRECT(I13))</f>
        <v>1318.3086065920963</v>
      </c>
      <c r="J18" s="35">
        <f ca="1">SUM(INDIRECT(J12):INDIRECT(J13))</f>
        <v>3817.9899857759819</v>
      </c>
      <c r="K18" s="35">
        <f ca="1">SUM(INDIRECT(K12):INDIRECT(K13))</f>
        <v>-32.103931744120089</v>
      </c>
      <c r="L18" s="35">
        <f ca="1">SUM(INDIRECT(L12):INDIRECT(L13))</f>
        <v>-91.171595964592726</v>
      </c>
      <c r="N18">
        <f ca="1">SUM(INDIRECT(N12):INDIRECT(N13))</f>
        <v>1.1135760240589998E-3</v>
      </c>
      <c r="O18">
        <f ca="1">SQRT(SUM(INDIRECT(O12):INDIRECT(O13)))</f>
        <v>89716.830625013652</v>
      </c>
      <c r="P18">
        <f ca="1">SQRT(SUM(INDIRECT(P12):INDIRECT(P13)))</f>
        <v>90751.55152954816</v>
      </c>
      <c r="Q18">
        <f ca="1">SQRT(SUM(INDIRECT(Q12):INDIRECT(Q13)))</f>
        <v>23515.557505516841</v>
      </c>
      <c r="U18">
        <v>2.8</v>
      </c>
      <c r="V18">
        <f t="shared" ca="1" si="0"/>
        <v>-0.19019920629066514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-0.20846264617339083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-0.22789276732545935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 t="shared" ref="D21:D66" si="5">A21/A$18</f>
        <v>-0.31574999999999998</v>
      </c>
      <c r="E21" s="176">
        <f t="shared" ref="E21:E66" si="6">B21/B$18</f>
        <v>-5.5645167457307056E-2</v>
      </c>
      <c r="F21" s="61">
        <f t="shared" ref="F21:F66" si="7">$C21*D21</f>
        <v>-0.31574999999999998</v>
      </c>
      <c r="G21" s="61">
        <f t="shared" ref="G21:G66" si="8">$C21*E21</f>
        <v>-5.5645167457307056E-2</v>
      </c>
      <c r="H21" s="61">
        <f t="shared" ref="H21:H66" si="9">C21*D21*D21</f>
        <v>9.969806249999999E-2</v>
      </c>
      <c r="I21" s="61">
        <f t="shared" ref="I21:I66" si="10">C21*D21*D21*D21</f>
        <v>-3.1479663234374997E-2</v>
      </c>
      <c r="J21" s="61">
        <f t="shared" ref="J21:J66" si="11">C21*D21*D21*D21*D21</f>
        <v>9.9397036662539039E-3</v>
      </c>
      <c r="K21" s="61">
        <f t="shared" ref="K21:K66" si="12">C21*E21*D21</f>
        <v>1.7569961624644703E-2</v>
      </c>
      <c r="L21" s="61">
        <f t="shared" ref="L21:L66" si="13">C21*E21*D21*D21</f>
        <v>-5.5477153829815648E-3</v>
      </c>
      <c r="M21" s="61">
        <f t="shared" ref="M21:M66" ca="1" si="14">+E$4+E$5*D21+E$6*D21^2</f>
        <v>-5.6340645557646465E-2</v>
      </c>
      <c r="N21" s="61">
        <f t="shared" ref="N21:N66" ca="1" si="15">C21*(M21-E21)^2</f>
        <v>4.8368978805171415E-7</v>
      </c>
      <c r="O21" s="177">
        <f t="shared" ref="O21:O66" ca="1" si="16">(C21*O$1-O$2*F21+O$3*H21)^2</f>
        <v>3215465984.2802792</v>
      </c>
      <c r="P21" s="61">
        <f t="shared" ref="P21:P66" ca="1" si="17">(-C21*O$2+O$4*F21-O$5*H21)^2</f>
        <v>2702411314.1938396</v>
      </c>
      <c r="Q21" s="61">
        <f t="shared" ref="Q21:Q66" ca="1" si="18">+(C21*O$3-F21*O$5+H21*O$6)^2</f>
        <v>121459441.32904029</v>
      </c>
      <c r="R21">
        <f t="shared" ref="R21:R66" ca="1" si="19">+E21-M21</f>
        <v>6.9547810033940977E-4</v>
      </c>
      <c r="U21">
        <v>3.4</v>
      </c>
      <c r="V21">
        <f t="shared" ca="1" si="0"/>
        <v>-0.24848956974687064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si="5"/>
        <v>-6.0499999999999998E-3</v>
      </c>
      <c r="E22" s="176">
        <f t="shared" si="6"/>
        <v>-5.8563388206757452E-2</v>
      </c>
      <c r="F22" s="61">
        <f t="shared" si="7"/>
        <v>-6.0499999999999998E-3</v>
      </c>
      <c r="G22" s="61">
        <f t="shared" si="8"/>
        <v>-5.8563388206757452E-2</v>
      </c>
      <c r="H22" s="61">
        <f t="shared" si="9"/>
        <v>3.6602500000000001E-5</v>
      </c>
      <c r="I22" s="61">
        <f t="shared" si="10"/>
        <v>-2.2144512499999999E-7</v>
      </c>
      <c r="J22" s="61">
        <f t="shared" si="11"/>
        <v>1.3397430062499998E-9</v>
      </c>
      <c r="K22" s="61">
        <f t="shared" si="12"/>
        <v>3.5430849865088259E-4</v>
      </c>
      <c r="L22" s="61">
        <f t="shared" si="13"/>
        <v>-2.1435664168378395E-6</v>
      </c>
      <c r="M22" s="61">
        <f t="shared" ca="1" si="14"/>
        <v>-5.6972381521957771E-2</v>
      </c>
      <c r="N22" s="61">
        <f t="shared" ca="1" si="15"/>
        <v>2.5313022710772724E-6</v>
      </c>
      <c r="O22" s="177">
        <f t="shared" ca="1" si="16"/>
        <v>1996999636.6846497</v>
      </c>
      <c r="P22" s="61">
        <f t="shared" ca="1" si="17"/>
        <v>1352250582.5373452</v>
      </c>
      <c r="Q22" s="61">
        <f t="shared" ca="1" si="18"/>
        <v>52317724.559650913</v>
      </c>
      <c r="R22">
        <f t="shared" ca="1" si="19"/>
        <v>-1.5910066847996812E-3</v>
      </c>
      <c r="U22">
        <v>3.6</v>
      </c>
      <c r="V22">
        <f t="shared" ca="1" si="0"/>
        <v>-0.2702530534376249</v>
      </c>
      <c r="AA22">
        <v>22</v>
      </c>
      <c r="AB22" t="s">
        <v>134</v>
      </c>
    </row>
    <row r="23" spans="1:28">
      <c r="A23" s="174">
        <v>4163</v>
      </c>
      <c r="B23" s="174">
        <v>-6.1718953052741228E-2</v>
      </c>
      <c r="C23" s="174">
        <v>1</v>
      </c>
      <c r="D23" s="176">
        <f t="shared" si="5"/>
        <v>0.4163</v>
      </c>
      <c r="E23" s="176">
        <f t="shared" si="6"/>
        <v>-6.1718953052741228E-2</v>
      </c>
      <c r="F23" s="61">
        <f t="shared" si="7"/>
        <v>0.4163</v>
      </c>
      <c r="G23" s="61">
        <f t="shared" si="8"/>
        <v>-6.1718953052741228E-2</v>
      </c>
      <c r="H23" s="61">
        <f t="shared" si="9"/>
        <v>0.17330569000000001</v>
      </c>
      <c r="I23" s="61">
        <f t="shared" si="10"/>
        <v>7.2147158747000006E-2</v>
      </c>
      <c r="J23" s="61">
        <f t="shared" si="11"/>
        <v>3.0034862186376104E-2</v>
      </c>
      <c r="K23" s="61">
        <f t="shared" si="12"/>
        <v>-2.5693600155856172E-2</v>
      </c>
      <c r="L23" s="61">
        <f t="shared" si="13"/>
        <v>-1.0696245744882924E-2</v>
      </c>
      <c r="M23" s="61">
        <f t="shared" ca="1" si="14"/>
        <v>-6.2342855208329322E-2</v>
      </c>
      <c r="N23" s="61">
        <f t="shared" ca="1" si="15"/>
        <v>3.8925389974746976E-7</v>
      </c>
      <c r="O23" s="177">
        <f t="shared" ca="1" si="16"/>
        <v>931143072.67903662</v>
      </c>
      <c r="P23" s="61">
        <f t="shared" ca="1" si="17"/>
        <v>380466859.88386053</v>
      </c>
      <c r="Q23" s="61">
        <f t="shared" ca="1" si="18"/>
        <v>9072724.9795835596</v>
      </c>
      <c r="R23">
        <f t="shared" ca="1" si="19"/>
        <v>6.2390215558809359E-4</v>
      </c>
      <c r="AA23">
        <v>24</v>
      </c>
      <c r="AB23" t="s">
        <v>179</v>
      </c>
    </row>
    <row r="24" spans="1:28">
      <c r="A24" s="174">
        <v>5211</v>
      </c>
      <c r="B24" s="174">
        <v>-6.3086219868303622E-2</v>
      </c>
      <c r="C24" s="174">
        <v>1</v>
      </c>
      <c r="D24" s="176">
        <f t="shared" si="5"/>
        <v>0.52110000000000001</v>
      </c>
      <c r="E24" s="176">
        <f t="shared" si="6"/>
        <v>-6.3086219868303622E-2</v>
      </c>
      <c r="F24" s="61">
        <f t="shared" si="7"/>
        <v>0.52110000000000001</v>
      </c>
      <c r="G24" s="61">
        <f t="shared" si="8"/>
        <v>-6.3086219868303622E-2</v>
      </c>
      <c r="H24" s="61">
        <f t="shared" si="9"/>
        <v>0.27154520999999998</v>
      </c>
      <c r="I24" s="61">
        <f t="shared" si="10"/>
        <v>0.14150220893099999</v>
      </c>
      <c r="J24" s="61">
        <f t="shared" si="11"/>
        <v>7.3736801073944092E-2</v>
      </c>
      <c r="K24" s="61">
        <f t="shared" si="12"/>
        <v>-3.2874229173373015E-2</v>
      </c>
      <c r="L24" s="61">
        <f t="shared" si="13"/>
        <v>-1.7130760822244677E-2</v>
      </c>
      <c r="M24" s="61">
        <f t="shared" ca="1" si="14"/>
        <v>-6.4481131021075999E-2</v>
      </c>
      <c r="N24" s="61">
        <f t="shared" ca="1" si="15"/>
        <v>1.945777124128761E-6</v>
      </c>
      <c r="O24" s="177">
        <f t="shared" ca="1" si="16"/>
        <v>750409434.9769491</v>
      </c>
      <c r="P24" s="61">
        <f t="shared" ca="1" si="17"/>
        <v>250977520.18327793</v>
      </c>
      <c r="Q24" s="61">
        <f t="shared" ca="1" si="18"/>
        <v>4551759.8359470917</v>
      </c>
      <c r="R24">
        <f t="shared" ca="1" si="19"/>
        <v>1.3949111527723768E-3</v>
      </c>
      <c r="AA24">
        <v>26</v>
      </c>
      <c r="AB24" t="s">
        <v>258</v>
      </c>
    </row>
    <row r="25" spans="1:28">
      <c r="A25" s="174">
        <v>5254</v>
      </c>
      <c r="B25" s="174">
        <v>-6.3140628659111533E-2</v>
      </c>
      <c r="C25" s="174">
        <v>1</v>
      </c>
      <c r="D25" s="176">
        <f t="shared" si="5"/>
        <v>0.52539999999999998</v>
      </c>
      <c r="E25" s="176">
        <f t="shared" si="6"/>
        <v>-6.3140628659111533E-2</v>
      </c>
      <c r="F25" s="61">
        <f t="shared" si="7"/>
        <v>0.52539999999999998</v>
      </c>
      <c r="G25" s="61">
        <f t="shared" si="8"/>
        <v>-6.3140628659111533E-2</v>
      </c>
      <c r="H25" s="61">
        <f t="shared" si="9"/>
        <v>0.27604515999999996</v>
      </c>
      <c r="I25" s="61">
        <f t="shared" si="10"/>
        <v>0.14503412706399998</v>
      </c>
      <c r="J25" s="61">
        <f t="shared" si="11"/>
        <v>7.6200930359425587E-2</v>
      </c>
      <c r="K25" s="61">
        <f t="shared" si="12"/>
        <v>-3.3174086297497199E-2</v>
      </c>
      <c r="L25" s="61">
        <f t="shared" si="13"/>
        <v>-1.7429664940705029E-2</v>
      </c>
      <c r="M25" s="61">
        <f t="shared" ca="1" si="14"/>
        <v>-6.4575707185061698E-2</v>
      </c>
      <c r="N25" s="61">
        <f t="shared" ca="1" si="15"/>
        <v>2.0594503756432974E-6</v>
      </c>
      <c r="O25" s="177">
        <f t="shared" ca="1" si="16"/>
        <v>743593214.7149725</v>
      </c>
      <c r="P25" s="61">
        <f t="shared" ca="1" si="17"/>
        <v>246403336.95224392</v>
      </c>
      <c r="Q25" s="61">
        <f t="shared" ca="1" si="18"/>
        <v>4405249.5653890967</v>
      </c>
      <c r="R25">
        <f t="shared" ca="1" si="19"/>
        <v>1.4350785259501647E-3</v>
      </c>
    </row>
    <row r="26" spans="1:28">
      <c r="A26" s="174">
        <v>9752</v>
      </c>
      <c r="B26" s="174">
        <v>-7.871526879088693E-2</v>
      </c>
      <c r="C26" s="174">
        <v>1</v>
      </c>
      <c r="D26" s="176">
        <f t="shared" si="5"/>
        <v>0.97519999999999996</v>
      </c>
      <c r="E26" s="176">
        <f t="shared" si="6"/>
        <v>-7.871526879088693E-2</v>
      </c>
      <c r="F26" s="61">
        <f t="shared" si="7"/>
        <v>0.97519999999999996</v>
      </c>
      <c r="G26" s="61">
        <f t="shared" si="8"/>
        <v>-7.871526879088693E-2</v>
      </c>
      <c r="H26" s="61">
        <f t="shared" si="9"/>
        <v>0.95101503999999992</v>
      </c>
      <c r="I26" s="61">
        <f t="shared" si="10"/>
        <v>0.9274298670079999</v>
      </c>
      <c r="J26" s="61">
        <f t="shared" si="11"/>
        <v>0.90442960630620151</v>
      </c>
      <c r="K26" s="61">
        <f t="shared" si="12"/>
        <v>-7.676313012487293E-2</v>
      </c>
      <c r="L26" s="61">
        <f t="shared" si="13"/>
        <v>-7.4859404497776075E-2</v>
      </c>
      <c r="M26" s="61">
        <f t="shared" ca="1" si="14"/>
        <v>-7.7447557901989081E-2</v>
      </c>
      <c r="N26" s="61">
        <f t="shared" ca="1" si="15"/>
        <v>1.6070908978301757E-6</v>
      </c>
      <c r="O26" s="177">
        <f t="shared" ca="1" si="16"/>
        <v>246130502.92324948</v>
      </c>
      <c r="P26" s="61">
        <f t="shared" ca="1" si="17"/>
        <v>7973401.1306138532</v>
      </c>
      <c r="Q26" s="61">
        <f t="shared" ca="1" si="18"/>
        <v>806808.63670816238</v>
      </c>
      <c r="R26">
        <f t="shared" ca="1" si="19"/>
        <v>-1.2677108888978494E-3</v>
      </c>
    </row>
    <row r="27" spans="1:28">
      <c r="A27" s="174">
        <v>15787</v>
      </c>
      <c r="B27" s="174">
        <v>-0.10292760579772794</v>
      </c>
      <c r="C27" s="174">
        <v>1</v>
      </c>
      <c r="D27" s="176">
        <f t="shared" si="5"/>
        <v>1.5787</v>
      </c>
      <c r="E27" s="176">
        <f t="shared" si="6"/>
        <v>-0.10292760579772794</v>
      </c>
      <c r="F27" s="61">
        <f t="shared" si="7"/>
        <v>1.5787</v>
      </c>
      <c r="G27" s="61">
        <f t="shared" si="8"/>
        <v>-0.10292760579772794</v>
      </c>
      <c r="H27" s="61">
        <f t="shared" si="9"/>
        <v>2.4922936899999999</v>
      </c>
      <c r="I27" s="61">
        <f t="shared" si="10"/>
        <v>3.9345840484029999</v>
      </c>
      <c r="J27" s="61">
        <f t="shared" si="11"/>
        <v>6.2115278372138159</v>
      </c>
      <c r="K27" s="61">
        <f t="shared" si="12"/>
        <v>-0.1624918112728731</v>
      </c>
      <c r="L27" s="61">
        <f t="shared" si="13"/>
        <v>-0.25652582245648475</v>
      </c>
      <c r="M27" s="61">
        <f t="shared" ca="1" si="14"/>
        <v>-0.10398806880701694</v>
      </c>
      <c r="N27" s="61">
        <f t="shared" ca="1" si="15"/>
        <v>1.1245817940702769E-6</v>
      </c>
      <c r="O27" s="177">
        <f t="shared" ca="1" si="16"/>
        <v>22142735.065962393</v>
      </c>
      <c r="P27" s="61">
        <f t="shared" ca="1" si="17"/>
        <v>53278351.8598646</v>
      </c>
      <c r="Q27" s="61">
        <f t="shared" ca="1" si="18"/>
        <v>8865783.615705369</v>
      </c>
      <c r="R27">
        <f t="shared" ca="1" si="19"/>
        <v>1.0604630092889977E-3</v>
      </c>
    </row>
    <row r="28" spans="1:28">
      <c r="A28" s="174">
        <v>16805.5</v>
      </c>
      <c r="B28" s="174">
        <v>-0.12302705438427952</v>
      </c>
      <c r="C28" s="174">
        <v>1</v>
      </c>
      <c r="D28" s="176">
        <f t="shared" si="5"/>
        <v>1.68055</v>
      </c>
      <c r="E28" s="176">
        <f t="shared" si="6"/>
        <v>-0.12302705438427952</v>
      </c>
      <c r="F28" s="61">
        <f t="shared" si="7"/>
        <v>1.68055</v>
      </c>
      <c r="G28" s="61">
        <f t="shared" si="8"/>
        <v>-0.12302705438427952</v>
      </c>
      <c r="H28" s="61">
        <f t="shared" si="9"/>
        <v>2.8242483025</v>
      </c>
      <c r="I28" s="61">
        <f t="shared" si="10"/>
        <v>4.7462904847663747</v>
      </c>
      <c r="J28" s="61">
        <f t="shared" si="11"/>
        <v>7.9763784741741306</v>
      </c>
      <c r="K28" s="61">
        <f t="shared" si="12"/>
        <v>-0.20675311624550094</v>
      </c>
      <c r="L28" s="61">
        <f t="shared" si="13"/>
        <v>-0.34745894950637662</v>
      </c>
      <c r="M28" s="61">
        <f t="shared" ca="1" si="14"/>
        <v>-0.10951487059775515</v>
      </c>
      <c r="N28" s="61">
        <f t="shared" ca="1" si="15"/>
        <v>1.8257911068081208E-4</v>
      </c>
      <c r="O28" s="177">
        <f t="shared" ca="1" si="16"/>
        <v>11335299.359075431</v>
      </c>
      <c r="P28" s="61">
        <f t="shared" ca="1" si="17"/>
        <v>67233330.472045869</v>
      </c>
      <c r="Q28" s="61">
        <f t="shared" ca="1" si="18"/>
        <v>9665882.1267653853</v>
      </c>
      <c r="R28">
        <f t="shared" ca="1" si="19"/>
        <v>-1.351218378652437E-2</v>
      </c>
    </row>
    <row r="29" spans="1:28">
      <c r="A29" s="174">
        <v>20921.5</v>
      </c>
      <c r="B29" s="174">
        <v>-0.13027211395822308</v>
      </c>
      <c r="C29" s="174">
        <v>1</v>
      </c>
      <c r="D29" s="176">
        <f t="shared" si="5"/>
        <v>2.0921500000000002</v>
      </c>
      <c r="E29" s="176">
        <f t="shared" si="6"/>
        <v>-0.13027211395822308</v>
      </c>
      <c r="F29" s="61">
        <f t="shared" si="7"/>
        <v>2.0921500000000002</v>
      </c>
      <c r="G29" s="61">
        <f t="shared" si="8"/>
        <v>-0.13027211395822308</v>
      </c>
      <c r="H29" s="61">
        <f t="shared" si="9"/>
        <v>4.3770916225000009</v>
      </c>
      <c r="I29" s="61">
        <f t="shared" si="10"/>
        <v>9.1575322380133777</v>
      </c>
      <c r="J29" s="61">
        <f t="shared" si="11"/>
        <v>19.158931071759689</v>
      </c>
      <c r="K29" s="61">
        <f t="shared" si="12"/>
        <v>-0.27254880321769642</v>
      </c>
      <c r="L29" s="61">
        <f t="shared" si="13"/>
        <v>-0.57021297865190357</v>
      </c>
      <c r="M29" s="61">
        <f t="shared" ca="1" si="14"/>
        <v>-0.13493200931379665</v>
      </c>
      <c r="N29" s="61">
        <f t="shared" ca="1" si="15"/>
        <v>2.1714624724896108E-5</v>
      </c>
      <c r="O29" s="177">
        <f t="shared" ca="1" si="16"/>
        <v>280325.37022663601</v>
      </c>
      <c r="P29" s="61">
        <f t="shared" ca="1" si="17"/>
        <v>89516475.11994046</v>
      </c>
      <c r="Q29" s="61">
        <f t="shared" ca="1" si="18"/>
        <v>8967770.4749661628</v>
      </c>
      <c r="R29">
        <f t="shared" ca="1" si="19"/>
        <v>4.6598953555735678E-3</v>
      </c>
    </row>
    <row r="30" spans="1:28">
      <c r="A30" s="174">
        <v>20990.5</v>
      </c>
      <c r="B30" s="174">
        <v>-0.13454205040567524</v>
      </c>
      <c r="C30" s="174">
        <v>1</v>
      </c>
      <c r="D30" s="176">
        <f t="shared" si="5"/>
        <v>2.0990500000000001</v>
      </c>
      <c r="E30" s="176">
        <f t="shared" si="6"/>
        <v>-0.13454205040567524</v>
      </c>
      <c r="F30" s="61">
        <f t="shared" si="7"/>
        <v>2.0990500000000001</v>
      </c>
      <c r="G30" s="61">
        <f t="shared" si="8"/>
        <v>-0.13454205040567524</v>
      </c>
      <c r="H30" s="61">
        <f t="shared" si="9"/>
        <v>4.4060109025000003</v>
      </c>
      <c r="I30" s="61">
        <f t="shared" si="10"/>
        <v>9.2484371848926266</v>
      </c>
      <c r="J30" s="61">
        <f t="shared" si="11"/>
        <v>19.41293207294887</v>
      </c>
      <c r="K30" s="61">
        <f t="shared" si="12"/>
        <v>-0.28241049090403264</v>
      </c>
      <c r="L30" s="61">
        <f t="shared" si="13"/>
        <v>-0.59279374093210979</v>
      </c>
      <c r="M30" s="61">
        <f t="shared" ca="1" si="14"/>
        <v>-0.13540021046349793</v>
      </c>
      <c r="N30" s="61">
        <f t="shared" ca="1" si="15"/>
        <v>7.3643868484223883E-7</v>
      </c>
      <c r="O30" s="177">
        <f t="shared" ca="1" si="16"/>
        <v>329572.37324306084</v>
      </c>
      <c r="P30" s="61">
        <f t="shared" ca="1" si="17"/>
        <v>89302264.123246491</v>
      </c>
      <c r="Q30" s="61">
        <f t="shared" ca="1" si="18"/>
        <v>8903567.9177466966</v>
      </c>
      <c r="R30">
        <f t="shared" ca="1" si="19"/>
        <v>8.5816005782268778E-4</v>
      </c>
    </row>
    <row r="31" spans="1:28">
      <c r="A31" s="174">
        <v>21108.5</v>
      </c>
      <c r="B31" s="174">
        <v>-0.13101799494343025</v>
      </c>
      <c r="C31" s="174">
        <v>1</v>
      </c>
      <c r="D31" s="176">
        <f t="shared" si="5"/>
        <v>2.1108500000000001</v>
      </c>
      <c r="E31" s="176">
        <f t="shared" si="6"/>
        <v>-0.13101799494343025</v>
      </c>
      <c r="F31" s="61">
        <f t="shared" si="7"/>
        <v>2.1108500000000001</v>
      </c>
      <c r="G31" s="61">
        <f t="shared" si="8"/>
        <v>-0.13101799494343025</v>
      </c>
      <c r="H31" s="61">
        <f t="shared" si="9"/>
        <v>4.4556877225000004</v>
      </c>
      <c r="I31" s="61">
        <f t="shared" si="10"/>
        <v>9.4052884290391265</v>
      </c>
      <c r="J31" s="61">
        <f t="shared" si="11"/>
        <v>19.853153080437242</v>
      </c>
      <c r="K31" s="61">
        <f t="shared" si="12"/>
        <v>-0.27655933462633975</v>
      </c>
      <c r="L31" s="61">
        <f t="shared" si="13"/>
        <v>-0.58377527149600927</v>
      </c>
      <c r="M31" s="61">
        <f t="shared" ca="1" si="14"/>
        <v>-0.13620412028333739</v>
      </c>
      <c r="N31" s="61">
        <f t="shared" ca="1" si="15"/>
        <v>2.6895896041226988E-5</v>
      </c>
      <c r="O31" s="177">
        <f t="shared" ca="1" si="16"/>
        <v>420967.92190072389</v>
      </c>
      <c r="P31" s="61">
        <f t="shared" ca="1" si="17"/>
        <v>88889722.46971713</v>
      </c>
      <c r="Q31" s="61">
        <f t="shared" ca="1" si="18"/>
        <v>8790309.1026997808</v>
      </c>
      <c r="R31">
        <f t="shared" ca="1" si="19"/>
        <v>5.1861253399071439E-3</v>
      </c>
    </row>
    <row r="32" spans="1:28">
      <c r="A32" s="174">
        <v>21117</v>
      </c>
      <c r="B32" s="174">
        <v>-0.13304442404548986</v>
      </c>
      <c r="C32" s="174">
        <v>1</v>
      </c>
      <c r="D32" s="176">
        <f t="shared" si="5"/>
        <v>2.1116999999999999</v>
      </c>
      <c r="E32" s="176">
        <f t="shared" si="6"/>
        <v>-0.13304442404548986</v>
      </c>
      <c r="F32" s="61">
        <f t="shared" si="7"/>
        <v>2.1116999999999999</v>
      </c>
      <c r="G32" s="61">
        <f t="shared" si="8"/>
        <v>-0.13304442404548986</v>
      </c>
      <c r="H32" s="61">
        <f t="shared" si="9"/>
        <v>4.4592768899999999</v>
      </c>
      <c r="I32" s="61">
        <f t="shared" si="10"/>
        <v>9.4166550086129988</v>
      </c>
      <c r="J32" s="61">
        <f t="shared" si="11"/>
        <v>19.885150381688067</v>
      </c>
      <c r="K32" s="61">
        <f t="shared" si="12"/>
        <v>-0.28094991025686089</v>
      </c>
      <c r="L32" s="61">
        <f t="shared" si="13"/>
        <v>-0.59328192548941316</v>
      </c>
      <c r="M32" s="61">
        <f t="shared" ca="1" si="14"/>
        <v>-0.13626218585080052</v>
      </c>
      <c r="N32" s="61">
        <f t="shared" ca="1" si="15"/>
        <v>1.0353991035716149E-5</v>
      </c>
      <c r="O32" s="177">
        <f t="shared" ca="1" si="16"/>
        <v>427882.03527659434</v>
      </c>
      <c r="P32" s="61">
        <f t="shared" ca="1" si="17"/>
        <v>88857762.333559662</v>
      </c>
      <c r="Q32" s="61">
        <f t="shared" ca="1" si="18"/>
        <v>8781983.9345717542</v>
      </c>
      <c r="R32">
        <f t="shared" ca="1" si="19"/>
        <v>3.2177618053106649E-3</v>
      </c>
    </row>
    <row r="33" spans="1:18">
      <c r="A33" s="174">
        <v>21166</v>
      </c>
      <c r="B33" s="174">
        <v>-0.13294655483368337</v>
      </c>
      <c r="C33" s="174">
        <v>1</v>
      </c>
      <c r="D33" s="176">
        <f t="shared" si="5"/>
        <v>2.1166</v>
      </c>
      <c r="E33" s="176">
        <f t="shared" si="6"/>
        <v>-0.13294655483368337</v>
      </c>
      <c r="F33" s="61">
        <f t="shared" si="7"/>
        <v>2.1166</v>
      </c>
      <c r="G33" s="61">
        <f t="shared" si="8"/>
        <v>-0.13294655483368337</v>
      </c>
      <c r="H33" s="61">
        <f t="shared" si="9"/>
        <v>4.4799955599999999</v>
      </c>
      <c r="I33" s="61">
        <f t="shared" si="10"/>
        <v>9.4823586022959994</v>
      </c>
      <c r="J33" s="61">
        <f t="shared" si="11"/>
        <v>20.070360217619712</v>
      </c>
      <c r="K33" s="61">
        <f t="shared" si="12"/>
        <v>-0.28139467796097423</v>
      </c>
      <c r="L33" s="61">
        <f t="shared" si="13"/>
        <v>-0.59559997537219811</v>
      </c>
      <c r="M33" s="61">
        <f t="shared" ca="1" si="14"/>
        <v>-0.13659732765967694</v>
      </c>
      <c r="N33" s="61">
        <f t="shared" ca="1" si="15"/>
        <v>1.3328142227013119E-5</v>
      </c>
      <c r="O33" s="177">
        <f t="shared" ca="1" si="16"/>
        <v>468561.56396150443</v>
      </c>
      <c r="P33" s="61">
        <f t="shared" ca="1" si="17"/>
        <v>88667665.51909031</v>
      </c>
      <c r="Q33" s="61">
        <f t="shared" ca="1" si="18"/>
        <v>8733559.9561622292</v>
      </c>
      <c r="R33">
        <f t="shared" ca="1" si="19"/>
        <v>3.6507728259935757E-3</v>
      </c>
    </row>
    <row r="34" spans="1:18">
      <c r="A34" s="174">
        <v>21177.5</v>
      </c>
      <c r="B34" s="174">
        <v>-0.13301302998187819</v>
      </c>
      <c r="C34" s="174">
        <v>1</v>
      </c>
      <c r="D34" s="176">
        <f t="shared" si="5"/>
        <v>2.11775</v>
      </c>
      <c r="E34" s="176">
        <f t="shared" si="6"/>
        <v>-0.13301302998187819</v>
      </c>
      <c r="F34" s="61">
        <f t="shared" si="7"/>
        <v>2.11775</v>
      </c>
      <c r="G34" s="61">
        <f t="shared" si="8"/>
        <v>-0.13301302998187819</v>
      </c>
      <c r="H34" s="61">
        <f t="shared" si="9"/>
        <v>4.4848650624999999</v>
      </c>
      <c r="I34" s="61">
        <f t="shared" si="10"/>
        <v>9.4978229861093748</v>
      </c>
      <c r="J34" s="61">
        <f t="shared" si="11"/>
        <v>20.114014628833129</v>
      </c>
      <c r="K34" s="61">
        <f t="shared" si="12"/>
        <v>-0.28168834424412253</v>
      </c>
      <c r="L34" s="61">
        <f t="shared" si="13"/>
        <v>-0.59654549102299048</v>
      </c>
      <c r="M34" s="61">
        <f t="shared" ca="1" si="14"/>
        <v>-0.13667608485514326</v>
      </c>
      <c r="N34" s="61">
        <f t="shared" ca="1" si="15"/>
        <v>1.3417971004550981E-5</v>
      </c>
      <c r="O34" s="177">
        <f t="shared" ca="1" si="16"/>
        <v>478307.44389386842</v>
      </c>
      <c r="P34" s="61">
        <f t="shared" ca="1" si="17"/>
        <v>88621607.105039418</v>
      </c>
      <c r="Q34" s="61">
        <f t="shared" ca="1" si="18"/>
        <v>8722088.9985345881</v>
      </c>
      <c r="R34">
        <f t="shared" ca="1" si="19"/>
        <v>3.6630548732650703E-3</v>
      </c>
    </row>
    <row r="35" spans="1:18">
      <c r="A35" s="174">
        <v>22033.5</v>
      </c>
      <c r="B35" s="174">
        <v>-0.14481819171487945</v>
      </c>
      <c r="C35" s="174">
        <v>1</v>
      </c>
      <c r="D35" s="176">
        <f t="shared" si="5"/>
        <v>2.2033499999999999</v>
      </c>
      <c r="E35" s="176">
        <f t="shared" si="6"/>
        <v>-0.14481819171487945</v>
      </c>
      <c r="F35" s="61">
        <f t="shared" si="7"/>
        <v>2.2033499999999999</v>
      </c>
      <c r="G35" s="61">
        <f t="shared" si="8"/>
        <v>-0.14481819171487945</v>
      </c>
      <c r="H35" s="61">
        <f t="shared" si="9"/>
        <v>4.8547512225</v>
      </c>
      <c r="I35" s="61">
        <f t="shared" si="10"/>
        <v>10.696716106095375</v>
      </c>
      <c r="J35" s="61">
        <f t="shared" si="11"/>
        <v>23.568609432365243</v>
      </c>
      <c r="K35" s="61">
        <f t="shared" si="12"/>
        <v>-0.31908516271497961</v>
      </c>
      <c r="L35" s="61">
        <f t="shared" si="13"/>
        <v>-0.7030562932680503</v>
      </c>
      <c r="M35" s="61">
        <f t="shared" ca="1" si="14"/>
        <v>-0.14264665385067252</v>
      </c>
      <c r="N35" s="61">
        <f t="shared" ca="1" si="15"/>
        <v>4.7155766956843925E-6</v>
      </c>
      <c r="O35" s="177">
        <f t="shared" ca="1" si="16"/>
        <v>1358513.1781460473</v>
      </c>
      <c r="P35" s="61">
        <f t="shared" ca="1" si="17"/>
        <v>83691729.405732334</v>
      </c>
      <c r="Q35" s="61">
        <f t="shared" ca="1" si="18"/>
        <v>7762492.1472563874</v>
      </c>
      <c r="R35">
        <f t="shared" ca="1" si="19"/>
        <v>-2.1715378642069294E-3</v>
      </c>
    </row>
    <row r="36" spans="1:18">
      <c r="A36" s="174">
        <v>22034</v>
      </c>
      <c r="B36" s="174">
        <v>-0.13990882133672328</v>
      </c>
      <c r="C36" s="174">
        <v>1</v>
      </c>
      <c r="D36" s="176">
        <f t="shared" si="5"/>
        <v>2.2033999999999998</v>
      </c>
      <c r="E36" s="176">
        <f t="shared" si="6"/>
        <v>-0.13990882133672328</v>
      </c>
      <c r="F36" s="61">
        <f t="shared" si="7"/>
        <v>2.2033999999999998</v>
      </c>
      <c r="G36" s="61">
        <f t="shared" si="8"/>
        <v>-0.13990882133672328</v>
      </c>
      <c r="H36" s="61">
        <f t="shared" si="9"/>
        <v>4.8549715599999992</v>
      </c>
      <c r="I36" s="61">
        <f t="shared" si="10"/>
        <v>10.697444335303997</v>
      </c>
      <c r="J36" s="61">
        <f t="shared" si="11"/>
        <v>23.570748848408826</v>
      </c>
      <c r="K36" s="61">
        <f t="shared" si="12"/>
        <v>-0.30827509693333605</v>
      </c>
      <c r="L36" s="61">
        <f t="shared" si="13"/>
        <v>-0.67925334858291253</v>
      </c>
      <c r="M36" s="61">
        <f t="shared" ca="1" si="14"/>
        <v>-0.14265020378646912</v>
      </c>
      <c r="N36" s="61">
        <f t="shared" ca="1" si="15"/>
        <v>7.5151777357744938E-6</v>
      </c>
      <c r="O36" s="177">
        <f t="shared" ca="1" si="16"/>
        <v>1359087.0613491009</v>
      </c>
      <c r="P36" s="61">
        <f t="shared" ca="1" si="17"/>
        <v>83688009.755668059</v>
      </c>
      <c r="Q36" s="61">
        <f t="shared" ca="1" si="18"/>
        <v>7761875.0756696509</v>
      </c>
      <c r="R36">
        <f t="shared" ca="1" si="19"/>
        <v>2.7413824497458383E-3</v>
      </c>
    </row>
    <row r="37" spans="1:18">
      <c r="A37" s="174">
        <v>22056.5</v>
      </c>
      <c r="B37" s="174">
        <v>-0.14178759526766876</v>
      </c>
      <c r="C37" s="174">
        <v>1</v>
      </c>
      <c r="D37" s="176">
        <f t="shared" si="5"/>
        <v>2.2056499999999999</v>
      </c>
      <c r="E37" s="176">
        <f t="shared" si="6"/>
        <v>-0.14178759526766876</v>
      </c>
      <c r="F37" s="61">
        <f t="shared" si="7"/>
        <v>2.2056499999999999</v>
      </c>
      <c r="G37" s="61">
        <f t="shared" si="8"/>
        <v>-0.14178759526766876</v>
      </c>
      <c r="H37" s="61">
        <f t="shared" si="9"/>
        <v>4.8648919224999991</v>
      </c>
      <c r="I37" s="61">
        <f t="shared" si="10"/>
        <v>10.730248868862123</v>
      </c>
      <c r="J37" s="61">
        <f t="shared" si="11"/>
        <v>23.667173417605742</v>
      </c>
      <c r="K37" s="61">
        <f t="shared" si="12"/>
        <v>-0.31273380950213359</v>
      </c>
      <c r="L37" s="61">
        <f t="shared" si="13"/>
        <v>-0.6897813269283809</v>
      </c>
      <c r="M37" s="61">
        <f t="shared" ca="1" si="14"/>
        <v>-0.14281002636701123</v>
      </c>
      <c r="N37" s="61">
        <f t="shared" ca="1" si="15"/>
        <v>1.0453653529026496E-6</v>
      </c>
      <c r="O37" s="177">
        <f t="shared" ca="1" si="16"/>
        <v>1384949.9632121744</v>
      </c>
      <c r="P37" s="61">
        <f t="shared" ca="1" si="17"/>
        <v>83519647.191437185</v>
      </c>
      <c r="Q37" s="61">
        <f t="shared" ca="1" si="18"/>
        <v>7734044.3092914857</v>
      </c>
      <c r="R37">
        <f t="shared" ca="1" si="19"/>
        <v>1.022431099342469E-3</v>
      </c>
    </row>
    <row r="38" spans="1:18">
      <c r="A38" s="174">
        <v>22057</v>
      </c>
      <c r="B38" s="174">
        <v>-0.14257824447728001</v>
      </c>
      <c r="C38" s="174">
        <v>1</v>
      </c>
      <c r="D38" s="176">
        <f t="shared" si="5"/>
        <v>2.2057000000000002</v>
      </c>
      <c r="E38" s="176">
        <f t="shared" si="6"/>
        <v>-0.14257824447728001</v>
      </c>
      <c r="F38" s="61">
        <f t="shared" si="7"/>
        <v>2.2057000000000002</v>
      </c>
      <c r="G38" s="61">
        <f t="shared" si="8"/>
        <v>-0.14257824447728001</v>
      </c>
      <c r="H38" s="61">
        <f t="shared" si="9"/>
        <v>4.8651124900000013</v>
      </c>
      <c r="I38" s="61">
        <f t="shared" si="10"/>
        <v>10.730978619193005</v>
      </c>
      <c r="J38" s="61">
        <f t="shared" si="11"/>
        <v>23.669319540354014</v>
      </c>
      <c r="K38" s="61">
        <f t="shared" si="12"/>
        <v>-0.31448483384353654</v>
      </c>
      <c r="L38" s="61">
        <f t="shared" si="13"/>
        <v>-0.69365919800868858</v>
      </c>
      <c r="M38" s="61">
        <f t="shared" ca="1" si="14"/>
        <v>-0.14281357965701652</v>
      </c>
      <c r="N38" s="61">
        <f t="shared" ca="1" si="15"/>
        <v>5.5382646821613886E-8</v>
      </c>
      <c r="O38" s="177">
        <f t="shared" ca="1" si="16"/>
        <v>1385525.5233122592</v>
      </c>
      <c r="P38" s="61">
        <f t="shared" ca="1" si="17"/>
        <v>83515884.085744411</v>
      </c>
      <c r="Q38" s="61">
        <f t="shared" ca="1" si="18"/>
        <v>7733424.4615967926</v>
      </c>
      <c r="R38">
        <f t="shared" ca="1" si="19"/>
        <v>2.3533517973650664E-4</v>
      </c>
    </row>
    <row r="39" spans="1:18">
      <c r="A39" s="174">
        <v>22094.5</v>
      </c>
      <c r="B39" s="174">
        <v>-0.13977814546175474</v>
      </c>
      <c r="C39" s="174">
        <v>1</v>
      </c>
      <c r="D39" s="176">
        <f t="shared" si="5"/>
        <v>2.2094499999999999</v>
      </c>
      <c r="E39" s="176">
        <f t="shared" si="6"/>
        <v>-0.13977814546175474</v>
      </c>
      <c r="F39" s="61">
        <f t="shared" si="7"/>
        <v>2.2094499999999999</v>
      </c>
      <c r="G39" s="61">
        <f t="shared" si="8"/>
        <v>-0.13977814546175474</v>
      </c>
      <c r="H39" s="61">
        <f t="shared" si="9"/>
        <v>4.8816693024999998</v>
      </c>
      <c r="I39" s="61">
        <f t="shared" si="10"/>
        <v>10.785804240408623</v>
      </c>
      <c r="J39" s="61">
        <f t="shared" si="11"/>
        <v>23.830695178970831</v>
      </c>
      <c r="K39" s="61">
        <f t="shared" si="12"/>
        <v>-0.30883282349047397</v>
      </c>
      <c r="L39" s="61">
        <f t="shared" si="13"/>
        <v>-0.68235068186102765</v>
      </c>
      <c r="M39" s="61">
        <f t="shared" ca="1" si="14"/>
        <v>-0.14308028422251218</v>
      </c>
      <c r="N39" s="61">
        <f t="shared" ca="1" si="15"/>
        <v>1.0904120395296677E-5</v>
      </c>
      <c r="O39" s="177">
        <f t="shared" ca="1" si="16"/>
        <v>1428789.2134174847</v>
      </c>
      <c r="P39" s="61">
        <f t="shared" ca="1" si="17"/>
        <v>83230968.342365637</v>
      </c>
      <c r="Q39" s="61">
        <f t="shared" ca="1" si="18"/>
        <v>7686765.2890662057</v>
      </c>
      <c r="R39">
        <f t="shared" ca="1" si="19"/>
        <v>3.3021387607574393E-3</v>
      </c>
    </row>
    <row r="40" spans="1:18">
      <c r="A40" s="174">
        <v>22134.5</v>
      </c>
      <c r="B40" s="174">
        <v>-0.14393399434328891</v>
      </c>
      <c r="C40" s="174">
        <v>1</v>
      </c>
      <c r="D40" s="176">
        <f t="shared" si="5"/>
        <v>2.2134499999999999</v>
      </c>
      <c r="E40" s="176">
        <f t="shared" si="6"/>
        <v>-0.14393399434328891</v>
      </c>
      <c r="F40" s="61">
        <f t="shared" si="7"/>
        <v>2.2134499999999999</v>
      </c>
      <c r="G40" s="61">
        <f t="shared" si="8"/>
        <v>-0.14393399434328891</v>
      </c>
      <c r="H40" s="61">
        <f t="shared" si="9"/>
        <v>4.8993609024999998</v>
      </c>
      <c r="I40" s="61">
        <f t="shared" si="10"/>
        <v>10.844490389638624</v>
      </c>
      <c r="J40" s="61">
        <f t="shared" si="11"/>
        <v>24.003737252945612</v>
      </c>
      <c r="K40" s="61">
        <f t="shared" si="12"/>
        <v>-0.31859069977915283</v>
      </c>
      <c r="L40" s="61">
        <f t="shared" si="13"/>
        <v>-0.70518458442616583</v>
      </c>
      <c r="M40" s="61">
        <f t="shared" ca="1" si="14"/>
        <v>-0.14336522118136608</v>
      </c>
      <c r="N40" s="61">
        <f t="shared" ca="1" si="15"/>
        <v>3.2350290972369481E-7</v>
      </c>
      <c r="O40" s="177">
        <f t="shared" ca="1" si="16"/>
        <v>1475130.6755136715</v>
      </c>
      <c r="P40" s="61">
        <f t="shared" ca="1" si="17"/>
        <v>82921244.664207369</v>
      </c>
      <c r="Q40" s="61">
        <f t="shared" ca="1" si="18"/>
        <v>7636627.7040858371</v>
      </c>
      <c r="R40">
        <f t="shared" ca="1" si="19"/>
        <v>-5.6877316192283089E-4</v>
      </c>
    </row>
    <row r="41" spans="1:18">
      <c r="A41" s="174">
        <v>22137.5</v>
      </c>
      <c r="B41" s="174">
        <v>-0.14327829163081401</v>
      </c>
      <c r="C41" s="174">
        <v>1</v>
      </c>
      <c r="D41" s="176">
        <f t="shared" si="5"/>
        <v>2.2137500000000001</v>
      </c>
      <c r="E41" s="176">
        <f t="shared" si="6"/>
        <v>-0.14327829163081401</v>
      </c>
      <c r="F41" s="61">
        <f t="shared" si="7"/>
        <v>2.2137500000000001</v>
      </c>
      <c r="G41" s="61">
        <f t="shared" si="8"/>
        <v>-0.14327829163081401</v>
      </c>
      <c r="H41" s="61">
        <f t="shared" si="9"/>
        <v>4.9006890625000006</v>
      </c>
      <c r="I41" s="61">
        <f t="shared" si="10"/>
        <v>10.848900412109376</v>
      </c>
      <c r="J41" s="61">
        <f t="shared" si="11"/>
        <v>24.016753287307132</v>
      </c>
      <c r="K41" s="61">
        <f t="shared" si="12"/>
        <v>-0.31718231809771452</v>
      </c>
      <c r="L41" s="61">
        <f t="shared" si="13"/>
        <v>-0.70216235668881555</v>
      </c>
      <c r="M41" s="61">
        <f t="shared" ca="1" si="14"/>
        <v>-0.14338661026601562</v>
      </c>
      <c r="N41" s="61">
        <f t="shared" ca="1" si="15"/>
        <v>1.1732926731939394E-8</v>
      </c>
      <c r="O41" s="177">
        <f t="shared" ca="1" si="16"/>
        <v>1478613.6211170948</v>
      </c>
      <c r="P41" s="61">
        <f t="shared" ca="1" si="17"/>
        <v>82897774.457272321</v>
      </c>
      <c r="Q41" s="61">
        <f t="shared" ca="1" si="18"/>
        <v>7632852.2232691264</v>
      </c>
      <c r="R41">
        <f t="shared" ca="1" si="19"/>
        <v>1.0831863520160967E-4</v>
      </c>
    </row>
    <row r="42" spans="1:18">
      <c r="A42" s="174">
        <v>22160.5</v>
      </c>
      <c r="B42" s="174">
        <v>-0.14635173916004202</v>
      </c>
      <c r="C42" s="174">
        <v>1</v>
      </c>
      <c r="D42" s="176">
        <f t="shared" si="5"/>
        <v>2.2160500000000001</v>
      </c>
      <c r="E42" s="176">
        <f t="shared" si="6"/>
        <v>-0.14635173916004202</v>
      </c>
      <c r="F42" s="61">
        <f t="shared" si="7"/>
        <v>2.2160500000000001</v>
      </c>
      <c r="G42" s="61">
        <f t="shared" si="8"/>
        <v>-0.14635173916004202</v>
      </c>
      <c r="H42" s="61">
        <f t="shared" si="9"/>
        <v>4.9108776025000003</v>
      </c>
      <c r="I42" s="61">
        <f t="shared" si="10"/>
        <v>10.882750311020127</v>
      </c>
      <c r="J42" s="61">
        <f t="shared" si="11"/>
        <v>24.116718826736154</v>
      </c>
      <c r="K42" s="61">
        <f t="shared" si="12"/>
        <v>-0.32432277156561112</v>
      </c>
      <c r="L42" s="61">
        <f t="shared" si="13"/>
        <v>-0.71871547792797252</v>
      </c>
      <c r="M42" s="61">
        <f t="shared" ca="1" si="14"/>
        <v>-0.14355068045775343</v>
      </c>
      <c r="N42" s="61">
        <f t="shared" ca="1" si="15"/>
        <v>7.8459298536666042E-6</v>
      </c>
      <c r="O42" s="177">
        <f t="shared" ca="1" si="16"/>
        <v>1505347.5060344727</v>
      </c>
      <c r="P42" s="61">
        <f t="shared" ca="1" si="17"/>
        <v>82716723.135414273</v>
      </c>
      <c r="Q42" s="61">
        <f t="shared" ca="1" si="18"/>
        <v>7603837.1332753999</v>
      </c>
      <c r="R42">
        <f t="shared" ca="1" si="19"/>
        <v>-2.8010587022885836E-3</v>
      </c>
    </row>
    <row r="43" spans="1:18">
      <c r="A43" s="174">
        <v>22215</v>
      </c>
      <c r="B43" s="174">
        <v>-0.14294452379179209</v>
      </c>
      <c r="C43" s="174">
        <v>1</v>
      </c>
      <c r="D43" s="176">
        <f t="shared" si="5"/>
        <v>2.2214999999999998</v>
      </c>
      <c r="E43" s="176">
        <f t="shared" si="6"/>
        <v>-0.14294452379179209</v>
      </c>
      <c r="F43" s="61">
        <f t="shared" si="7"/>
        <v>2.2214999999999998</v>
      </c>
      <c r="G43" s="61">
        <f t="shared" si="8"/>
        <v>-0.14294452379179209</v>
      </c>
      <c r="H43" s="61">
        <f t="shared" si="9"/>
        <v>4.9350622499999988</v>
      </c>
      <c r="I43" s="61">
        <f t="shared" si="10"/>
        <v>10.963240788374996</v>
      </c>
      <c r="J43" s="61">
        <f t="shared" si="11"/>
        <v>24.354839411375053</v>
      </c>
      <c r="K43" s="61">
        <f t="shared" si="12"/>
        <v>-0.31755125960346609</v>
      </c>
      <c r="L43" s="61">
        <f t="shared" si="13"/>
        <v>-0.70544012320909988</v>
      </c>
      <c r="M43" s="61">
        <f t="shared" ca="1" si="14"/>
        <v>-0.14394007144855742</v>
      </c>
      <c r="N43" s="61">
        <f t="shared" ca="1" si="15"/>
        <v>9.9111513689092364E-7</v>
      </c>
      <c r="O43" s="177">
        <f t="shared" ca="1" si="16"/>
        <v>1568893.1867748827</v>
      </c>
      <c r="P43" s="61">
        <f t="shared" ca="1" si="17"/>
        <v>82279881.77792877</v>
      </c>
      <c r="Q43" s="61">
        <f t="shared" ca="1" si="18"/>
        <v>7534596.1872540694</v>
      </c>
      <c r="R43">
        <f t="shared" ca="1" si="19"/>
        <v>9.9554765676532209E-4</v>
      </c>
    </row>
    <row r="44" spans="1:18">
      <c r="A44" s="174">
        <v>22780</v>
      </c>
      <c r="B44" s="174">
        <v>-0.15508492760214737</v>
      </c>
      <c r="C44" s="174">
        <v>1</v>
      </c>
      <c r="D44" s="176">
        <f t="shared" si="5"/>
        <v>2.278</v>
      </c>
      <c r="E44" s="176">
        <f t="shared" si="6"/>
        <v>-0.15508492760214737</v>
      </c>
      <c r="F44" s="61">
        <f t="shared" si="7"/>
        <v>2.278</v>
      </c>
      <c r="G44" s="61">
        <f t="shared" si="8"/>
        <v>-0.15508492760214737</v>
      </c>
      <c r="H44" s="61">
        <f t="shared" si="9"/>
        <v>5.1892839999999998</v>
      </c>
      <c r="I44" s="61">
        <f t="shared" si="10"/>
        <v>11.821188952</v>
      </c>
      <c r="J44" s="61">
        <f t="shared" si="11"/>
        <v>26.928668432656</v>
      </c>
      <c r="K44" s="61">
        <f t="shared" si="12"/>
        <v>-0.35328346507769171</v>
      </c>
      <c r="L44" s="61">
        <f t="shared" si="13"/>
        <v>-0.80477973344698173</v>
      </c>
      <c r="M44" s="61">
        <f t="shared" ca="1" si="14"/>
        <v>-0.14802792199068882</v>
      </c>
      <c r="N44" s="61">
        <f t="shared" ca="1" si="15"/>
        <v>4.9801328200157542E-5</v>
      </c>
      <c r="O44" s="177">
        <f t="shared" ca="1" si="16"/>
        <v>2229548.7815937577</v>
      </c>
      <c r="P44" s="61">
        <f t="shared" ca="1" si="17"/>
        <v>77126288.233911112</v>
      </c>
      <c r="Q44" s="61">
        <f t="shared" ca="1" si="18"/>
        <v>6779640.185853458</v>
      </c>
      <c r="R44">
        <f t="shared" ca="1" si="19"/>
        <v>-7.0570056114585555E-3</v>
      </c>
    </row>
    <row r="45" spans="1:18">
      <c r="A45" s="174">
        <v>22783</v>
      </c>
      <c r="B45" s="174">
        <v>-0.14923230777083391</v>
      </c>
      <c r="C45" s="174">
        <v>1</v>
      </c>
      <c r="D45" s="176">
        <f t="shared" si="5"/>
        <v>2.2783000000000002</v>
      </c>
      <c r="E45" s="176">
        <f t="shared" si="6"/>
        <v>-0.14923230777083391</v>
      </c>
      <c r="F45" s="61">
        <f t="shared" si="7"/>
        <v>2.2783000000000002</v>
      </c>
      <c r="G45" s="61">
        <f t="shared" si="8"/>
        <v>-0.14923230777083391</v>
      </c>
      <c r="H45" s="61">
        <f t="shared" si="9"/>
        <v>5.1906508900000006</v>
      </c>
      <c r="I45" s="61">
        <f t="shared" si="10"/>
        <v>11.825859922687002</v>
      </c>
      <c r="J45" s="61">
        <f t="shared" si="11"/>
        <v>26.9428566618578</v>
      </c>
      <c r="K45" s="61">
        <f t="shared" si="12"/>
        <v>-0.33999596679429089</v>
      </c>
      <c r="L45" s="61">
        <f t="shared" si="13"/>
        <v>-0.77461281114743297</v>
      </c>
      <c r="M45" s="61">
        <f t="shared" ca="1" si="14"/>
        <v>-0.14804987589490787</v>
      </c>
      <c r="N45" s="61">
        <f t="shared" ca="1" si="15"/>
        <v>1.3981451412059687E-6</v>
      </c>
      <c r="O45" s="177">
        <f t="shared" ca="1" si="16"/>
        <v>2233000.8234845344</v>
      </c>
      <c r="P45" s="61">
        <f t="shared" ca="1" si="17"/>
        <v>77096003.161650002</v>
      </c>
      <c r="Q45" s="61">
        <f t="shared" ca="1" si="18"/>
        <v>6775466.9143116716</v>
      </c>
      <c r="R45">
        <f t="shared" ca="1" si="19"/>
        <v>-1.1824318759260377E-3</v>
      </c>
    </row>
    <row r="46" spans="1:18">
      <c r="A46" s="174">
        <v>24131</v>
      </c>
      <c r="B46" s="174">
        <v>-0.15734154957123647</v>
      </c>
      <c r="C46" s="174">
        <v>1</v>
      </c>
      <c r="D46" s="176">
        <f t="shared" si="5"/>
        <v>2.4131</v>
      </c>
      <c r="E46" s="176">
        <f t="shared" si="6"/>
        <v>-0.15734154957123647</v>
      </c>
      <c r="F46" s="61">
        <f t="shared" si="7"/>
        <v>2.4131</v>
      </c>
      <c r="G46" s="61">
        <f t="shared" si="8"/>
        <v>-0.15734154957123647</v>
      </c>
      <c r="H46" s="61">
        <f t="shared" si="9"/>
        <v>5.8230516100000003</v>
      </c>
      <c r="I46" s="61">
        <f t="shared" si="10"/>
        <v>14.051605840091002</v>
      </c>
      <c r="J46" s="61">
        <f t="shared" si="11"/>
        <v>33.907930052723593</v>
      </c>
      <c r="K46" s="61">
        <f t="shared" si="12"/>
        <v>-0.37968089327035076</v>
      </c>
      <c r="L46" s="61">
        <f t="shared" si="13"/>
        <v>-0.91620796355068346</v>
      </c>
      <c r="M46" s="61">
        <f t="shared" ca="1" si="14"/>
        <v>-0.15818008426486391</v>
      </c>
      <c r="N46" s="61">
        <f t="shared" ca="1" si="15"/>
        <v>7.0314043241685658E-7</v>
      </c>
      <c r="O46" s="177">
        <f t="shared" ca="1" si="16"/>
        <v>3545850.5331637785</v>
      </c>
      <c r="P46" s="61">
        <f t="shared" ca="1" si="17"/>
        <v>60851978.747030899</v>
      </c>
      <c r="Q46" s="61">
        <f t="shared" ca="1" si="18"/>
        <v>4783809.5444433941</v>
      </c>
      <c r="R46">
        <f t="shared" ca="1" si="19"/>
        <v>8.3853469362743516E-4</v>
      </c>
    </row>
    <row r="47" spans="1:18">
      <c r="A47" s="174">
        <v>24135.5</v>
      </c>
      <c r="B47" s="174">
        <v>-0.1582706065808166</v>
      </c>
      <c r="C47" s="174">
        <v>1</v>
      </c>
      <c r="D47" s="176">
        <f t="shared" si="5"/>
        <v>2.4135499999999999</v>
      </c>
      <c r="E47" s="176">
        <f t="shared" si="6"/>
        <v>-0.1582706065808166</v>
      </c>
      <c r="F47" s="61">
        <f t="shared" si="7"/>
        <v>2.4135499999999999</v>
      </c>
      <c r="G47" s="61">
        <f t="shared" si="8"/>
        <v>-0.1582706065808166</v>
      </c>
      <c r="H47" s="61">
        <f t="shared" si="9"/>
        <v>5.8252236024999995</v>
      </c>
      <c r="I47" s="61">
        <f t="shared" si="10"/>
        <v>14.059468425813874</v>
      </c>
      <c r="J47" s="61">
        <f t="shared" si="11"/>
        <v>33.933230019123073</v>
      </c>
      <c r="K47" s="61">
        <f t="shared" si="12"/>
        <v>-0.38199402251312986</v>
      </c>
      <c r="L47" s="61">
        <f t="shared" si="13"/>
        <v>-0.92196167303656451</v>
      </c>
      <c r="M47" s="61">
        <f t="shared" ca="1" si="14"/>
        <v>-0.15821478931527402</v>
      </c>
      <c r="N47" s="61">
        <f t="shared" ca="1" si="15"/>
        <v>3.1155671326501867E-9</v>
      </c>
      <c r="O47" s="177">
        <f t="shared" ca="1" si="16"/>
        <v>3549096.0584081071</v>
      </c>
      <c r="P47" s="61">
        <f t="shared" ca="1" si="17"/>
        <v>60790291.280558996</v>
      </c>
      <c r="Q47" s="61">
        <f t="shared" ca="1" si="18"/>
        <v>4776927.0877030445</v>
      </c>
      <c r="R47">
        <f t="shared" ca="1" si="19"/>
        <v>-5.5817265542573713E-5</v>
      </c>
    </row>
    <row r="48" spans="1:18">
      <c r="A48" s="174">
        <v>24141</v>
      </c>
      <c r="B48" s="174">
        <v>-0.15728392942089581</v>
      </c>
      <c r="C48" s="174">
        <v>1</v>
      </c>
      <c r="D48" s="176">
        <f t="shared" si="5"/>
        <v>2.4140999999999999</v>
      </c>
      <c r="E48" s="176">
        <f t="shared" si="6"/>
        <v>-0.15728392942089581</v>
      </c>
      <c r="F48" s="61">
        <f t="shared" si="7"/>
        <v>2.4140999999999999</v>
      </c>
      <c r="G48" s="61">
        <f t="shared" si="8"/>
        <v>-0.15728392942089581</v>
      </c>
      <c r="H48" s="61">
        <f t="shared" si="9"/>
        <v>5.8278788099999996</v>
      </c>
      <c r="I48" s="61">
        <f t="shared" si="10"/>
        <v>14.069082235220998</v>
      </c>
      <c r="J48" s="61">
        <f t="shared" si="11"/>
        <v>33.964171424047009</v>
      </c>
      <c r="K48" s="61">
        <f t="shared" si="12"/>
        <v>-0.37969913401498456</v>
      </c>
      <c r="L48" s="61">
        <f t="shared" si="13"/>
        <v>-0.91663167942557422</v>
      </c>
      <c r="M48" s="61">
        <f t="shared" ca="1" si="14"/>
        <v>-0.15825721462004233</v>
      </c>
      <c r="N48" s="61">
        <f t="shared" ca="1" si="15"/>
        <v>9.4728407887768693E-7</v>
      </c>
      <c r="O48" s="177">
        <f t="shared" ca="1" si="16"/>
        <v>3553049.9715063642</v>
      </c>
      <c r="P48" s="61">
        <f t="shared" ca="1" si="17"/>
        <v>60714841.568289191</v>
      </c>
      <c r="Q48" s="61">
        <f t="shared" ca="1" si="18"/>
        <v>4768514.5863224817</v>
      </c>
      <c r="R48">
        <f t="shared" ca="1" si="19"/>
        <v>9.7328519914652301E-4</v>
      </c>
    </row>
    <row r="49" spans="1:18">
      <c r="A49" s="174">
        <v>24141.5</v>
      </c>
      <c r="B49" s="174">
        <v>-0.15827605136874873</v>
      </c>
      <c r="C49" s="174">
        <v>1</v>
      </c>
      <c r="D49" s="176">
        <f t="shared" si="5"/>
        <v>2.4141499999999998</v>
      </c>
      <c r="E49" s="176">
        <f t="shared" si="6"/>
        <v>-0.15827605136874873</v>
      </c>
      <c r="F49" s="61">
        <f t="shared" si="7"/>
        <v>2.4141499999999998</v>
      </c>
      <c r="G49" s="61">
        <f t="shared" si="8"/>
        <v>-0.15827605136874873</v>
      </c>
      <c r="H49" s="61">
        <f t="shared" si="9"/>
        <v>5.8281202224999991</v>
      </c>
      <c r="I49" s="61">
        <f t="shared" si="10"/>
        <v>14.069956435148372</v>
      </c>
      <c r="J49" s="61">
        <f t="shared" si="11"/>
        <v>33.966985327913441</v>
      </c>
      <c r="K49" s="61">
        <f t="shared" si="12"/>
        <v>-0.38210212941186472</v>
      </c>
      <c r="L49" s="61">
        <f t="shared" si="13"/>
        <v>-0.92245185571965316</v>
      </c>
      <c r="M49" s="61">
        <f t="shared" ca="1" si="14"/>
        <v>-0.15826107190343583</v>
      </c>
      <c r="N49" s="61">
        <f t="shared" ca="1" si="15"/>
        <v>2.2438438106030304E-10</v>
      </c>
      <c r="O49" s="177">
        <f t="shared" ca="1" si="16"/>
        <v>3553408.7169275624</v>
      </c>
      <c r="P49" s="61">
        <f t="shared" ca="1" si="17"/>
        <v>60707979.56868501</v>
      </c>
      <c r="Q49" s="61">
        <f t="shared" ca="1" si="18"/>
        <v>4767749.7808809886</v>
      </c>
      <c r="R49">
        <f t="shared" ca="1" si="19"/>
        <v>-1.4979465312897622E-5</v>
      </c>
    </row>
    <row r="50" spans="1:18">
      <c r="A50" s="174">
        <v>24153</v>
      </c>
      <c r="B50" s="174">
        <v>-0.15689493352464731</v>
      </c>
      <c r="C50" s="174">
        <v>1</v>
      </c>
      <c r="D50" s="176">
        <f t="shared" si="5"/>
        <v>2.4152999999999998</v>
      </c>
      <c r="E50" s="176">
        <f t="shared" si="6"/>
        <v>-0.15689493352464731</v>
      </c>
      <c r="F50" s="61">
        <f t="shared" si="7"/>
        <v>2.4152999999999998</v>
      </c>
      <c r="G50" s="61">
        <f t="shared" si="8"/>
        <v>-0.15689493352464731</v>
      </c>
      <c r="H50" s="61">
        <f t="shared" si="9"/>
        <v>5.8336740899999988</v>
      </c>
      <c r="I50" s="61">
        <f t="shared" si="10"/>
        <v>14.090073029576995</v>
      </c>
      <c r="J50" s="61">
        <f t="shared" si="11"/>
        <v>34.031753388337314</v>
      </c>
      <c r="K50" s="61">
        <f t="shared" si="12"/>
        <v>-0.37894833294208063</v>
      </c>
      <c r="L50" s="61">
        <f t="shared" si="13"/>
        <v>-0.91527390855500723</v>
      </c>
      <c r="M50" s="61">
        <f t="shared" ca="1" si="14"/>
        <v>-0.15834980954673833</v>
      </c>
      <c r="N50" s="61">
        <f t="shared" ca="1" si="15"/>
        <v>2.1166642396553824E-6</v>
      </c>
      <c r="O50" s="177">
        <f t="shared" ca="1" si="16"/>
        <v>3561627.5395193845</v>
      </c>
      <c r="P50" s="61">
        <f t="shared" ca="1" si="17"/>
        <v>60550019.053188309</v>
      </c>
      <c r="Q50" s="61">
        <f t="shared" ca="1" si="18"/>
        <v>4750157.8083406202</v>
      </c>
      <c r="R50">
        <f t="shared" ca="1" si="19"/>
        <v>1.4548760220910173E-3</v>
      </c>
    </row>
    <row r="51" spans="1:18">
      <c r="A51" s="174">
        <v>24155.5</v>
      </c>
      <c r="B51" s="174">
        <v>-0.15855557969170531</v>
      </c>
      <c r="C51" s="174">
        <v>1</v>
      </c>
      <c r="D51" s="176">
        <f t="shared" si="5"/>
        <v>2.4155500000000001</v>
      </c>
      <c r="E51" s="176">
        <f t="shared" si="6"/>
        <v>-0.15855557969170531</v>
      </c>
      <c r="F51" s="61">
        <f t="shared" si="7"/>
        <v>2.4155500000000001</v>
      </c>
      <c r="G51" s="61">
        <f t="shared" si="8"/>
        <v>-0.15855557969170531</v>
      </c>
      <c r="H51" s="61">
        <f t="shared" si="9"/>
        <v>5.8348818025</v>
      </c>
      <c r="I51" s="61">
        <f t="shared" si="10"/>
        <v>14.094448738028875</v>
      </c>
      <c r="J51" s="61">
        <f t="shared" si="11"/>
        <v>34.045845649145647</v>
      </c>
      <c r="K51" s="61">
        <f t="shared" si="12"/>
        <v>-0.38299893052429879</v>
      </c>
      <c r="L51" s="61">
        <f t="shared" si="13"/>
        <v>-0.92515306662796992</v>
      </c>
      <c r="M51" s="61">
        <f t="shared" ca="1" si="14"/>
        <v>-0.15836910544299115</v>
      </c>
      <c r="N51" s="61">
        <f t="shared" ca="1" si="15"/>
        <v>3.477264543350757E-8</v>
      </c>
      <c r="O51" s="177">
        <f t="shared" ca="1" si="16"/>
        <v>3563406.0286769713</v>
      </c>
      <c r="P51" s="61">
        <f t="shared" ca="1" si="17"/>
        <v>60515645.79283639</v>
      </c>
      <c r="Q51" s="61">
        <f t="shared" ca="1" si="18"/>
        <v>4746333.1102658259</v>
      </c>
      <c r="R51">
        <f t="shared" ca="1" si="19"/>
        <v>-1.8647424871415241E-4</v>
      </c>
    </row>
    <row r="52" spans="1:18">
      <c r="A52" s="174">
        <v>24156</v>
      </c>
      <c r="B52" s="174">
        <v>-0.1577477097646115</v>
      </c>
      <c r="C52" s="174">
        <v>1</v>
      </c>
      <c r="D52" s="176">
        <f t="shared" si="5"/>
        <v>2.4156</v>
      </c>
      <c r="E52" s="176">
        <f t="shared" si="6"/>
        <v>-0.1577477097646115</v>
      </c>
      <c r="F52" s="61">
        <f t="shared" si="7"/>
        <v>2.4156</v>
      </c>
      <c r="G52" s="61">
        <f t="shared" si="8"/>
        <v>-0.1577477097646115</v>
      </c>
      <c r="H52" s="61">
        <f t="shared" si="9"/>
        <v>5.8351233599999999</v>
      </c>
      <c r="I52" s="61">
        <f t="shared" si="10"/>
        <v>14.095323988416</v>
      </c>
      <c r="J52" s="61">
        <f t="shared" si="11"/>
        <v>34.04866462641769</v>
      </c>
      <c r="K52" s="61">
        <f t="shared" si="12"/>
        <v>-0.38105536770739551</v>
      </c>
      <c r="L52" s="61">
        <f t="shared" si="13"/>
        <v>-0.92047734623398458</v>
      </c>
      <c r="M52" s="61">
        <f t="shared" ca="1" si="14"/>
        <v>-0.15837296484099447</v>
      </c>
      <c r="N52" s="61">
        <f t="shared" ca="1" si="15"/>
        <v>3.9094391054267927E-7</v>
      </c>
      <c r="O52" s="177">
        <f t="shared" ca="1" si="16"/>
        <v>3563761.3740025409</v>
      </c>
      <c r="P52" s="61">
        <f t="shared" ca="1" si="17"/>
        <v>60508769.687178239</v>
      </c>
      <c r="Q52" s="61">
        <f t="shared" ca="1" si="18"/>
        <v>4745568.1558506489</v>
      </c>
      <c r="R52">
        <f t="shared" ca="1" si="19"/>
        <v>6.2525507638297451E-4</v>
      </c>
    </row>
    <row r="53" spans="1:18">
      <c r="A53" s="174">
        <v>25160</v>
      </c>
      <c r="B53" s="174">
        <v>-0.1732645170954025</v>
      </c>
      <c r="C53" s="174">
        <v>1</v>
      </c>
      <c r="D53" s="176">
        <f t="shared" si="5"/>
        <v>2.516</v>
      </c>
      <c r="E53" s="176">
        <f t="shared" si="6"/>
        <v>-0.1732645170954025</v>
      </c>
      <c r="F53" s="61">
        <f t="shared" si="7"/>
        <v>2.516</v>
      </c>
      <c r="G53" s="61">
        <f t="shared" si="8"/>
        <v>-0.1732645170954025</v>
      </c>
      <c r="H53" s="61">
        <f t="shared" si="9"/>
        <v>6.3302560000000003</v>
      </c>
      <c r="I53" s="61">
        <f t="shared" si="10"/>
        <v>15.926924096</v>
      </c>
      <c r="J53" s="61">
        <f t="shared" si="11"/>
        <v>40.072141025535998</v>
      </c>
      <c r="K53" s="61">
        <f t="shared" si="12"/>
        <v>-0.4359335250120327</v>
      </c>
      <c r="L53" s="61">
        <f t="shared" si="13"/>
        <v>-1.0968087489302742</v>
      </c>
      <c r="M53" s="61">
        <f t="shared" ca="1" si="14"/>
        <v>-0.16626971341417959</v>
      </c>
      <c r="N53" s="61">
        <f t="shared" ca="1" si="15"/>
        <v>4.8927278538849504E-5</v>
      </c>
      <c r="O53" s="177">
        <f t="shared" ca="1" si="16"/>
        <v>4018115.9969332237</v>
      </c>
      <c r="P53" s="61">
        <f t="shared" ca="1" si="17"/>
        <v>45939039.650011659</v>
      </c>
      <c r="Q53" s="61">
        <f t="shared" ca="1" si="18"/>
        <v>3222325.9157159417</v>
      </c>
      <c r="R53">
        <f t="shared" ca="1" si="19"/>
        <v>-6.9948036812229053E-3</v>
      </c>
    </row>
    <row r="54" spans="1:18">
      <c r="A54" s="174">
        <v>25183</v>
      </c>
      <c r="B54" s="174">
        <v>-0.17312552160358011</v>
      </c>
      <c r="C54" s="174">
        <v>1</v>
      </c>
      <c r="D54" s="176">
        <f t="shared" si="5"/>
        <v>2.5183</v>
      </c>
      <c r="E54" s="176">
        <f t="shared" si="6"/>
        <v>-0.17312552160358011</v>
      </c>
      <c r="F54" s="61">
        <f t="shared" si="7"/>
        <v>2.5183</v>
      </c>
      <c r="G54" s="61">
        <f t="shared" si="8"/>
        <v>-0.17312552160358011</v>
      </c>
      <c r="H54" s="61">
        <f t="shared" si="9"/>
        <v>6.3418348900000003</v>
      </c>
      <c r="I54" s="61">
        <f t="shared" si="10"/>
        <v>15.970642803487001</v>
      </c>
      <c r="J54" s="61">
        <f t="shared" si="11"/>
        <v>40.218869772021314</v>
      </c>
      <c r="K54" s="61">
        <f t="shared" si="12"/>
        <v>-0.4359820010542958</v>
      </c>
      <c r="L54" s="61">
        <f t="shared" si="13"/>
        <v>-1.0979334732550332</v>
      </c>
      <c r="M54" s="61">
        <f t="shared" ca="1" si="14"/>
        <v>-0.16645405979720279</v>
      </c>
      <c r="N54" s="61">
        <f t="shared" ca="1" si="15"/>
        <v>4.4508402633951273E-5</v>
      </c>
      <c r="O54" s="177">
        <f t="shared" ca="1" si="16"/>
        <v>4022052.6005730904</v>
      </c>
      <c r="P54" s="61">
        <f t="shared" ca="1" si="17"/>
        <v>45592861.483946621</v>
      </c>
      <c r="Q54" s="61">
        <f t="shared" ca="1" si="18"/>
        <v>3188297.1042571464</v>
      </c>
      <c r="R54">
        <f t="shared" ca="1" si="19"/>
        <v>-6.6714618063773157E-3</v>
      </c>
    </row>
    <row r="55" spans="1:18">
      <c r="A55" s="174">
        <v>25203</v>
      </c>
      <c r="B55" s="174">
        <v>-0.16833110955011116</v>
      </c>
      <c r="C55" s="174">
        <v>1</v>
      </c>
      <c r="D55" s="176">
        <f t="shared" si="5"/>
        <v>2.5203000000000002</v>
      </c>
      <c r="E55" s="176">
        <f t="shared" si="6"/>
        <v>-0.16833110955011116</v>
      </c>
      <c r="F55" s="61">
        <f t="shared" si="7"/>
        <v>2.5203000000000002</v>
      </c>
      <c r="G55" s="61">
        <f t="shared" si="8"/>
        <v>-0.16833110955011116</v>
      </c>
      <c r="H55" s="61">
        <f t="shared" si="9"/>
        <v>6.3519120900000008</v>
      </c>
      <c r="I55" s="61">
        <f t="shared" si="10"/>
        <v>16.008724040427005</v>
      </c>
      <c r="J55" s="61">
        <f t="shared" si="11"/>
        <v>40.346787199088183</v>
      </c>
      <c r="K55" s="61">
        <f t="shared" si="12"/>
        <v>-0.42424489539914517</v>
      </c>
      <c r="L55" s="61">
        <f t="shared" si="13"/>
        <v>-1.0692244098744657</v>
      </c>
      <c r="M55" s="61">
        <f t="shared" ca="1" si="14"/>
        <v>-0.16661448641806811</v>
      </c>
      <c r="N55" s="61">
        <f t="shared" ca="1" si="15"/>
        <v>2.9467949774652686E-6</v>
      </c>
      <c r="O55" s="177">
        <f t="shared" ca="1" si="16"/>
        <v>4025230.0470319716</v>
      </c>
      <c r="P55" s="61">
        <f t="shared" ca="1" si="17"/>
        <v>45291599.29530827</v>
      </c>
      <c r="Q55" s="61">
        <f t="shared" ca="1" si="18"/>
        <v>3158760.2741999296</v>
      </c>
      <c r="R55">
        <f t="shared" ca="1" si="19"/>
        <v>-1.7166231320430436E-3</v>
      </c>
    </row>
    <row r="56" spans="1:18">
      <c r="A56" s="174">
        <v>25249</v>
      </c>
      <c r="B56" s="174">
        <v>-0.16895524506571774</v>
      </c>
      <c r="C56" s="174">
        <v>1</v>
      </c>
      <c r="D56" s="176">
        <f t="shared" si="5"/>
        <v>2.5249000000000001</v>
      </c>
      <c r="E56" s="176">
        <f t="shared" si="6"/>
        <v>-0.16895524506571774</v>
      </c>
      <c r="F56" s="61">
        <f t="shared" si="7"/>
        <v>2.5249000000000001</v>
      </c>
      <c r="G56" s="61">
        <f t="shared" si="8"/>
        <v>-0.16895524506571774</v>
      </c>
      <c r="H56" s="61">
        <f t="shared" si="9"/>
        <v>6.3751200100000007</v>
      </c>
      <c r="I56" s="61">
        <f t="shared" si="10"/>
        <v>16.096540513249003</v>
      </c>
      <c r="J56" s="61">
        <f t="shared" si="11"/>
        <v>40.642155141902414</v>
      </c>
      <c r="K56" s="61">
        <f t="shared" si="12"/>
        <v>-0.42659509826643077</v>
      </c>
      <c r="L56" s="61">
        <f t="shared" si="13"/>
        <v>-1.0771099636129111</v>
      </c>
      <c r="M56" s="61">
        <f t="shared" ca="1" si="14"/>
        <v>-0.16698391040160004</v>
      </c>
      <c r="N56" s="61">
        <f t="shared" ca="1" si="15"/>
        <v>3.8861603579520314E-6</v>
      </c>
      <c r="O56" s="177">
        <f t="shared" ca="1" si="16"/>
        <v>4031669.3396908939</v>
      </c>
      <c r="P56" s="61">
        <f t="shared" ca="1" si="17"/>
        <v>44597925.125544019</v>
      </c>
      <c r="Q56" s="61">
        <f t="shared" ca="1" si="18"/>
        <v>3091021.0723476284</v>
      </c>
      <c r="R56">
        <f t="shared" ca="1" si="19"/>
        <v>-1.9713346641176965E-3</v>
      </c>
    </row>
    <row r="57" spans="1:18">
      <c r="A57" s="174">
        <v>25249.5</v>
      </c>
      <c r="B57" s="174">
        <v>-0.16664790847605293</v>
      </c>
      <c r="C57" s="174">
        <v>1</v>
      </c>
      <c r="D57" s="176">
        <f t="shared" si="5"/>
        <v>2.52495</v>
      </c>
      <c r="E57" s="176">
        <f t="shared" si="6"/>
        <v>-0.16664790847605293</v>
      </c>
      <c r="F57" s="61">
        <f t="shared" si="7"/>
        <v>2.52495</v>
      </c>
      <c r="G57" s="61">
        <f t="shared" si="8"/>
        <v>-0.16664790847605293</v>
      </c>
      <c r="H57" s="61">
        <f t="shared" si="9"/>
        <v>6.3753725025000003</v>
      </c>
      <c r="I57" s="61">
        <f t="shared" si="10"/>
        <v>16.097496800187375</v>
      </c>
      <c r="J57" s="61">
        <f t="shared" si="11"/>
        <v>40.645374545633118</v>
      </c>
      <c r="K57" s="61">
        <f t="shared" si="12"/>
        <v>-0.42077763650660988</v>
      </c>
      <c r="L57" s="61">
        <f t="shared" si="13"/>
        <v>-1.0624424932973646</v>
      </c>
      <c r="M57" s="61">
        <f t="shared" ca="1" si="14"/>
        <v>-0.16698792927034936</v>
      </c>
      <c r="N57" s="61">
        <f t="shared" ca="1" si="15"/>
        <v>1.1561414055397559E-7</v>
      </c>
      <c r="O57" s="177">
        <f t="shared" ca="1" si="16"/>
        <v>4031732.6704998151</v>
      </c>
      <c r="P57" s="61">
        <f t="shared" ca="1" si="17"/>
        <v>44590379.674258672</v>
      </c>
      <c r="Q57" s="61">
        <f t="shared" ca="1" si="18"/>
        <v>3090286.313209218</v>
      </c>
      <c r="R57">
        <f t="shared" ca="1" si="19"/>
        <v>3.4002079429643062E-4</v>
      </c>
    </row>
    <row r="58" spans="1:18">
      <c r="A58" s="174">
        <v>27295.5</v>
      </c>
      <c r="B58" s="174">
        <v>-0.18194593648056043</v>
      </c>
      <c r="C58" s="174">
        <v>1</v>
      </c>
      <c r="D58" s="176">
        <f t="shared" si="5"/>
        <v>2.7295500000000001</v>
      </c>
      <c r="E58" s="176">
        <f t="shared" si="6"/>
        <v>-0.18194593648056043</v>
      </c>
      <c r="F58" s="61">
        <f t="shared" si="7"/>
        <v>2.7295500000000001</v>
      </c>
      <c r="G58" s="61">
        <f t="shared" si="8"/>
        <v>-0.18194593648056043</v>
      </c>
      <c r="H58" s="61">
        <f t="shared" si="9"/>
        <v>7.4504432025000007</v>
      </c>
      <c r="I58" s="61">
        <f t="shared" si="10"/>
        <v>20.33635724338388</v>
      </c>
      <c r="J58" s="61">
        <f t="shared" si="11"/>
        <v>55.509103913678473</v>
      </c>
      <c r="K58" s="61">
        <f t="shared" si="12"/>
        <v>-0.49663053092051374</v>
      </c>
      <c r="L58" s="61">
        <f t="shared" si="13"/>
        <v>-1.3555778656740884</v>
      </c>
      <c r="M58" s="61">
        <f t="shared" ca="1" si="14"/>
        <v>-0.18404377227294688</v>
      </c>
      <c r="N58" s="61">
        <f t="shared" ca="1" si="15"/>
        <v>4.4009150118177027E-6</v>
      </c>
      <c r="O58" s="177">
        <f t="shared" ca="1" si="16"/>
        <v>3141556.554372807</v>
      </c>
      <c r="P58" s="61">
        <f t="shared" ca="1" si="17"/>
        <v>15169867.69781494</v>
      </c>
      <c r="Q58" s="61">
        <f t="shared" ca="1" si="18"/>
        <v>600456.07911769138</v>
      </c>
      <c r="R58">
        <f t="shared" ca="1" si="19"/>
        <v>2.0978357923864543E-3</v>
      </c>
    </row>
    <row r="59" spans="1:18">
      <c r="A59" s="174">
        <v>27469</v>
      </c>
      <c r="B59" s="174">
        <v>-0.18332019715594944</v>
      </c>
      <c r="C59" s="174">
        <v>1</v>
      </c>
      <c r="D59" s="176">
        <f t="shared" si="5"/>
        <v>2.7469000000000001</v>
      </c>
      <c r="E59" s="176">
        <f t="shared" si="6"/>
        <v>-0.18332019715594944</v>
      </c>
      <c r="F59" s="61">
        <f t="shared" si="7"/>
        <v>2.7469000000000001</v>
      </c>
      <c r="G59" s="61">
        <f t="shared" si="8"/>
        <v>-0.18332019715594944</v>
      </c>
      <c r="H59" s="61">
        <f t="shared" si="9"/>
        <v>7.5454596100000009</v>
      </c>
      <c r="I59" s="61">
        <f t="shared" si="10"/>
        <v>20.726623002709005</v>
      </c>
      <c r="J59" s="61">
        <f t="shared" si="11"/>
        <v>56.933960726141365</v>
      </c>
      <c r="K59" s="61">
        <f t="shared" si="12"/>
        <v>-0.50356224956767748</v>
      </c>
      <c r="L59" s="61">
        <f t="shared" si="13"/>
        <v>-1.3832351433374532</v>
      </c>
      <c r="M59" s="61">
        <f t="shared" ca="1" si="14"/>
        <v>-0.1855462597674799</v>
      </c>
      <c r="N59" s="61">
        <f t="shared" ca="1" si="15"/>
        <v>4.9553547504538381E-6</v>
      </c>
      <c r="O59" s="177">
        <f t="shared" ca="1" si="16"/>
        <v>2975226.8547305861</v>
      </c>
      <c r="P59" s="61">
        <f t="shared" ca="1" si="17"/>
        <v>13072299.376906382</v>
      </c>
      <c r="Q59" s="61">
        <f t="shared" ca="1" si="18"/>
        <v>462082.51852681831</v>
      </c>
      <c r="R59">
        <f t="shared" ca="1" si="19"/>
        <v>2.226062611530466E-3</v>
      </c>
    </row>
    <row r="60" spans="1:18">
      <c r="A60" s="174">
        <v>28344.5</v>
      </c>
      <c r="B60" s="174">
        <v>-0.19152948227793273</v>
      </c>
      <c r="C60" s="174">
        <v>1</v>
      </c>
      <c r="D60" s="176">
        <f t="shared" si="5"/>
        <v>2.8344499999999999</v>
      </c>
      <c r="E60" s="176">
        <f t="shared" si="6"/>
        <v>-0.19152948227793273</v>
      </c>
      <c r="F60" s="61">
        <f t="shared" si="7"/>
        <v>2.8344499999999999</v>
      </c>
      <c r="G60" s="61">
        <f t="shared" si="8"/>
        <v>-0.19152948227793273</v>
      </c>
      <c r="H60" s="61">
        <f t="shared" si="9"/>
        <v>8.0341068025000002</v>
      </c>
      <c r="I60" s="61">
        <f t="shared" si="10"/>
        <v>22.772274026346125</v>
      </c>
      <c r="J60" s="61">
        <f t="shared" si="11"/>
        <v>64.546872113976775</v>
      </c>
      <c r="K60" s="61">
        <f t="shared" si="12"/>
        <v>-0.54288074104268647</v>
      </c>
      <c r="L60" s="61">
        <f t="shared" si="13"/>
        <v>-1.5387683164484427</v>
      </c>
      <c r="M60" s="61">
        <f t="shared" ca="1" si="14"/>
        <v>-0.19326191113923197</v>
      </c>
      <c r="N60" s="61">
        <f t="shared" ca="1" si="15"/>
        <v>3.001309759462562E-6</v>
      </c>
      <c r="O60" s="177">
        <f t="shared" ca="1" si="16"/>
        <v>2013826.3789293619</v>
      </c>
      <c r="P60" s="61">
        <f t="shared" ca="1" si="17"/>
        <v>4422399.6943839155</v>
      </c>
      <c r="Q60" s="61">
        <f t="shared" ca="1" si="18"/>
        <v>29481.460360263023</v>
      </c>
      <c r="R60">
        <f t="shared" ca="1" si="19"/>
        <v>1.7324288612992345E-3</v>
      </c>
    </row>
    <row r="61" spans="1:18">
      <c r="A61" s="174">
        <v>28353</v>
      </c>
      <c r="B61" s="174">
        <v>-0.19131790727274547</v>
      </c>
      <c r="C61" s="174">
        <v>1</v>
      </c>
      <c r="D61" s="176">
        <f t="shared" si="5"/>
        <v>2.8353000000000002</v>
      </c>
      <c r="E61" s="176">
        <f t="shared" si="6"/>
        <v>-0.19131790727274547</v>
      </c>
      <c r="F61" s="61">
        <f t="shared" si="7"/>
        <v>2.8353000000000002</v>
      </c>
      <c r="G61" s="61">
        <f t="shared" si="8"/>
        <v>-0.19131790727274547</v>
      </c>
      <c r="H61" s="61">
        <f t="shared" si="9"/>
        <v>8.0389260900000004</v>
      </c>
      <c r="I61" s="61">
        <f t="shared" si="10"/>
        <v>22.792767142977002</v>
      </c>
      <c r="J61" s="61">
        <f t="shared" si="11"/>
        <v>64.624332680482695</v>
      </c>
      <c r="K61" s="61">
        <f t="shared" si="12"/>
        <v>-0.54244366249041531</v>
      </c>
      <c r="L61" s="61">
        <f t="shared" si="13"/>
        <v>-1.5379905162590746</v>
      </c>
      <c r="M61" s="61">
        <f t="shared" ca="1" si="14"/>
        <v>-0.19333791618123317</v>
      </c>
      <c r="N61" s="61">
        <f t="shared" ca="1" si="15"/>
        <v>4.0804359903696353E-6</v>
      </c>
      <c r="O61" s="177">
        <f t="shared" ca="1" si="16"/>
        <v>2003884.5356778617</v>
      </c>
      <c r="P61" s="61">
        <f t="shared" ca="1" si="17"/>
        <v>4357320.3501096973</v>
      </c>
      <c r="Q61" s="61">
        <f t="shared" ca="1" si="18"/>
        <v>27735.387317037344</v>
      </c>
      <c r="R61">
        <f t="shared" ca="1" si="19"/>
        <v>2.0200089084876915E-3</v>
      </c>
    </row>
    <row r="62" spans="1:18">
      <c r="A62" s="174">
        <v>28373</v>
      </c>
      <c r="B62" s="174">
        <v>-0.19135543591403531</v>
      </c>
      <c r="C62" s="174">
        <v>1</v>
      </c>
      <c r="D62" s="176">
        <f t="shared" si="5"/>
        <v>2.8372999999999999</v>
      </c>
      <c r="E62" s="176">
        <f t="shared" si="6"/>
        <v>-0.19135543591403531</v>
      </c>
      <c r="F62" s="61">
        <f t="shared" si="7"/>
        <v>2.8372999999999999</v>
      </c>
      <c r="G62" s="61">
        <f t="shared" si="8"/>
        <v>-0.19135543591403531</v>
      </c>
      <c r="H62" s="61">
        <f t="shared" si="9"/>
        <v>8.0502712899999995</v>
      </c>
      <c r="I62" s="61">
        <f t="shared" si="10"/>
        <v>22.841034731116999</v>
      </c>
      <c r="J62" s="61">
        <f t="shared" si="11"/>
        <v>64.806867842598265</v>
      </c>
      <c r="K62" s="61">
        <f t="shared" si="12"/>
        <v>-0.54293277831889242</v>
      </c>
      <c r="L62" s="61">
        <f t="shared" si="13"/>
        <v>-1.5404631719241935</v>
      </c>
      <c r="M62" s="61">
        <f t="shared" ca="1" si="14"/>
        <v>-0.19351683470021758</v>
      </c>
      <c r="N62" s="61">
        <f t="shared" ca="1" si="15"/>
        <v>4.6716447129101774E-6</v>
      </c>
      <c r="O62" s="177">
        <f t="shared" ca="1" si="16"/>
        <v>1980474.0561754717</v>
      </c>
      <c r="P62" s="61">
        <f t="shared" ca="1" si="17"/>
        <v>4205832.4337866409</v>
      </c>
      <c r="Q62" s="61">
        <f t="shared" ca="1" si="18"/>
        <v>23831.840525421525</v>
      </c>
      <c r="R62">
        <f t="shared" ca="1" si="19"/>
        <v>2.161398786182267E-3</v>
      </c>
    </row>
    <row r="63" spans="1:18">
      <c r="A63" s="174">
        <v>28387.5</v>
      </c>
      <c r="B63" s="174">
        <v>-0.19336519455911783</v>
      </c>
      <c r="C63" s="174">
        <v>1</v>
      </c>
      <c r="D63" s="176">
        <f t="shared" si="5"/>
        <v>2.8387500000000001</v>
      </c>
      <c r="E63" s="176">
        <f t="shared" si="6"/>
        <v>-0.19336519455911783</v>
      </c>
      <c r="F63" s="61">
        <f t="shared" si="7"/>
        <v>2.8387500000000001</v>
      </c>
      <c r="G63" s="61">
        <f t="shared" si="8"/>
        <v>-0.19336519455911783</v>
      </c>
      <c r="H63" s="61">
        <f t="shared" si="9"/>
        <v>8.0585015625</v>
      </c>
      <c r="I63" s="61">
        <f t="shared" si="10"/>
        <v>22.876071310546877</v>
      </c>
      <c r="J63" s="61">
        <f t="shared" si="11"/>
        <v>64.939447432814944</v>
      </c>
      <c r="K63" s="61">
        <f t="shared" si="12"/>
        <v>-0.54891544605469578</v>
      </c>
      <c r="L63" s="61">
        <f t="shared" si="13"/>
        <v>-1.5582337224877676</v>
      </c>
      <c r="M63" s="61">
        <f t="shared" ca="1" si="14"/>
        <v>-0.19364662358051937</v>
      </c>
      <c r="N63" s="61">
        <f t="shared" ca="1" si="15"/>
        <v>7.9202294087032349E-8</v>
      </c>
      <c r="O63" s="177">
        <f t="shared" ca="1" si="16"/>
        <v>1963487.0214849031</v>
      </c>
      <c r="P63" s="61">
        <f t="shared" ca="1" si="17"/>
        <v>4097451.826885853</v>
      </c>
      <c r="Q63" s="61">
        <f t="shared" ca="1" si="18"/>
        <v>21182.360474731748</v>
      </c>
      <c r="R63">
        <f t="shared" ca="1" si="19"/>
        <v>2.8142902140154691E-4</v>
      </c>
    </row>
    <row r="64" spans="1:18">
      <c r="A64" s="174">
        <v>28387.5</v>
      </c>
      <c r="B64" s="174">
        <v>-0.19256519455749965</v>
      </c>
      <c r="C64" s="174">
        <v>1</v>
      </c>
      <c r="D64" s="176">
        <f t="shared" si="5"/>
        <v>2.8387500000000001</v>
      </c>
      <c r="E64" s="176">
        <f t="shared" si="6"/>
        <v>-0.19256519455749965</v>
      </c>
      <c r="F64" s="61">
        <f t="shared" si="7"/>
        <v>2.8387500000000001</v>
      </c>
      <c r="G64" s="61">
        <f t="shared" si="8"/>
        <v>-0.19256519455749965</v>
      </c>
      <c r="H64" s="61">
        <f t="shared" si="9"/>
        <v>8.0585015625</v>
      </c>
      <c r="I64" s="61">
        <f t="shared" si="10"/>
        <v>22.876071310546877</v>
      </c>
      <c r="J64" s="61">
        <f t="shared" si="11"/>
        <v>64.939447432814944</v>
      </c>
      <c r="K64" s="61">
        <f t="shared" si="12"/>
        <v>-0.54664444605010221</v>
      </c>
      <c r="L64" s="61">
        <f t="shared" si="13"/>
        <v>-1.5517869212247277</v>
      </c>
      <c r="M64" s="61">
        <f t="shared" ca="1" si="14"/>
        <v>-0.19364662358051937</v>
      </c>
      <c r="N64" s="61">
        <f t="shared" ca="1" si="15"/>
        <v>1.1694887318293857E-6</v>
      </c>
      <c r="O64" s="177">
        <f t="shared" ca="1" si="16"/>
        <v>1963487.0214849031</v>
      </c>
      <c r="P64" s="61">
        <f t="shared" ca="1" si="17"/>
        <v>4097451.826885853</v>
      </c>
      <c r="Q64" s="61">
        <f t="shared" ca="1" si="18"/>
        <v>21182.360474731748</v>
      </c>
      <c r="R64">
        <f t="shared" ca="1" si="19"/>
        <v>1.0814290230197199E-3</v>
      </c>
    </row>
    <row r="65" spans="1:18">
      <c r="A65" s="174">
        <v>28419</v>
      </c>
      <c r="B65" s="174">
        <v>-0.19225205491822753</v>
      </c>
      <c r="C65" s="174">
        <v>1</v>
      </c>
      <c r="D65" s="176">
        <f t="shared" si="5"/>
        <v>2.8418999999999999</v>
      </c>
      <c r="E65" s="176">
        <f t="shared" si="6"/>
        <v>-0.19225205491822753</v>
      </c>
      <c r="F65" s="61">
        <f t="shared" si="7"/>
        <v>2.8418999999999999</v>
      </c>
      <c r="G65" s="61">
        <f t="shared" si="8"/>
        <v>-0.19225205491822753</v>
      </c>
      <c r="H65" s="61">
        <f t="shared" si="9"/>
        <v>8.0763956099999987</v>
      </c>
      <c r="I65" s="61">
        <f t="shared" si="10"/>
        <v>22.952308684058995</v>
      </c>
      <c r="J65" s="61">
        <f t="shared" si="11"/>
        <v>65.228166049227255</v>
      </c>
      <c r="K65" s="61">
        <f t="shared" si="12"/>
        <v>-0.54636111487211081</v>
      </c>
      <c r="L65" s="61">
        <f t="shared" si="13"/>
        <v>-1.5527036523550517</v>
      </c>
      <c r="M65" s="61">
        <f t="shared" ca="1" si="14"/>
        <v>-0.19392879004942337</v>
      </c>
      <c r="N65" s="61">
        <f t="shared" ca="1" si="15"/>
        <v>2.8114407001863457E-6</v>
      </c>
      <c r="O65" s="177">
        <f t="shared" ca="1" si="16"/>
        <v>1926548.0574199071</v>
      </c>
      <c r="P65" s="61">
        <f t="shared" ca="1" si="17"/>
        <v>3866238.3649426661</v>
      </c>
      <c r="Q65" s="61">
        <f t="shared" ca="1" si="18"/>
        <v>15953.246595713486</v>
      </c>
      <c r="R65">
        <f t="shared" ca="1" si="19"/>
        <v>1.6767351311958445E-3</v>
      </c>
    </row>
    <row r="66" spans="1:18">
      <c r="A66" s="174">
        <v>28422</v>
      </c>
      <c r="B66" s="174">
        <v>-0.19761271838015074</v>
      </c>
      <c r="C66" s="174">
        <v>1</v>
      </c>
      <c r="D66" s="176">
        <f t="shared" si="5"/>
        <v>2.8422000000000001</v>
      </c>
      <c r="E66" s="176">
        <f t="shared" si="6"/>
        <v>-0.19761271838015074</v>
      </c>
      <c r="F66" s="61">
        <f t="shared" si="7"/>
        <v>2.8422000000000001</v>
      </c>
      <c r="G66" s="61">
        <f t="shared" si="8"/>
        <v>-0.19761271838015074</v>
      </c>
      <c r="H66" s="61">
        <f t="shared" si="9"/>
        <v>8.0781008400000012</v>
      </c>
      <c r="I66" s="61">
        <f t="shared" si="10"/>
        <v>22.959578207448004</v>
      </c>
      <c r="J66" s="61">
        <f t="shared" si="11"/>
        <v>65.255713181208719</v>
      </c>
      <c r="K66" s="61">
        <f t="shared" si="12"/>
        <v>-0.56165486818006438</v>
      </c>
      <c r="L66" s="61">
        <f t="shared" si="13"/>
        <v>-1.5963354663413791</v>
      </c>
      <c r="M66" s="61">
        <f t="shared" ca="1" si="14"/>
        <v>-0.19395567814040082</v>
      </c>
      <c r="N66" s="61">
        <f t="shared" ca="1" si="15"/>
        <v>1.3373943315150113E-5</v>
      </c>
      <c r="O66" s="177">
        <f t="shared" ca="1" si="16"/>
        <v>1923027.7878245218</v>
      </c>
      <c r="P66" s="61">
        <f t="shared" ca="1" si="17"/>
        <v>3844522.566019577</v>
      </c>
      <c r="Q66" s="61">
        <f t="shared" ca="1" si="18"/>
        <v>15493.042991447208</v>
      </c>
      <c r="R66">
        <f t="shared" ca="1" si="19"/>
        <v>-3.6570402397499147E-3</v>
      </c>
    </row>
    <row r="67" spans="1:18">
      <c r="A67" s="174">
        <v>28498</v>
      </c>
      <c r="B67" s="174">
        <v>-0.19391676087696344</v>
      </c>
      <c r="C67" s="174">
        <v>1</v>
      </c>
      <c r="D67" s="176">
        <f t="shared" ref="D67:D130" si="20">A67/A$18</f>
        <v>2.8498000000000001</v>
      </c>
      <c r="E67" s="176">
        <f t="shared" ref="E67:E130" si="21">B67/B$18</f>
        <v>-0.19391676087696344</v>
      </c>
      <c r="F67" s="61">
        <f t="shared" ref="F67:F130" si="22">$C67*D67</f>
        <v>2.8498000000000001</v>
      </c>
      <c r="G67" s="61">
        <f t="shared" ref="G67:G130" si="23">$C67*E67</f>
        <v>-0.19391676087696344</v>
      </c>
      <c r="H67" s="61">
        <f t="shared" ref="H67:H130" si="24">C67*D67*D67</f>
        <v>8.1213600400000008</v>
      </c>
      <c r="I67" s="61">
        <f t="shared" ref="I67:I130" si="25">C67*D67*D67*D67</f>
        <v>23.144251841992002</v>
      </c>
      <c r="J67" s="61">
        <f t="shared" ref="J67:J130" si="26">C67*D67*D67*D67*D67</f>
        <v>65.956488899308809</v>
      </c>
      <c r="K67" s="61">
        <f t="shared" ref="K67:K130" si="27">C67*E67*D67</f>
        <v>-0.55262398514717048</v>
      </c>
      <c r="L67" s="61">
        <f t="shared" ref="L67:L130" si="28">C67*E67*D67*D67</f>
        <v>-1.5748678328724064</v>
      </c>
      <c r="M67" s="61">
        <f t="shared" ref="M67:M130" ca="1" si="29">+E$4+E$5*D67+E$6*D67^2</f>
        <v>-0.19463771870612093</v>
      </c>
      <c r="N67" s="61">
        <f t="shared" ref="N67:N130" ca="1" si="30">C67*(M67-E67)^2</f>
        <v>5.1978019142347615E-7</v>
      </c>
      <c r="O67" s="177">
        <f t="shared" ref="O67:O130" ca="1" si="31">(C67*O$1-O$2*F67+O$3*H67)^2</f>
        <v>1833756.1242013737</v>
      </c>
      <c r="P67" s="61">
        <f t="shared" ref="P67:P130" ca="1" si="32">(-C67*O$2+O$4*F67-O$5*H67)^2</f>
        <v>3312330.1848343727</v>
      </c>
      <c r="Q67" s="61">
        <f t="shared" ref="Q67:Q130" ca="1" si="33">+(C67*O$3-F67*O$5+H67*O$6)^2</f>
        <v>6052.5599469166109</v>
      </c>
      <c r="R67">
        <f t="shared" ref="R67:R130" ca="1" si="34">+E67-M67</f>
        <v>7.2095782915748696E-4</v>
      </c>
    </row>
    <row r="68" spans="1:18">
      <c r="A68" s="174">
        <v>29593</v>
      </c>
      <c r="B68" s="174">
        <v>-0.2036495583904176</v>
      </c>
      <c r="C68" s="174">
        <v>1</v>
      </c>
      <c r="D68" s="176">
        <f t="shared" si="20"/>
        <v>2.9592999999999998</v>
      </c>
      <c r="E68" s="176">
        <f t="shared" si="21"/>
        <v>-0.2036495583904176</v>
      </c>
      <c r="F68" s="61">
        <f t="shared" si="22"/>
        <v>2.9592999999999998</v>
      </c>
      <c r="G68" s="61">
        <f t="shared" si="23"/>
        <v>-0.2036495583904176</v>
      </c>
      <c r="H68" s="61">
        <f t="shared" si="24"/>
        <v>8.7574564899999991</v>
      </c>
      <c r="I68" s="61">
        <f t="shared" si="25"/>
        <v>25.915940990856996</v>
      </c>
      <c r="J68" s="61">
        <f t="shared" si="26"/>
        <v>76.693044174243099</v>
      </c>
      <c r="K68" s="61">
        <f t="shared" si="27"/>
        <v>-0.60266013814476271</v>
      </c>
      <c r="L68" s="61">
        <f t="shared" si="28"/>
        <v>-1.7834521468117961</v>
      </c>
      <c r="M68" s="61">
        <f t="shared" ca="1" si="29"/>
        <v>-0.20465148378629866</v>
      </c>
      <c r="N68" s="61">
        <f t="shared" ca="1" si="30"/>
        <v>1.0038544989114284E-6</v>
      </c>
      <c r="O68" s="177">
        <f t="shared" ca="1" si="31"/>
        <v>628883.24141051015</v>
      </c>
      <c r="P68" s="61">
        <f t="shared" ca="1" si="32"/>
        <v>124157.10075023599</v>
      </c>
      <c r="Q68" s="61">
        <f t="shared" ca="1" si="33"/>
        <v>401741.39876506751</v>
      </c>
      <c r="R68">
        <f t="shared" ca="1" si="34"/>
        <v>1.0019253958810648E-3</v>
      </c>
    </row>
    <row r="69" spans="1:18">
      <c r="A69" s="174">
        <v>30262.5</v>
      </c>
      <c r="B69" s="174">
        <v>-0.2126596943257166</v>
      </c>
      <c r="C69" s="174">
        <v>1</v>
      </c>
      <c r="D69" s="176">
        <f t="shared" si="20"/>
        <v>3.0262500000000001</v>
      </c>
      <c r="E69" s="176">
        <f t="shared" si="21"/>
        <v>-0.2126596943257166</v>
      </c>
      <c r="F69" s="61">
        <f t="shared" si="22"/>
        <v>3.0262500000000001</v>
      </c>
      <c r="G69" s="61">
        <f t="shared" si="23"/>
        <v>-0.2126596943257166</v>
      </c>
      <c r="H69" s="61">
        <f t="shared" si="24"/>
        <v>9.1581890625</v>
      </c>
      <c r="I69" s="61">
        <f t="shared" si="25"/>
        <v>27.714969650390625</v>
      </c>
      <c r="J69" s="61">
        <f t="shared" si="26"/>
        <v>83.872426904494631</v>
      </c>
      <c r="K69" s="61">
        <f t="shared" si="27"/>
        <v>-0.64356139995319994</v>
      </c>
      <c r="L69" s="61">
        <f t="shared" si="28"/>
        <v>-1.9475776866083714</v>
      </c>
      <c r="M69" s="61">
        <f t="shared" ca="1" si="29"/>
        <v>-0.21094633507020114</v>
      </c>
      <c r="N69" s="61">
        <f t="shared" ca="1" si="30"/>
        <v>2.9355999384605173E-6</v>
      </c>
      <c r="O69" s="177">
        <f t="shared" ca="1" si="31"/>
        <v>133436.43428640577</v>
      </c>
      <c r="P69" s="61">
        <f t="shared" ca="1" si="32"/>
        <v>3288530.5789538957</v>
      </c>
      <c r="Q69" s="61">
        <f t="shared" ca="1" si="33"/>
        <v>1221069.9123808946</v>
      </c>
      <c r="R69">
        <f t="shared" ca="1" si="34"/>
        <v>-1.7133592555154675E-3</v>
      </c>
    </row>
    <row r="70" spans="1:18">
      <c r="A70" s="174">
        <v>30262.5</v>
      </c>
      <c r="B70" s="174">
        <v>-0.21264969432233125</v>
      </c>
      <c r="C70" s="174">
        <v>1</v>
      </c>
      <c r="D70" s="176">
        <f t="shared" si="20"/>
        <v>3.0262500000000001</v>
      </c>
      <c r="E70" s="176">
        <f t="shared" si="21"/>
        <v>-0.21264969432233125</v>
      </c>
      <c r="F70" s="61">
        <f t="shared" si="22"/>
        <v>3.0262500000000001</v>
      </c>
      <c r="G70" s="61">
        <f t="shared" si="23"/>
        <v>-0.21264969432233125</v>
      </c>
      <c r="H70" s="61">
        <f t="shared" si="24"/>
        <v>9.1581890625</v>
      </c>
      <c r="I70" s="61">
        <f t="shared" si="25"/>
        <v>27.714969650390625</v>
      </c>
      <c r="J70" s="61">
        <f t="shared" si="26"/>
        <v>83.872426904494631</v>
      </c>
      <c r="K70" s="61">
        <f t="shared" si="27"/>
        <v>-0.64353113744295498</v>
      </c>
      <c r="L70" s="61">
        <f t="shared" si="28"/>
        <v>-1.9474861046867427</v>
      </c>
      <c r="M70" s="61">
        <f t="shared" ca="1" si="29"/>
        <v>-0.21094633507020114</v>
      </c>
      <c r="N70" s="61">
        <f t="shared" ca="1" si="30"/>
        <v>2.9014327418172474E-6</v>
      </c>
      <c r="O70" s="177">
        <f t="shared" ca="1" si="31"/>
        <v>133436.43428640577</v>
      </c>
      <c r="P70" s="61">
        <f t="shared" ca="1" si="32"/>
        <v>3288530.5789538957</v>
      </c>
      <c r="Q70" s="61">
        <f t="shared" ca="1" si="33"/>
        <v>1221069.9123808946</v>
      </c>
      <c r="R70">
        <f t="shared" ca="1" si="34"/>
        <v>-1.70335925213011E-3</v>
      </c>
    </row>
    <row r="71" spans="1:18">
      <c r="A71" s="174">
        <v>30308.5</v>
      </c>
      <c r="B71" s="174">
        <v>-0.20525124330850228</v>
      </c>
      <c r="C71" s="174">
        <v>1</v>
      </c>
      <c r="D71" s="176">
        <f t="shared" si="20"/>
        <v>3.03085</v>
      </c>
      <c r="E71" s="176">
        <f t="shared" si="21"/>
        <v>-0.20525124330850228</v>
      </c>
      <c r="F71" s="61">
        <f t="shared" si="22"/>
        <v>3.03085</v>
      </c>
      <c r="G71" s="61">
        <f t="shared" si="23"/>
        <v>-0.20525124330850228</v>
      </c>
      <c r="H71" s="61">
        <f t="shared" si="24"/>
        <v>9.1860517225000002</v>
      </c>
      <c r="I71" s="61">
        <f t="shared" si="25"/>
        <v>27.841544863139127</v>
      </c>
      <c r="J71" s="61">
        <f t="shared" si="26"/>
        <v>84.383546248445228</v>
      </c>
      <c r="K71" s="61">
        <f t="shared" si="27"/>
        <v>-0.62208573078157414</v>
      </c>
      <c r="L71" s="61">
        <f t="shared" si="28"/>
        <v>-1.8854485371393339</v>
      </c>
      <c r="M71" s="61">
        <f t="shared" ca="1" si="29"/>
        <v>-0.21138364152837885</v>
      </c>
      <c r="N71" s="61">
        <f t="shared" ca="1" si="30"/>
        <v>3.7606307927145356E-5</v>
      </c>
      <c r="O71" s="177">
        <f t="shared" ca="1" si="31"/>
        <v>111250.74144672493</v>
      </c>
      <c r="P71" s="61">
        <f t="shared" ca="1" si="32"/>
        <v>3676881.9037233153</v>
      </c>
      <c r="Q71" s="61">
        <f t="shared" ca="1" si="33"/>
        <v>1295955.1828240321</v>
      </c>
      <c r="R71">
        <f t="shared" ca="1" si="34"/>
        <v>6.1323982198765725E-3</v>
      </c>
    </row>
    <row r="72" spans="1:18">
      <c r="A72" s="174">
        <v>31657</v>
      </c>
      <c r="B72" s="174">
        <v>-0.21968843543671274</v>
      </c>
      <c r="C72" s="174">
        <v>1</v>
      </c>
      <c r="D72" s="176">
        <f t="shared" si="20"/>
        <v>3.1657000000000002</v>
      </c>
      <c r="E72" s="176">
        <f t="shared" si="21"/>
        <v>-0.21968843543671274</v>
      </c>
      <c r="F72" s="61">
        <f t="shared" si="22"/>
        <v>3.1657000000000002</v>
      </c>
      <c r="G72" s="61">
        <f t="shared" si="23"/>
        <v>-0.21968843543671274</v>
      </c>
      <c r="H72" s="61">
        <f t="shared" si="24"/>
        <v>10.021656490000002</v>
      </c>
      <c r="I72" s="61">
        <f t="shared" si="25"/>
        <v>31.725557950393007</v>
      </c>
      <c r="J72" s="61">
        <f t="shared" si="26"/>
        <v>100.43359880355915</v>
      </c>
      <c r="K72" s="61">
        <f t="shared" si="27"/>
        <v>-0.69546768006200155</v>
      </c>
      <c r="L72" s="61">
        <f t="shared" si="28"/>
        <v>-2.2016420347722785</v>
      </c>
      <c r="M72" s="61">
        <f t="shared" ca="1" si="29"/>
        <v>-0.22447761598961558</v>
      </c>
      <c r="N72" s="61">
        <f t="shared" ca="1" si="30"/>
        <v>2.2936250368302739E-5</v>
      </c>
      <c r="O72" s="177">
        <f t="shared" ca="1" si="31"/>
        <v>535615.22621258663</v>
      </c>
      <c r="P72" s="61">
        <f t="shared" ca="1" si="32"/>
        <v>26836747.033809014</v>
      </c>
      <c r="Q72" s="61">
        <f t="shared" ca="1" si="33"/>
        <v>4727962.3457933869</v>
      </c>
      <c r="R72">
        <f t="shared" ca="1" si="34"/>
        <v>4.7891805529028386E-3</v>
      </c>
    </row>
    <row r="73" spans="1:18">
      <c r="A73" s="174">
        <v>32533</v>
      </c>
      <c r="B73" s="174">
        <v>-0.24002910430447288</v>
      </c>
      <c r="C73" s="174">
        <v>1</v>
      </c>
      <c r="D73" s="176">
        <f t="shared" si="20"/>
        <v>3.2532999999999999</v>
      </c>
      <c r="E73" s="176">
        <f t="shared" si="21"/>
        <v>-0.24002910430447288</v>
      </c>
      <c r="F73" s="61">
        <f t="shared" si="22"/>
        <v>3.2532999999999999</v>
      </c>
      <c r="G73" s="61">
        <f t="shared" si="23"/>
        <v>-0.24002910430447288</v>
      </c>
      <c r="H73" s="61">
        <f t="shared" si="24"/>
        <v>10.583960889999998</v>
      </c>
      <c r="I73" s="61">
        <f t="shared" si="25"/>
        <v>34.432799963436992</v>
      </c>
      <c r="J73" s="61">
        <f t="shared" si="26"/>
        <v>112.02022812104956</v>
      </c>
      <c r="K73" s="61">
        <f t="shared" si="27"/>
        <v>-0.78088668503374159</v>
      </c>
      <c r="L73" s="61">
        <f t="shared" si="28"/>
        <v>-2.5404586524202712</v>
      </c>
      <c r="M73" s="61">
        <f t="shared" ca="1" si="29"/>
        <v>-0.23326778505601625</v>
      </c>
      <c r="N73" s="61">
        <f t="shared" ca="1" si="30"/>
        <v>4.5715437979550155E-5</v>
      </c>
      <c r="O73" s="177">
        <f t="shared" ca="1" si="31"/>
        <v>2444760.9618243789</v>
      </c>
      <c r="P73" s="61">
        <f t="shared" ca="1" si="32"/>
        <v>56538477.703441314</v>
      </c>
      <c r="Q73" s="61">
        <f t="shared" ca="1" si="33"/>
        <v>8450103.5208342113</v>
      </c>
      <c r="R73">
        <f t="shared" ca="1" si="34"/>
        <v>-6.761319248456632E-3</v>
      </c>
    </row>
    <row r="74" spans="1:18">
      <c r="A74" s="174">
        <v>32533</v>
      </c>
      <c r="B74" s="174">
        <v>-0.24000910430497813</v>
      </c>
      <c r="C74" s="174">
        <v>1</v>
      </c>
      <c r="D74" s="176">
        <f t="shared" si="20"/>
        <v>3.2532999999999999</v>
      </c>
      <c r="E74" s="176">
        <f t="shared" si="21"/>
        <v>-0.24000910430497813</v>
      </c>
      <c r="F74" s="61">
        <f t="shared" si="22"/>
        <v>3.2532999999999999</v>
      </c>
      <c r="G74" s="61">
        <f t="shared" si="23"/>
        <v>-0.24000910430497813</v>
      </c>
      <c r="H74" s="61">
        <f t="shared" si="24"/>
        <v>10.583960889999998</v>
      </c>
      <c r="I74" s="61">
        <f t="shared" si="25"/>
        <v>34.432799963436992</v>
      </c>
      <c r="J74" s="61">
        <f t="shared" si="26"/>
        <v>112.02022812104956</v>
      </c>
      <c r="K74" s="61">
        <f t="shared" si="27"/>
        <v>-0.78082161903538527</v>
      </c>
      <c r="L74" s="61">
        <f t="shared" si="28"/>
        <v>-2.540246973207819</v>
      </c>
      <c r="M74" s="61">
        <f t="shared" ca="1" si="29"/>
        <v>-0.23326778505601625</v>
      </c>
      <c r="N74" s="61">
        <f t="shared" ca="1" si="30"/>
        <v>4.5445385216423893E-5</v>
      </c>
      <c r="O74" s="177">
        <f t="shared" ca="1" si="31"/>
        <v>2444760.9618243789</v>
      </c>
      <c r="P74" s="61">
        <f t="shared" ca="1" si="32"/>
        <v>56538477.703441314</v>
      </c>
      <c r="Q74" s="61">
        <f t="shared" ca="1" si="33"/>
        <v>8450103.5208342113</v>
      </c>
      <c r="R74">
        <f t="shared" ca="1" si="34"/>
        <v>-6.7413192489618745E-3</v>
      </c>
    </row>
    <row r="75" spans="1:18">
      <c r="A75" s="174">
        <v>32533</v>
      </c>
      <c r="B75" s="174">
        <v>-0.23972910430477556</v>
      </c>
      <c r="C75" s="174">
        <v>1</v>
      </c>
      <c r="D75" s="176">
        <f t="shared" si="20"/>
        <v>3.2532999999999999</v>
      </c>
      <c r="E75" s="176">
        <f t="shared" si="21"/>
        <v>-0.23972910430477556</v>
      </c>
      <c r="F75" s="61">
        <f t="shared" si="22"/>
        <v>3.2532999999999999</v>
      </c>
      <c r="G75" s="61">
        <f t="shared" si="23"/>
        <v>-0.23972910430477556</v>
      </c>
      <c r="H75" s="61">
        <f t="shared" si="24"/>
        <v>10.583960889999998</v>
      </c>
      <c r="I75" s="61">
        <f t="shared" si="25"/>
        <v>34.432799963436992</v>
      </c>
      <c r="J75" s="61">
        <f t="shared" si="26"/>
        <v>112.02022812104956</v>
      </c>
      <c r="K75" s="61">
        <f t="shared" si="27"/>
        <v>-0.77991069503472632</v>
      </c>
      <c r="L75" s="61">
        <f t="shared" si="28"/>
        <v>-2.537283464156475</v>
      </c>
      <c r="M75" s="61">
        <f t="shared" ca="1" si="29"/>
        <v>-0.23326778505601625</v>
      </c>
      <c r="N75" s="61">
        <f t="shared" ca="1" si="30"/>
        <v>4.1748646434387601E-5</v>
      </c>
      <c r="O75" s="177">
        <f t="shared" ca="1" si="31"/>
        <v>2444760.9618243789</v>
      </c>
      <c r="P75" s="61">
        <f t="shared" ca="1" si="32"/>
        <v>56538477.703441314</v>
      </c>
      <c r="Q75" s="61">
        <f t="shared" ca="1" si="33"/>
        <v>8450103.5208342113</v>
      </c>
      <c r="R75">
        <f t="shared" ca="1" si="34"/>
        <v>-6.4613192487593119E-3</v>
      </c>
    </row>
    <row r="76" spans="1:18">
      <c r="A76" s="174">
        <v>32533</v>
      </c>
      <c r="B76" s="174">
        <v>-0.23970910430528081</v>
      </c>
      <c r="C76" s="174">
        <v>1</v>
      </c>
      <c r="D76" s="176">
        <f t="shared" si="20"/>
        <v>3.2532999999999999</v>
      </c>
      <c r="E76" s="176">
        <f t="shared" si="21"/>
        <v>-0.23970910430528081</v>
      </c>
      <c r="F76" s="61">
        <f t="shared" si="22"/>
        <v>3.2532999999999999</v>
      </c>
      <c r="G76" s="61">
        <f t="shared" si="23"/>
        <v>-0.23970910430528081</v>
      </c>
      <c r="H76" s="61">
        <f t="shared" si="24"/>
        <v>10.583960889999998</v>
      </c>
      <c r="I76" s="61">
        <f t="shared" si="25"/>
        <v>34.432799963436992</v>
      </c>
      <c r="J76" s="61">
        <f t="shared" si="26"/>
        <v>112.02022812104956</v>
      </c>
      <c r="K76" s="61">
        <f t="shared" si="27"/>
        <v>-0.77984562903637</v>
      </c>
      <c r="L76" s="61">
        <f t="shared" si="28"/>
        <v>-2.5370717849440223</v>
      </c>
      <c r="M76" s="61">
        <f t="shared" ca="1" si="29"/>
        <v>-0.23326778505601625</v>
      </c>
      <c r="N76" s="61">
        <f t="shared" ca="1" si="30"/>
        <v>4.149059367094608E-5</v>
      </c>
      <c r="O76" s="177">
        <f t="shared" ca="1" si="31"/>
        <v>2444760.9618243789</v>
      </c>
      <c r="P76" s="61">
        <f t="shared" ca="1" si="32"/>
        <v>56538477.703441314</v>
      </c>
      <c r="Q76" s="61">
        <f t="shared" ca="1" si="33"/>
        <v>8450103.5208342113</v>
      </c>
      <c r="R76">
        <f t="shared" ca="1" si="34"/>
        <v>-6.4413192492645543E-3</v>
      </c>
    </row>
    <row r="77" spans="1:18">
      <c r="A77" s="174">
        <v>32533</v>
      </c>
      <c r="B77" s="174">
        <v>-0.23970910430528081</v>
      </c>
      <c r="C77" s="174">
        <v>1</v>
      </c>
      <c r="D77" s="176">
        <f t="shared" si="20"/>
        <v>3.2532999999999999</v>
      </c>
      <c r="E77" s="176">
        <f t="shared" si="21"/>
        <v>-0.23970910430528081</v>
      </c>
      <c r="F77" s="61">
        <f t="shared" si="22"/>
        <v>3.2532999999999999</v>
      </c>
      <c r="G77" s="61">
        <f t="shared" si="23"/>
        <v>-0.23970910430528081</v>
      </c>
      <c r="H77" s="61">
        <f t="shared" si="24"/>
        <v>10.583960889999998</v>
      </c>
      <c r="I77" s="61">
        <f t="shared" si="25"/>
        <v>34.432799963436992</v>
      </c>
      <c r="J77" s="61">
        <f t="shared" si="26"/>
        <v>112.02022812104956</v>
      </c>
      <c r="K77" s="61">
        <f t="shared" si="27"/>
        <v>-0.77984562903637</v>
      </c>
      <c r="L77" s="61">
        <f t="shared" si="28"/>
        <v>-2.5370717849440223</v>
      </c>
      <c r="M77" s="61">
        <f t="shared" ca="1" si="29"/>
        <v>-0.23326778505601625</v>
      </c>
      <c r="N77" s="61">
        <f t="shared" ca="1" si="30"/>
        <v>4.149059367094608E-5</v>
      </c>
      <c r="O77" s="177">
        <f t="shared" ca="1" si="31"/>
        <v>2444760.9618243789</v>
      </c>
      <c r="P77" s="61">
        <f t="shared" ca="1" si="32"/>
        <v>56538477.703441314</v>
      </c>
      <c r="Q77" s="61">
        <f t="shared" ca="1" si="33"/>
        <v>8450103.5208342113</v>
      </c>
      <c r="R77">
        <f t="shared" ca="1" si="34"/>
        <v>-6.4413192492645543E-3</v>
      </c>
    </row>
    <row r="78" spans="1:18">
      <c r="A78" s="174">
        <v>32533</v>
      </c>
      <c r="B78" s="174">
        <v>-0.23969910430917141</v>
      </c>
      <c r="C78" s="174">
        <v>1</v>
      </c>
      <c r="D78" s="176">
        <f t="shared" si="20"/>
        <v>3.2532999999999999</v>
      </c>
      <c r="E78" s="176">
        <f t="shared" si="21"/>
        <v>-0.23969910430917141</v>
      </c>
      <c r="F78" s="61">
        <f t="shared" si="22"/>
        <v>3.2532999999999999</v>
      </c>
      <c r="G78" s="61">
        <f t="shared" si="23"/>
        <v>-0.23969910430917141</v>
      </c>
      <c r="H78" s="61">
        <f t="shared" si="24"/>
        <v>10.583960889999998</v>
      </c>
      <c r="I78" s="61">
        <f t="shared" si="25"/>
        <v>34.432799963436992</v>
      </c>
      <c r="J78" s="61">
        <f t="shared" si="26"/>
        <v>112.02022812104956</v>
      </c>
      <c r="K78" s="61">
        <f t="shared" si="27"/>
        <v>-0.77981309604902727</v>
      </c>
      <c r="L78" s="61">
        <f t="shared" si="28"/>
        <v>-2.5369659453763003</v>
      </c>
      <c r="M78" s="61">
        <f t="shared" ca="1" si="29"/>
        <v>-0.23326778505601625</v>
      </c>
      <c r="N78" s="61">
        <f t="shared" ca="1" si="30"/>
        <v>4.1361867336004171E-5</v>
      </c>
      <c r="O78" s="177">
        <f t="shared" ca="1" si="31"/>
        <v>2444760.9618243789</v>
      </c>
      <c r="P78" s="61">
        <f t="shared" ca="1" si="32"/>
        <v>56538477.703441314</v>
      </c>
      <c r="Q78" s="61">
        <f t="shared" ca="1" si="33"/>
        <v>8450103.5208342113</v>
      </c>
      <c r="R78">
        <f t="shared" ca="1" si="34"/>
        <v>-6.4313192531551544E-3</v>
      </c>
    </row>
    <row r="79" spans="1:18">
      <c r="A79" s="174">
        <v>32533</v>
      </c>
      <c r="B79" s="174">
        <v>-0.23950910431033323</v>
      </c>
      <c r="C79" s="174">
        <v>1</v>
      </c>
      <c r="D79" s="176">
        <f t="shared" si="20"/>
        <v>3.2532999999999999</v>
      </c>
      <c r="E79" s="176">
        <f t="shared" si="21"/>
        <v>-0.23950910431033323</v>
      </c>
      <c r="F79" s="61">
        <f t="shared" si="22"/>
        <v>3.2532999999999999</v>
      </c>
      <c r="G79" s="61">
        <f t="shared" si="23"/>
        <v>-0.23950910431033323</v>
      </c>
      <c r="H79" s="61">
        <f t="shared" si="24"/>
        <v>10.583960889999998</v>
      </c>
      <c r="I79" s="61">
        <f t="shared" si="25"/>
        <v>34.432799963436992</v>
      </c>
      <c r="J79" s="61">
        <f t="shared" si="26"/>
        <v>112.02022812104956</v>
      </c>
      <c r="K79" s="61">
        <f t="shared" si="27"/>
        <v>-0.77919496905280705</v>
      </c>
      <c r="L79" s="61">
        <f t="shared" si="28"/>
        <v>-2.5349549928194972</v>
      </c>
      <c r="M79" s="61">
        <f t="shared" ca="1" si="29"/>
        <v>-0.23326778505601625</v>
      </c>
      <c r="N79" s="61">
        <f t="shared" ca="1" si="30"/>
        <v>3.8954066034307857E-5</v>
      </c>
      <c r="O79" s="177">
        <f t="shared" ca="1" si="31"/>
        <v>2444760.9618243789</v>
      </c>
      <c r="P79" s="61">
        <f t="shared" ca="1" si="32"/>
        <v>56538477.703441314</v>
      </c>
      <c r="Q79" s="61">
        <f t="shared" ca="1" si="33"/>
        <v>8450103.5208342113</v>
      </c>
      <c r="R79">
        <f t="shared" ca="1" si="34"/>
        <v>-6.2413192543169793E-3</v>
      </c>
    </row>
    <row r="80" spans="1:18">
      <c r="A80" s="174">
        <v>32533</v>
      </c>
      <c r="B80" s="174">
        <v>-0.23947910430745312</v>
      </c>
      <c r="C80" s="174">
        <v>1</v>
      </c>
      <c r="D80" s="176">
        <f t="shared" si="20"/>
        <v>3.2532999999999999</v>
      </c>
      <c r="E80" s="176">
        <f t="shared" si="21"/>
        <v>-0.23947910430745312</v>
      </c>
      <c r="F80" s="61">
        <f t="shared" si="22"/>
        <v>3.2532999999999999</v>
      </c>
      <c r="G80" s="61">
        <f t="shared" si="23"/>
        <v>-0.23947910430745312</v>
      </c>
      <c r="H80" s="61">
        <f t="shared" si="24"/>
        <v>10.583960889999998</v>
      </c>
      <c r="I80" s="61">
        <f t="shared" si="25"/>
        <v>34.432799963436992</v>
      </c>
      <c r="J80" s="61">
        <f t="shared" si="26"/>
        <v>112.02022812104956</v>
      </c>
      <c r="K80" s="61">
        <f t="shared" si="27"/>
        <v>-0.77909737004343715</v>
      </c>
      <c r="L80" s="61">
        <f t="shared" si="28"/>
        <v>-2.5346374739623139</v>
      </c>
      <c r="M80" s="61">
        <f t="shared" ca="1" si="29"/>
        <v>-0.23326778505601625</v>
      </c>
      <c r="N80" s="61">
        <f t="shared" ca="1" si="30"/>
        <v>3.8580486843270206E-5</v>
      </c>
      <c r="O80" s="177">
        <f t="shared" ca="1" si="31"/>
        <v>2444760.9618243789</v>
      </c>
      <c r="P80" s="61">
        <f t="shared" ca="1" si="32"/>
        <v>56538477.703441314</v>
      </c>
      <c r="Q80" s="61">
        <f t="shared" ca="1" si="33"/>
        <v>8450103.5208342113</v>
      </c>
      <c r="R80">
        <f t="shared" ca="1" si="34"/>
        <v>-6.2113192514368643E-3</v>
      </c>
    </row>
    <row r="81" spans="1:18">
      <c r="A81" s="174">
        <v>32575</v>
      </c>
      <c r="B81" s="174">
        <v>-0.2297435654551345</v>
      </c>
      <c r="C81" s="174">
        <v>1</v>
      </c>
      <c r="D81" s="176">
        <f t="shared" si="20"/>
        <v>3.2574999999999998</v>
      </c>
      <c r="E81" s="176">
        <f t="shared" si="21"/>
        <v>-0.2297435654551345</v>
      </c>
      <c r="F81" s="61">
        <f t="shared" si="22"/>
        <v>3.2574999999999998</v>
      </c>
      <c r="G81" s="61">
        <f t="shared" si="23"/>
        <v>-0.2297435654551345</v>
      </c>
      <c r="H81" s="61">
        <f t="shared" si="24"/>
        <v>10.611306249999998</v>
      </c>
      <c r="I81" s="61">
        <f t="shared" si="25"/>
        <v>34.566330109374995</v>
      </c>
      <c r="J81" s="61">
        <f t="shared" si="26"/>
        <v>112.59982033128904</v>
      </c>
      <c r="K81" s="61">
        <f t="shared" si="27"/>
        <v>-0.74838966447010058</v>
      </c>
      <c r="L81" s="61">
        <f t="shared" si="28"/>
        <v>-2.4378793320113523</v>
      </c>
      <c r="M81" s="61">
        <f t="shared" ca="1" si="29"/>
        <v>-0.23369485433848158</v>
      </c>
      <c r="N81" s="61">
        <f t="shared" ca="1" si="30"/>
        <v>1.561268383966227E-5</v>
      </c>
      <c r="O81" s="177">
        <f t="shared" ca="1" si="31"/>
        <v>2579918.3921115254</v>
      </c>
      <c r="P81" s="61">
        <f t="shared" ca="1" si="32"/>
        <v>58303569.982700408</v>
      </c>
      <c r="Q81" s="61">
        <f t="shared" ca="1" si="33"/>
        <v>8662454.319301663</v>
      </c>
      <c r="R81">
        <f t="shared" ca="1" si="34"/>
        <v>3.9512888833470872E-3</v>
      </c>
    </row>
    <row r="82" spans="1:18">
      <c r="A82" s="174">
        <v>32581</v>
      </c>
      <c r="B82" s="174">
        <v>-0.22896272829657879</v>
      </c>
      <c r="C82" s="174">
        <v>1</v>
      </c>
      <c r="D82" s="176">
        <f t="shared" si="20"/>
        <v>3.2581000000000002</v>
      </c>
      <c r="E82" s="176">
        <f t="shared" si="21"/>
        <v>-0.22896272829657879</v>
      </c>
      <c r="F82" s="61">
        <f t="shared" si="22"/>
        <v>3.2581000000000002</v>
      </c>
      <c r="G82" s="61">
        <f t="shared" si="23"/>
        <v>-0.22896272829657879</v>
      </c>
      <c r="H82" s="61">
        <f t="shared" si="24"/>
        <v>10.615215610000002</v>
      </c>
      <c r="I82" s="61">
        <f t="shared" si="25"/>
        <v>34.585433978941005</v>
      </c>
      <c r="J82" s="61">
        <f t="shared" si="26"/>
        <v>112.68280244678769</v>
      </c>
      <c r="K82" s="61">
        <f t="shared" si="27"/>
        <v>-0.74598346506308344</v>
      </c>
      <c r="L82" s="61">
        <f t="shared" si="28"/>
        <v>-2.4304887275220324</v>
      </c>
      <c r="M82" s="61">
        <f t="shared" ca="1" si="29"/>
        <v>-0.23375590623650239</v>
      </c>
      <c r="N82" s="61">
        <f t="shared" ca="1" si="30"/>
        <v>2.2974554763770177E-5</v>
      </c>
      <c r="O82" s="177">
        <f t="shared" ca="1" si="31"/>
        <v>2599589.9709720444</v>
      </c>
      <c r="P82" s="61">
        <f t="shared" ca="1" si="32"/>
        <v>58558436.521128014</v>
      </c>
      <c r="Q82" s="61">
        <f t="shared" ca="1" si="33"/>
        <v>8693057.1447658911</v>
      </c>
      <c r="R82">
        <f t="shared" ca="1" si="34"/>
        <v>4.793177939923593E-3</v>
      </c>
    </row>
    <row r="83" spans="1:18">
      <c r="A83" s="174">
        <v>32581</v>
      </c>
      <c r="B83" s="174">
        <v>-0.22846272829465794</v>
      </c>
      <c r="C83" s="174">
        <v>1</v>
      </c>
      <c r="D83" s="176">
        <f t="shared" si="20"/>
        <v>3.2581000000000002</v>
      </c>
      <c r="E83" s="176">
        <f t="shared" si="21"/>
        <v>-0.22846272829465794</v>
      </c>
      <c r="F83" s="61">
        <f t="shared" si="22"/>
        <v>3.2581000000000002</v>
      </c>
      <c r="G83" s="61">
        <f t="shared" si="23"/>
        <v>-0.22846272829465794</v>
      </c>
      <c r="H83" s="61">
        <f t="shared" si="24"/>
        <v>10.615215610000002</v>
      </c>
      <c r="I83" s="61">
        <f t="shared" si="25"/>
        <v>34.585433978941005</v>
      </c>
      <c r="J83" s="61">
        <f t="shared" si="26"/>
        <v>112.68280244678769</v>
      </c>
      <c r="K83" s="61">
        <f t="shared" si="27"/>
        <v>-0.74435441505682509</v>
      </c>
      <c r="L83" s="61">
        <f t="shared" si="28"/>
        <v>-2.4251811196966422</v>
      </c>
      <c r="M83" s="61">
        <f t="shared" ca="1" si="29"/>
        <v>-0.23375590623650239</v>
      </c>
      <c r="N83" s="61">
        <f t="shared" ca="1" si="30"/>
        <v>2.8017732724028603E-5</v>
      </c>
      <c r="O83" s="177">
        <f t="shared" ca="1" si="31"/>
        <v>2599589.9709720444</v>
      </c>
      <c r="P83" s="61">
        <f t="shared" ca="1" si="32"/>
        <v>58558436.521128014</v>
      </c>
      <c r="Q83" s="61">
        <f t="shared" ca="1" si="33"/>
        <v>8693057.1447658911</v>
      </c>
      <c r="R83">
        <f t="shared" ca="1" si="34"/>
        <v>5.2931779418444458E-3</v>
      </c>
    </row>
    <row r="84" spans="1:18">
      <c r="A84" s="174">
        <v>32581</v>
      </c>
      <c r="B84" s="174">
        <v>-0.22816272829496062</v>
      </c>
      <c r="C84" s="174">
        <v>1</v>
      </c>
      <c r="D84" s="176">
        <f t="shared" si="20"/>
        <v>3.2581000000000002</v>
      </c>
      <c r="E84" s="176">
        <f t="shared" si="21"/>
        <v>-0.22816272829496062</v>
      </c>
      <c r="F84" s="61">
        <f t="shared" si="22"/>
        <v>3.2581000000000002</v>
      </c>
      <c r="G84" s="61">
        <f t="shared" si="23"/>
        <v>-0.22816272829496062</v>
      </c>
      <c r="H84" s="61">
        <f t="shared" si="24"/>
        <v>10.615215610000002</v>
      </c>
      <c r="I84" s="61">
        <f t="shared" si="25"/>
        <v>34.585433978941005</v>
      </c>
      <c r="J84" s="61">
        <f t="shared" si="26"/>
        <v>112.68280244678769</v>
      </c>
      <c r="K84" s="61">
        <f t="shared" si="27"/>
        <v>-0.74337698505781125</v>
      </c>
      <c r="L84" s="61">
        <f t="shared" si="28"/>
        <v>-2.4219965550168552</v>
      </c>
      <c r="M84" s="61">
        <f t="shared" ca="1" si="29"/>
        <v>-0.23375590623650239</v>
      </c>
      <c r="N84" s="61">
        <f t="shared" ca="1" si="30"/>
        <v>3.1283639485749387E-5</v>
      </c>
      <c r="O84" s="177">
        <f t="shared" ca="1" si="31"/>
        <v>2599589.9709720444</v>
      </c>
      <c r="P84" s="61">
        <f t="shared" ca="1" si="32"/>
        <v>58558436.521128014</v>
      </c>
      <c r="Q84" s="61">
        <f t="shared" ca="1" si="33"/>
        <v>8693057.1447658911</v>
      </c>
      <c r="R84">
        <f t="shared" ca="1" si="34"/>
        <v>5.593177941541766E-3</v>
      </c>
    </row>
    <row r="85" spans="1:18">
      <c r="A85" s="174">
        <v>32598</v>
      </c>
      <c r="B85" s="174">
        <v>-0.22963362695116549</v>
      </c>
      <c r="C85" s="174">
        <v>1</v>
      </c>
      <c r="D85" s="176">
        <f t="shared" si="20"/>
        <v>3.2597999999999998</v>
      </c>
      <c r="E85" s="176">
        <f t="shared" si="21"/>
        <v>-0.22963362695116549</v>
      </c>
      <c r="F85" s="61">
        <f t="shared" si="22"/>
        <v>3.2597999999999998</v>
      </c>
      <c r="G85" s="61">
        <f t="shared" si="23"/>
        <v>-0.22963362695116549</v>
      </c>
      <c r="H85" s="61">
        <f t="shared" si="24"/>
        <v>10.626296039999998</v>
      </c>
      <c r="I85" s="61">
        <f t="shared" si="25"/>
        <v>34.639599831191994</v>
      </c>
      <c r="J85" s="61">
        <f t="shared" si="26"/>
        <v>112.91816752971965</v>
      </c>
      <c r="K85" s="61">
        <f t="shared" si="27"/>
        <v>-0.74855969713540926</v>
      </c>
      <c r="L85" s="61">
        <f t="shared" si="28"/>
        <v>-2.4401549007220069</v>
      </c>
      <c r="M85" s="61">
        <f t="shared" ca="1" si="29"/>
        <v>-0.23392894363577479</v>
      </c>
      <c r="N85" s="61">
        <f t="shared" ca="1" si="30"/>
        <v>1.8449745421083091E-5</v>
      </c>
      <c r="O85" s="177">
        <f t="shared" ca="1" si="31"/>
        <v>2655823.1491132518</v>
      </c>
      <c r="P85" s="61">
        <f t="shared" ca="1" si="32"/>
        <v>59284254.13495408</v>
      </c>
      <c r="Q85" s="61">
        <f t="shared" ca="1" si="33"/>
        <v>8780128.9796122536</v>
      </c>
      <c r="R85">
        <f t="shared" ca="1" si="34"/>
        <v>4.2953166846093072E-3</v>
      </c>
    </row>
    <row r="86" spans="1:18">
      <c r="A86" s="174">
        <v>32598</v>
      </c>
      <c r="B86" s="174">
        <v>-0.22843362695237621</v>
      </c>
      <c r="C86" s="174">
        <v>1</v>
      </c>
      <c r="D86" s="176">
        <f t="shared" si="20"/>
        <v>3.2597999999999998</v>
      </c>
      <c r="E86" s="176">
        <f t="shared" si="21"/>
        <v>-0.22843362695237621</v>
      </c>
      <c r="F86" s="61">
        <f t="shared" si="22"/>
        <v>3.2597999999999998</v>
      </c>
      <c r="G86" s="61">
        <f t="shared" si="23"/>
        <v>-0.22843362695237621</v>
      </c>
      <c r="H86" s="61">
        <f t="shared" si="24"/>
        <v>10.626296039999998</v>
      </c>
      <c r="I86" s="61">
        <f t="shared" si="25"/>
        <v>34.639599831191994</v>
      </c>
      <c r="J86" s="61">
        <f t="shared" si="26"/>
        <v>112.91816752971965</v>
      </c>
      <c r="K86" s="61">
        <f t="shared" si="27"/>
        <v>-0.74464793713935595</v>
      </c>
      <c r="L86" s="61">
        <f t="shared" si="28"/>
        <v>-2.4274033454868724</v>
      </c>
      <c r="M86" s="61">
        <f t="shared" ca="1" si="29"/>
        <v>-0.23392894363577479</v>
      </c>
      <c r="N86" s="61">
        <f t="shared" ca="1" si="30"/>
        <v>3.0198505450838856E-5</v>
      </c>
      <c r="O86" s="177">
        <f t="shared" ca="1" si="31"/>
        <v>2655823.1491132518</v>
      </c>
      <c r="P86" s="61">
        <f t="shared" ca="1" si="32"/>
        <v>59284254.13495408</v>
      </c>
      <c r="Q86" s="61">
        <f t="shared" ca="1" si="33"/>
        <v>8780128.9796122536</v>
      </c>
      <c r="R86">
        <f t="shared" ca="1" si="34"/>
        <v>5.4953166833985878E-3</v>
      </c>
    </row>
    <row r="87" spans="1:18">
      <c r="A87" s="174">
        <v>32598</v>
      </c>
      <c r="B87" s="174">
        <v>-0.22833362695490242</v>
      </c>
      <c r="C87" s="174">
        <v>1</v>
      </c>
      <c r="D87" s="176">
        <f t="shared" si="20"/>
        <v>3.2597999999999998</v>
      </c>
      <c r="E87" s="176">
        <f t="shared" si="21"/>
        <v>-0.22833362695490242</v>
      </c>
      <c r="F87" s="61">
        <f t="shared" si="22"/>
        <v>3.2597999999999998</v>
      </c>
      <c r="G87" s="61">
        <f t="shared" si="23"/>
        <v>-0.22833362695490242</v>
      </c>
      <c r="H87" s="61">
        <f t="shared" si="24"/>
        <v>10.626296039999998</v>
      </c>
      <c r="I87" s="61">
        <f t="shared" si="25"/>
        <v>34.639599831191994</v>
      </c>
      <c r="J87" s="61">
        <f t="shared" si="26"/>
        <v>112.91816752971965</v>
      </c>
      <c r="K87" s="61">
        <f t="shared" si="27"/>
        <v>-0.74432195714759086</v>
      </c>
      <c r="L87" s="61">
        <f t="shared" si="28"/>
        <v>-2.4263407159097166</v>
      </c>
      <c r="M87" s="61">
        <f t="shared" ca="1" si="29"/>
        <v>-0.23392894363577479</v>
      </c>
      <c r="N87" s="61">
        <f t="shared" ca="1" si="30"/>
        <v>3.1307568759248652E-5</v>
      </c>
      <c r="O87" s="177">
        <f t="shared" ca="1" si="31"/>
        <v>2655823.1491132518</v>
      </c>
      <c r="P87" s="61">
        <f t="shared" ca="1" si="32"/>
        <v>59284254.13495408</v>
      </c>
      <c r="Q87" s="61">
        <f t="shared" ca="1" si="33"/>
        <v>8780128.9796122536</v>
      </c>
      <c r="R87">
        <f t="shared" ca="1" si="34"/>
        <v>5.5953166808723753E-3</v>
      </c>
    </row>
    <row r="88" spans="1:18">
      <c r="A88" s="174">
        <v>32680</v>
      </c>
      <c r="B88" s="174">
        <v>-0.23302723454648336</v>
      </c>
      <c r="C88" s="174">
        <v>1</v>
      </c>
      <c r="D88" s="176">
        <f t="shared" si="20"/>
        <v>3.2679999999999998</v>
      </c>
      <c r="E88" s="176">
        <f t="shared" si="21"/>
        <v>-0.23302723454648336</v>
      </c>
      <c r="F88" s="61">
        <f t="shared" si="22"/>
        <v>3.2679999999999998</v>
      </c>
      <c r="G88" s="61">
        <f t="shared" si="23"/>
        <v>-0.23302723454648336</v>
      </c>
      <c r="H88" s="61">
        <f t="shared" si="24"/>
        <v>10.679823999999998</v>
      </c>
      <c r="I88" s="61">
        <f t="shared" si="25"/>
        <v>34.901664831999994</v>
      </c>
      <c r="J88" s="61">
        <f t="shared" si="26"/>
        <v>114.05864067097598</v>
      </c>
      <c r="K88" s="61">
        <f t="shared" si="27"/>
        <v>-0.76153300249790756</v>
      </c>
      <c r="L88" s="61">
        <f t="shared" si="28"/>
        <v>-2.4886898521631617</v>
      </c>
      <c r="M88" s="61">
        <f t="shared" ca="1" si="29"/>
        <v>-0.23476477851031888</v>
      </c>
      <c r="N88" s="61">
        <f t="shared" ca="1" si="30"/>
        <v>3.0190590262612489E-6</v>
      </c>
      <c r="O88" s="177">
        <f t="shared" ca="1" si="31"/>
        <v>2937510.0748910476</v>
      </c>
      <c r="P88" s="61">
        <f t="shared" ca="1" si="32"/>
        <v>62862522.627895027</v>
      </c>
      <c r="Q88" s="61">
        <f t="shared" ca="1" si="33"/>
        <v>9207721.5983517095</v>
      </c>
      <c r="R88">
        <f t="shared" ca="1" si="34"/>
        <v>1.7375439638355195E-3</v>
      </c>
    </row>
    <row r="89" spans="1:18">
      <c r="A89" s="174">
        <v>32683</v>
      </c>
      <c r="B89" s="174">
        <v>-0.22998671505663951</v>
      </c>
      <c r="C89" s="174">
        <v>1</v>
      </c>
      <c r="D89" s="176">
        <f t="shared" si="20"/>
        <v>3.2683</v>
      </c>
      <c r="E89" s="176">
        <f t="shared" si="21"/>
        <v>-0.22998671505663951</v>
      </c>
      <c r="F89" s="61">
        <f t="shared" si="22"/>
        <v>3.2683</v>
      </c>
      <c r="G89" s="61">
        <f t="shared" si="23"/>
        <v>-0.22998671505663951</v>
      </c>
      <c r="H89" s="61">
        <f t="shared" si="24"/>
        <v>10.681784889999999</v>
      </c>
      <c r="I89" s="61">
        <f t="shared" si="25"/>
        <v>34.911277555986999</v>
      </c>
      <c r="J89" s="61">
        <f t="shared" si="26"/>
        <v>114.10052843623231</v>
      </c>
      <c r="K89" s="61">
        <f t="shared" si="27"/>
        <v>-0.75166558081961488</v>
      </c>
      <c r="L89" s="61">
        <f t="shared" si="28"/>
        <v>-2.4566686177927473</v>
      </c>
      <c r="M89" s="61">
        <f t="shared" ca="1" si="29"/>
        <v>-0.23479539502296279</v>
      </c>
      <c r="N89" s="61">
        <f t="shared" ca="1" si="30"/>
        <v>2.3123403018518876E-5</v>
      </c>
      <c r="O89" s="177">
        <f t="shared" ca="1" si="31"/>
        <v>2948147.6020252435</v>
      </c>
      <c r="P89" s="61">
        <f t="shared" ca="1" si="32"/>
        <v>62995878.273248784</v>
      </c>
      <c r="Q89" s="61">
        <f t="shared" ca="1" si="33"/>
        <v>9223605.3113949466</v>
      </c>
      <c r="R89">
        <f t="shared" ca="1" si="34"/>
        <v>4.8086799663232815E-3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-5.7012581213505199E-2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5.7012581213505199E-2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-5.7012581213505199E-2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5.7012581213505199E-2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-5.7012581213505199E-2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5.7012581213505199E-2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-5.7012581213505199E-2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5.7012581213505199E-2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-5.7012581213505199E-2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5.7012581213505199E-2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-5.7012581213505199E-2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5.7012581213505199E-2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-5.7012581213505199E-2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5.7012581213505199E-2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-5.7012581213505199E-2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5.7012581213505199E-2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-5.7012581213505199E-2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5.7012581213505199E-2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-5.7012581213505199E-2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5.7012581213505199E-2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-5.7012581213505199E-2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5.7012581213505199E-2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-5.7012581213505199E-2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5.7012581213505199E-2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-5.7012581213505199E-2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5.7012581213505199E-2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-5.7012581213505199E-2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5.7012581213505199E-2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-5.7012581213505199E-2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5.7012581213505199E-2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-5.7012581213505199E-2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5.7012581213505199E-2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-5.7012581213505199E-2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5.7012581213505199E-2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-5.7012581213505199E-2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5.7012581213505199E-2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-5.7012581213505199E-2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5.7012581213505199E-2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-5.7012581213505199E-2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5.7012581213505199E-2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-5.7012581213505199E-2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5.7012581213505199E-2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-5.7012581213505199E-2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5.7012581213505199E-2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-5.7012581213505199E-2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5.7012581213505199E-2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-5.7012581213505199E-2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5.7012581213505199E-2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-5.7012581213505199E-2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5.7012581213505199E-2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-5.7012581213505199E-2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5.7012581213505199E-2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-5.7012581213505199E-2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5.7012581213505199E-2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-5.7012581213505199E-2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5.7012581213505199E-2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-5.7012581213505199E-2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5.7012581213505199E-2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-5.7012581213505199E-2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5.7012581213505199E-2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-5.7012581213505199E-2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5.7012581213505199E-2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-5.7012581213505199E-2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5.7012581213505199E-2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-5.7012581213505199E-2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5.7012581213505199E-2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-5.7012581213505199E-2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5.7012581213505199E-2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-5.7012581213505199E-2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5.7012581213505199E-2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-5.7012581213505199E-2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5.7012581213505199E-2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-5.7012581213505199E-2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5.7012581213505199E-2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-5.7012581213505199E-2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5.7012581213505199E-2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-5.7012581213505199E-2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5.7012581213505199E-2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-5.7012581213505199E-2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5.7012581213505199E-2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-5.7012581213505199E-2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5.7012581213505199E-2</v>
      </c>
    </row>
    <row r="131" spans="1:18">
      <c r="A131" s="174"/>
      <c r="B131" s="174"/>
      <c r="C131" s="174"/>
      <c r="D131" s="176">
        <f t="shared" ref="D131:D194" si="35">A131/A$18</f>
        <v>0</v>
      </c>
      <c r="E131" s="176">
        <f t="shared" ref="E131:E194" si="36">B131/B$18</f>
        <v>0</v>
      </c>
      <c r="F131" s="61">
        <f t="shared" ref="F131:F194" si="37">$C131*D131</f>
        <v>0</v>
      </c>
      <c r="G131" s="61">
        <f t="shared" ref="G131:G194" si="38">$C131*E131</f>
        <v>0</v>
      </c>
      <c r="H131" s="61">
        <f t="shared" ref="H131:H194" si="39">C131*D131*D131</f>
        <v>0</v>
      </c>
      <c r="I131" s="61">
        <f t="shared" ref="I131:I194" si="40">C131*D131*D131*D131</f>
        <v>0</v>
      </c>
      <c r="J131" s="61">
        <f t="shared" ref="J131:J194" si="41">C131*D131*D131*D131*D131</f>
        <v>0</v>
      </c>
      <c r="K131" s="61">
        <f t="shared" ref="K131:K194" si="42">C131*E131*D131</f>
        <v>0</v>
      </c>
      <c r="L131" s="61">
        <f t="shared" ref="L131:L194" si="43">C131*E131*D131*D131</f>
        <v>0</v>
      </c>
      <c r="M131" s="61">
        <f t="shared" ref="M131:M194" ca="1" si="44">+E$4+E$5*D131+E$6*D131^2</f>
        <v>-5.7012581213505199E-2</v>
      </c>
      <c r="N131" s="61">
        <f t="shared" ref="N131:N194" ca="1" si="45">C131*(M131-E131)^2</f>
        <v>0</v>
      </c>
      <c r="O131" s="177">
        <f t="shared" ref="O131:O194" ca="1" si="46">(C131*O$1-O$2*F131+O$3*H131)^2</f>
        <v>0</v>
      </c>
      <c r="P131" s="61">
        <f t="shared" ref="P131:P194" ca="1" si="47">(-C131*O$2+O$4*F131-O$5*H131)^2</f>
        <v>0</v>
      </c>
      <c r="Q131" s="61">
        <f t="shared" ref="Q131:Q194" ca="1" si="48">+(C131*O$3-F131*O$5+H131*O$6)^2</f>
        <v>0</v>
      </c>
      <c r="R131">
        <f t="shared" ref="R131:R194" ca="1" si="49">+E131-M131</f>
        <v>5.7012581213505199E-2</v>
      </c>
    </row>
    <row r="132" spans="1:18">
      <c r="A132" s="174"/>
      <c r="B132" s="174"/>
      <c r="C132" s="174"/>
      <c r="D132" s="176">
        <f t="shared" si="35"/>
        <v>0</v>
      </c>
      <c r="E132" s="176">
        <f t="shared" si="36"/>
        <v>0</v>
      </c>
      <c r="F132" s="61">
        <f t="shared" si="37"/>
        <v>0</v>
      </c>
      <c r="G132" s="61">
        <f t="shared" si="38"/>
        <v>0</v>
      </c>
      <c r="H132" s="61">
        <f t="shared" si="39"/>
        <v>0</v>
      </c>
      <c r="I132" s="61">
        <f t="shared" si="40"/>
        <v>0</v>
      </c>
      <c r="J132" s="61">
        <f t="shared" si="41"/>
        <v>0</v>
      </c>
      <c r="K132" s="61">
        <f t="shared" si="42"/>
        <v>0</v>
      </c>
      <c r="L132" s="61">
        <f t="shared" si="43"/>
        <v>0</v>
      </c>
      <c r="M132" s="61">
        <f t="shared" ca="1" si="44"/>
        <v>-5.7012581213505199E-2</v>
      </c>
      <c r="N132" s="61">
        <f t="shared" ca="1" si="45"/>
        <v>0</v>
      </c>
      <c r="O132" s="177">
        <f t="shared" ca="1" si="46"/>
        <v>0</v>
      </c>
      <c r="P132" s="61">
        <f t="shared" ca="1" si="47"/>
        <v>0</v>
      </c>
      <c r="Q132" s="61">
        <f t="shared" ca="1" si="48"/>
        <v>0</v>
      </c>
      <c r="R132">
        <f t="shared" ca="1" si="49"/>
        <v>5.7012581213505199E-2</v>
      </c>
    </row>
    <row r="133" spans="1:18">
      <c r="A133" s="174"/>
      <c r="B133" s="174"/>
      <c r="C133" s="174"/>
      <c r="D133" s="176">
        <f t="shared" si="35"/>
        <v>0</v>
      </c>
      <c r="E133" s="176">
        <f t="shared" si="36"/>
        <v>0</v>
      </c>
      <c r="F133" s="61">
        <f t="shared" si="37"/>
        <v>0</v>
      </c>
      <c r="G133" s="61">
        <f t="shared" si="38"/>
        <v>0</v>
      </c>
      <c r="H133" s="61">
        <f t="shared" si="39"/>
        <v>0</v>
      </c>
      <c r="I133" s="61">
        <f t="shared" si="40"/>
        <v>0</v>
      </c>
      <c r="J133" s="61">
        <f t="shared" si="41"/>
        <v>0</v>
      </c>
      <c r="K133" s="61">
        <f t="shared" si="42"/>
        <v>0</v>
      </c>
      <c r="L133" s="61">
        <f t="shared" si="43"/>
        <v>0</v>
      </c>
      <c r="M133" s="61">
        <f t="shared" ca="1" si="44"/>
        <v>-5.7012581213505199E-2</v>
      </c>
      <c r="N133" s="61">
        <f t="shared" ca="1" si="45"/>
        <v>0</v>
      </c>
      <c r="O133" s="177">
        <f t="shared" ca="1" si="46"/>
        <v>0</v>
      </c>
      <c r="P133" s="61">
        <f t="shared" ca="1" si="47"/>
        <v>0</v>
      </c>
      <c r="Q133" s="61">
        <f t="shared" ca="1" si="48"/>
        <v>0</v>
      </c>
      <c r="R133">
        <f t="shared" ca="1" si="49"/>
        <v>5.7012581213505199E-2</v>
      </c>
    </row>
    <row r="134" spans="1:18">
      <c r="A134" s="174"/>
      <c r="B134" s="174"/>
      <c r="C134" s="174"/>
      <c r="D134" s="176">
        <f t="shared" si="35"/>
        <v>0</v>
      </c>
      <c r="E134" s="176">
        <f t="shared" si="36"/>
        <v>0</v>
      </c>
      <c r="F134" s="61">
        <f t="shared" si="37"/>
        <v>0</v>
      </c>
      <c r="G134" s="61">
        <f t="shared" si="38"/>
        <v>0</v>
      </c>
      <c r="H134" s="61">
        <f t="shared" si="39"/>
        <v>0</v>
      </c>
      <c r="I134" s="61">
        <f t="shared" si="40"/>
        <v>0</v>
      </c>
      <c r="J134" s="61">
        <f t="shared" si="41"/>
        <v>0</v>
      </c>
      <c r="K134" s="61">
        <f t="shared" si="42"/>
        <v>0</v>
      </c>
      <c r="L134" s="61">
        <f t="shared" si="43"/>
        <v>0</v>
      </c>
      <c r="M134" s="61">
        <f t="shared" ca="1" si="44"/>
        <v>-5.7012581213505199E-2</v>
      </c>
      <c r="N134" s="61">
        <f t="shared" ca="1" si="45"/>
        <v>0</v>
      </c>
      <c r="O134" s="177">
        <f t="shared" ca="1" si="46"/>
        <v>0</v>
      </c>
      <c r="P134" s="61">
        <f t="shared" ca="1" si="47"/>
        <v>0</v>
      </c>
      <c r="Q134" s="61">
        <f t="shared" ca="1" si="48"/>
        <v>0</v>
      </c>
      <c r="R134">
        <f t="shared" ca="1" si="49"/>
        <v>5.7012581213505199E-2</v>
      </c>
    </row>
    <row r="135" spans="1:18">
      <c r="A135" s="174"/>
      <c r="B135" s="174"/>
      <c r="C135" s="174"/>
      <c r="D135" s="176">
        <f t="shared" si="35"/>
        <v>0</v>
      </c>
      <c r="E135" s="176">
        <f t="shared" si="36"/>
        <v>0</v>
      </c>
      <c r="F135" s="61">
        <f t="shared" si="37"/>
        <v>0</v>
      </c>
      <c r="G135" s="61">
        <f t="shared" si="38"/>
        <v>0</v>
      </c>
      <c r="H135" s="61">
        <f t="shared" si="39"/>
        <v>0</v>
      </c>
      <c r="I135" s="61">
        <f t="shared" si="40"/>
        <v>0</v>
      </c>
      <c r="J135" s="61">
        <f t="shared" si="41"/>
        <v>0</v>
      </c>
      <c r="K135" s="61">
        <f t="shared" si="42"/>
        <v>0</v>
      </c>
      <c r="L135" s="61">
        <f t="shared" si="43"/>
        <v>0</v>
      </c>
      <c r="M135" s="61">
        <f t="shared" ca="1" si="44"/>
        <v>-5.7012581213505199E-2</v>
      </c>
      <c r="N135" s="61">
        <f t="shared" ca="1" si="45"/>
        <v>0</v>
      </c>
      <c r="O135" s="177">
        <f t="shared" ca="1" si="46"/>
        <v>0</v>
      </c>
      <c r="P135" s="61">
        <f t="shared" ca="1" si="47"/>
        <v>0</v>
      </c>
      <c r="Q135" s="61">
        <f t="shared" ca="1" si="48"/>
        <v>0</v>
      </c>
      <c r="R135">
        <f t="shared" ca="1" si="49"/>
        <v>5.7012581213505199E-2</v>
      </c>
    </row>
    <row r="136" spans="1:18">
      <c r="A136" s="174"/>
      <c r="B136" s="174"/>
      <c r="C136" s="174"/>
      <c r="D136" s="176">
        <f t="shared" si="35"/>
        <v>0</v>
      </c>
      <c r="E136" s="176">
        <f t="shared" si="36"/>
        <v>0</v>
      </c>
      <c r="F136" s="61">
        <f t="shared" si="37"/>
        <v>0</v>
      </c>
      <c r="G136" s="61">
        <f t="shared" si="38"/>
        <v>0</v>
      </c>
      <c r="H136" s="61">
        <f t="shared" si="39"/>
        <v>0</v>
      </c>
      <c r="I136" s="61">
        <f t="shared" si="40"/>
        <v>0</v>
      </c>
      <c r="J136" s="61">
        <f t="shared" si="41"/>
        <v>0</v>
      </c>
      <c r="K136" s="61">
        <f t="shared" si="42"/>
        <v>0</v>
      </c>
      <c r="L136" s="61">
        <f t="shared" si="43"/>
        <v>0</v>
      </c>
      <c r="M136" s="61">
        <f t="shared" ca="1" si="44"/>
        <v>-5.7012581213505199E-2</v>
      </c>
      <c r="N136" s="61">
        <f t="shared" ca="1" si="45"/>
        <v>0</v>
      </c>
      <c r="O136" s="177">
        <f t="shared" ca="1" si="46"/>
        <v>0</v>
      </c>
      <c r="P136" s="61">
        <f t="shared" ca="1" si="47"/>
        <v>0</v>
      </c>
      <c r="Q136" s="61">
        <f t="shared" ca="1" si="48"/>
        <v>0</v>
      </c>
      <c r="R136">
        <f t="shared" ca="1" si="49"/>
        <v>5.7012581213505199E-2</v>
      </c>
    </row>
    <row r="137" spans="1:18">
      <c r="A137" s="174"/>
      <c r="B137" s="174"/>
      <c r="C137" s="174"/>
      <c r="D137" s="176">
        <f t="shared" si="35"/>
        <v>0</v>
      </c>
      <c r="E137" s="176">
        <f t="shared" si="36"/>
        <v>0</v>
      </c>
      <c r="F137" s="61">
        <f t="shared" si="37"/>
        <v>0</v>
      </c>
      <c r="G137" s="61">
        <f t="shared" si="38"/>
        <v>0</v>
      </c>
      <c r="H137" s="61">
        <f t="shared" si="39"/>
        <v>0</v>
      </c>
      <c r="I137" s="61">
        <f t="shared" si="40"/>
        <v>0</v>
      </c>
      <c r="J137" s="61">
        <f t="shared" si="41"/>
        <v>0</v>
      </c>
      <c r="K137" s="61">
        <f t="shared" si="42"/>
        <v>0</v>
      </c>
      <c r="L137" s="61">
        <f t="shared" si="43"/>
        <v>0</v>
      </c>
      <c r="M137" s="61">
        <f t="shared" ca="1" si="44"/>
        <v>-5.7012581213505199E-2</v>
      </c>
      <c r="N137" s="61">
        <f t="shared" ca="1" si="45"/>
        <v>0</v>
      </c>
      <c r="O137" s="177">
        <f t="shared" ca="1" si="46"/>
        <v>0</v>
      </c>
      <c r="P137" s="61">
        <f t="shared" ca="1" si="47"/>
        <v>0</v>
      </c>
      <c r="Q137" s="61">
        <f t="shared" ca="1" si="48"/>
        <v>0</v>
      </c>
      <c r="R137">
        <f t="shared" ca="1" si="49"/>
        <v>5.7012581213505199E-2</v>
      </c>
    </row>
    <row r="138" spans="1:18">
      <c r="A138" s="174"/>
      <c r="B138" s="174"/>
      <c r="C138" s="174"/>
      <c r="D138" s="176">
        <f t="shared" si="35"/>
        <v>0</v>
      </c>
      <c r="E138" s="176">
        <f t="shared" si="36"/>
        <v>0</v>
      </c>
      <c r="F138" s="61">
        <f t="shared" si="37"/>
        <v>0</v>
      </c>
      <c r="G138" s="61">
        <f t="shared" si="38"/>
        <v>0</v>
      </c>
      <c r="H138" s="61">
        <f t="shared" si="39"/>
        <v>0</v>
      </c>
      <c r="I138" s="61">
        <f t="shared" si="40"/>
        <v>0</v>
      </c>
      <c r="J138" s="61">
        <f t="shared" si="41"/>
        <v>0</v>
      </c>
      <c r="K138" s="61">
        <f t="shared" si="42"/>
        <v>0</v>
      </c>
      <c r="L138" s="61">
        <f t="shared" si="43"/>
        <v>0</v>
      </c>
      <c r="M138" s="61">
        <f t="shared" ca="1" si="44"/>
        <v>-5.7012581213505199E-2</v>
      </c>
      <c r="N138" s="61">
        <f t="shared" ca="1" si="45"/>
        <v>0</v>
      </c>
      <c r="O138" s="177">
        <f t="shared" ca="1" si="46"/>
        <v>0</v>
      </c>
      <c r="P138" s="61">
        <f t="shared" ca="1" si="47"/>
        <v>0</v>
      </c>
      <c r="Q138" s="61">
        <f t="shared" ca="1" si="48"/>
        <v>0</v>
      </c>
      <c r="R138">
        <f t="shared" ca="1" si="49"/>
        <v>5.7012581213505199E-2</v>
      </c>
    </row>
    <row r="139" spans="1:18">
      <c r="A139" s="174"/>
      <c r="B139" s="174"/>
      <c r="C139" s="174"/>
      <c r="D139" s="176">
        <f t="shared" si="35"/>
        <v>0</v>
      </c>
      <c r="E139" s="176">
        <f t="shared" si="36"/>
        <v>0</v>
      </c>
      <c r="F139" s="61">
        <f t="shared" si="37"/>
        <v>0</v>
      </c>
      <c r="G139" s="61">
        <f t="shared" si="38"/>
        <v>0</v>
      </c>
      <c r="H139" s="61">
        <f t="shared" si="39"/>
        <v>0</v>
      </c>
      <c r="I139" s="61">
        <f t="shared" si="40"/>
        <v>0</v>
      </c>
      <c r="J139" s="61">
        <f t="shared" si="41"/>
        <v>0</v>
      </c>
      <c r="K139" s="61">
        <f t="shared" si="42"/>
        <v>0</v>
      </c>
      <c r="L139" s="61">
        <f t="shared" si="43"/>
        <v>0</v>
      </c>
      <c r="M139" s="61">
        <f t="shared" ca="1" si="44"/>
        <v>-5.7012581213505199E-2</v>
      </c>
      <c r="N139" s="61">
        <f t="shared" ca="1" si="45"/>
        <v>0</v>
      </c>
      <c r="O139" s="177">
        <f t="shared" ca="1" si="46"/>
        <v>0</v>
      </c>
      <c r="P139" s="61">
        <f t="shared" ca="1" si="47"/>
        <v>0</v>
      </c>
      <c r="Q139" s="61">
        <f t="shared" ca="1" si="48"/>
        <v>0</v>
      </c>
      <c r="R139">
        <f t="shared" ca="1" si="49"/>
        <v>5.7012581213505199E-2</v>
      </c>
    </row>
    <row r="140" spans="1:18">
      <c r="A140" s="174"/>
      <c r="B140" s="174"/>
      <c r="C140" s="174"/>
      <c r="D140" s="176">
        <f t="shared" si="35"/>
        <v>0</v>
      </c>
      <c r="E140" s="176">
        <f t="shared" si="36"/>
        <v>0</v>
      </c>
      <c r="F140" s="61">
        <f t="shared" si="37"/>
        <v>0</v>
      </c>
      <c r="G140" s="61">
        <f t="shared" si="38"/>
        <v>0</v>
      </c>
      <c r="H140" s="61">
        <f t="shared" si="39"/>
        <v>0</v>
      </c>
      <c r="I140" s="61">
        <f t="shared" si="40"/>
        <v>0</v>
      </c>
      <c r="J140" s="61">
        <f t="shared" si="41"/>
        <v>0</v>
      </c>
      <c r="K140" s="61">
        <f t="shared" si="42"/>
        <v>0</v>
      </c>
      <c r="L140" s="61">
        <f t="shared" si="43"/>
        <v>0</v>
      </c>
      <c r="M140" s="61">
        <f t="shared" ca="1" si="44"/>
        <v>-5.7012581213505199E-2</v>
      </c>
      <c r="N140" s="61">
        <f t="shared" ca="1" si="45"/>
        <v>0</v>
      </c>
      <c r="O140" s="177">
        <f t="shared" ca="1" si="46"/>
        <v>0</v>
      </c>
      <c r="P140" s="61">
        <f t="shared" ca="1" si="47"/>
        <v>0</v>
      </c>
      <c r="Q140" s="61">
        <f t="shared" ca="1" si="48"/>
        <v>0</v>
      </c>
      <c r="R140">
        <f t="shared" ca="1" si="49"/>
        <v>5.7012581213505199E-2</v>
      </c>
    </row>
    <row r="141" spans="1:18">
      <c r="A141" s="174"/>
      <c r="B141" s="174"/>
      <c r="C141" s="174"/>
      <c r="D141" s="176">
        <f t="shared" si="35"/>
        <v>0</v>
      </c>
      <c r="E141" s="176">
        <f t="shared" si="36"/>
        <v>0</v>
      </c>
      <c r="F141" s="61">
        <f t="shared" si="37"/>
        <v>0</v>
      </c>
      <c r="G141" s="61">
        <f t="shared" si="38"/>
        <v>0</v>
      </c>
      <c r="H141" s="61">
        <f t="shared" si="39"/>
        <v>0</v>
      </c>
      <c r="I141" s="61">
        <f t="shared" si="40"/>
        <v>0</v>
      </c>
      <c r="J141" s="61">
        <f t="shared" si="41"/>
        <v>0</v>
      </c>
      <c r="K141" s="61">
        <f t="shared" si="42"/>
        <v>0</v>
      </c>
      <c r="L141" s="61">
        <f t="shared" si="43"/>
        <v>0</v>
      </c>
      <c r="M141" s="61">
        <f t="shared" ca="1" si="44"/>
        <v>-5.7012581213505199E-2</v>
      </c>
      <c r="N141" s="61">
        <f t="shared" ca="1" si="45"/>
        <v>0</v>
      </c>
      <c r="O141" s="177">
        <f t="shared" ca="1" si="46"/>
        <v>0</v>
      </c>
      <c r="P141" s="61">
        <f t="shared" ca="1" si="47"/>
        <v>0</v>
      </c>
      <c r="Q141" s="61">
        <f t="shared" ca="1" si="48"/>
        <v>0</v>
      </c>
      <c r="R141">
        <f t="shared" ca="1" si="49"/>
        <v>5.7012581213505199E-2</v>
      </c>
    </row>
    <row r="142" spans="1:18">
      <c r="A142" s="174"/>
      <c r="B142" s="174"/>
      <c r="C142" s="174"/>
      <c r="D142" s="176">
        <f t="shared" si="35"/>
        <v>0</v>
      </c>
      <c r="E142" s="176">
        <f t="shared" si="36"/>
        <v>0</v>
      </c>
      <c r="F142" s="61">
        <f t="shared" si="37"/>
        <v>0</v>
      </c>
      <c r="G142" s="61">
        <f t="shared" si="38"/>
        <v>0</v>
      </c>
      <c r="H142" s="61">
        <f t="shared" si="39"/>
        <v>0</v>
      </c>
      <c r="I142" s="61">
        <f t="shared" si="40"/>
        <v>0</v>
      </c>
      <c r="J142" s="61">
        <f t="shared" si="41"/>
        <v>0</v>
      </c>
      <c r="K142" s="61">
        <f t="shared" si="42"/>
        <v>0</v>
      </c>
      <c r="L142" s="61">
        <f t="shared" si="43"/>
        <v>0</v>
      </c>
      <c r="M142" s="61">
        <f t="shared" ca="1" si="44"/>
        <v>-5.7012581213505199E-2</v>
      </c>
      <c r="N142" s="61">
        <f t="shared" ca="1" si="45"/>
        <v>0</v>
      </c>
      <c r="O142" s="177">
        <f t="shared" ca="1" si="46"/>
        <v>0</v>
      </c>
      <c r="P142" s="61">
        <f t="shared" ca="1" si="47"/>
        <v>0</v>
      </c>
      <c r="Q142" s="61">
        <f t="shared" ca="1" si="48"/>
        <v>0</v>
      </c>
      <c r="R142">
        <f t="shared" ca="1" si="49"/>
        <v>5.7012581213505199E-2</v>
      </c>
    </row>
    <row r="143" spans="1:18">
      <c r="A143" s="174"/>
      <c r="B143" s="174"/>
      <c r="C143" s="174"/>
      <c r="D143" s="176">
        <f t="shared" si="35"/>
        <v>0</v>
      </c>
      <c r="E143" s="176">
        <f t="shared" si="36"/>
        <v>0</v>
      </c>
      <c r="F143" s="61">
        <f t="shared" si="37"/>
        <v>0</v>
      </c>
      <c r="G143" s="61">
        <f t="shared" si="38"/>
        <v>0</v>
      </c>
      <c r="H143" s="61">
        <f t="shared" si="39"/>
        <v>0</v>
      </c>
      <c r="I143" s="61">
        <f t="shared" si="40"/>
        <v>0</v>
      </c>
      <c r="J143" s="61">
        <f t="shared" si="41"/>
        <v>0</v>
      </c>
      <c r="K143" s="61">
        <f t="shared" si="42"/>
        <v>0</v>
      </c>
      <c r="L143" s="61">
        <f t="shared" si="43"/>
        <v>0</v>
      </c>
      <c r="M143" s="61">
        <f t="shared" ca="1" si="44"/>
        <v>-5.7012581213505199E-2</v>
      </c>
      <c r="N143" s="61">
        <f t="shared" ca="1" si="45"/>
        <v>0</v>
      </c>
      <c r="O143" s="177">
        <f t="shared" ca="1" si="46"/>
        <v>0</v>
      </c>
      <c r="P143" s="61">
        <f t="shared" ca="1" si="47"/>
        <v>0</v>
      </c>
      <c r="Q143" s="61">
        <f t="shared" ca="1" si="48"/>
        <v>0</v>
      </c>
      <c r="R143">
        <f t="shared" ca="1" si="49"/>
        <v>5.7012581213505199E-2</v>
      </c>
    </row>
    <row r="144" spans="1:18">
      <c r="A144" s="4"/>
      <c r="B144" s="4"/>
      <c r="C144" s="174"/>
      <c r="D144" s="176">
        <f t="shared" si="35"/>
        <v>0</v>
      </c>
      <c r="E144" s="176">
        <f t="shared" si="36"/>
        <v>0</v>
      </c>
      <c r="F144" s="61">
        <f t="shared" si="37"/>
        <v>0</v>
      </c>
      <c r="G144" s="61">
        <f t="shared" si="38"/>
        <v>0</v>
      </c>
      <c r="H144" s="61">
        <f t="shared" si="39"/>
        <v>0</v>
      </c>
      <c r="I144" s="61">
        <f t="shared" si="40"/>
        <v>0</v>
      </c>
      <c r="J144" s="61">
        <f t="shared" si="41"/>
        <v>0</v>
      </c>
      <c r="K144" s="61">
        <f t="shared" si="42"/>
        <v>0</v>
      </c>
      <c r="L144" s="61">
        <f t="shared" si="43"/>
        <v>0</v>
      </c>
      <c r="M144" s="61">
        <f t="shared" ca="1" si="44"/>
        <v>-5.7012581213505199E-2</v>
      </c>
      <c r="N144" s="61">
        <f t="shared" ca="1" si="45"/>
        <v>0</v>
      </c>
      <c r="O144" s="177">
        <f t="shared" ca="1" si="46"/>
        <v>0</v>
      </c>
      <c r="P144" s="61">
        <f t="shared" ca="1" si="47"/>
        <v>0</v>
      </c>
      <c r="Q144" s="61">
        <f t="shared" ca="1" si="48"/>
        <v>0</v>
      </c>
      <c r="R144">
        <f t="shared" ca="1" si="49"/>
        <v>5.7012581213505199E-2</v>
      </c>
    </row>
    <row r="145" spans="1:18">
      <c r="A145" s="4"/>
      <c r="B145" s="4"/>
      <c r="C145" s="174"/>
      <c r="D145" s="176">
        <f t="shared" si="35"/>
        <v>0</v>
      </c>
      <c r="E145" s="176">
        <f t="shared" si="36"/>
        <v>0</v>
      </c>
      <c r="F145" s="61">
        <f t="shared" si="37"/>
        <v>0</v>
      </c>
      <c r="G145" s="61">
        <f t="shared" si="38"/>
        <v>0</v>
      </c>
      <c r="H145" s="61">
        <f t="shared" si="39"/>
        <v>0</v>
      </c>
      <c r="I145" s="61">
        <f t="shared" si="40"/>
        <v>0</v>
      </c>
      <c r="J145" s="61">
        <f t="shared" si="41"/>
        <v>0</v>
      </c>
      <c r="K145" s="61">
        <f t="shared" si="42"/>
        <v>0</v>
      </c>
      <c r="L145" s="61">
        <f t="shared" si="43"/>
        <v>0</v>
      </c>
      <c r="M145" s="61">
        <f t="shared" ca="1" si="44"/>
        <v>-5.7012581213505199E-2</v>
      </c>
      <c r="N145" s="61">
        <f t="shared" ca="1" si="45"/>
        <v>0</v>
      </c>
      <c r="O145" s="177">
        <f t="shared" ca="1" si="46"/>
        <v>0</v>
      </c>
      <c r="P145" s="61">
        <f t="shared" ca="1" si="47"/>
        <v>0</v>
      </c>
      <c r="Q145" s="61">
        <f t="shared" ca="1" si="48"/>
        <v>0</v>
      </c>
      <c r="R145">
        <f t="shared" ca="1" si="49"/>
        <v>5.7012581213505199E-2</v>
      </c>
    </row>
    <row r="146" spans="1:18">
      <c r="A146" s="4"/>
      <c r="B146" s="4"/>
      <c r="C146" s="174"/>
      <c r="D146" s="176">
        <f t="shared" si="35"/>
        <v>0</v>
      </c>
      <c r="E146" s="176">
        <f t="shared" si="36"/>
        <v>0</v>
      </c>
      <c r="F146" s="61">
        <f t="shared" si="37"/>
        <v>0</v>
      </c>
      <c r="G146" s="61">
        <f t="shared" si="38"/>
        <v>0</v>
      </c>
      <c r="H146" s="61">
        <f t="shared" si="39"/>
        <v>0</v>
      </c>
      <c r="I146" s="61">
        <f t="shared" si="40"/>
        <v>0</v>
      </c>
      <c r="J146" s="61">
        <f t="shared" si="41"/>
        <v>0</v>
      </c>
      <c r="K146" s="61">
        <f t="shared" si="42"/>
        <v>0</v>
      </c>
      <c r="L146" s="61">
        <f t="shared" si="43"/>
        <v>0</v>
      </c>
      <c r="M146" s="61">
        <f t="shared" ca="1" si="44"/>
        <v>-5.7012581213505199E-2</v>
      </c>
      <c r="N146" s="61">
        <f t="shared" ca="1" si="45"/>
        <v>0</v>
      </c>
      <c r="O146" s="177">
        <f t="shared" ca="1" si="46"/>
        <v>0</v>
      </c>
      <c r="P146" s="61">
        <f t="shared" ca="1" si="47"/>
        <v>0</v>
      </c>
      <c r="Q146" s="61">
        <f t="shared" ca="1" si="48"/>
        <v>0</v>
      </c>
      <c r="R146">
        <f t="shared" ca="1" si="49"/>
        <v>5.7012581213505199E-2</v>
      </c>
    </row>
    <row r="147" spans="1:18">
      <c r="A147" s="4"/>
      <c r="B147" s="4"/>
      <c r="C147" s="174"/>
      <c r="D147" s="176">
        <f t="shared" si="35"/>
        <v>0</v>
      </c>
      <c r="E147" s="176">
        <f t="shared" si="36"/>
        <v>0</v>
      </c>
      <c r="F147" s="61">
        <f t="shared" si="37"/>
        <v>0</v>
      </c>
      <c r="G147" s="61">
        <f t="shared" si="38"/>
        <v>0</v>
      </c>
      <c r="H147" s="61">
        <f t="shared" si="39"/>
        <v>0</v>
      </c>
      <c r="I147" s="61">
        <f t="shared" si="40"/>
        <v>0</v>
      </c>
      <c r="J147" s="61">
        <f t="shared" si="41"/>
        <v>0</v>
      </c>
      <c r="K147" s="61">
        <f t="shared" si="42"/>
        <v>0</v>
      </c>
      <c r="L147" s="61">
        <f t="shared" si="43"/>
        <v>0</v>
      </c>
      <c r="M147" s="61">
        <f t="shared" ca="1" si="44"/>
        <v>-5.7012581213505199E-2</v>
      </c>
      <c r="N147" s="61">
        <f t="shared" ca="1" si="45"/>
        <v>0</v>
      </c>
      <c r="O147" s="177">
        <f t="shared" ca="1" si="46"/>
        <v>0</v>
      </c>
      <c r="P147" s="61">
        <f t="shared" ca="1" si="47"/>
        <v>0</v>
      </c>
      <c r="Q147" s="61">
        <f t="shared" ca="1" si="48"/>
        <v>0</v>
      </c>
      <c r="R147">
        <f t="shared" ca="1" si="49"/>
        <v>5.7012581213505199E-2</v>
      </c>
    </row>
    <row r="148" spans="1:18">
      <c r="A148" s="4"/>
      <c r="B148" s="4"/>
      <c r="C148" s="174"/>
      <c r="D148" s="176">
        <f t="shared" si="35"/>
        <v>0</v>
      </c>
      <c r="E148" s="176">
        <f t="shared" si="36"/>
        <v>0</v>
      </c>
      <c r="F148" s="61">
        <f t="shared" si="37"/>
        <v>0</v>
      </c>
      <c r="G148" s="61">
        <f t="shared" si="38"/>
        <v>0</v>
      </c>
      <c r="H148" s="61">
        <f t="shared" si="39"/>
        <v>0</v>
      </c>
      <c r="I148" s="61">
        <f t="shared" si="40"/>
        <v>0</v>
      </c>
      <c r="J148" s="61">
        <f t="shared" si="41"/>
        <v>0</v>
      </c>
      <c r="K148" s="61">
        <f t="shared" si="42"/>
        <v>0</v>
      </c>
      <c r="L148" s="61">
        <f t="shared" si="43"/>
        <v>0</v>
      </c>
      <c r="M148" s="61">
        <f t="shared" ca="1" si="44"/>
        <v>-5.7012581213505199E-2</v>
      </c>
      <c r="N148" s="61">
        <f t="shared" ca="1" si="45"/>
        <v>0</v>
      </c>
      <c r="O148" s="177">
        <f t="shared" ca="1" si="46"/>
        <v>0</v>
      </c>
      <c r="P148" s="61">
        <f t="shared" ca="1" si="47"/>
        <v>0</v>
      </c>
      <c r="Q148" s="61">
        <f t="shared" ca="1" si="48"/>
        <v>0</v>
      </c>
      <c r="R148">
        <f t="shared" ca="1" si="49"/>
        <v>5.7012581213505199E-2</v>
      </c>
    </row>
    <row r="149" spans="1:18">
      <c r="A149" s="4"/>
      <c r="B149" s="4"/>
      <c r="C149" s="174"/>
      <c r="D149" s="176">
        <f t="shared" si="35"/>
        <v>0</v>
      </c>
      <c r="E149" s="176">
        <f t="shared" si="36"/>
        <v>0</v>
      </c>
      <c r="F149" s="61">
        <f t="shared" si="37"/>
        <v>0</v>
      </c>
      <c r="G149" s="61">
        <f t="shared" si="38"/>
        <v>0</v>
      </c>
      <c r="H149" s="61">
        <f t="shared" si="39"/>
        <v>0</v>
      </c>
      <c r="I149" s="61">
        <f t="shared" si="40"/>
        <v>0</v>
      </c>
      <c r="J149" s="61">
        <f t="shared" si="41"/>
        <v>0</v>
      </c>
      <c r="K149" s="61">
        <f t="shared" si="42"/>
        <v>0</v>
      </c>
      <c r="L149" s="61">
        <f t="shared" si="43"/>
        <v>0</v>
      </c>
      <c r="M149" s="61">
        <f t="shared" ca="1" si="44"/>
        <v>-5.7012581213505199E-2</v>
      </c>
      <c r="N149" s="61">
        <f t="shared" ca="1" si="45"/>
        <v>0</v>
      </c>
      <c r="O149" s="177">
        <f t="shared" ca="1" si="46"/>
        <v>0</v>
      </c>
      <c r="P149" s="61">
        <f t="shared" ca="1" si="47"/>
        <v>0</v>
      </c>
      <c r="Q149" s="61">
        <f t="shared" ca="1" si="48"/>
        <v>0</v>
      </c>
      <c r="R149">
        <f t="shared" ca="1" si="49"/>
        <v>5.7012581213505199E-2</v>
      </c>
    </row>
    <row r="150" spans="1:18">
      <c r="A150" s="4"/>
      <c r="B150" s="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-5.7012581213505199E-2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5.7012581213505199E-2</v>
      </c>
    </row>
    <row r="151" spans="1:18">
      <c r="A151" s="4"/>
      <c r="B151" s="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-5.7012581213505199E-2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5.7012581213505199E-2</v>
      </c>
    </row>
    <row r="152" spans="1:18">
      <c r="A152" s="4"/>
      <c r="B152" s="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-5.7012581213505199E-2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5.7012581213505199E-2</v>
      </c>
    </row>
    <row r="153" spans="1:18">
      <c r="A153" s="4"/>
      <c r="B153" s="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-5.7012581213505199E-2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5.7012581213505199E-2</v>
      </c>
    </row>
    <row r="154" spans="1:18">
      <c r="A154" s="4"/>
      <c r="B154" s="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-5.7012581213505199E-2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5.7012581213505199E-2</v>
      </c>
    </row>
    <row r="155" spans="1:18">
      <c r="A155" s="4"/>
      <c r="B155" s="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-5.7012581213505199E-2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5.7012581213505199E-2</v>
      </c>
    </row>
    <row r="156" spans="1:18">
      <c r="A156" s="4"/>
      <c r="B156" s="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-5.7012581213505199E-2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5.7012581213505199E-2</v>
      </c>
    </row>
    <row r="157" spans="1:18">
      <c r="A157" s="4"/>
      <c r="B157" s="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-5.7012581213505199E-2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5.7012581213505199E-2</v>
      </c>
    </row>
    <row r="158" spans="1:18">
      <c r="A158" s="4"/>
      <c r="B158" s="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-5.7012581213505199E-2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5.7012581213505199E-2</v>
      </c>
    </row>
    <row r="159" spans="1:18">
      <c r="A159" s="4"/>
      <c r="B159" s="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-5.7012581213505199E-2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5.7012581213505199E-2</v>
      </c>
    </row>
    <row r="160" spans="1:18">
      <c r="A160" s="4"/>
      <c r="B160" s="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-5.7012581213505199E-2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5.7012581213505199E-2</v>
      </c>
    </row>
    <row r="161" spans="1:18">
      <c r="A161" s="4"/>
      <c r="B161" s="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-5.7012581213505199E-2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5.7012581213505199E-2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-5.7012581213505199E-2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5.7012581213505199E-2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-5.7012581213505199E-2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5.7012581213505199E-2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-5.7012581213505199E-2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5.7012581213505199E-2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-5.7012581213505199E-2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5.7012581213505199E-2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-5.7012581213505199E-2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5.7012581213505199E-2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-5.7012581213505199E-2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5.7012581213505199E-2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-5.7012581213505199E-2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5.7012581213505199E-2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-5.7012581213505199E-2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5.7012581213505199E-2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-5.7012581213505199E-2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5.7012581213505199E-2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-5.7012581213505199E-2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5.7012581213505199E-2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-5.7012581213505199E-2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5.7012581213505199E-2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-5.7012581213505199E-2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5.7012581213505199E-2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-5.7012581213505199E-2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5.7012581213505199E-2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-5.7012581213505199E-2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5.7012581213505199E-2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-5.7012581213505199E-2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5.7012581213505199E-2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-5.7012581213505199E-2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5.7012581213505199E-2</v>
      </c>
    </row>
    <row r="178" spans="1:18">
      <c r="A178" s="178"/>
      <c r="B178" s="178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-5.7012581213505199E-2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5.7012581213505199E-2</v>
      </c>
    </row>
    <row r="179" spans="1:18">
      <c r="A179" s="178"/>
      <c r="B179" s="178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-5.7012581213505199E-2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5.7012581213505199E-2</v>
      </c>
    </row>
    <row r="180" spans="1:18">
      <c r="A180" s="178"/>
      <c r="B180" s="178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-5.7012581213505199E-2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5.7012581213505199E-2</v>
      </c>
    </row>
    <row r="181" spans="1:18">
      <c r="A181" s="178"/>
      <c r="B181" s="178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-5.7012581213505199E-2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5.7012581213505199E-2</v>
      </c>
    </row>
    <row r="182" spans="1:18">
      <c r="A182" s="178"/>
      <c r="B182" s="178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-5.7012581213505199E-2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5.7012581213505199E-2</v>
      </c>
    </row>
    <row r="183" spans="1:18">
      <c r="A183" s="178"/>
      <c r="B183" s="178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-5.7012581213505199E-2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5.7012581213505199E-2</v>
      </c>
    </row>
    <row r="184" spans="1:18">
      <c r="A184" s="178"/>
      <c r="B184" s="178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-5.7012581213505199E-2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5.7012581213505199E-2</v>
      </c>
    </row>
    <row r="185" spans="1:18">
      <c r="A185" s="178"/>
      <c r="B185" s="178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-5.7012581213505199E-2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5.7012581213505199E-2</v>
      </c>
    </row>
    <row r="186" spans="1:18">
      <c r="A186" s="178"/>
      <c r="B186" s="178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-5.7012581213505199E-2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5.7012581213505199E-2</v>
      </c>
    </row>
    <row r="187" spans="1:18">
      <c r="A187" s="178"/>
      <c r="B187" s="178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-5.7012581213505199E-2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5.7012581213505199E-2</v>
      </c>
    </row>
    <row r="188" spans="1:18">
      <c r="A188" s="178"/>
      <c r="B188" s="178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-5.7012581213505199E-2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5.7012581213505199E-2</v>
      </c>
    </row>
    <row r="189" spans="1:18">
      <c r="A189" s="178"/>
      <c r="B189" s="178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-5.7012581213505199E-2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5.7012581213505199E-2</v>
      </c>
    </row>
    <row r="190" spans="1:18">
      <c r="A190" s="178"/>
      <c r="B190" s="178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-5.7012581213505199E-2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5.7012581213505199E-2</v>
      </c>
    </row>
    <row r="191" spans="1:18">
      <c r="A191" s="178"/>
      <c r="B191" s="178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-5.7012581213505199E-2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5.7012581213505199E-2</v>
      </c>
    </row>
    <row r="192" spans="1:18">
      <c r="A192" s="178"/>
      <c r="B192" s="178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-5.7012581213505199E-2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5.7012581213505199E-2</v>
      </c>
    </row>
    <row r="193" spans="1:18">
      <c r="A193" s="178"/>
      <c r="B193" s="178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-5.7012581213505199E-2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5.7012581213505199E-2</v>
      </c>
    </row>
    <row r="194" spans="1:18">
      <c r="A194" s="178"/>
      <c r="B194" s="178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-5.7012581213505199E-2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5.7012581213505199E-2</v>
      </c>
    </row>
    <row r="195" spans="1:18">
      <c r="A195" s="178"/>
      <c r="B195" s="178"/>
      <c r="C195" s="174"/>
      <c r="D195" s="176">
        <f t="shared" ref="D195:D258" si="50">A195/A$18</f>
        <v>0</v>
      </c>
      <c r="E195" s="176">
        <f t="shared" ref="E195:E258" si="51">B195/B$18</f>
        <v>0</v>
      </c>
      <c r="F195" s="61">
        <f t="shared" ref="F195:F258" si="52">$C195*D195</f>
        <v>0</v>
      </c>
      <c r="G195" s="61">
        <f t="shared" ref="G195:G258" si="53">$C195*E195</f>
        <v>0</v>
      </c>
      <c r="H195" s="61">
        <f t="shared" ref="H195:H258" si="54">C195*D195*D195</f>
        <v>0</v>
      </c>
      <c r="I195" s="61">
        <f t="shared" ref="I195:I258" si="55">C195*D195*D195*D195</f>
        <v>0</v>
      </c>
      <c r="J195" s="61">
        <f t="shared" ref="J195:J258" si="56">C195*D195*D195*D195*D195</f>
        <v>0</v>
      </c>
      <c r="K195" s="61">
        <f t="shared" ref="K195:K258" si="57">C195*E195*D195</f>
        <v>0</v>
      </c>
      <c r="L195" s="61">
        <f t="shared" ref="L195:L258" si="58">C195*E195*D195*D195</f>
        <v>0</v>
      </c>
      <c r="M195" s="61">
        <f t="shared" ref="M195:M258" ca="1" si="59">+E$4+E$5*D195+E$6*D195^2</f>
        <v>-5.7012581213505199E-2</v>
      </c>
      <c r="N195" s="61">
        <f t="shared" ref="N195:N258" ca="1" si="60">C195*(M195-E195)^2</f>
        <v>0</v>
      </c>
      <c r="O195" s="177">
        <f t="shared" ref="O195:O258" ca="1" si="61">(C195*O$1-O$2*F195+O$3*H195)^2</f>
        <v>0</v>
      </c>
      <c r="P195" s="61">
        <f t="shared" ref="P195:P258" ca="1" si="62">(-C195*O$2+O$4*F195-O$5*H195)^2</f>
        <v>0</v>
      </c>
      <c r="Q195" s="61">
        <f t="shared" ref="Q195:Q258" ca="1" si="63">+(C195*O$3-F195*O$5+H195*O$6)^2</f>
        <v>0</v>
      </c>
      <c r="R195">
        <f t="shared" ref="R195:R258" ca="1" si="64">+E195-M195</f>
        <v>5.7012581213505199E-2</v>
      </c>
    </row>
    <row r="196" spans="1:18">
      <c r="A196" s="178"/>
      <c r="B196" s="178"/>
      <c r="C196" s="174"/>
      <c r="D196" s="176">
        <f t="shared" si="50"/>
        <v>0</v>
      </c>
      <c r="E196" s="176">
        <f t="shared" si="51"/>
        <v>0</v>
      </c>
      <c r="F196" s="61">
        <f t="shared" si="52"/>
        <v>0</v>
      </c>
      <c r="G196" s="61">
        <f t="shared" si="53"/>
        <v>0</v>
      </c>
      <c r="H196" s="61">
        <f t="shared" si="54"/>
        <v>0</v>
      </c>
      <c r="I196" s="61">
        <f t="shared" si="55"/>
        <v>0</v>
      </c>
      <c r="J196" s="61">
        <f t="shared" si="56"/>
        <v>0</v>
      </c>
      <c r="K196" s="61">
        <f t="shared" si="57"/>
        <v>0</v>
      </c>
      <c r="L196" s="61">
        <f t="shared" si="58"/>
        <v>0</v>
      </c>
      <c r="M196" s="61">
        <f t="shared" ca="1" si="59"/>
        <v>-5.7012581213505199E-2</v>
      </c>
      <c r="N196" s="61">
        <f t="shared" ca="1" si="60"/>
        <v>0</v>
      </c>
      <c r="O196" s="177">
        <f t="shared" ca="1" si="61"/>
        <v>0</v>
      </c>
      <c r="P196" s="61">
        <f t="shared" ca="1" si="62"/>
        <v>0</v>
      </c>
      <c r="Q196" s="61">
        <f t="shared" ca="1" si="63"/>
        <v>0</v>
      </c>
      <c r="R196">
        <f t="shared" ca="1" si="64"/>
        <v>5.7012581213505199E-2</v>
      </c>
    </row>
    <row r="197" spans="1:18">
      <c r="A197" s="178"/>
      <c r="B197" s="178"/>
      <c r="C197" s="174"/>
      <c r="D197" s="176">
        <f t="shared" si="50"/>
        <v>0</v>
      </c>
      <c r="E197" s="176">
        <f t="shared" si="51"/>
        <v>0</v>
      </c>
      <c r="F197" s="61">
        <f t="shared" si="52"/>
        <v>0</v>
      </c>
      <c r="G197" s="61">
        <f t="shared" si="53"/>
        <v>0</v>
      </c>
      <c r="H197" s="61">
        <f t="shared" si="54"/>
        <v>0</v>
      </c>
      <c r="I197" s="61">
        <f t="shared" si="55"/>
        <v>0</v>
      </c>
      <c r="J197" s="61">
        <f t="shared" si="56"/>
        <v>0</v>
      </c>
      <c r="K197" s="61">
        <f t="shared" si="57"/>
        <v>0</v>
      </c>
      <c r="L197" s="61">
        <f t="shared" si="58"/>
        <v>0</v>
      </c>
      <c r="M197" s="61">
        <f t="shared" ca="1" si="59"/>
        <v>-5.7012581213505199E-2</v>
      </c>
      <c r="N197" s="61">
        <f t="shared" ca="1" si="60"/>
        <v>0</v>
      </c>
      <c r="O197" s="177">
        <f t="shared" ca="1" si="61"/>
        <v>0</v>
      </c>
      <c r="P197" s="61">
        <f t="shared" ca="1" si="62"/>
        <v>0</v>
      </c>
      <c r="Q197" s="61">
        <f t="shared" ca="1" si="63"/>
        <v>0</v>
      </c>
      <c r="R197">
        <f t="shared" ca="1" si="64"/>
        <v>5.7012581213505199E-2</v>
      </c>
    </row>
    <row r="198" spans="1:18">
      <c r="A198" s="178"/>
      <c r="B198" s="178"/>
      <c r="C198" s="174"/>
      <c r="D198" s="176">
        <f t="shared" si="50"/>
        <v>0</v>
      </c>
      <c r="E198" s="176">
        <f t="shared" si="51"/>
        <v>0</v>
      </c>
      <c r="F198" s="61">
        <f t="shared" si="52"/>
        <v>0</v>
      </c>
      <c r="G198" s="61">
        <f t="shared" si="53"/>
        <v>0</v>
      </c>
      <c r="H198" s="61">
        <f t="shared" si="54"/>
        <v>0</v>
      </c>
      <c r="I198" s="61">
        <f t="shared" si="55"/>
        <v>0</v>
      </c>
      <c r="J198" s="61">
        <f t="shared" si="56"/>
        <v>0</v>
      </c>
      <c r="K198" s="61">
        <f t="shared" si="57"/>
        <v>0</v>
      </c>
      <c r="L198" s="61">
        <f t="shared" si="58"/>
        <v>0</v>
      </c>
      <c r="M198" s="61">
        <f t="shared" ca="1" si="59"/>
        <v>-5.7012581213505199E-2</v>
      </c>
      <c r="N198" s="61">
        <f t="shared" ca="1" si="60"/>
        <v>0</v>
      </c>
      <c r="O198" s="177">
        <f t="shared" ca="1" si="61"/>
        <v>0</v>
      </c>
      <c r="P198" s="61">
        <f t="shared" ca="1" si="62"/>
        <v>0</v>
      </c>
      <c r="Q198" s="61">
        <f t="shared" ca="1" si="63"/>
        <v>0</v>
      </c>
      <c r="R198">
        <f t="shared" ca="1" si="64"/>
        <v>5.7012581213505199E-2</v>
      </c>
    </row>
    <row r="199" spans="1:18">
      <c r="A199" s="178"/>
      <c r="B199" s="178"/>
      <c r="C199" s="174"/>
      <c r="D199" s="176">
        <f t="shared" si="50"/>
        <v>0</v>
      </c>
      <c r="E199" s="176">
        <f t="shared" si="51"/>
        <v>0</v>
      </c>
      <c r="F199" s="61">
        <f t="shared" si="52"/>
        <v>0</v>
      </c>
      <c r="G199" s="61">
        <f t="shared" si="53"/>
        <v>0</v>
      </c>
      <c r="H199" s="61">
        <f t="shared" si="54"/>
        <v>0</v>
      </c>
      <c r="I199" s="61">
        <f t="shared" si="55"/>
        <v>0</v>
      </c>
      <c r="J199" s="61">
        <f t="shared" si="56"/>
        <v>0</v>
      </c>
      <c r="K199" s="61">
        <f t="shared" si="57"/>
        <v>0</v>
      </c>
      <c r="L199" s="61">
        <f t="shared" si="58"/>
        <v>0</v>
      </c>
      <c r="M199" s="61">
        <f t="shared" ca="1" si="59"/>
        <v>-5.7012581213505199E-2</v>
      </c>
      <c r="N199" s="61">
        <f t="shared" ca="1" si="60"/>
        <v>0</v>
      </c>
      <c r="O199" s="177">
        <f t="shared" ca="1" si="61"/>
        <v>0</v>
      </c>
      <c r="P199" s="61">
        <f t="shared" ca="1" si="62"/>
        <v>0</v>
      </c>
      <c r="Q199" s="61">
        <f t="shared" ca="1" si="63"/>
        <v>0</v>
      </c>
      <c r="R199">
        <f t="shared" ca="1" si="64"/>
        <v>5.7012581213505199E-2</v>
      </c>
    </row>
    <row r="200" spans="1:18">
      <c r="A200" s="178"/>
      <c r="B200" s="178"/>
      <c r="C200" s="174"/>
      <c r="D200" s="176">
        <f t="shared" si="50"/>
        <v>0</v>
      </c>
      <c r="E200" s="176">
        <f t="shared" si="51"/>
        <v>0</v>
      </c>
      <c r="F200" s="61">
        <f t="shared" si="52"/>
        <v>0</v>
      </c>
      <c r="G200" s="61">
        <f t="shared" si="53"/>
        <v>0</v>
      </c>
      <c r="H200" s="61">
        <f t="shared" si="54"/>
        <v>0</v>
      </c>
      <c r="I200" s="61">
        <f t="shared" si="55"/>
        <v>0</v>
      </c>
      <c r="J200" s="61">
        <f t="shared" si="56"/>
        <v>0</v>
      </c>
      <c r="K200" s="61">
        <f t="shared" si="57"/>
        <v>0</v>
      </c>
      <c r="L200" s="61">
        <f t="shared" si="58"/>
        <v>0</v>
      </c>
      <c r="M200" s="61">
        <f t="shared" ca="1" si="59"/>
        <v>-5.7012581213505199E-2</v>
      </c>
      <c r="N200" s="61">
        <f t="shared" ca="1" si="60"/>
        <v>0</v>
      </c>
      <c r="O200" s="177">
        <f t="shared" ca="1" si="61"/>
        <v>0</v>
      </c>
      <c r="P200" s="61">
        <f t="shared" ca="1" si="62"/>
        <v>0</v>
      </c>
      <c r="Q200" s="61">
        <f t="shared" ca="1" si="63"/>
        <v>0</v>
      </c>
      <c r="R200">
        <f t="shared" ca="1" si="64"/>
        <v>5.7012581213505199E-2</v>
      </c>
    </row>
    <row r="201" spans="1:18">
      <c r="A201" s="178"/>
      <c r="B201" s="178"/>
      <c r="C201" s="174"/>
      <c r="D201" s="176">
        <f t="shared" si="50"/>
        <v>0</v>
      </c>
      <c r="E201" s="176">
        <f t="shared" si="51"/>
        <v>0</v>
      </c>
      <c r="F201" s="61">
        <f t="shared" si="52"/>
        <v>0</v>
      </c>
      <c r="G201" s="61">
        <f t="shared" si="53"/>
        <v>0</v>
      </c>
      <c r="H201" s="61">
        <f t="shared" si="54"/>
        <v>0</v>
      </c>
      <c r="I201" s="61">
        <f t="shared" si="55"/>
        <v>0</v>
      </c>
      <c r="J201" s="61">
        <f t="shared" si="56"/>
        <v>0</v>
      </c>
      <c r="K201" s="61">
        <f t="shared" si="57"/>
        <v>0</v>
      </c>
      <c r="L201" s="61">
        <f t="shared" si="58"/>
        <v>0</v>
      </c>
      <c r="M201" s="61">
        <f t="shared" ca="1" si="59"/>
        <v>-5.7012581213505199E-2</v>
      </c>
      <c r="N201" s="61">
        <f t="shared" ca="1" si="60"/>
        <v>0</v>
      </c>
      <c r="O201" s="177">
        <f t="shared" ca="1" si="61"/>
        <v>0</v>
      </c>
      <c r="P201" s="61">
        <f t="shared" ca="1" si="62"/>
        <v>0</v>
      </c>
      <c r="Q201" s="61">
        <f t="shared" ca="1" si="63"/>
        <v>0</v>
      </c>
      <c r="R201">
        <f t="shared" ca="1" si="64"/>
        <v>5.7012581213505199E-2</v>
      </c>
    </row>
    <row r="202" spans="1:18">
      <c r="A202" s="178"/>
      <c r="B202" s="178"/>
      <c r="C202" s="174"/>
      <c r="D202" s="176">
        <f t="shared" si="50"/>
        <v>0</v>
      </c>
      <c r="E202" s="176">
        <f t="shared" si="51"/>
        <v>0</v>
      </c>
      <c r="F202" s="61">
        <f t="shared" si="52"/>
        <v>0</v>
      </c>
      <c r="G202" s="61">
        <f t="shared" si="53"/>
        <v>0</v>
      </c>
      <c r="H202" s="61">
        <f t="shared" si="54"/>
        <v>0</v>
      </c>
      <c r="I202" s="61">
        <f t="shared" si="55"/>
        <v>0</v>
      </c>
      <c r="J202" s="61">
        <f t="shared" si="56"/>
        <v>0</v>
      </c>
      <c r="K202" s="61">
        <f t="shared" si="57"/>
        <v>0</v>
      </c>
      <c r="L202" s="61">
        <f t="shared" si="58"/>
        <v>0</v>
      </c>
      <c r="M202" s="61">
        <f t="shared" ca="1" si="59"/>
        <v>-5.7012581213505199E-2</v>
      </c>
      <c r="N202" s="61">
        <f t="shared" ca="1" si="60"/>
        <v>0</v>
      </c>
      <c r="O202" s="177">
        <f t="shared" ca="1" si="61"/>
        <v>0</v>
      </c>
      <c r="P202" s="61">
        <f t="shared" ca="1" si="62"/>
        <v>0</v>
      </c>
      <c r="Q202" s="61">
        <f t="shared" ca="1" si="63"/>
        <v>0</v>
      </c>
      <c r="R202">
        <f t="shared" ca="1" si="64"/>
        <v>5.7012581213505199E-2</v>
      </c>
    </row>
    <row r="203" spans="1:18">
      <c r="A203" s="178"/>
      <c r="B203" s="178"/>
      <c r="C203" s="174"/>
      <c r="D203" s="176">
        <f t="shared" si="50"/>
        <v>0</v>
      </c>
      <c r="E203" s="176">
        <f t="shared" si="51"/>
        <v>0</v>
      </c>
      <c r="F203" s="61">
        <f t="shared" si="52"/>
        <v>0</v>
      </c>
      <c r="G203" s="61">
        <f t="shared" si="53"/>
        <v>0</v>
      </c>
      <c r="H203" s="61">
        <f t="shared" si="54"/>
        <v>0</v>
      </c>
      <c r="I203" s="61">
        <f t="shared" si="55"/>
        <v>0</v>
      </c>
      <c r="J203" s="61">
        <f t="shared" si="56"/>
        <v>0</v>
      </c>
      <c r="K203" s="61">
        <f t="shared" si="57"/>
        <v>0</v>
      </c>
      <c r="L203" s="61">
        <f t="shared" si="58"/>
        <v>0</v>
      </c>
      <c r="M203" s="61">
        <f t="shared" ca="1" si="59"/>
        <v>-5.7012581213505199E-2</v>
      </c>
      <c r="N203" s="61">
        <f t="shared" ca="1" si="60"/>
        <v>0</v>
      </c>
      <c r="O203" s="177">
        <f t="shared" ca="1" si="61"/>
        <v>0</v>
      </c>
      <c r="P203" s="61">
        <f t="shared" ca="1" si="62"/>
        <v>0</v>
      </c>
      <c r="Q203" s="61">
        <f t="shared" ca="1" si="63"/>
        <v>0</v>
      </c>
      <c r="R203">
        <f t="shared" ca="1" si="64"/>
        <v>5.7012581213505199E-2</v>
      </c>
    </row>
    <row r="204" spans="1:18">
      <c r="A204" s="178"/>
      <c r="B204" s="178"/>
      <c r="C204" s="174"/>
      <c r="D204" s="176">
        <f t="shared" si="50"/>
        <v>0</v>
      </c>
      <c r="E204" s="176">
        <f t="shared" si="51"/>
        <v>0</v>
      </c>
      <c r="F204" s="61">
        <f t="shared" si="52"/>
        <v>0</v>
      </c>
      <c r="G204" s="61">
        <f t="shared" si="53"/>
        <v>0</v>
      </c>
      <c r="H204" s="61">
        <f t="shared" si="54"/>
        <v>0</v>
      </c>
      <c r="I204" s="61">
        <f t="shared" si="55"/>
        <v>0</v>
      </c>
      <c r="J204" s="61">
        <f t="shared" si="56"/>
        <v>0</v>
      </c>
      <c r="K204" s="61">
        <f t="shared" si="57"/>
        <v>0</v>
      </c>
      <c r="L204" s="61">
        <f t="shared" si="58"/>
        <v>0</v>
      </c>
      <c r="M204" s="61">
        <f t="shared" ca="1" si="59"/>
        <v>-5.7012581213505199E-2</v>
      </c>
      <c r="N204" s="61">
        <f t="shared" ca="1" si="60"/>
        <v>0</v>
      </c>
      <c r="O204" s="177">
        <f t="shared" ca="1" si="61"/>
        <v>0</v>
      </c>
      <c r="P204" s="61">
        <f t="shared" ca="1" si="62"/>
        <v>0</v>
      </c>
      <c r="Q204" s="61">
        <f t="shared" ca="1" si="63"/>
        <v>0</v>
      </c>
      <c r="R204">
        <f t="shared" ca="1" si="64"/>
        <v>5.7012581213505199E-2</v>
      </c>
    </row>
    <row r="205" spans="1:18">
      <c r="A205" s="178"/>
      <c r="B205" s="178"/>
      <c r="C205" s="174"/>
      <c r="D205" s="176">
        <f t="shared" si="50"/>
        <v>0</v>
      </c>
      <c r="E205" s="176">
        <f t="shared" si="51"/>
        <v>0</v>
      </c>
      <c r="F205" s="61">
        <f t="shared" si="52"/>
        <v>0</v>
      </c>
      <c r="G205" s="61">
        <f t="shared" si="53"/>
        <v>0</v>
      </c>
      <c r="H205" s="61">
        <f t="shared" si="54"/>
        <v>0</v>
      </c>
      <c r="I205" s="61">
        <f t="shared" si="55"/>
        <v>0</v>
      </c>
      <c r="J205" s="61">
        <f t="shared" si="56"/>
        <v>0</v>
      </c>
      <c r="K205" s="61">
        <f t="shared" si="57"/>
        <v>0</v>
      </c>
      <c r="L205" s="61">
        <f t="shared" si="58"/>
        <v>0</v>
      </c>
      <c r="M205" s="61">
        <f t="shared" ca="1" si="59"/>
        <v>-5.7012581213505199E-2</v>
      </c>
      <c r="N205" s="61">
        <f t="shared" ca="1" si="60"/>
        <v>0</v>
      </c>
      <c r="O205" s="177">
        <f t="shared" ca="1" si="61"/>
        <v>0</v>
      </c>
      <c r="P205" s="61">
        <f t="shared" ca="1" si="62"/>
        <v>0</v>
      </c>
      <c r="Q205" s="61">
        <f t="shared" ca="1" si="63"/>
        <v>0</v>
      </c>
      <c r="R205">
        <f t="shared" ca="1" si="64"/>
        <v>5.7012581213505199E-2</v>
      </c>
    </row>
    <row r="206" spans="1:18">
      <c r="A206" s="178"/>
      <c r="B206" s="178"/>
      <c r="C206" s="178"/>
      <c r="D206" s="176">
        <f t="shared" si="50"/>
        <v>0</v>
      </c>
      <c r="E206" s="176">
        <f t="shared" si="51"/>
        <v>0</v>
      </c>
      <c r="F206" s="61">
        <f t="shared" si="52"/>
        <v>0</v>
      </c>
      <c r="G206" s="61">
        <f t="shared" si="53"/>
        <v>0</v>
      </c>
      <c r="H206" s="61">
        <f t="shared" si="54"/>
        <v>0</v>
      </c>
      <c r="I206" s="61">
        <f t="shared" si="55"/>
        <v>0</v>
      </c>
      <c r="J206" s="61">
        <f t="shared" si="56"/>
        <v>0</v>
      </c>
      <c r="K206" s="61">
        <f t="shared" si="57"/>
        <v>0</v>
      </c>
      <c r="L206" s="61">
        <f t="shared" si="58"/>
        <v>0</v>
      </c>
      <c r="M206" s="61">
        <f t="shared" ca="1" si="59"/>
        <v>-5.7012581213505199E-2</v>
      </c>
      <c r="N206" s="61">
        <f t="shared" ca="1" si="60"/>
        <v>0</v>
      </c>
      <c r="O206" s="177">
        <f t="shared" ca="1" si="61"/>
        <v>0</v>
      </c>
      <c r="P206" s="61">
        <f t="shared" ca="1" si="62"/>
        <v>0</v>
      </c>
      <c r="Q206" s="61">
        <f t="shared" ca="1" si="63"/>
        <v>0</v>
      </c>
      <c r="R206">
        <f t="shared" ca="1" si="64"/>
        <v>5.7012581213505199E-2</v>
      </c>
    </row>
    <row r="207" spans="1:18">
      <c r="A207" s="178"/>
      <c r="B207" s="178"/>
      <c r="C207" s="178"/>
      <c r="D207" s="176">
        <f t="shared" si="50"/>
        <v>0</v>
      </c>
      <c r="E207" s="176">
        <f t="shared" si="51"/>
        <v>0</v>
      </c>
      <c r="F207" s="61">
        <f t="shared" si="52"/>
        <v>0</v>
      </c>
      <c r="G207" s="61">
        <f t="shared" si="53"/>
        <v>0</v>
      </c>
      <c r="H207" s="61">
        <f t="shared" si="54"/>
        <v>0</v>
      </c>
      <c r="I207" s="61">
        <f t="shared" si="55"/>
        <v>0</v>
      </c>
      <c r="J207" s="61">
        <f t="shared" si="56"/>
        <v>0</v>
      </c>
      <c r="K207" s="61">
        <f t="shared" si="57"/>
        <v>0</v>
      </c>
      <c r="L207" s="61">
        <f t="shared" si="58"/>
        <v>0</v>
      </c>
      <c r="M207" s="61">
        <f t="shared" ca="1" si="59"/>
        <v>-5.7012581213505199E-2</v>
      </c>
      <c r="N207" s="61">
        <f t="shared" ca="1" si="60"/>
        <v>0</v>
      </c>
      <c r="O207" s="177">
        <f t="shared" ca="1" si="61"/>
        <v>0</v>
      </c>
      <c r="P207" s="61">
        <f t="shared" ca="1" si="62"/>
        <v>0</v>
      </c>
      <c r="Q207" s="61">
        <f t="shared" ca="1" si="63"/>
        <v>0</v>
      </c>
      <c r="R207">
        <f t="shared" ca="1" si="64"/>
        <v>5.7012581213505199E-2</v>
      </c>
    </row>
    <row r="208" spans="1:18">
      <c r="A208" s="178"/>
      <c r="B208" s="178"/>
      <c r="C208" s="178"/>
      <c r="D208" s="176">
        <f t="shared" si="50"/>
        <v>0</v>
      </c>
      <c r="E208" s="176">
        <f t="shared" si="51"/>
        <v>0</v>
      </c>
      <c r="F208" s="61">
        <f t="shared" si="52"/>
        <v>0</v>
      </c>
      <c r="G208" s="61">
        <f t="shared" si="53"/>
        <v>0</v>
      </c>
      <c r="H208" s="61">
        <f t="shared" si="54"/>
        <v>0</v>
      </c>
      <c r="I208" s="61">
        <f t="shared" si="55"/>
        <v>0</v>
      </c>
      <c r="J208" s="61">
        <f t="shared" si="56"/>
        <v>0</v>
      </c>
      <c r="K208" s="61">
        <f t="shared" si="57"/>
        <v>0</v>
      </c>
      <c r="L208" s="61">
        <f t="shared" si="58"/>
        <v>0</v>
      </c>
      <c r="M208" s="61">
        <f t="shared" ca="1" si="59"/>
        <v>-5.7012581213505199E-2</v>
      </c>
      <c r="N208" s="61">
        <f t="shared" ca="1" si="60"/>
        <v>0</v>
      </c>
      <c r="O208" s="177">
        <f t="shared" ca="1" si="61"/>
        <v>0</v>
      </c>
      <c r="P208" s="61">
        <f t="shared" ca="1" si="62"/>
        <v>0</v>
      </c>
      <c r="Q208" s="61">
        <f t="shared" ca="1" si="63"/>
        <v>0</v>
      </c>
      <c r="R208">
        <f t="shared" ca="1" si="64"/>
        <v>5.7012581213505199E-2</v>
      </c>
    </row>
    <row r="209" spans="1:18">
      <c r="A209" s="178"/>
      <c r="B209" s="178"/>
      <c r="C209" s="178"/>
      <c r="D209" s="176">
        <f t="shared" si="50"/>
        <v>0</v>
      </c>
      <c r="E209" s="176">
        <f t="shared" si="51"/>
        <v>0</v>
      </c>
      <c r="F209" s="61">
        <f t="shared" si="52"/>
        <v>0</v>
      </c>
      <c r="G209" s="61">
        <f t="shared" si="53"/>
        <v>0</v>
      </c>
      <c r="H209" s="61">
        <f t="shared" si="54"/>
        <v>0</v>
      </c>
      <c r="I209" s="61">
        <f t="shared" si="55"/>
        <v>0</v>
      </c>
      <c r="J209" s="61">
        <f t="shared" si="56"/>
        <v>0</v>
      </c>
      <c r="K209" s="61">
        <f t="shared" si="57"/>
        <v>0</v>
      </c>
      <c r="L209" s="61">
        <f t="shared" si="58"/>
        <v>0</v>
      </c>
      <c r="M209" s="61">
        <f t="shared" ca="1" si="59"/>
        <v>-5.7012581213505199E-2</v>
      </c>
      <c r="N209" s="61">
        <f t="shared" ca="1" si="60"/>
        <v>0</v>
      </c>
      <c r="O209" s="177">
        <f t="shared" ca="1" si="61"/>
        <v>0</v>
      </c>
      <c r="P209" s="61">
        <f t="shared" ca="1" si="62"/>
        <v>0</v>
      </c>
      <c r="Q209" s="61">
        <f t="shared" ca="1" si="63"/>
        <v>0</v>
      </c>
      <c r="R209">
        <f t="shared" ca="1" si="64"/>
        <v>5.7012581213505199E-2</v>
      </c>
    </row>
    <row r="210" spans="1:18">
      <c r="A210" s="178"/>
      <c r="B210" s="178"/>
      <c r="C210" s="178"/>
      <c r="D210" s="176">
        <f t="shared" si="50"/>
        <v>0</v>
      </c>
      <c r="E210" s="176">
        <f t="shared" si="51"/>
        <v>0</v>
      </c>
      <c r="F210" s="61">
        <f t="shared" si="52"/>
        <v>0</v>
      </c>
      <c r="G210" s="61">
        <f t="shared" si="53"/>
        <v>0</v>
      </c>
      <c r="H210" s="61">
        <f t="shared" si="54"/>
        <v>0</v>
      </c>
      <c r="I210" s="61">
        <f t="shared" si="55"/>
        <v>0</v>
      </c>
      <c r="J210" s="61">
        <f t="shared" si="56"/>
        <v>0</v>
      </c>
      <c r="K210" s="61">
        <f t="shared" si="57"/>
        <v>0</v>
      </c>
      <c r="L210" s="61">
        <f t="shared" si="58"/>
        <v>0</v>
      </c>
      <c r="M210" s="61">
        <f t="shared" ca="1" si="59"/>
        <v>-5.7012581213505199E-2</v>
      </c>
      <c r="N210" s="61">
        <f t="shared" ca="1" si="60"/>
        <v>0</v>
      </c>
      <c r="O210" s="177">
        <f t="shared" ca="1" si="61"/>
        <v>0</v>
      </c>
      <c r="P210" s="61">
        <f t="shared" ca="1" si="62"/>
        <v>0</v>
      </c>
      <c r="Q210" s="61">
        <f t="shared" ca="1" si="63"/>
        <v>0</v>
      </c>
      <c r="R210">
        <f t="shared" ca="1" si="64"/>
        <v>5.7012581213505199E-2</v>
      </c>
    </row>
    <row r="211" spans="1:18">
      <c r="A211" s="178"/>
      <c r="B211" s="178"/>
      <c r="C211" s="178"/>
      <c r="D211" s="176">
        <f t="shared" si="50"/>
        <v>0</v>
      </c>
      <c r="E211" s="176">
        <f t="shared" si="51"/>
        <v>0</v>
      </c>
      <c r="F211" s="61">
        <f t="shared" si="52"/>
        <v>0</v>
      </c>
      <c r="G211" s="61">
        <f t="shared" si="53"/>
        <v>0</v>
      </c>
      <c r="H211" s="61">
        <f t="shared" si="54"/>
        <v>0</v>
      </c>
      <c r="I211" s="61">
        <f t="shared" si="55"/>
        <v>0</v>
      </c>
      <c r="J211" s="61">
        <f t="shared" si="56"/>
        <v>0</v>
      </c>
      <c r="K211" s="61">
        <f t="shared" si="57"/>
        <v>0</v>
      </c>
      <c r="L211" s="61">
        <f t="shared" si="58"/>
        <v>0</v>
      </c>
      <c r="M211" s="61">
        <f t="shared" ca="1" si="59"/>
        <v>-5.7012581213505199E-2</v>
      </c>
      <c r="N211" s="61">
        <f t="shared" ca="1" si="60"/>
        <v>0</v>
      </c>
      <c r="O211" s="177">
        <f t="shared" ca="1" si="61"/>
        <v>0</v>
      </c>
      <c r="P211" s="61">
        <f t="shared" ca="1" si="62"/>
        <v>0</v>
      </c>
      <c r="Q211" s="61">
        <f t="shared" ca="1" si="63"/>
        <v>0</v>
      </c>
      <c r="R211">
        <f t="shared" ca="1" si="64"/>
        <v>5.7012581213505199E-2</v>
      </c>
    </row>
    <row r="212" spans="1:18">
      <c r="A212" s="178"/>
      <c r="B212" s="178"/>
      <c r="C212" s="178"/>
      <c r="D212" s="176">
        <f t="shared" si="50"/>
        <v>0</v>
      </c>
      <c r="E212" s="176">
        <f t="shared" si="51"/>
        <v>0</v>
      </c>
      <c r="F212" s="61">
        <f t="shared" si="52"/>
        <v>0</v>
      </c>
      <c r="G212" s="61">
        <f t="shared" si="53"/>
        <v>0</v>
      </c>
      <c r="H212" s="61">
        <f t="shared" si="54"/>
        <v>0</v>
      </c>
      <c r="I212" s="61">
        <f t="shared" si="55"/>
        <v>0</v>
      </c>
      <c r="J212" s="61">
        <f t="shared" si="56"/>
        <v>0</v>
      </c>
      <c r="K212" s="61">
        <f t="shared" si="57"/>
        <v>0</v>
      </c>
      <c r="L212" s="61">
        <f t="shared" si="58"/>
        <v>0</v>
      </c>
      <c r="M212" s="61">
        <f t="shared" ca="1" si="59"/>
        <v>-5.7012581213505199E-2</v>
      </c>
      <c r="N212" s="61">
        <f t="shared" ca="1" si="60"/>
        <v>0</v>
      </c>
      <c r="O212" s="177">
        <f t="shared" ca="1" si="61"/>
        <v>0</v>
      </c>
      <c r="P212" s="61">
        <f t="shared" ca="1" si="62"/>
        <v>0</v>
      </c>
      <c r="Q212" s="61">
        <f t="shared" ca="1" si="63"/>
        <v>0</v>
      </c>
      <c r="R212">
        <f t="shared" ca="1" si="64"/>
        <v>5.7012581213505199E-2</v>
      </c>
    </row>
    <row r="213" spans="1:18">
      <c r="A213" s="178"/>
      <c r="B213" s="178"/>
      <c r="C213" s="178"/>
      <c r="D213" s="176">
        <f t="shared" si="50"/>
        <v>0</v>
      </c>
      <c r="E213" s="176">
        <f t="shared" si="51"/>
        <v>0</v>
      </c>
      <c r="F213" s="61">
        <f t="shared" si="52"/>
        <v>0</v>
      </c>
      <c r="G213" s="61">
        <f t="shared" si="53"/>
        <v>0</v>
      </c>
      <c r="H213" s="61">
        <f t="shared" si="54"/>
        <v>0</v>
      </c>
      <c r="I213" s="61">
        <f t="shared" si="55"/>
        <v>0</v>
      </c>
      <c r="J213" s="61">
        <f t="shared" si="56"/>
        <v>0</v>
      </c>
      <c r="K213" s="61">
        <f t="shared" si="57"/>
        <v>0</v>
      </c>
      <c r="L213" s="61">
        <f t="shared" si="58"/>
        <v>0</v>
      </c>
      <c r="M213" s="61">
        <f t="shared" ca="1" si="59"/>
        <v>-5.7012581213505199E-2</v>
      </c>
      <c r="N213" s="61">
        <f t="shared" ca="1" si="60"/>
        <v>0</v>
      </c>
      <c r="O213" s="177">
        <f t="shared" ca="1" si="61"/>
        <v>0</v>
      </c>
      <c r="P213" s="61">
        <f t="shared" ca="1" si="62"/>
        <v>0</v>
      </c>
      <c r="Q213" s="61">
        <f t="shared" ca="1" si="63"/>
        <v>0</v>
      </c>
      <c r="R213">
        <f t="shared" ca="1" si="64"/>
        <v>5.7012581213505199E-2</v>
      </c>
    </row>
    <row r="214" spans="1:18">
      <c r="A214" s="178"/>
      <c r="B214" s="178"/>
      <c r="C214" s="178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-5.7012581213505199E-2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5.7012581213505199E-2</v>
      </c>
    </row>
    <row r="215" spans="1:18">
      <c r="A215" s="178"/>
      <c r="B215" s="178"/>
      <c r="C215" s="178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-5.7012581213505199E-2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5.7012581213505199E-2</v>
      </c>
    </row>
    <row r="216" spans="1:18">
      <c r="A216" s="178"/>
      <c r="B216" s="178"/>
      <c r="C216" s="178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-5.7012581213505199E-2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5.7012581213505199E-2</v>
      </c>
    </row>
    <row r="217" spans="1:18">
      <c r="A217" s="178"/>
      <c r="B217" s="178"/>
      <c r="C217" s="178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-5.7012581213505199E-2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5.7012581213505199E-2</v>
      </c>
    </row>
    <row r="218" spans="1:18">
      <c r="A218" s="178"/>
      <c r="B218" s="178"/>
      <c r="C218" s="178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-5.7012581213505199E-2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5.7012581213505199E-2</v>
      </c>
    </row>
    <row r="219" spans="1:18">
      <c r="A219" s="178"/>
      <c r="B219" s="178"/>
      <c r="C219" s="178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-5.7012581213505199E-2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5.7012581213505199E-2</v>
      </c>
    </row>
    <row r="220" spans="1:18">
      <c r="A220" s="178"/>
      <c r="B220" s="178"/>
      <c r="C220" s="178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-5.7012581213505199E-2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5.7012581213505199E-2</v>
      </c>
    </row>
    <row r="221" spans="1:18">
      <c r="A221" s="178"/>
      <c r="B221" s="178"/>
      <c r="C221" s="178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-5.7012581213505199E-2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5.7012581213505199E-2</v>
      </c>
    </row>
    <row r="222" spans="1:18">
      <c r="A222" s="178"/>
      <c r="B222" s="178"/>
      <c r="C222" s="178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-5.7012581213505199E-2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5.7012581213505199E-2</v>
      </c>
    </row>
    <row r="223" spans="1:18">
      <c r="A223" s="178"/>
      <c r="B223" s="178"/>
      <c r="C223" s="178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-5.7012581213505199E-2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5.7012581213505199E-2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-5.7012581213505199E-2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5.7012581213505199E-2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-5.7012581213505199E-2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5.7012581213505199E-2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-5.7012581213505199E-2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5.7012581213505199E-2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-5.7012581213505199E-2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5.7012581213505199E-2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-5.7012581213505199E-2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5.7012581213505199E-2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-5.7012581213505199E-2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5.7012581213505199E-2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-5.7012581213505199E-2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5.7012581213505199E-2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-5.7012581213505199E-2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5.7012581213505199E-2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-5.7012581213505199E-2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5.7012581213505199E-2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-5.7012581213505199E-2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5.7012581213505199E-2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-5.7012581213505199E-2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5.7012581213505199E-2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-5.7012581213505199E-2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5.7012581213505199E-2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-5.7012581213505199E-2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5.7012581213505199E-2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-5.7012581213505199E-2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5.7012581213505199E-2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-5.7012581213505199E-2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5.7012581213505199E-2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-5.7012581213505199E-2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5.7012581213505199E-2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-5.7012581213505199E-2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5.7012581213505199E-2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-5.7012581213505199E-2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5.7012581213505199E-2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-5.7012581213505199E-2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5.7012581213505199E-2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-5.7012581213505199E-2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5.7012581213505199E-2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-5.7012581213505199E-2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5.7012581213505199E-2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-5.7012581213505199E-2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5.7012581213505199E-2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-5.7012581213505199E-2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5.7012581213505199E-2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-5.7012581213505199E-2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5.7012581213505199E-2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-5.7012581213505199E-2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5.7012581213505199E-2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-5.7012581213505199E-2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5.7012581213505199E-2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-5.7012581213505199E-2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5.7012581213505199E-2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-5.7012581213505199E-2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5.7012581213505199E-2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-5.7012581213505199E-2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5.7012581213505199E-2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-5.7012581213505199E-2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5.7012581213505199E-2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-5.7012581213505199E-2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5.7012581213505199E-2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-5.7012581213505199E-2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5.7012581213505199E-2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-5.7012581213505199E-2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5.7012581213505199E-2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-5.7012581213505199E-2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5.7012581213505199E-2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-5.7012581213505199E-2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5.7012581213505199E-2</v>
      </c>
    </row>
    <row r="259" spans="1:18">
      <c r="A259" s="178"/>
      <c r="B259" s="178"/>
      <c r="C259" s="178"/>
      <c r="D259" s="176">
        <f t="shared" ref="D259:D322" si="65">A259/A$18</f>
        <v>0</v>
      </c>
      <c r="E259" s="176">
        <f t="shared" ref="E259:E322" si="66">B259/B$18</f>
        <v>0</v>
      </c>
      <c r="F259" s="61">
        <f t="shared" ref="F259:F322" si="67">$C259*D259</f>
        <v>0</v>
      </c>
      <c r="G259" s="61">
        <f t="shared" ref="G259:G322" si="68">$C259*E259</f>
        <v>0</v>
      </c>
      <c r="H259" s="61">
        <f t="shared" ref="H259:H322" si="69">C259*D259*D259</f>
        <v>0</v>
      </c>
      <c r="I259" s="61">
        <f t="shared" ref="I259:I322" si="70">C259*D259*D259*D259</f>
        <v>0</v>
      </c>
      <c r="J259" s="61">
        <f t="shared" ref="J259:J322" si="71">C259*D259*D259*D259*D259</f>
        <v>0</v>
      </c>
      <c r="K259" s="61">
        <f t="shared" ref="K259:K322" si="72">C259*E259*D259</f>
        <v>0</v>
      </c>
      <c r="L259" s="61">
        <f t="shared" ref="L259:L322" si="73">C259*E259*D259*D259</f>
        <v>0</v>
      </c>
      <c r="M259" s="61">
        <f t="shared" ref="M259:M322" ca="1" si="74">+E$4+E$5*D259+E$6*D259^2</f>
        <v>-5.7012581213505199E-2</v>
      </c>
      <c r="N259" s="61">
        <f t="shared" ref="N259:N322" ca="1" si="75">C259*(M259-E259)^2</f>
        <v>0</v>
      </c>
      <c r="O259" s="177">
        <f t="shared" ref="O259:O322" ca="1" si="76">(C259*O$1-O$2*F259+O$3*H259)^2</f>
        <v>0</v>
      </c>
      <c r="P259" s="61">
        <f t="shared" ref="P259:P322" ca="1" si="77">(-C259*O$2+O$4*F259-O$5*H259)^2</f>
        <v>0</v>
      </c>
      <c r="Q259" s="61">
        <f t="shared" ref="Q259:Q322" ca="1" si="78">+(C259*O$3-F259*O$5+H259*O$6)^2</f>
        <v>0</v>
      </c>
      <c r="R259">
        <f t="shared" ref="R259:R322" ca="1" si="79">+E259-M259</f>
        <v>5.7012581213505199E-2</v>
      </c>
    </row>
    <row r="260" spans="1:18">
      <c r="A260" s="178"/>
      <c r="B260" s="178"/>
      <c r="C260" s="178"/>
      <c r="D260" s="176">
        <f t="shared" si="65"/>
        <v>0</v>
      </c>
      <c r="E260" s="176">
        <f t="shared" si="66"/>
        <v>0</v>
      </c>
      <c r="F260" s="61">
        <f t="shared" si="67"/>
        <v>0</v>
      </c>
      <c r="G260" s="61">
        <f t="shared" si="68"/>
        <v>0</v>
      </c>
      <c r="H260" s="61">
        <f t="shared" si="69"/>
        <v>0</v>
      </c>
      <c r="I260" s="61">
        <f t="shared" si="70"/>
        <v>0</v>
      </c>
      <c r="J260" s="61">
        <f t="shared" si="71"/>
        <v>0</v>
      </c>
      <c r="K260" s="61">
        <f t="shared" si="72"/>
        <v>0</v>
      </c>
      <c r="L260" s="61">
        <f t="shared" si="73"/>
        <v>0</v>
      </c>
      <c r="M260" s="61">
        <f t="shared" ca="1" si="74"/>
        <v>-5.7012581213505199E-2</v>
      </c>
      <c r="N260" s="61">
        <f t="shared" ca="1" si="75"/>
        <v>0</v>
      </c>
      <c r="O260" s="177">
        <f t="shared" ca="1" si="76"/>
        <v>0</v>
      </c>
      <c r="P260" s="61">
        <f t="shared" ca="1" si="77"/>
        <v>0</v>
      </c>
      <c r="Q260" s="61">
        <f t="shared" ca="1" si="78"/>
        <v>0</v>
      </c>
      <c r="R260">
        <f t="shared" ca="1" si="79"/>
        <v>5.7012581213505199E-2</v>
      </c>
    </row>
    <row r="261" spans="1:18">
      <c r="A261" s="178"/>
      <c r="B261" s="178"/>
      <c r="C261" s="178"/>
      <c r="D261" s="176">
        <f t="shared" si="65"/>
        <v>0</v>
      </c>
      <c r="E261" s="176">
        <f t="shared" si="66"/>
        <v>0</v>
      </c>
      <c r="F261" s="61">
        <f t="shared" si="67"/>
        <v>0</v>
      </c>
      <c r="G261" s="61">
        <f t="shared" si="68"/>
        <v>0</v>
      </c>
      <c r="H261" s="61">
        <f t="shared" si="69"/>
        <v>0</v>
      </c>
      <c r="I261" s="61">
        <f t="shared" si="70"/>
        <v>0</v>
      </c>
      <c r="J261" s="61">
        <f t="shared" si="71"/>
        <v>0</v>
      </c>
      <c r="K261" s="61">
        <f t="shared" si="72"/>
        <v>0</v>
      </c>
      <c r="L261" s="61">
        <f t="shared" si="73"/>
        <v>0</v>
      </c>
      <c r="M261" s="61">
        <f t="shared" ca="1" si="74"/>
        <v>-5.7012581213505199E-2</v>
      </c>
      <c r="N261" s="61">
        <f t="shared" ca="1" si="75"/>
        <v>0</v>
      </c>
      <c r="O261" s="177">
        <f t="shared" ca="1" si="76"/>
        <v>0</v>
      </c>
      <c r="P261" s="61">
        <f t="shared" ca="1" si="77"/>
        <v>0</v>
      </c>
      <c r="Q261" s="61">
        <f t="shared" ca="1" si="78"/>
        <v>0</v>
      </c>
      <c r="R261">
        <f t="shared" ca="1" si="79"/>
        <v>5.7012581213505199E-2</v>
      </c>
    </row>
    <row r="262" spans="1:18">
      <c r="A262" s="178"/>
      <c r="B262" s="178"/>
      <c r="C262" s="178"/>
      <c r="D262" s="176">
        <f t="shared" si="65"/>
        <v>0</v>
      </c>
      <c r="E262" s="176">
        <f t="shared" si="66"/>
        <v>0</v>
      </c>
      <c r="F262" s="61">
        <f t="shared" si="67"/>
        <v>0</v>
      </c>
      <c r="G262" s="61">
        <f t="shared" si="68"/>
        <v>0</v>
      </c>
      <c r="H262" s="61">
        <f t="shared" si="69"/>
        <v>0</v>
      </c>
      <c r="I262" s="61">
        <f t="shared" si="70"/>
        <v>0</v>
      </c>
      <c r="J262" s="61">
        <f t="shared" si="71"/>
        <v>0</v>
      </c>
      <c r="K262" s="61">
        <f t="shared" si="72"/>
        <v>0</v>
      </c>
      <c r="L262" s="61">
        <f t="shared" si="73"/>
        <v>0</v>
      </c>
      <c r="M262" s="61">
        <f t="shared" ca="1" si="74"/>
        <v>-5.7012581213505199E-2</v>
      </c>
      <c r="N262" s="61">
        <f t="shared" ca="1" si="75"/>
        <v>0</v>
      </c>
      <c r="O262" s="177">
        <f t="shared" ca="1" si="76"/>
        <v>0</v>
      </c>
      <c r="P262" s="61">
        <f t="shared" ca="1" si="77"/>
        <v>0</v>
      </c>
      <c r="Q262" s="61">
        <f t="shared" ca="1" si="78"/>
        <v>0</v>
      </c>
      <c r="R262">
        <f t="shared" ca="1" si="79"/>
        <v>5.7012581213505199E-2</v>
      </c>
    </row>
    <row r="263" spans="1:18">
      <c r="A263" s="178"/>
      <c r="B263" s="178"/>
      <c r="C263" s="178"/>
      <c r="D263" s="176">
        <f t="shared" si="65"/>
        <v>0</v>
      </c>
      <c r="E263" s="176">
        <f t="shared" si="66"/>
        <v>0</v>
      </c>
      <c r="F263" s="61">
        <f t="shared" si="67"/>
        <v>0</v>
      </c>
      <c r="G263" s="61">
        <f t="shared" si="68"/>
        <v>0</v>
      </c>
      <c r="H263" s="61">
        <f t="shared" si="69"/>
        <v>0</v>
      </c>
      <c r="I263" s="61">
        <f t="shared" si="70"/>
        <v>0</v>
      </c>
      <c r="J263" s="61">
        <f t="shared" si="71"/>
        <v>0</v>
      </c>
      <c r="K263" s="61">
        <f t="shared" si="72"/>
        <v>0</v>
      </c>
      <c r="L263" s="61">
        <f t="shared" si="73"/>
        <v>0</v>
      </c>
      <c r="M263" s="61">
        <f t="shared" ca="1" si="74"/>
        <v>-5.7012581213505199E-2</v>
      </c>
      <c r="N263" s="61">
        <f t="shared" ca="1" si="75"/>
        <v>0</v>
      </c>
      <c r="O263" s="177">
        <f t="shared" ca="1" si="76"/>
        <v>0</v>
      </c>
      <c r="P263" s="61">
        <f t="shared" ca="1" si="77"/>
        <v>0</v>
      </c>
      <c r="Q263" s="61">
        <f t="shared" ca="1" si="78"/>
        <v>0</v>
      </c>
      <c r="R263">
        <f t="shared" ca="1" si="79"/>
        <v>5.7012581213505199E-2</v>
      </c>
    </row>
    <row r="264" spans="1:18">
      <c r="A264" s="178"/>
      <c r="B264" s="178"/>
      <c r="C264" s="178"/>
      <c r="D264" s="176">
        <f t="shared" si="65"/>
        <v>0</v>
      </c>
      <c r="E264" s="176">
        <f t="shared" si="66"/>
        <v>0</v>
      </c>
      <c r="F264" s="61">
        <f t="shared" si="67"/>
        <v>0</v>
      </c>
      <c r="G264" s="61">
        <f t="shared" si="68"/>
        <v>0</v>
      </c>
      <c r="H264" s="61">
        <f t="shared" si="69"/>
        <v>0</v>
      </c>
      <c r="I264" s="61">
        <f t="shared" si="70"/>
        <v>0</v>
      </c>
      <c r="J264" s="61">
        <f t="shared" si="71"/>
        <v>0</v>
      </c>
      <c r="K264" s="61">
        <f t="shared" si="72"/>
        <v>0</v>
      </c>
      <c r="L264" s="61">
        <f t="shared" si="73"/>
        <v>0</v>
      </c>
      <c r="M264" s="61">
        <f t="shared" ca="1" si="74"/>
        <v>-5.7012581213505199E-2</v>
      </c>
      <c r="N264" s="61">
        <f t="shared" ca="1" si="75"/>
        <v>0</v>
      </c>
      <c r="O264" s="177">
        <f t="shared" ca="1" si="76"/>
        <v>0</v>
      </c>
      <c r="P264" s="61">
        <f t="shared" ca="1" si="77"/>
        <v>0</v>
      </c>
      <c r="Q264" s="61">
        <f t="shared" ca="1" si="78"/>
        <v>0</v>
      </c>
      <c r="R264">
        <f t="shared" ca="1" si="79"/>
        <v>5.7012581213505199E-2</v>
      </c>
    </row>
    <row r="265" spans="1:18">
      <c r="A265" s="178"/>
      <c r="B265" s="178"/>
      <c r="C265" s="178"/>
      <c r="D265" s="176">
        <f t="shared" si="65"/>
        <v>0</v>
      </c>
      <c r="E265" s="176">
        <f t="shared" si="66"/>
        <v>0</v>
      </c>
      <c r="F265" s="61">
        <f t="shared" si="67"/>
        <v>0</v>
      </c>
      <c r="G265" s="61">
        <f t="shared" si="68"/>
        <v>0</v>
      </c>
      <c r="H265" s="61">
        <f t="shared" si="69"/>
        <v>0</v>
      </c>
      <c r="I265" s="61">
        <f t="shared" si="70"/>
        <v>0</v>
      </c>
      <c r="J265" s="61">
        <f t="shared" si="71"/>
        <v>0</v>
      </c>
      <c r="K265" s="61">
        <f t="shared" si="72"/>
        <v>0</v>
      </c>
      <c r="L265" s="61">
        <f t="shared" si="73"/>
        <v>0</v>
      </c>
      <c r="M265" s="61">
        <f t="shared" ca="1" si="74"/>
        <v>-5.7012581213505199E-2</v>
      </c>
      <c r="N265" s="61">
        <f t="shared" ca="1" si="75"/>
        <v>0</v>
      </c>
      <c r="O265" s="177">
        <f t="shared" ca="1" si="76"/>
        <v>0</v>
      </c>
      <c r="P265" s="61">
        <f t="shared" ca="1" si="77"/>
        <v>0</v>
      </c>
      <c r="Q265" s="61">
        <f t="shared" ca="1" si="78"/>
        <v>0</v>
      </c>
      <c r="R265">
        <f t="shared" ca="1" si="79"/>
        <v>5.7012581213505199E-2</v>
      </c>
    </row>
    <row r="266" spans="1:18">
      <c r="A266" s="178"/>
      <c r="B266" s="178"/>
      <c r="C266" s="178"/>
      <c r="D266" s="176">
        <f t="shared" si="65"/>
        <v>0</v>
      </c>
      <c r="E266" s="176">
        <f t="shared" si="66"/>
        <v>0</v>
      </c>
      <c r="F266" s="61">
        <f t="shared" si="67"/>
        <v>0</v>
      </c>
      <c r="G266" s="61">
        <f t="shared" si="68"/>
        <v>0</v>
      </c>
      <c r="H266" s="61">
        <f t="shared" si="69"/>
        <v>0</v>
      </c>
      <c r="I266" s="61">
        <f t="shared" si="70"/>
        <v>0</v>
      </c>
      <c r="J266" s="61">
        <f t="shared" si="71"/>
        <v>0</v>
      </c>
      <c r="K266" s="61">
        <f t="shared" si="72"/>
        <v>0</v>
      </c>
      <c r="L266" s="61">
        <f t="shared" si="73"/>
        <v>0</v>
      </c>
      <c r="M266" s="61">
        <f t="shared" ca="1" si="74"/>
        <v>-5.7012581213505199E-2</v>
      </c>
      <c r="N266" s="61">
        <f t="shared" ca="1" si="75"/>
        <v>0</v>
      </c>
      <c r="O266" s="177">
        <f t="shared" ca="1" si="76"/>
        <v>0</v>
      </c>
      <c r="P266" s="61">
        <f t="shared" ca="1" si="77"/>
        <v>0</v>
      </c>
      <c r="Q266" s="61">
        <f t="shared" ca="1" si="78"/>
        <v>0</v>
      </c>
      <c r="R266">
        <f t="shared" ca="1" si="79"/>
        <v>5.7012581213505199E-2</v>
      </c>
    </row>
    <row r="267" spans="1:18">
      <c r="A267" s="178"/>
      <c r="B267" s="178"/>
      <c r="C267" s="178"/>
      <c r="D267" s="176">
        <f t="shared" si="65"/>
        <v>0</v>
      </c>
      <c r="E267" s="176">
        <f t="shared" si="66"/>
        <v>0</v>
      </c>
      <c r="F267" s="61">
        <f t="shared" si="67"/>
        <v>0</v>
      </c>
      <c r="G267" s="61">
        <f t="shared" si="68"/>
        <v>0</v>
      </c>
      <c r="H267" s="61">
        <f t="shared" si="69"/>
        <v>0</v>
      </c>
      <c r="I267" s="61">
        <f t="shared" si="70"/>
        <v>0</v>
      </c>
      <c r="J267" s="61">
        <f t="shared" si="71"/>
        <v>0</v>
      </c>
      <c r="K267" s="61">
        <f t="shared" si="72"/>
        <v>0</v>
      </c>
      <c r="L267" s="61">
        <f t="shared" si="73"/>
        <v>0</v>
      </c>
      <c r="M267" s="61">
        <f t="shared" ca="1" si="74"/>
        <v>-5.7012581213505199E-2</v>
      </c>
      <c r="N267" s="61">
        <f t="shared" ca="1" si="75"/>
        <v>0</v>
      </c>
      <c r="O267" s="177">
        <f t="shared" ca="1" si="76"/>
        <v>0</v>
      </c>
      <c r="P267" s="61">
        <f t="shared" ca="1" si="77"/>
        <v>0</v>
      </c>
      <c r="Q267" s="61">
        <f t="shared" ca="1" si="78"/>
        <v>0</v>
      </c>
      <c r="R267">
        <f t="shared" ca="1" si="79"/>
        <v>5.7012581213505199E-2</v>
      </c>
    </row>
    <row r="268" spans="1:18">
      <c r="A268" s="178"/>
      <c r="B268" s="178"/>
      <c r="C268" s="178"/>
      <c r="D268" s="176">
        <f t="shared" si="65"/>
        <v>0</v>
      </c>
      <c r="E268" s="176">
        <f t="shared" si="66"/>
        <v>0</v>
      </c>
      <c r="F268" s="61">
        <f t="shared" si="67"/>
        <v>0</v>
      </c>
      <c r="G268" s="61">
        <f t="shared" si="68"/>
        <v>0</v>
      </c>
      <c r="H268" s="61">
        <f t="shared" si="69"/>
        <v>0</v>
      </c>
      <c r="I268" s="61">
        <f t="shared" si="70"/>
        <v>0</v>
      </c>
      <c r="J268" s="61">
        <f t="shared" si="71"/>
        <v>0</v>
      </c>
      <c r="K268" s="61">
        <f t="shared" si="72"/>
        <v>0</v>
      </c>
      <c r="L268" s="61">
        <f t="shared" si="73"/>
        <v>0</v>
      </c>
      <c r="M268" s="61">
        <f t="shared" ca="1" si="74"/>
        <v>-5.7012581213505199E-2</v>
      </c>
      <c r="N268" s="61">
        <f t="shared" ca="1" si="75"/>
        <v>0</v>
      </c>
      <c r="O268" s="177">
        <f t="shared" ca="1" si="76"/>
        <v>0</v>
      </c>
      <c r="P268" s="61">
        <f t="shared" ca="1" si="77"/>
        <v>0</v>
      </c>
      <c r="Q268" s="61">
        <f t="shared" ca="1" si="78"/>
        <v>0</v>
      </c>
      <c r="R268">
        <f t="shared" ca="1" si="79"/>
        <v>5.7012581213505199E-2</v>
      </c>
    </row>
    <row r="269" spans="1:18">
      <c r="A269" s="178"/>
      <c r="B269" s="178"/>
      <c r="C269" s="178"/>
      <c r="D269" s="176">
        <f t="shared" si="65"/>
        <v>0</v>
      </c>
      <c r="E269" s="176">
        <f t="shared" si="66"/>
        <v>0</v>
      </c>
      <c r="F269" s="61">
        <f t="shared" si="67"/>
        <v>0</v>
      </c>
      <c r="G269" s="61">
        <f t="shared" si="68"/>
        <v>0</v>
      </c>
      <c r="H269" s="61">
        <f t="shared" si="69"/>
        <v>0</v>
      </c>
      <c r="I269" s="61">
        <f t="shared" si="70"/>
        <v>0</v>
      </c>
      <c r="J269" s="61">
        <f t="shared" si="71"/>
        <v>0</v>
      </c>
      <c r="K269" s="61">
        <f t="shared" si="72"/>
        <v>0</v>
      </c>
      <c r="L269" s="61">
        <f t="shared" si="73"/>
        <v>0</v>
      </c>
      <c r="M269" s="61">
        <f t="shared" ca="1" si="74"/>
        <v>-5.7012581213505199E-2</v>
      </c>
      <c r="N269" s="61">
        <f t="shared" ca="1" si="75"/>
        <v>0</v>
      </c>
      <c r="O269" s="177">
        <f t="shared" ca="1" si="76"/>
        <v>0</v>
      </c>
      <c r="P269" s="61">
        <f t="shared" ca="1" si="77"/>
        <v>0</v>
      </c>
      <c r="Q269" s="61">
        <f t="shared" ca="1" si="78"/>
        <v>0</v>
      </c>
      <c r="R269">
        <f t="shared" ca="1" si="79"/>
        <v>5.7012581213505199E-2</v>
      </c>
    </row>
    <row r="270" spans="1:18">
      <c r="A270" s="178"/>
      <c r="B270" s="178"/>
      <c r="C270" s="178"/>
      <c r="D270" s="176">
        <f t="shared" si="65"/>
        <v>0</v>
      </c>
      <c r="E270" s="176">
        <f t="shared" si="66"/>
        <v>0</v>
      </c>
      <c r="F270" s="61">
        <f t="shared" si="67"/>
        <v>0</v>
      </c>
      <c r="G270" s="61">
        <f t="shared" si="68"/>
        <v>0</v>
      </c>
      <c r="H270" s="61">
        <f t="shared" si="69"/>
        <v>0</v>
      </c>
      <c r="I270" s="61">
        <f t="shared" si="70"/>
        <v>0</v>
      </c>
      <c r="J270" s="61">
        <f t="shared" si="71"/>
        <v>0</v>
      </c>
      <c r="K270" s="61">
        <f t="shared" si="72"/>
        <v>0</v>
      </c>
      <c r="L270" s="61">
        <f t="shared" si="73"/>
        <v>0</v>
      </c>
      <c r="M270" s="61">
        <f t="shared" ca="1" si="74"/>
        <v>-5.7012581213505199E-2</v>
      </c>
      <c r="N270" s="61">
        <f t="shared" ca="1" si="75"/>
        <v>0</v>
      </c>
      <c r="O270" s="177">
        <f t="shared" ca="1" si="76"/>
        <v>0</v>
      </c>
      <c r="P270" s="61">
        <f t="shared" ca="1" si="77"/>
        <v>0</v>
      </c>
      <c r="Q270" s="61">
        <f t="shared" ca="1" si="78"/>
        <v>0</v>
      </c>
      <c r="R270">
        <f t="shared" ca="1" si="79"/>
        <v>5.7012581213505199E-2</v>
      </c>
    </row>
    <row r="271" spans="1:18">
      <c r="A271" s="178"/>
      <c r="B271" s="178"/>
      <c r="C271" s="178"/>
      <c r="D271" s="176">
        <f t="shared" si="65"/>
        <v>0</v>
      </c>
      <c r="E271" s="176">
        <f t="shared" si="66"/>
        <v>0</v>
      </c>
      <c r="F271" s="61">
        <f t="shared" si="67"/>
        <v>0</v>
      </c>
      <c r="G271" s="61">
        <f t="shared" si="68"/>
        <v>0</v>
      </c>
      <c r="H271" s="61">
        <f t="shared" si="69"/>
        <v>0</v>
      </c>
      <c r="I271" s="61">
        <f t="shared" si="70"/>
        <v>0</v>
      </c>
      <c r="J271" s="61">
        <f t="shared" si="71"/>
        <v>0</v>
      </c>
      <c r="K271" s="61">
        <f t="shared" si="72"/>
        <v>0</v>
      </c>
      <c r="L271" s="61">
        <f t="shared" si="73"/>
        <v>0</v>
      </c>
      <c r="M271" s="61">
        <f t="shared" ca="1" si="74"/>
        <v>-5.7012581213505199E-2</v>
      </c>
      <c r="N271" s="61">
        <f t="shared" ca="1" si="75"/>
        <v>0</v>
      </c>
      <c r="O271" s="177">
        <f t="shared" ca="1" si="76"/>
        <v>0</v>
      </c>
      <c r="P271" s="61">
        <f t="shared" ca="1" si="77"/>
        <v>0</v>
      </c>
      <c r="Q271" s="61">
        <f t="shared" ca="1" si="78"/>
        <v>0</v>
      </c>
      <c r="R271">
        <f t="shared" ca="1" si="79"/>
        <v>5.7012581213505199E-2</v>
      </c>
    </row>
    <row r="272" spans="1:18">
      <c r="A272" s="178"/>
      <c r="B272" s="178"/>
      <c r="C272" s="178"/>
      <c r="D272" s="176">
        <f t="shared" si="65"/>
        <v>0</v>
      </c>
      <c r="E272" s="176">
        <f t="shared" si="66"/>
        <v>0</v>
      </c>
      <c r="F272" s="61">
        <f t="shared" si="67"/>
        <v>0</v>
      </c>
      <c r="G272" s="61">
        <f t="shared" si="68"/>
        <v>0</v>
      </c>
      <c r="H272" s="61">
        <f t="shared" si="69"/>
        <v>0</v>
      </c>
      <c r="I272" s="61">
        <f t="shared" si="70"/>
        <v>0</v>
      </c>
      <c r="J272" s="61">
        <f t="shared" si="71"/>
        <v>0</v>
      </c>
      <c r="K272" s="61">
        <f t="shared" si="72"/>
        <v>0</v>
      </c>
      <c r="L272" s="61">
        <f t="shared" si="73"/>
        <v>0</v>
      </c>
      <c r="M272" s="61">
        <f t="shared" ca="1" si="74"/>
        <v>-5.7012581213505199E-2</v>
      </c>
      <c r="N272" s="61">
        <f t="shared" ca="1" si="75"/>
        <v>0</v>
      </c>
      <c r="O272" s="177">
        <f t="shared" ca="1" si="76"/>
        <v>0</v>
      </c>
      <c r="P272" s="61">
        <f t="shared" ca="1" si="77"/>
        <v>0</v>
      </c>
      <c r="Q272" s="61">
        <f t="shared" ca="1" si="78"/>
        <v>0</v>
      </c>
      <c r="R272">
        <f t="shared" ca="1" si="79"/>
        <v>5.7012581213505199E-2</v>
      </c>
    </row>
    <row r="273" spans="1:18">
      <c r="A273" s="178"/>
      <c r="B273" s="178"/>
      <c r="C273" s="178"/>
      <c r="D273" s="176">
        <f t="shared" si="65"/>
        <v>0</v>
      </c>
      <c r="E273" s="176">
        <f t="shared" si="66"/>
        <v>0</v>
      </c>
      <c r="F273" s="61">
        <f t="shared" si="67"/>
        <v>0</v>
      </c>
      <c r="G273" s="61">
        <f t="shared" si="68"/>
        <v>0</v>
      </c>
      <c r="H273" s="61">
        <f t="shared" si="69"/>
        <v>0</v>
      </c>
      <c r="I273" s="61">
        <f t="shared" si="70"/>
        <v>0</v>
      </c>
      <c r="J273" s="61">
        <f t="shared" si="71"/>
        <v>0</v>
      </c>
      <c r="K273" s="61">
        <f t="shared" si="72"/>
        <v>0</v>
      </c>
      <c r="L273" s="61">
        <f t="shared" si="73"/>
        <v>0</v>
      </c>
      <c r="M273" s="61">
        <f t="shared" ca="1" si="74"/>
        <v>-5.7012581213505199E-2</v>
      </c>
      <c r="N273" s="61">
        <f t="shared" ca="1" si="75"/>
        <v>0</v>
      </c>
      <c r="O273" s="177">
        <f t="shared" ca="1" si="76"/>
        <v>0</v>
      </c>
      <c r="P273" s="61">
        <f t="shared" ca="1" si="77"/>
        <v>0</v>
      </c>
      <c r="Q273" s="61">
        <f t="shared" ca="1" si="78"/>
        <v>0</v>
      </c>
      <c r="R273">
        <f t="shared" ca="1" si="79"/>
        <v>5.7012581213505199E-2</v>
      </c>
    </row>
    <row r="274" spans="1:18">
      <c r="A274" s="178"/>
      <c r="B274" s="178"/>
      <c r="C274" s="178"/>
      <c r="D274" s="176">
        <f t="shared" si="65"/>
        <v>0</v>
      </c>
      <c r="E274" s="176">
        <f t="shared" si="66"/>
        <v>0</v>
      </c>
      <c r="F274" s="61">
        <f t="shared" si="67"/>
        <v>0</v>
      </c>
      <c r="G274" s="61">
        <f t="shared" si="68"/>
        <v>0</v>
      </c>
      <c r="H274" s="61">
        <f t="shared" si="69"/>
        <v>0</v>
      </c>
      <c r="I274" s="61">
        <f t="shared" si="70"/>
        <v>0</v>
      </c>
      <c r="J274" s="61">
        <f t="shared" si="71"/>
        <v>0</v>
      </c>
      <c r="K274" s="61">
        <f t="shared" si="72"/>
        <v>0</v>
      </c>
      <c r="L274" s="61">
        <f t="shared" si="73"/>
        <v>0</v>
      </c>
      <c r="M274" s="61">
        <f t="shared" ca="1" si="74"/>
        <v>-5.7012581213505199E-2</v>
      </c>
      <c r="N274" s="61">
        <f t="shared" ca="1" si="75"/>
        <v>0</v>
      </c>
      <c r="O274" s="177">
        <f t="shared" ca="1" si="76"/>
        <v>0</v>
      </c>
      <c r="P274" s="61">
        <f t="shared" ca="1" si="77"/>
        <v>0</v>
      </c>
      <c r="Q274" s="61">
        <f t="shared" ca="1" si="78"/>
        <v>0</v>
      </c>
      <c r="R274">
        <f t="shared" ca="1" si="79"/>
        <v>5.7012581213505199E-2</v>
      </c>
    </row>
    <row r="275" spans="1:18">
      <c r="A275" s="178"/>
      <c r="B275" s="178"/>
      <c r="C275" s="178"/>
      <c r="D275" s="176">
        <f t="shared" si="65"/>
        <v>0</v>
      </c>
      <c r="E275" s="176">
        <f t="shared" si="66"/>
        <v>0</v>
      </c>
      <c r="F275" s="61">
        <f t="shared" si="67"/>
        <v>0</v>
      </c>
      <c r="G275" s="61">
        <f t="shared" si="68"/>
        <v>0</v>
      </c>
      <c r="H275" s="61">
        <f t="shared" si="69"/>
        <v>0</v>
      </c>
      <c r="I275" s="61">
        <f t="shared" si="70"/>
        <v>0</v>
      </c>
      <c r="J275" s="61">
        <f t="shared" si="71"/>
        <v>0</v>
      </c>
      <c r="K275" s="61">
        <f t="shared" si="72"/>
        <v>0</v>
      </c>
      <c r="L275" s="61">
        <f t="shared" si="73"/>
        <v>0</v>
      </c>
      <c r="M275" s="61">
        <f t="shared" ca="1" si="74"/>
        <v>-5.7012581213505199E-2</v>
      </c>
      <c r="N275" s="61">
        <f t="shared" ca="1" si="75"/>
        <v>0</v>
      </c>
      <c r="O275" s="177">
        <f t="shared" ca="1" si="76"/>
        <v>0</v>
      </c>
      <c r="P275" s="61">
        <f t="shared" ca="1" si="77"/>
        <v>0</v>
      </c>
      <c r="Q275" s="61">
        <f t="shared" ca="1" si="78"/>
        <v>0</v>
      </c>
      <c r="R275">
        <f t="shared" ca="1" si="79"/>
        <v>5.7012581213505199E-2</v>
      </c>
    </row>
    <row r="276" spans="1:18">
      <c r="A276" s="178"/>
      <c r="B276" s="178"/>
      <c r="C276" s="178"/>
      <c r="D276" s="176">
        <f t="shared" si="65"/>
        <v>0</v>
      </c>
      <c r="E276" s="176">
        <f t="shared" si="66"/>
        <v>0</v>
      </c>
      <c r="F276" s="61">
        <f t="shared" si="67"/>
        <v>0</v>
      </c>
      <c r="G276" s="61">
        <f t="shared" si="68"/>
        <v>0</v>
      </c>
      <c r="H276" s="61">
        <f t="shared" si="69"/>
        <v>0</v>
      </c>
      <c r="I276" s="61">
        <f t="shared" si="70"/>
        <v>0</v>
      </c>
      <c r="J276" s="61">
        <f t="shared" si="71"/>
        <v>0</v>
      </c>
      <c r="K276" s="61">
        <f t="shared" si="72"/>
        <v>0</v>
      </c>
      <c r="L276" s="61">
        <f t="shared" si="73"/>
        <v>0</v>
      </c>
      <c r="M276" s="61">
        <f t="shared" ca="1" si="74"/>
        <v>-5.7012581213505199E-2</v>
      </c>
      <c r="N276" s="61">
        <f t="shared" ca="1" si="75"/>
        <v>0</v>
      </c>
      <c r="O276" s="177">
        <f t="shared" ca="1" si="76"/>
        <v>0</v>
      </c>
      <c r="P276" s="61">
        <f t="shared" ca="1" si="77"/>
        <v>0</v>
      </c>
      <c r="Q276" s="61">
        <f t="shared" ca="1" si="78"/>
        <v>0</v>
      </c>
      <c r="R276">
        <f t="shared" ca="1" si="79"/>
        <v>5.7012581213505199E-2</v>
      </c>
    </row>
    <row r="277" spans="1:18">
      <c r="A277" s="178"/>
      <c r="B277" s="178"/>
      <c r="C277" s="178"/>
      <c r="D277" s="176">
        <f t="shared" si="65"/>
        <v>0</v>
      </c>
      <c r="E277" s="176">
        <f t="shared" si="66"/>
        <v>0</v>
      </c>
      <c r="F277" s="61">
        <f t="shared" si="67"/>
        <v>0</v>
      </c>
      <c r="G277" s="61">
        <f t="shared" si="68"/>
        <v>0</v>
      </c>
      <c r="H277" s="61">
        <f t="shared" si="69"/>
        <v>0</v>
      </c>
      <c r="I277" s="61">
        <f t="shared" si="70"/>
        <v>0</v>
      </c>
      <c r="J277" s="61">
        <f t="shared" si="71"/>
        <v>0</v>
      </c>
      <c r="K277" s="61">
        <f t="shared" si="72"/>
        <v>0</v>
      </c>
      <c r="L277" s="61">
        <f t="shared" si="73"/>
        <v>0</v>
      </c>
      <c r="M277" s="61">
        <f t="shared" ca="1" si="74"/>
        <v>-5.7012581213505199E-2</v>
      </c>
      <c r="N277" s="61">
        <f t="shared" ca="1" si="75"/>
        <v>0</v>
      </c>
      <c r="O277" s="177">
        <f t="shared" ca="1" si="76"/>
        <v>0</v>
      </c>
      <c r="P277" s="61">
        <f t="shared" ca="1" si="77"/>
        <v>0</v>
      </c>
      <c r="Q277" s="61">
        <f t="shared" ca="1" si="78"/>
        <v>0</v>
      </c>
      <c r="R277">
        <f t="shared" ca="1" si="79"/>
        <v>5.7012581213505199E-2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-5.7012581213505199E-2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5.7012581213505199E-2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-5.7012581213505199E-2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5.7012581213505199E-2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-5.7012581213505199E-2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5.7012581213505199E-2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-5.7012581213505199E-2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5.7012581213505199E-2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-5.7012581213505199E-2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5.7012581213505199E-2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-5.7012581213505199E-2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5.7012581213505199E-2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-5.7012581213505199E-2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5.7012581213505199E-2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-5.7012581213505199E-2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5.7012581213505199E-2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-5.7012581213505199E-2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5.7012581213505199E-2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-5.7012581213505199E-2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5.7012581213505199E-2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-5.7012581213505199E-2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5.7012581213505199E-2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-5.7012581213505199E-2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5.7012581213505199E-2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-5.7012581213505199E-2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5.7012581213505199E-2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-5.7012581213505199E-2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5.7012581213505199E-2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-5.7012581213505199E-2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5.7012581213505199E-2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-5.7012581213505199E-2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5.7012581213505199E-2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-5.7012581213505199E-2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5.7012581213505199E-2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-5.7012581213505199E-2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5.7012581213505199E-2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-5.7012581213505199E-2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5.7012581213505199E-2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-5.7012581213505199E-2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5.7012581213505199E-2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-5.7012581213505199E-2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5.7012581213505199E-2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-5.7012581213505199E-2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5.7012581213505199E-2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-5.7012581213505199E-2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5.7012581213505199E-2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-5.7012581213505199E-2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5.7012581213505199E-2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-5.7012581213505199E-2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5.7012581213505199E-2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-5.7012581213505199E-2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5.7012581213505199E-2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-5.7012581213505199E-2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5.7012581213505199E-2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-5.7012581213505199E-2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5.7012581213505199E-2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-5.7012581213505199E-2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5.7012581213505199E-2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-5.7012581213505199E-2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5.7012581213505199E-2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-5.7012581213505199E-2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5.7012581213505199E-2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-5.7012581213505199E-2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5.7012581213505199E-2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-5.7012581213505199E-2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5.7012581213505199E-2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-5.7012581213505199E-2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5.7012581213505199E-2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-5.7012581213505199E-2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5.7012581213505199E-2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-5.7012581213505199E-2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5.7012581213505199E-2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-5.7012581213505199E-2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5.7012581213505199E-2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-5.7012581213505199E-2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5.7012581213505199E-2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-5.7012581213505199E-2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5.7012581213505199E-2</v>
      </c>
    </row>
    <row r="317" spans="1:18"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-5.7012581213505199E-2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5.7012581213505199E-2</v>
      </c>
    </row>
    <row r="318" spans="1:18"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-5.7012581213505199E-2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5.7012581213505199E-2</v>
      </c>
    </row>
    <row r="319" spans="1:18"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-5.7012581213505199E-2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5.7012581213505199E-2</v>
      </c>
    </row>
    <row r="320" spans="1:18"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-5.7012581213505199E-2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5.7012581213505199E-2</v>
      </c>
    </row>
    <row r="321" spans="3:18"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-5.7012581213505199E-2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5.7012581213505199E-2</v>
      </c>
    </row>
    <row r="322" spans="3:18"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-5.7012581213505199E-2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5.7012581213505199E-2</v>
      </c>
    </row>
    <row r="323" spans="3:18">
      <c r="C323" s="178"/>
      <c r="D323" s="176">
        <f t="shared" ref="D323:D386" si="80">A323/A$18</f>
        <v>0</v>
      </c>
      <c r="E323" s="176">
        <f t="shared" ref="E323:E386" si="81">B323/B$18</f>
        <v>0</v>
      </c>
      <c r="F323" s="61">
        <f t="shared" ref="F323:F386" si="82">$C323*D323</f>
        <v>0</v>
      </c>
      <c r="G323" s="61">
        <f t="shared" ref="G323:G386" si="83">$C323*E323</f>
        <v>0</v>
      </c>
      <c r="H323" s="61">
        <f t="shared" ref="H323:H386" si="84">C323*D323*D323</f>
        <v>0</v>
      </c>
      <c r="I323" s="61">
        <f t="shared" ref="I323:I386" si="85">C323*D323*D323*D323</f>
        <v>0</v>
      </c>
      <c r="J323" s="61">
        <f t="shared" ref="J323:J386" si="86">C323*D323*D323*D323*D323</f>
        <v>0</v>
      </c>
      <c r="K323" s="61">
        <f t="shared" ref="K323:K386" si="87">C323*E323*D323</f>
        <v>0</v>
      </c>
      <c r="L323" s="61">
        <f t="shared" ref="L323:L386" si="88">C323*E323*D323*D323</f>
        <v>0</v>
      </c>
      <c r="M323" s="61">
        <f t="shared" ref="M323:M386" ca="1" si="89">+E$4+E$5*D323+E$6*D323^2</f>
        <v>-5.7012581213505199E-2</v>
      </c>
      <c r="N323" s="61">
        <f t="shared" ref="N323:N386" ca="1" si="90">C323*(M323-E323)^2</f>
        <v>0</v>
      </c>
      <c r="O323" s="177">
        <f t="shared" ref="O323:O386" ca="1" si="91">(C323*O$1-O$2*F323+O$3*H323)^2</f>
        <v>0</v>
      </c>
      <c r="P323" s="61">
        <f t="shared" ref="P323:P386" ca="1" si="92">(-C323*O$2+O$4*F323-O$5*H323)^2</f>
        <v>0</v>
      </c>
      <c r="Q323" s="61">
        <f t="shared" ref="Q323:Q386" ca="1" si="93">+(C323*O$3-F323*O$5+H323*O$6)^2</f>
        <v>0</v>
      </c>
      <c r="R323">
        <f t="shared" ref="R323:R386" ca="1" si="94">+E323-M323</f>
        <v>5.7012581213505199E-2</v>
      </c>
    </row>
    <row r="324" spans="3:18">
      <c r="C324" s="178"/>
      <c r="D324" s="176">
        <f t="shared" si="80"/>
        <v>0</v>
      </c>
      <c r="E324" s="176">
        <f t="shared" si="81"/>
        <v>0</v>
      </c>
      <c r="F324" s="61">
        <f t="shared" si="82"/>
        <v>0</v>
      </c>
      <c r="G324" s="61">
        <f t="shared" si="83"/>
        <v>0</v>
      </c>
      <c r="H324" s="61">
        <f t="shared" si="84"/>
        <v>0</v>
      </c>
      <c r="I324" s="61">
        <f t="shared" si="85"/>
        <v>0</v>
      </c>
      <c r="J324" s="61">
        <f t="shared" si="86"/>
        <v>0</v>
      </c>
      <c r="K324" s="61">
        <f t="shared" si="87"/>
        <v>0</v>
      </c>
      <c r="L324" s="61">
        <f t="shared" si="88"/>
        <v>0</v>
      </c>
      <c r="M324" s="61">
        <f t="shared" ca="1" si="89"/>
        <v>-5.7012581213505199E-2</v>
      </c>
      <c r="N324" s="61">
        <f t="shared" ca="1" si="90"/>
        <v>0</v>
      </c>
      <c r="O324" s="177">
        <f t="shared" ca="1" si="91"/>
        <v>0</v>
      </c>
      <c r="P324" s="61">
        <f t="shared" ca="1" si="92"/>
        <v>0</v>
      </c>
      <c r="Q324" s="61">
        <f t="shared" ca="1" si="93"/>
        <v>0</v>
      </c>
      <c r="R324">
        <f t="shared" ca="1" si="94"/>
        <v>5.7012581213505199E-2</v>
      </c>
    </row>
    <row r="325" spans="3:18">
      <c r="C325" s="178"/>
      <c r="D325" s="176">
        <f t="shared" si="80"/>
        <v>0</v>
      </c>
      <c r="E325" s="176">
        <f t="shared" si="81"/>
        <v>0</v>
      </c>
      <c r="F325" s="61">
        <f t="shared" si="82"/>
        <v>0</v>
      </c>
      <c r="G325" s="61">
        <f t="shared" si="83"/>
        <v>0</v>
      </c>
      <c r="H325" s="61">
        <f t="shared" si="84"/>
        <v>0</v>
      </c>
      <c r="I325" s="61">
        <f t="shared" si="85"/>
        <v>0</v>
      </c>
      <c r="J325" s="61">
        <f t="shared" si="86"/>
        <v>0</v>
      </c>
      <c r="K325" s="61">
        <f t="shared" si="87"/>
        <v>0</v>
      </c>
      <c r="L325" s="61">
        <f t="shared" si="88"/>
        <v>0</v>
      </c>
      <c r="M325" s="61">
        <f t="shared" ca="1" si="89"/>
        <v>-5.7012581213505199E-2</v>
      </c>
      <c r="N325" s="61">
        <f t="shared" ca="1" si="90"/>
        <v>0</v>
      </c>
      <c r="O325" s="177">
        <f t="shared" ca="1" si="91"/>
        <v>0</v>
      </c>
      <c r="P325" s="61">
        <f t="shared" ca="1" si="92"/>
        <v>0</v>
      </c>
      <c r="Q325" s="61">
        <f t="shared" ca="1" si="93"/>
        <v>0</v>
      </c>
      <c r="R325">
        <f t="shared" ca="1" si="94"/>
        <v>5.7012581213505199E-2</v>
      </c>
    </row>
    <row r="326" spans="3:18">
      <c r="C326" s="178"/>
      <c r="D326" s="176">
        <f t="shared" si="80"/>
        <v>0</v>
      </c>
      <c r="E326" s="176">
        <f t="shared" si="81"/>
        <v>0</v>
      </c>
      <c r="F326" s="61">
        <f t="shared" si="82"/>
        <v>0</v>
      </c>
      <c r="G326" s="61">
        <f t="shared" si="83"/>
        <v>0</v>
      </c>
      <c r="H326" s="61">
        <f t="shared" si="84"/>
        <v>0</v>
      </c>
      <c r="I326" s="61">
        <f t="shared" si="85"/>
        <v>0</v>
      </c>
      <c r="J326" s="61">
        <f t="shared" si="86"/>
        <v>0</v>
      </c>
      <c r="K326" s="61">
        <f t="shared" si="87"/>
        <v>0</v>
      </c>
      <c r="L326" s="61">
        <f t="shared" si="88"/>
        <v>0</v>
      </c>
      <c r="M326" s="61">
        <f t="shared" ca="1" si="89"/>
        <v>-5.7012581213505199E-2</v>
      </c>
      <c r="N326" s="61">
        <f t="shared" ca="1" si="90"/>
        <v>0</v>
      </c>
      <c r="O326" s="177">
        <f t="shared" ca="1" si="91"/>
        <v>0</v>
      </c>
      <c r="P326" s="61">
        <f t="shared" ca="1" si="92"/>
        <v>0</v>
      </c>
      <c r="Q326" s="61">
        <f t="shared" ca="1" si="93"/>
        <v>0</v>
      </c>
      <c r="R326">
        <f t="shared" ca="1" si="94"/>
        <v>5.7012581213505199E-2</v>
      </c>
    </row>
    <row r="327" spans="3:18">
      <c r="C327" s="178"/>
      <c r="D327" s="176">
        <f t="shared" si="80"/>
        <v>0</v>
      </c>
      <c r="E327" s="176">
        <f t="shared" si="81"/>
        <v>0</v>
      </c>
      <c r="F327" s="61">
        <f t="shared" si="82"/>
        <v>0</v>
      </c>
      <c r="G327" s="61">
        <f t="shared" si="83"/>
        <v>0</v>
      </c>
      <c r="H327" s="61">
        <f t="shared" si="84"/>
        <v>0</v>
      </c>
      <c r="I327" s="61">
        <f t="shared" si="85"/>
        <v>0</v>
      </c>
      <c r="J327" s="61">
        <f t="shared" si="86"/>
        <v>0</v>
      </c>
      <c r="K327" s="61">
        <f t="shared" si="87"/>
        <v>0</v>
      </c>
      <c r="L327" s="61">
        <f t="shared" si="88"/>
        <v>0</v>
      </c>
      <c r="M327" s="61">
        <f t="shared" ca="1" si="89"/>
        <v>-5.7012581213505199E-2</v>
      </c>
      <c r="N327" s="61">
        <f t="shared" ca="1" si="90"/>
        <v>0</v>
      </c>
      <c r="O327" s="177">
        <f t="shared" ca="1" si="91"/>
        <v>0</v>
      </c>
      <c r="P327" s="61">
        <f t="shared" ca="1" si="92"/>
        <v>0</v>
      </c>
      <c r="Q327" s="61">
        <f t="shared" ca="1" si="93"/>
        <v>0</v>
      </c>
      <c r="R327">
        <f t="shared" ca="1" si="94"/>
        <v>5.7012581213505199E-2</v>
      </c>
    </row>
    <row r="328" spans="3:18">
      <c r="C328" s="178"/>
      <c r="D328" s="176">
        <f t="shared" si="80"/>
        <v>0</v>
      </c>
      <c r="E328" s="176">
        <f t="shared" si="81"/>
        <v>0</v>
      </c>
      <c r="F328" s="61">
        <f t="shared" si="82"/>
        <v>0</v>
      </c>
      <c r="G328" s="61">
        <f t="shared" si="83"/>
        <v>0</v>
      </c>
      <c r="H328" s="61">
        <f t="shared" si="84"/>
        <v>0</v>
      </c>
      <c r="I328" s="61">
        <f t="shared" si="85"/>
        <v>0</v>
      </c>
      <c r="J328" s="61">
        <f t="shared" si="86"/>
        <v>0</v>
      </c>
      <c r="K328" s="61">
        <f t="shared" si="87"/>
        <v>0</v>
      </c>
      <c r="L328" s="61">
        <f t="shared" si="88"/>
        <v>0</v>
      </c>
      <c r="M328" s="61">
        <f t="shared" ca="1" si="89"/>
        <v>-5.7012581213505199E-2</v>
      </c>
      <c r="N328" s="61">
        <f t="shared" ca="1" si="90"/>
        <v>0</v>
      </c>
      <c r="O328" s="177">
        <f t="shared" ca="1" si="91"/>
        <v>0</v>
      </c>
      <c r="P328" s="61">
        <f t="shared" ca="1" si="92"/>
        <v>0</v>
      </c>
      <c r="Q328" s="61">
        <f t="shared" ca="1" si="93"/>
        <v>0</v>
      </c>
      <c r="R328">
        <f t="shared" ca="1" si="94"/>
        <v>5.7012581213505199E-2</v>
      </c>
    </row>
    <row r="329" spans="3:18">
      <c r="C329" s="178"/>
      <c r="D329" s="176">
        <f t="shared" si="80"/>
        <v>0</v>
      </c>
      <c r="E329" s="176">
        <f t="shared" si="81"/>
        <v>0</v>
      </c>
      <c r="F329" s="61">
        <f t="shared" si="82"/>
        <v>0</v>
      </c>
      <c r="G329" s="61">
        <f t="shared" si="83"/>
        <v>0</v>
      </c>
      <c r="H329" s="61">
        <f t="shared" si="84"/>
        <v>0</v>
      </c>
      <c r="I329" s="61">
        <f t="shared" si="85"/>
        <v>0</v>
      </c>
      <c r="J329" s="61">
        <f t="shared" si="86"/>
        <v>0</v>
      </c>
      <c r="K329" s="61">
        <f t="shared" si="87"/>
        <v>0</v>
      </c>
      <c r="L329" s="61">
        <f t="shared" si="88"/>
        <v>0</v>
      </c>
      <c r="M329" s="61">
        <f t="shared" ca="1" si="89"/>
        <v>-5.7012581213505199E-2</v>
      </c>
      <c r="N329" s="61">
        <f t="shared" ca="1" si="90"/>
        <v>0</v>
      </c>
      <c r="O329" s="177">
        <f t="shared" ca="1" si="91"/>
        <v>0</v>
      </c>
      <c r="P329" s="61">
        <f t="shared" ca="1" si="92"/>
        <v>0</v>
      </c>
      <c r="Q329" s="61">
        <f t="shared" ca="1" si="93"/>
        <v>0</v>
      </c>
      <c r="R329">
        <f t="shared" ca="1" si="94"/>
        <v>5.7012581213505199E-2</v>
      </c>
    </row>
    <row r="330" spans="3:18">
      <c r="C330" s="178"/>
      <c r="D330" s="176">
        <f t="shared" si="80"/>
        <v>0</v>
      </c>
      <c r="E330" s="176">
        <f t="shared" si="81"/>
        <v>0</v>
      </c>
      <c r="F330" s="61">
        <f t="shared" si="82"/>
        <v>0</v>
      </c>
      <c r="G330" s="61">
        <f t="shared" si="83"/>
        <v>0</v>
      </c>
      <c r="H330" s="61">
        <f t="shared" si="84"/>
        <v>0</v>
      </c>
      <c r="I330" s="61">
        <f t="shared" si="85"/>
        <v>0</v>
      </c>
      <c r="J330" s="61">
        <f t="shared" si="86"/>
        <v>0</v>
      </c>
      <c r="K330" s="61">
        <f t="shared" si="87"/>
        <v>0</v>
      </c>
      <c r="L330" s="61">
        <f t="shared" si="88"/>
        <v>0</v>
      </c>
      <c r="M330" s="61">
        <f t="shared" ca="1" si="89"/>
        <v>-5.7012581213505199E-2</v>
      </c>
      <c r="N330" s="61">
        <f t="shared" ca="1" si="90"/>
        <v>0</v>
      </c>
      <c r="O330" s="177">
        <f t="shared" ca="1" si="91"/>
        <v>0</v>
      </c>
      <c r="P330" s="61">
        <f t="shared" ca="1" si="92"/>
        <v>0</v>
      </c>
      <c r="Q330" s="61">
        <f t="shared" ca="1" si="93"/>
        <v>0</v>
      </c>
      <c r="R330">
        <f t="shared" ca="1" si="94"/>
        <v>5.7012581213505199E-2</v>
      </c>
    </row>
    <row r="331" spans="3:18">
      <c r="C331" s="178"/>
      <c r="D331" s="176">
        <f t="shared" si="80"/>
        <v>0</v>
      </c>
      <c r="E331" s="176">
        <f t="shared" si="81"/>
        <v>0</v>
      </c>
      <c r="F331" s="61">
        <f t="shared" si="82"/>
        <v>0</v>
      </c>
      <c r="G331" s="61">
        <f t="shared" si="83"/>
        <v>0</v>
      </c>
      <c r="H331" s="61">
        <f t="shared" si="84"/>
        <v>0</v>
      </c>
      <c r="I331" s="61">
        <f t="shared" si="85"/>
        <v>0</v>
      </c>
      <c r="J331" s="61">
        <f t="shared" si="86"/>
        <v>0</v>
      </c>
      <c r="K331" s="61">
        <f t="shared" si="87"/>
        <v>0</v>
      </c>
      <c r="L331" s="61">
        <f t="shared" si="88"/>
        <v>0</v>
      </c>
      <c r="M331" s="61">
        <f t="shared" ca="1" si="89"/>
        <v>-5.7012581213505199E-2</v>
      </c>
      <c r="N331" s="61">
        <f t="shared" ca="1" si="90"/>
        <v>0</v>
      </c>
      <c r="O331" s="177">
        <f t="shared" ca="1" si="91"/>
        <v>0</v>
      </c>
      <c r="P331" s="61">
        <f t="shared" ca="1" si="92"/>
        <v>0</v>
      </c>
      <c r="Q331" s="61">
        <f t="shared" ca="1" si="93"/>
        <v>0</v>
      </c>
      <c r="R331">
        <f t="shared" ca="1" si="94"/>
        <v>5.7012581213505199E-2</v>
      </c>
    </row>
    <row r="332" spans="3:18">
      <c r="C332" s="178"/>
      <c r="D332" s="176">
        <f t="shared" si="80"/>
        <v>0</v>
      </c>
      <c r="E332" s="176">
        <f t="shared" si="81"/>
        <v>0</v>
      </c>
      <c r="F332" s="61">
        <f t="shared" si="82"/>
        <v>0</v>
      </c>
      <c r="G332" s="61">
        <f t="shared" si="83"/>
        <v>0</v>
      </c>
      <c r="H332" s="61">
        <f t="shared" si="84"/>
        <v>0</v>
      </c>
      <c r="I332" s="61">
        <f t="shared" si="85"/>
        <v>0</v>
      </c>
      <c r="J332" s="61">
        <f t="shared" si="86"/>
        <v>0</v>
      </c>
      <c r="K332" s="61">
        <f t="shared" si="87"/>
        <v>0</v>
      </c>
      <c r="L332" s="61">
        <f t="shared" si="88"/>
        <v>0</v>
      </c>
      <c r="M332" s="61">
        <f t="shared" ca="1" si="89"/>
        <v>-5.7012581213505199E-2</v>
      </c>
      <c r="N332" s="61">
        <f t="shared" ca="1" si="90"/>
        <v>0</v>
      </c>
      <c r="O332" s="177">
        <f t="shared" ca="1" si="91"/>
        <v>0</v>
      </c>
      <c r="P332" s="61">
        <f t="shared" ca="1" si="92"/>
        <v>0</v>
      </c>
      <c r="Q332" s="61">
        <f t="shared" ca="1" si="93"/>
        <v>0</v>
      </c>
      <c r="R332">
        <f t="shared" ca="1" si="94"/>
        <v>5.7012581213505199E-2</v>
      </c>
    </row>
    <row r="333" spans="3:18">
      <c r="C333" s="178"/>
      <c r="D333" s="176">
        <f t="shared" si="80"/>
        <v>0</v>
      </c>
      <c r="E333" s="176">
        <f t="shared" si="81"/>
        <v>0</v>
      </c>
      <c r="F333" s="61">
        <f t="shared" si="82"/>
        <v>0</v>
      </c>
      <c r="G333" s="61">
        <f t="shared" si="83"/>
        <v>0</v>
      </c>
      <c r="H333" s="61">
        <f t="shared" si="84"/>
        <v>0</v>
      </c>
      <c r="I333" s="61">
        <f t="shared" si="85"/>
        <v>0</v>
      </c>
      <c r="J333" s="61">
        <f t="shared" si="86"/>
        <v>0</v>
      </c>
      <c r="K333" s="61">
        <f t="shared" si="87"/>
        <v>0</v>
      </c>
      <c r="L333" s="61">
        <f t="shared" si="88"/>
        <v>0</v>
      </c>
      <c r="M333" s="61">
        <f t="shared" ca="1" si="89"/>
        <v>-5.7012581213505199E-2</v>
      </c>
      <c r="N333" s="61">
        <f t="shared" ca="1" si="90"/>
        <v>0</v>
      </c>
      <c r="O333" s="177">
        <f t="shared" ca="1" si="91"/>
        <v>0</v>
      </c>
      <c r="P333" s="61">
        <f t="shared" ca="1" si="92"/>
        <v>0</v>
      </c>
      <c r="Q333" s="61">
        <f t="shared" ca="1" si="93"/>
        <v>0</v>
      </c>
      <c r="R333">
        <f t="shared" ca="1" si="94"/>
        <v>5.7012581213505199E-2</v>
      </c>
    </row>
    <row r="334" spans="3:18">
      <c r="C334" s="178"/>
      <c r="D334" s="176">
        <f t="shared" si="80"/>
        <v>0</v>
      </c>
      <c r="E334" s="176">
        <f t="shared" si="81"/>
        <v>0</v>
      </c>
      <c r="F334" s="61">
        <f t="shared" si="82"/>
        <v>0</v>
      </c>
      <c r="G334" s="61">
        <f t="shared" si="83"/>
        <v>0</v>
      </c>
      <c r="H334" s="61">
        <f t="shared" si="84"/>
        <v>0</v>
      </c>
      <c r="I334" s="61">
        <f t="shared" si="85"/>
        <v>0</v>
      </c>
      <c r="J334" s="61">
        <f t="shared" si="86"/>
        <v>0</v>
      </c>
      <c r="K334" s="61">
        <f t="shared" si="87"/>
        <v>0</v>
      </c>
      <c r="L334" s="61">
        <f t="shared" si="88"/>
        <v>0</v>
      </c>
      <c r="M334" s="61">
        <f t="shared" ca="1" si="89"/>
        <v>-5.7012581213505199E-2</v>
      </c>
      <c r="N334" s="61">
        <f t="shared" ca="1" si="90"/>
        <v>0</v>
      </c>
      <c r="O334" s="177">
        <f t="shared" ca="1" si="91"/>
        <v>0</v>
      </c>
      <c r="P334" s="61">
        <f t="shared" ca="1" si="92"/>
        <v>0</v>
      </c>
      <c r="Q334" s="61">
        <f t="shared" ca="1" si="93"/>
        <v>0</v>
      </c>
      <c r="R334">
        <f t="shared" ca="1" si="94"/>
        <v>5.7012581213505199E-2</v>
      </c>
    </row>
    <row r="335" spans="3:18">
      <c r="C335" s="178"/>
      <c r="D335" s="176">
        <f t="shared" si="80"/>
        <v>0</v>
      </c>
      <c r="E335" s="176">
        <f t="shared" si="81"/>
        <v>0</v>
      </c>
      <c r="F335" s="61">
        <f t="shared" si="82"/>
        <v>0</v>
      </c>
      <c r="G335" s="61">
        <f t="shared" si="83"/>
        <v>0</v>
      </c>
      <c r="H335" s="61">
        <f t="shared" si="84"/>
        <v>0</v>
      </c>
      <c r="I335" s="61">
        <f t="shared" si="85"/>
        <v>0</v>
      </c>
      <c r="J335" s="61">
        <f t="shared" si="86"/>
        <v>0</v>
      </c>
      <c r="K335" s="61">
        <f t="shared" si="87"/>
        <v>0</v>
      </c>
      <c r="L335" s="61">
        <f t="shared" si="88"/>
        <v>0</v>
      </c>
      <c r="M335" s="61">
        <f t="shared" ca="1" si="89"/>
        <v>-5.7012581213505199E-2</v>
      </c>
      <c r="N335" s="61">
        <f t="shared" ca="1" si="90"/>
        <v>0</v>
      </c>
      <c r="O335" s="177">
        <f t="shared" ca="1" si="91"/>
        <v>0</v>
      </c>
      <c r="P335" s="61">
        <f t="shared" ca="1" si="92"/>
        <v>0</v>
      </c>
      <c r="Q335" s="61">
        <f t="shared" ca="1" si="93"/>
        <v>0</v>
      </c>
      <c r="R335">
        <f t="shared" ca="1" si="94"/>
        <v>5.7012581213505199E-2</v>
      </c>
    </row>
    <row r="336" spans="3:18">
      <c r="C336" s="178"/>
      <c r="D336" s="176">
        <f t="shared" si="80"/>
        <v>0</v>
      </c>
      <c r="E336" s="176">
        <f t="shared" si="81"/>
        <v>0</v>
      </c>
      <c r="F336" s="61">
        <f t="shared" si="82"/>
        <v>0</v>
      </c>
      <c r="G336" s="61">
        <f t="shared" si="83"/>
        <v>0</v>
      </c>
      <c r="H336" s="61">
        <f t="shared" si="84"/>
        <v>0</v>
      </c>
      <c r="I336" s="61">
        <f t="shared" si="85"/>
        <v>0</v>
      </c>
      <c r="J336" s="61">
        <f t="shared" si="86"/>
        <v>0</v>
      </c>
      <c r="K336" s="61">
        <f t="shared" si="87"/>
        <v>0</v>
      </c>
      <c r="L336" s="61">
        <f t="shared" si="88"/>
        <v>0</v>
      </c>
      <c r="M336" s="61">
        <f t="shared" ca="1" si="89"/>
        <v>-5.7012581213505199E-2</v>
      </c>
      <c r="N336" s="61">
        <f t="shared" ca="1" si="90"/>
        <v>0</v>
      </c>
      <c r="O336" s="177">
        <f t="shared" ca="1" si="91"/>
        <v>0</v>
      </c>
      <c r="P336" s="61">
        <f t="shared" ca="1" si="92"/>
        <v>0</v>
      </c>
      <c r="Q336" s="61">
        <f t="shared" ca="1" si="93"/>
        <v>0</v>
      </c>
      <c r="R336">
        <f t="shared" ca="1" si="94"/>
        <v>5.7012581213505199E-2</v>
      </c>
    </row>
    <row r="337" spans="3:18">
      <c r="C337" s="178"/>
      <c r="D337" s="176">
        <f t="shared" si="80"/>
        <v>0</v>
      </c>
      <c r="E337" s="176">
        <f t="shared" si="81"/>
        <v>0</v>
      </c>
      <c r="F337" s="61">
        <f t="shared" si="82"/>
        <v>0</v>
      </c>
      <c r="G337" s="61">
        <f t="shared" si="83"/>
        <v>0</v>
      </c>
      <c r="H337" s="61">
        <f t="shared" si="84"/>
        <v>0</v>
      </c>
      <c r="I337" s="61">
        <f t="shared" si="85"/>
        <v>0</v>
      </c>
      <c r="J337" s="61">
        <f t="shared" si="86"/>
        <v>0</v>
      </c>
      <c r="K337" s="61">
        <f t="shared" si="87"/>
        <v>0</v>
      </c>
      <c r="L337" s="61">
        <f t="shared" si="88"/>
        <v>0</v>
      </c>
      <c r="M337" s="61">
        <f t="shared" ca="1" si="89"/>
        <v>-5.7012581213505199E-2</v>
      </c>
      <c r="N337" s="61">
        <f t="shared" ca="1" si="90"/>
        <v>0</v>
      </c>
      <c r="O337" s="177">
        <f t="shared" ca="1" si="91"/>
        <v>0</v>
      </c>
      <c r="P337" s="61">
        <f t="shared" ca="1" si="92"/>
        <v>0</v>
      </c>
      <c r="Q337" s="61">
        <f t="shared" ca="1" si="93"/>
        <v>0</v>
      </c>
      <c r="R337">
        <f t="shared" ca="1" si="94"/>
        <v>5.7012581213505199E-2</v>
      </c>
    </row>
    <row r="338" spans="3:18">
      <c r="C338" s="178"/>
      <c r="D338" s="176">
        <f t="shared" si="80"/>
        <v>0</v>
      </c>
      <c r="E338" s="176">
        <f t="shared" si="81"/>
        <v>0</v>
      </c>
      <c r="F338" s="61">
        <f t="shared" si="82"/>
        <v>0</v>
      </c>
      <c r="G338" s="61">
        <f t="shared" si="83"/>
        <v>0</v>
      </c>
      <c r="H338" s="61">
        <f t="shared" si="84"/>
        <v>0</v>
      </c>
      <c r="I338" s="61">
        <f t="shared" si="85"/>
        <v>0</v>
      </c>
      <c r="J338" s="61">
        <f t="shared" si="86"/>
        <v>0</v>
      </c>
      <c r="K338" s="61">
        <f t="shared" si="87"/>
        <v>0</v>
      </c>
      <c r="L338" s="61">
        <f t="shared" si="88"/>
        <v>0</v>
      </c>
      <c r="M338" s="61">
        <f t="shared" ca="1" si="89"/>
        <v>-5.7012581213505199E-2</v>
      </c>
      <c r="N338" s="61">
        <f t="shared" ca="1" si="90"/>
        <v>0</v>
      </c>
      <c r="O338" s="177">
        <f t="shared" ca="1" si="91"/>
        <v>0</v>
      </c>
      <c r="P338" s="61">
        <f t="shared" ca="1" si="92"/>
        <v>0</v>
      </c>
      <c r="Q338" s="61">
        <f t="shared" ca="1" si="93"/>
        <v>0</v>
      </c>
      <c r="R338">
        <f t="shared" ca="1" si="94"/>
        <v>5.7012581213505199E-2</v>
      </c>
    </row>
    <row r="339" spans="3:18">
      <c r="C339" s="178"/>
      <c r="D339" s="176">
        <f t="shared" si="80"/>
        <v>0</v>
      </c>
      <c r="E339" s="176">
        <f t="shared" si="81"/>
        <v>0</v>
      </c>
      <c r="F339" s="61">
        <f t="shared" si="82"/>
        <v>0</v>
      </c>
      <c r="G339" s="61">
        <f t="shared" si="83"/>
        <v>0</v>
      </c>
      <c r="H339" s="61">
        <f t="shared" si="84"/>
        <v>0</v>
      </c>
      <c r="I339" s="61">
        <f t="shared" si="85"/>
        <v>0</v>
      </c>
      <c r="J339" s="61">
        <f t="shared" si="86"/>
        <v>0</v>
      </c>
      <c r="K339" s="61">
        <f t="shared" si="87"/>
        <v>0</v>
      </c>
      <c r="L339" s="61">
        <f t="shared" si="88"/>
        <v>0</v>
      </c>
      <c r="M339" s="61">
        <f t="shared" ca="1" si="89"/>
        <v>-5.7012581213505199E-2</v>
      </c>
      <c r="N339" s="61">
        <f t="shared" ca="1" si="90"/>
        <v>0</v>
      </c>
      <c r="O339" s="177">
        <f t="shared" ca="1" si="91"/>
        <v>0</v>
      </c>
      <c r="P339" s="61">
        <f t="shared" ca="1" si="92"/>
        <v>0</v>
      </c>
      <c r="Q339" s="61">
        <f t="shared" ca="1" si="93"/>
        <v>0</v>
      </c>
      <c r="R339">
        <f t="shared" ca="1" si="94"/>
        <v>5.7012581213505199E-2</v>
      </c>
    </row>
    <row r="340" spans="3:18">
      <c r="C340" s="178"/>
      <c r="D340" s="176">
        <f t="shared" si="80"/>
        <v>0</v>
      </c>
      <c r="E340" s="176">
        <f t="shared" si="81"/>
        <v>0</v>
      </c>
      <c r="F340" s="61">
        <f t="shared" si="82"/>
        <v>0</v>
      </c>
      <c r="G340" s="61">
        <f t="shared" si="83"/>
        <v>0</v>
      </c>
      <c r="H340" s="61">
        <f t="shared" si="84"/>
        <v>0</v>
      </c>
      <c r="I340" s="61">
        <f t="shared" si="85"/>
        <v>0</v>
      </c>
      <c r="J340" s="61">
        <f t="shared" si="86"/>
        <v>0</v>
      </c>
      <c r="K340" s="61">
        <f t="shared" si="87"/>
        <v>0</v>
      </c>
      <c r="L340" s="61">
        <f t="shared" si="88"/>
        <v>0</v>
      </c>
      <c r="M340" s="61">
        <f t="shared" ca="1" si="89"/>
        <v>-5.7012581213505199E-2</v>
      </c>
      <c r="N340" s="61">
        <f t="shared" ca="1" si="90"/>
        <v>0</v>
      </c>
      <c r="O340" s="177">
        <f t="shared" ca="1" si="91"/>
        <v>0</v>
      </c>
      <c r="P340" s="61">
        <f t="shared" ca="1" si="92"/>
        <v>0</v>
      </c>
      <c r="Q340" s="61">
        <f t="shared" ca="1" si="93"/>
        <v>0</v>
      </c>
      <c r="R340">
        <f t="shared" ca="1" si="94"/>
        <v>5.7012581213505199E-2</v>
      </c>
    </row>
    <row r="341" spans="3:18">
      <c r="C341" s="178"/>
      <c r="D341" s="176">
        <f t="shared" si="80"/>
        <v>0</v>
      </c>
      <c r="E341" s="176">
        <f t="shared" si="81"/>
        <v>0</v>
      </c>
      <c r="F341" s="61">
        <f t="shared" si="82"/>
        <v>0</v>
      </c>
      <c r="G341" s="61">
        <f t="shared" si="83"/>
        <v>0</v>
      </c>
      <c r="H341" s="61">
        <f t="shared" si="84"/>
        <v>0</v>
      </c>
      <c r="I341" s="61">
        <f t="shared" si="85"/>
        <v>0</v>
      </c>
      <c r="J341" s="61">
        <f t="shared" si="86"/>
        <v>0</v>
      </c>
      <c r="K341" s="61">
        <f t="shared" si="87"/>
        <v>0</v>
      </c>
      <c r="L341" s="61">
        <f t="shared" si="88"/>
        <v>0</v>
      </c>
      <c r="M341" s="61">
        <f t="shared" ca="1" si="89"/>
        <v>-5.7012581213505199E-2</v>
      </c>
      <c r="N341" s="61">
        <f t="shared" ca="1" si="90"/>
        <v>0</v>
      </c>
      <c r="O341" s="177">
        <f t="shared" ca="1" si="91"/>
        <v>0</v>
      </c>
      <c r="P341" s="61">
        <f t="shared" ca="1" si="92"/>
        <v>0</v>
      </c>
      <c r="Q341" s="61">
        <f t="shared" ca="1" si="93"/>
        <v>0</v>
      </c>
      <c r="R341">
        <f t="shared" ca="1" si="94"/>
        <v>5.7012581213505199E-2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-5.7012581213505199E-2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5.7012581213505199E-2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-5.7012581213505199E-2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5.7012581213505199E-2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-5.7012581213505199E-2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5.7012581213505199E-2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-5.7012581213505199E-2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5.7012581213505199E-2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-5.7012581213505199E-2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5.7012581213505199E-2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-5.7012581213505199E-2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5.7012581213505199E-2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-5.7012581213505199E-2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5.7012581213505199E-2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-5.7012581213505199E-2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5.7012581213505199E-2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-5.7012581213505199E-2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5.7012581213505199E-2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-5.7012581213505199E-2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5.7012581213505199E-2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-5.7012581213505199E-2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5.7012581213505199E-2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-5.7012581213505199E-2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5.7012581213505199E-2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-5.7012581213505199E-2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5.7012581213505199E-2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-5.7012581213505199E-2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5.7012581213505199E-2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-5.7012581213505199E-2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5.7012581213505199E-2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-5.7012581213505199E-2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5.7012581213505199E-2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-5.7012581213505199E-2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5.7012581213505199E-2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-5.7012581213505199E-2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5.7012581213505199E-2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-5.7012581213505199E-2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5.7012581213505199E-2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-5.7012581213505199E-2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5.7012581213505199E-2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-5.7012581213505199E-2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5.7012581213505199E-2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-5.7012581213505199E-2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5.7012581213505199E-2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-5.7012581213505199E-2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5.7012581213505199E-2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-5.7012581213505199E-2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5.7012581213505199E-2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-5.7012581213505199E-2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5.7012581213505199E-2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-5.7012581213505199E-2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5.7012581213505199E-2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-5.7012581213505199E-2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5.7012581213505199E-2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-5.7012581213505199E-2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5.7012581213505199E-2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-5.7012581213505199E-2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5.7012581213505199E-2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-5.7012581213505199E-2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5.7012581213505199E-2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-5.7012581213505199E-2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5.7012581213505199E-2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-5.7012581213505199E-2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5.7012581213505199E-2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-5.7012581213505199E-2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5.7012581213505199E-2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-5.7012581213505199E-2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5.7012581213505199E-2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-5.7012581213505199E-2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5.7012581213505199E-2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-5.7012581213505199E-2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5.7012581213505199E-2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-5.7012581213505199E-2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5.7012581213505199E-2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-5.7012581213505199E-2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5.7012581213505199E-2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-5.7012581213505199E-2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5.7012581213505199E-2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-5.7012581213505199E-2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5.7012581213505199E-2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-5.7012581213505199E-2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5.7012581213505199E-2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-5.7012581213505199E-2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5.7012581213505199E-2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-5.7012581213505199E-2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5.7012581213505199E-2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-5.7012581213505199E-2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5.7012581213505199E-2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-5.7012581213505199E-2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5.7012581213505199E-2</v>
      </c>
    </row>
    <row r="387" spans="3:18">
      <c r="C387" s="178"/>
      <c r="D387" s="176">
        <f t="shared" ref="D387:D436" si="95">A387/A$18</f>
        <v>0</v>
      </c>
      <c r="E387" s="176">
        <f t="shared" ref="E387:E436" si="96">B387/B$18</f>
        <v>0</v>
      </c>
      <c r="F387" s="61">
        <f t="shared" ref="F387:F436" si="97">$C387*D387</f>
        <v>0</v>
      </c>
      <c r="G387" s="61">
        <f t="shared" ref="G387:G436" si="98">$C387*E387</f>
        <v>0</v>
      </c>
      <c r="H387" s="61">
        <f t="shared" ref="H387:H436" si="99">C387*D387*D387</f>
        <v>0</v>
      </c>
      <c r="I387" s="61">
        <f t="shared" ref="I387:I436" si="100">C387*D387*D387*D387</f>
        <v>0</v>
      </c>
      <c r="J387" s="61">
        <f t="shared" ref="J387:J436" si="101">C387*D387*D387*D387*D387</f>
        <v>0</v>
      </c>
      <c r="K387" s="61">
        <f t="shared" ref="K387:K436" si="102">C387*E387*D387</f>
        <v>0</v>
      </c>
      <c r="L387" s="61">
        <f t="shared" ref="L387:L436" si="103">C387*E387*D387*D387</f>
        <v>0</v>
      </c>
      <c r="M387" s="61">
        <f t="shared" ref="M387:M436" ca="1" si="104">+E$4+E$5*D387+E$6*D387^2</f>
        <v>-5.7012581213505199E-2</v>
      </c>
      <c r="N387" s="61">
        <f t="shared" ref="N387:N436" ca="1" si="105">C387*(M387-E387)^2</f>
        <v>0</v>
      </c>
      <c r="O387" s="177">
        <f t="shared" ref="O387:O436" ca="1" si="106">(C387*O$1-O$2*F387+O$3*H387)^2</f>
        <v>0</v>
      </c>
      <c r="P387" s="61">
        <f t="shared" ref="P387:P436" ca="1" si="107">(-C387*O$2+O$4*F387-O$5*H387)^2</f>
        <v>0</v>
      </c>
      <c r="Q387" s="61">
        <f t="shared" ref="Q387:Q436" ca="1" si="108">+(C387*O$3-F387*O$5+H387*O$6)^2</f>
        <v>0</v>
      </c>
      <c r="R387">
        <f t="shared" ref="R387:R436" ca="1" si="109">+E387-M387</f>
        <v>5.7012581213505199E-2</v>
      </c>
    </row>
    <row r="388" spans="3:18">
      <c r="C388" s="178"/>
      <c r="D388" s="176">
        <f t="shared" si="95"/>
        <v>0</v>
      </c>
      <c r="E388" s="176">
        <f t="shared" si="96"/>
        <v>0</v>
      </c>
      <c r="F388" s="61">
        <f t="shared" si="97"/>
        <v>0</v>
      </c>
      <c r="G388" s="61">
        <f t="shared" si="98"/>
        <v>0</v>
      </c>
      <c r="H388" s="61">
        <f t="shared" si="99"/>
        <v>0</v>
      </c>
      <c r="I388" s="61">
        <f t="shared" si="100"/>
        <v>0</v>
      </c>
      <c r="J388" s="61">
        <f t="shared" si="101"/>
        <v>0</v>
      </c>
      <c r="K388" s="61">
        <f t="shared" si="102"/>
        <v>0</v>
      </c>
      <c r="L388" s="61">
        <f t="shared" si="103"/>
        <v>0</v>
      </c>
      <c r="M388" s="61">
        <f t="shared" ca="1" si="104"/>
        <v>-5.7012581213505199E-2</v>
      </c>
      <c r="N388" s="61">
        <f t="shared" ca="1" si="105"/>
        <v>0</v>
      </c>
      <c r="O388" s="177">
        <f t="shared" ca="1" si="106"/>
        <v>0</v>
      </c>
      <c r="P388" s="61">
        <f t="shared" ca="1" si="107"/>
        <v>0</v>
      </c>
      <c r="Q388" s="61">
        <f t="shared" ca="1" si="108"/>
        <v>0</v>
      </c>
      <c r="R388">
        <f t="shared" ca="1" si="109"/>
        <v>5.7012581213505199E-2</v>
      </c>
    </row>
    <row r="389" spans="3:18">
      <c r="C389" s="178"/>
      <c r="D389" s="176">
        <f t="shared" si="95"/>
        <v>0</v>
      </c>
      <c r="E389" s="176">
        <f t="shared" si="96"/>
        <v>0</v>
      </c>
      <c r="F389" s="61">
        <f t="shared" si="97"/>
        <v>0</v>
      </c>
      <c r="G389" s="61">
        <f t="shared" si="98"/>
        <v>0</v>
      </c>
      <c r="H389" s="61">
        <f t="shared" si="99"/>
        <v>0</v>
      </c>
      <c r="I389" s="61">
        <f t="shared" si="100"/>
        <v>0</v>
      </c>
      <c r="J389" s="61">
        <f t="shared" si="101"/>
        <v>0</v>
      </c>
      <c r="K389" s="61">
        <f t="shared" si="102"/>
        <v>0</v>
      </c>
      <c r="L389" s="61">
        <f t="shared" si="103"/>
        <v>0</v>
      </c>
      <c r="M389" s="61">
        <f t="shared" ca="1" si="104"/>
        <v>-5.7012581213505199E-2</v>
      </c>
      <c r="N389" s="61">
        <f t="shared" ca="1" si="105"/>
        <v>0</v>
      </c>
      <c r="O389" s="177">
        <f t="shared" ca="1" si="106"/>
        <v>0</v>
      </c>
      <c r="P389" s="61">
        <f t="shared" ca="1" si="107"/>
        <v>0</v>
      </c>
      <c r="Q389" s="61">
        <f t="shared" ca="1" si="108"/>
        <v>0</v>
      </c>
      <c r="R389">
        <f t="shared" ca="1" si="109"/>
        <v>5.7012581213505199E-2</v>
      </c>
    </row>
    <row r="390" spans="3:18">
      <c r="C390" s="178"/>
      <c r="D390" s="176">
        <f t="shared" si="95"/>
        <v>0</v>
      </c>
      <c r="E390" s="176">
        <f t="shared" si="96"/>
        <v>0</v>
      </c>
      <c r="F390" s="61">
        <f t="shared" si="97"/>
        <v>0</v>
      </c>
      <c r="G390" s="61">
        <f t="shared" si="98"/>
        <v>0</v>
      </c>
      <c r="H390" s="61">
        <f t="shared" si="99"/>
        <v>0</v>
      </c>
      <c r="I390" s="61">
        <f t="shared" si="100"/>
        <v>0</v>
      </c>
      <c r="J390" s="61">
        <f t="shared" si="101"/>
        <v>0</v>
      </c>
      <c r="K390" s="61">
        <f t="shared" si="102"/>
        <v>0</v>
      </c>
      <c r="L390" s="61">
        <f t="shared" si="103"/>
        <v>0</v>
      </c>
      <c r="M390" s="61">
        <f t="shared" ca="1" si="104"/>
        <v>-5.7012581213505199E-2</v>
      </c>
      <c r="N390" s="61">
        <f t="shared" ca="1" si="105"/>
        <v>0</v>
      </c>
      <c r="O390" s="177">
        <f t="shared" ca="1" si="106"/>
        <v>0</v>
      </c>
      <c r="P390" s="61">
        <f t="shared" ca="1" si="107"/>
        <v>0</v>
      </c>
      <c r="Q390" s="61">
        <f t="shared" ca="1" si="108"/>
        <v>0</v>
      </c>
      <c r="R390">
        <f t="shared" ca="1" si="109"/>
        <v>5.7012581213505199E-2</v>
      </c>
    </row>
    <row r="391" spans="3:18">
      <c r="C391" s="178"/>
      <c r="D391" s="176">
        <f t="shared" si="95"/>
        <v>0</v>
      </c>
      <c r="E391" s="176">
        <f t="shared" si="96"/>
        <v>0</v>
      </c>
      <c r="F391" s="61">
        <f t="shared" si="97"/>
        <v>0</v>
      </c>
      <c r="G391" s="61">
        <f t="shared" si="98"/>
        <v>0</v>
      </c>
      <c r="H391" s="61">
        <f t="shared" si="99"/>
        <v>0</v>
      </c>
      <c r="I391" s="61">
        <f t="shared" si="100"/>
        <v>0</v>
      </c>
      <c r="J391" s="61">
        <f t="shared" si="101"/>
        <v>0</v>
      </c>
      <c r="K391" s="61">
        <f t="shared" si="102"/>
        <v>0</v>
      </c>
      <c r="L391" s="61">
        <f t="shared" si="103"/>
        <v>0</v>
      </c>
      <c r="M391" s="61">
        <f t="shared" ca="1" si="104"/>
        <v>-5.7012581213505199E-2</v>
      </c>
      <c r="N391" s="61">
        <f t="shared" ca="1" si="105"/>
        <v>0</v>
      </c>
      <c r="O391" s="177">
        <f t="shared" ca="1" si="106"/>
        <v>0</v>
      </c>
      <c r="P391" s="61">
        <f t="shared" ca="1" si="107"/>
        <v>0</v>
      </c>
      <c r="Q391" s="61">
        <f t="shared" ca="1" si="108"/>
        <v>0</v>
      </c>
      <c r="R391">
        <f t="shared" ca="1" si="109"/>
        <v>5.7012581213505199E-2</v>
      </c>
    </row>
    <row r="392" spans="3:18">
      <c r="C392" s="178"/>
      <c r="D392" s="176">
        <f t="shared" si="95"/>
        <v>0</v>
      </c>
      <c r="E392" s="176">
        <f t="shared" si="96"/>
        <v>0</v>
      </c>
      <c r="F392" s="61">
        <f t="shared" si="97"/>
        <v>0</v>
      </c>
      <c r="G392" s="61">
        <f t="shared" si="98"/>
        <v>0</v>
      </c>
      <c r="H392" s="61">
        <f t="shared" si="99"/>
        <v>0</v>
      </c>
      <c r="I392" s="61">
        <f t="shared" si="100"/>
        <v>0</v>
      </c>
      <c r="J392" s="61">
        <f t="shared" si="101"/>
        <v>0</v>
      </c>
      <c r="K392" s="61">
        <f t="shared" si="102"/>
        <v>0</v>
      </c>
      <c r="L392" s="61">
        <f t="shared" si="103"/>
        <v>0</v>
      </c>
      <c r="M392" s="61">
        <f t="shared" ca="1" si="104"/>
        <v>-5.7012581213505199E-2</v>
      </c>
      <c r="N392" s="61">
        <f t="shared" ca="1" si="105"/>
        <v>0</v>
      </c>
      <c r="O392" s="177">
        <f t="shared" ca="1" si="106"/>
        <v>0</v>
      </c>
      <c r="P392" s="61">
        <f t="shared" ca="1" si="107"/>
        <v>0</v>
      </c>
      <c r="Q392" s="61">
        <f t="shared" ca="1" si="108"/>
        <v>0</v>
      </c>
      <c r="R392">
        <f t="shared" ca="1" si="109"/>
        <v>5.7012581213505199E-2</v>
      </c>
    </row>
    <row r="393" spans="3:18">
      <c r="C393" s="178"/>
      <c r="D393" s="176">
        <f t="shared" si="95"/>
        <v>0</v>
      </c>
      <c r="E393" s="176">
        <f t="shared" si="96"/>
        <v>0</v>
      </c>
      <c r="F393" s="61">
        <f t="shared" si="97"/>
        <v>0</v>
      </c>
      <c r="G393" s="61">
        <f t="shared" si="98"/>
        <v>0</v>
      </c>
      <c r="H393" s="61">
        <f t="shared" si="99"/>
        <v>0</v>
      </c>
      <c r="I393" s="61">
        <f t="shared" si="100"/>
        <v>0</v>
      </c>
      <c r="J393" s="61">
        <f t="shared" si="101"/>
        <v>0</v>
      </c>
      <c r="K393" s="61">
        <f t="shared" si="102"/>
        <v>0</v>
      </c>
      <c r="L393" s="61">
        <f t="shared" si="103"/>
        <v>0</v>
      </c>
      <c r="M393" s="61">
        <f t="shared" ca="1" si="104"/>
        <v>-5.7012581213505199E-2</v>
      </c>
      <c r="N393" s="61">
        <f t="shared" ca="1" si="105"/>
        <v>0</v>
      </c>
      <c r="O393" s="177">
        <f t="shared" ca="1" si="106"/>
        <v>0</v>
      </c>
      <c r="P393" s="61">
        <f t="shared" ca="1" si="107"/>
        <v>0</v>
      </c>
      <c r="Q393" s="61">
        <f t="shared" ca="1" si="108"/>
        <v>0</v>
      </c>
      <c r="R393">
        <f t="shared" ca="1" si="109"/>
        <v>5.7012581213505199E-2</v>
      </c>
    </row>
    <row r="394" spans="3:18">
      <c r="C394" s="178"/>
      <c r="D394" s="176">
        <f t="shared" si="95"/>
        <v>0</v>
      </c>
      <c r="E394" s="176">
        <f t="shared" si="96"/>
        <v>0</v>
      </c>
      <c r="F394" s="61">
        <f t="shared" si="97"/>
        <v>0</v>
      </c>
      <c r="G394" s="61">
        <f t="shared" si="98"/>
        <v>0</v>
      </c>
      <c r="H394" s="61">
        <f t="shared" si="99"/>
        <v>0</v>
      </c>
      <c r="I394" s="61">
        <f t="shared" si="100"/>
        <v>0</v>
      </c>
      <c r="J394" s="61">
        <f t="shared" si="101"/>
        <v>0</v>
      </c>
      <c r="K394" s="61">
        <f t="shared" si="102"/>
        <v>0</v>
      </c>
      <c r="L394" s="61">
        <f t="shared" si="103"/>
        <v>0</v>
      </c>
      <c r="M394" s="61">
        <f t="shared" ca="1" si="104"/>
        <v>-5.7012581213505199E-2</v>
      </c>
      <c r="N394" s="61">
        <f t="shared" ca="1" si="105"/>
        <v>0</v>
      </c>
      <c r="O394" s="177">
        <f t="shared" ca="1" si="106"/>
        <v>0</v>
      </c>
      <c r="P394" s="61">
        <f t="shared" ca="1" si="107"/>
        <v>0</v>
      </c>
      <c r="Q394" s="61">
        <f t="shared" ca="1" si="108"/>
        <v>0</v>
      </c>
      <c r="R394">
        <f t="shared" ca="1" si="109"/>
        <v>5.7012581213505199E-2</v>
      </c>
    </row>
    <row r="395" spans="3:18">
      <c r="C395" s="178"/>
      <c r="D395" s="176">
        <f t="shared" si="95"/>
        <v>0</v>
      </c>
      <c r="E395" s="176">
        <f t="shared" si="96"/>
        <v>0</v>
      </c>
      <c r="F395" s="61">
        <f t="shared" si="97"/>
        <v>0</v>
      </c>
      <c r="G395" s="61">
        <f t="shared" si="98"/>
        <v>0</v>
      </c>
      <c r="H395" s="61">
        <f t="shared" si="99"/>
        <v>0</v>
      </c>
      <c r="I395" s="61">
        <f t="shared" si="100"/>
        <v>0</v>
      </c>
      <c r="J395" s="61">
        <f t="shared" si="101"/>
        <v>0</v>
      </c>
      <c r="K395" s="61">
        <f t="shared" si="102"/>
        <v>0</v>
      </c>
      <c r="L395" s="61">
        <f t="shared" si="103"/>
        <v>0</v>
      </c>
      <c r="M395" s="61">
        <f t="shared" ca="1" si="104"/>
        <v>-5.7012581213505199E-2</v>
      </c>
      <c r="N395" s="61">
        <f t="shared" ca="1" si="105"/>
        <v>0</v>
      </c>
      <c r="O395" s="177">
        <f t="shared" ca="1" si="106"/>
        <v>0</v>
      </c>
      <c r="P395" s="61">
        <f t="shared" ca="1" si="107"/>
        <v>0</v>
      </c>
      <c r="Q395" s="61">
        <f t="shared" ca="1" si="108"/>
        <v>0</v>
      </c>
      <c r="R395">
        <f t="shared" ca="1" si="109"/>
        <v>5.7012581213505199E-2</v>
      </c>
    </row>
    <row r="396" spans="3:18">
      <c r="C396" s="178"/>
      <c r="D396" s="176">
        <f t="shared" si="95"/>
        <v>0</v>
      </c>
      <c r="E396" s="176">
        <f t="shared" si="96"/>
        <v>0</v>
      </c>
      <c r="F396" s="61">
        <f t="shared" si="97"/>
        <v>0</v>
      </c>
      <c r="G396" s="61">
        <f t="shared" si="98"/>
        <v>0</v>
      </c>
      <c r="H396" s="61">
        <f t="shared" si="99"/>
        <v>0</v>
      </c>
      <c r="I396" s="61">
        <f t="shared" si="100"/>
        <v>0</v>
      </c>
      <c r="J396" s="61">
        <f t="shared" si="101"/>
        <v>0</v>
      </c>
      <c r="K396" s="61">
        <f t="shared" si="102"/>
        <v>0</v>
      </c>
      <c r="L396" s="61">
        <f t="shared" si="103"/>
        <v>0</v>
      </c>
      <c r="M396" s="61">
        <f t="shared" ca="1" si="104"/>
        <v>-5.7012581213505199E-2</v>
      </c>
      <c r="N396" s="61">
        <f t="shared" ca="1" si="105"/>
        <v>0</v>
      </c>
      <c r="O396" s="177">
        <f t="shared" ca="1" si="106"/>
        <v>0</v>
      </c>
      <c r="P396" s="61">
        <f t="shared" ca="1" si="107"/>
        <v>0</v>
      </c>
      <c r="Q396" s="61">
        <f t="shared" ca="1" si="108"/>
        <v>0</v>
      </c>
      <c r="R396">
        <f t="shared" ca="1" si="109"/>
        <v>5.7012581213505199E-2</v>
      </c>
    </row>
    <row r="397" spans="3:18">
      <c r="C397" s="178"/>
      <c r="D397" s="176">
        <f t="shared" si="95"/>
        <v>0</v>
      </c>
      <c r="E397" s="176">
        <f t="shared" si="96"/>
        <v>0</v>
      </c>
      <c r="F397" s="61">
        <f t="shared" si="97"/>
        <v>0</v>
      </c>
      <c r="G397" s="61">
        <f t="shared" si="98"/>
        <v>0</v>
      </c>
      <c r="H397" s="61">
        <f t="shared" si="99"/>
        <v>0</v>
      </c>
      <c r="I397" s="61">
        <f t="shared" si="100"/>
        <v>0</v>
      </c>
      <c r="J397" s="61">
        <f t="shared" si="101"/>
        <v>0</v>
      </c>
      <c r="K397" s="61">
        <f t="shared" si="102"/>
        <v>0</v>
      </c>
      <c r="L397" s="61">
        <f t="shared" si="103"/>
        <v>0</v>
      </c>
      <c r="M397" s="61">
        <f t="shared" ca="1" si="104"/>
        <v>-5.7012581213505199E-2</v>
      </c>
      <c r="N397" s="61">
        <f t="shared" ca="1" si="105"/>
        <v>0</v>
      </c>
      <c r="O397" s="177">
        <f t="shared" ca="1" si="106"/>
        <v>0</v>
      </c>
      <c r="P397" s="61">
        <f t="shared" ca="1" si="107"/>
        <v>0</v>
      </c>
      <c r="Q397" s="61">
        <f t="shared" ca="1" si="108"/>
        <v>0</v>
      </c>
      <c r="R397">
        <f t="shared" ca="1" si="109"/>
        <v>5.7012581213505199E-2</v>
      </c>
    </row>
    <row r="398" spans="3:18">
      <c r="C398" s="178"/>
      <c r="D398" s="176">
        <f t="shared" si="95"/>
        <v>0</v>
      </c>
      <c r="E398" s="176">
        <f t="shared" si="96"/>
        <v>0</v>
      </c>
      <c r="F398" s="61">
        <f t="shared" si="97"/>
        <v>0</v>
      </c>
      <c r="G398" s="61">
        <f t="shared" si="98"/>
        <v>0</v>
      </c>
      <c r="H398" s="61">
        <f t="shared" si="99"/>
        <v>0</v>
      </c>
      <c r="I398" s="61">
        <f t="shared" si="100"/>
        <v>0</v>
      </c>
      <c r="J398" s="61">
        <f t="shared" si="101"/>
        <v>0</v>
      </c>
      <c r="K398" s="61">
        <f t="shared" si="102"/>
        <v>0</v>
      </c>
      <c r="L398" s="61">
        <f t="shared" si="103"/>
        <v>0</v>
      </c>
      <c r="M398" s="61">
        <f t="shared" ca="1" si="104"/>
        <v>-5.7012581213505199E-2</v>
      </c>
      <c r="N398" s="61">
        <f t="shared" ca="1" si="105"/>
        <v>0</v>
      </c>
      <c r="O398" s="177">
        <f t="shared" ca="1" si="106"/>
        <v>0</v>
      </c>
      <c r="P398" s="61">
        <f t="shared" ca="1" si="107"/>
        <v>0</v>
      </c>
      <c r="Q398" s="61">
        <f t="shared" ca="1" si="108"/>
        <v>0</v>
      </c>
      <c r="R398">
        <f t="shared" ca="1" si="109"/>
        <v>5.7012581213505199E-2</v>
      </c>
    </row>
    <row r="399" spans="3:18">
      <c r="C399" s="178"/>
      <c r="D399" s="176">
        <f t="shared" si="95"/>
        <v>0</v>
      </c>
      <c r="E399" s="176">
        <f t="shared" si="96"/>
        <v>0</v>
      </c>
      <c r="F399" s="61">
        <f t="shared" si="97"/>
        <v>0</v>
      </c>
      <c r="G399" s="61">
        <f t="shared" si="98"/>
        <v>0</v>
      </c>
      <c r="H399" s="61">
        <f t="shared" si="99"/>
        <v>0</v>
      </c>
      <c r="I399" s="61">
        <f t="shared" si="100"/>
        <v>0</v>
      </c>
      <c r="J399" s="61">
        <f t="shared" si="101"/>
        <v>0</v>
      </c>
      <c r="K399" s="61">
        <f t="shared" si="102"/>
        <v>0</v>
      </c>
      <c r="L399" s="61">
        <f t="shared" si="103"/>
        <v>0</v>
      </c>
      <c r="M399" s="61">
        <f t="shared" ca="1" si="104"/>
        <v>-5.7012581213505199E-2</v>
      </c>
      <c r="N399" s="61">
        <f t="shared" ca="1" si="105"/>
        <v>0</v>
      </c>
      <c r="O399" s="177">
        <f t="shared" ca="1" si="106"/>
        <v>0</v>
      </c>
      <c r="P399" s="61">
        <f t="shared" ca="1" si="107"/>
        <v>0</v>
      </c>
      <c r="Q399" s="61">
        <f t="shared" ca="1" si="108"/>
        <v>0</v>
      </c>
      <c r="R399">
        <f t="shared" ca="1" si="109"/>
        <v>5.7012581213505199E-2</v>
      </c>
    </row>
    <row r="400" spans="3:18">
      <c r="C400" s="178"/>
      <c r="D400" s="176">
        <f t="shared" si="95"/>
        <v>0</v>
      </c>
      <c r="E400" s="176">
        <f t="shared" si="96"/>
        <v>0</v>
      </c>
      <c r="F400" s="61">
        <f t="shared" si="97"/>
        <v>0</v>
      </c>
      <c r="G400" s="61">
        <f t="shared" si="98"/>
        <v>0</v>
      </c>
      <c r="H400" s="61">
        <f t="shared" si="99"/>
        <v>0</v>
      </c>
      <c r="I400" s="61">
        <f t="shared" si="100"/>
        <v>0</v>
      </c>
      <c r="J400" s="61">
        <f t="shared" si="101"/>
        <v>0</v>
      </c>
      <c r="K400" s="61">
        <f t="shared" si="102"/>
        <v>0</v>
      </c>
      <c r="L400" s="61">
        <f t="shared" si="103"/>
        <v>0</v>
      </c>
      <c r="M400" s="61">
        <f t="shared" ca="1" si="104"/>
        <v>-5.7012581213505199E-2</v>
      </c>
      <c r="N400" s="61">
        <f t="shared" ca="1" si="105"/>
        <v>0</v>
      </c>
      <c r="O400" s="177">
        <f t="shared" ca="1" si="106"/>
        <v>0</v>
      </c>
      <c r="P400" s="61">
        <f t="shared" ca="1" si="107"/>
        <v>0</v>
      </c>
      <c r="Q400" s="61">
        <f t="shared" ca="1" si="108"/>
        <v>0</v>
      </c>
      <c r="R400">
        <f t="shared" ca="1" si="109"/>
        <v>5.7012581213505199E-2</v>
      </c>
    </row>
    <row r="401" spans="3:18">
      <c r="C401" s="178"/>
      <c r="D401" s="176">
        <f t="shared" si="95"/>
        <v>0</v>
      </c>
      <c r="E401" s="176">
        <f t="shared" si="96"/>
        <v>0</v>
      </c>
      <c r="F401" s="61">
        <f t="shared" si="97"/>
        <v>0</v>
      </c>
      <c r="G401" s="61">
        <f t="shared" si="98"/>
        <v>0</v>
      </c>
      <c r="H401" s="61">
        <f t="shared" si="99"/>
        <v>0</v>
      </c>
      <c r="I401" s="61">
        <f t="shared" si="100"/>
        <v>0</v>
      </c>
      <c r="J401" s="61">
        <f t="shared" si="101"/>
        <v>0</v>
      </c>
      <c r="K401" s="61">
        <f t="shared" si="102"/>
        <v>0</v>
      </c>
      <c r="L401" s="61">
        <f t="shared" si="103"/>
        <v>0</v>
      </c>
      <c r="M401" s="61">
        <f t="shared" ca="1" si="104"/>
        <v>-5.7012581213505199E-2</v>
      </c>
      <c r="N401" s="61">
        <f t="shared" ca="1" si="105"/>
        <v>0</v>
      </c>
      <c r="O401" s="177">
        <f t="shared" ca="1" si="106"/>
        <v>0</v>
      </c>
      <c r="P401" s="61">
        <f t="shared" ca="1" si="107"/>
        <v>0</v>
      </c>
      <c r="Q401" s="61">
        <f t="shared" ca="1" si="108"/>
        <v>0</v>
      </c>
      <c r="R401">
        <f t="shared" ca="1" si="109"/>
        <v>5.7012581213505199E-2</v>
      </c>
    </row>
    <row r="402" spans="3:18">
      <c r="C402" s="178"/>
      <c r="D402" s="176">
        <f t="shared" si="95"/>
        <v>0</v>
      </c>
      <c r="E402" s="176">
        <f t="shared" si="96"/>
        <v>0</v>
      </c>
      <c r="F402" s="61">
        <f t="shared" si="97"/>
        <v>0</v>
      </c>
      <c r="G402" s="61">
        <f t="shared" si="98"/>
        <v>0</v>
      </c>
      <c r="H402" s="61">
        <f t="shared" si="99"/>
        <v>0</v>
      </c>
      <c r="I402" s="61">
        <f t="shared" si="100"/>
        <v>0</v>
      </c>
      <c r="J402" s="61">
        <f t="shared" si="101"/>
        <v>0</v>
      </c>
      <c r="K402" s="61">
        <f t="shared" si="102"/>
        <v>0</v>
      </c>
      <c r="L402" s="61">
        <f t="shared" si="103"/>
        <v>0</v>
      </c>
      <c r="M402" s="61">
        <f t="shared" ca="1" si="104"/>
        <v>-5.7012581213505199E-2</v>
      </c>
      <c r="N402" s="61">
        <f t="shared" ca="1" si="105"/>
        <v>0</v>
      </c>
      <c r="O402" s="177">
        <f t="shared" ca="1" si="106"/>
        <v>0</v>
      </c>
      <c r="P402" s="61">
        <f t="shared" ca="1" si="107"/>
        <v>0</v>
      </c>
      <c r="Q402" s="61">
        <f t="shared" ca="1" si="108"/>
        <v>0</v>
      </c>
      <c r="R402">
        <f t="shared" ca="1" si="109"/>
        <v>5.7012581213505199E-2</v>
      </c>
    </row>
    <row r="403" spans="3:18">
      <c r="C403" s="178"/>
      <c r="D403" s="176">
        <f t="shared" si="95"/>
        <v>0</v>
      </c>
      <c r="E403" s="176">
        <f t="shared" si="96"/>
        <v>0</v>
      </c>
      <c r="F403" s="61">
        <f t="shared" si="97"/>
        <v>0</v>
      </c>
      <c r="G403" s="61">
        <f t="shared" si="98"/>
        <v>0</v>
      </c>
      <c r="H403" s="61">
        <f t="shared" si="99"/>
        <v>0</v>
      </c>
      <c r="I403" s="61">
        <f t="shared" si="100"/>
        <v>0</v>
      </c>
      <c r="J403" s="61">
        <f t="shared" si="101"/>
        <v>0</v>
      </c>
      <c r="K403" s="61">
        <f t="shared" si="102"/>
        <v>0</v>
      </c>
      <c r="L403" s="61">
        <f t="shared" si="103"/>
        <v>0</v>
      </c>
      <c r="M403" s="61">
        <f t="shared" ca="1" si="104"/>
        <v>-5.7012581213505199E-2</v>
      </c>
      <c r="N403" s="61">
        <f t="shared" ca="1" si="105"/>
        <v>0</v>
      </c>
      <c r="O403" s="177">
        <f t="shared" ca="1" si="106"/>
        <v>0</v>
      </c>
      <c r="P403" s="61">
        <f t="shared" ca="1" si="107"/>
        <v>0</v>
      </c>
      <c r="Q403" s="61">
        <f t="shared" ca="1" si="108"/>
        <v>0</v>
      </c>
      <c r="R403">
        <f t="shared" ca="1" si="109"/>
        <v>5.7012581213505199E-2</v>
      </c>
    </row>
    <row r="404" spans="3:18">
      <c r="C404" s="178"/>
      <c r="D404" s="176">
        <f t="shared" si="95"/>
        <v>0</v>
      </c>
      <c r="E404" s="176">
        <f t="shared" si="96"/>
        <v>0</v>
      </c>
      <c r="F404" s="61">
        <f t="shared" si="97"/>
        <v>0</v>
      </c>
      <c r="G404" s="61">
        <f t="shared" si="98"/>
        <v>0</v>
      </c>
      <c r="H404" s="61">
        <f t="shared" si="99"/>
        <v>0</v>
      </c>
      <c r="I404" s="61">
        <f t="shared" si="100"/>
        <v>0</v>
      </c>
      <c r="J404" s="61">
        <f t="shared" si="101"/>
        <v>0</v>
      </c>
      <c r="K404" s="61">
        <f t="shared" si="102"/>
        <v>0</v>
      </c>
      <c r="L404" s="61">
        <f t="shared" si="103"/>
        <v>0</v>
      </c>
      <c r="M404" s="61">
        <f t="shared" ca="1" si="104"/>
        <v>-5.7012581213505199E-2</v>
      </c>
      <c r="N404" s="61">
        <f t="shared" ca="1" si="105"/>
        <v>0</v>
      </c>
      <c r="O404" s="177">
        <f t="shared" ca="1" si="106"/>
        <v>0</v>
      </c>
      <c r="P404" s="61">
        <f t="shared" ca="1" si="107"/>
        <v>0</v>
      </c>
      <c r="Q404" s="61">
        <f t="shared" ca="1" si="108"/>
        <v>0</v>
      </c>
      <c r="R404">
        <f t="shared" ca="1" si="109"/>
        <v>5.7012581213505199E-2</v>
      </c>
    </row>
    <row r="405" spans="3:18">
      <c r="C405" s="178"/>
      <c r="D405" s="176">
        <f t="shared" si="95"/>
        <v>0</v>
      </c>
      <c r="E405" s="176">
        <f t="shared" si="96"/>
        <v>0</v>
      </c>
      <c r="F405" s="61">
        <f t="shared" si="97"/>
        <v>0</v>
      </c>
      <c r="G405" s="61">
        <f t="shared" si="98"/>
        <v>0</v>
      </c>
      <c r="H405" s="61">
        <f t="shared" si="99"/>
        <v>0</v>
      </c>
      <c r="I405" s="61">
        <f t="shared" si="100"/>
        <v>0</v>
      </c>
      <c r="J405" s="61">
        <f t="shared" si="101"/>
        <v>0</v>
      </c>
      <c r="K405" s="61">
        <f t="shared" si="102"/>
        <v>0</v>
      </c>
      <c r="L405" s="61">
        <f t="shared" si="103"/>
        <v>0</v>
      </c>
      <c r="M405" s="61">
        <f t="shared" ca="1" si="104"/>
        <v>-5.7012581213505199E-2</v>
      </c>
      <c r="N405" s="61">
        <f t="shared" ca="1" si="105"/>
        <v>0</v>
      </c>
      <c r="O405" s="177">
        <f t="shared" ca="1" si="106"/>
        <v>0</v>
      </c>
      <c r="P405" s="61">
        <f t="shared" ca="1" si="107"/>
        <v>0</v>
      </c>
      <c r="Q405" s="61">
        <f t="shared" ca="1" si="108"/>
        <v>0</v>
      </c>
      <c r="R405">
        <f t="shared" ca="1" si="109"/>
        <v>5.7012581213505199E-2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-5.7012581213505199E-2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5.7012581213505199E-2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-5.7012581213505199E-2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5.7012581213505199E-2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-5.7012581213505199E-2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5.7012581213505199E-2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-5.7012581213505199E-2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5.7012581213505199E-2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-5.7012581213505199E-2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5.7012581213505199E-2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-5.7012581213505199E-2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5.7012581213505199E-2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-5.7012581213505199E-2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5.7012581213505199E-2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-5.7012581213505199E-2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5.7012581213505199E-2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-5.7012581213505199E-2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5.7012581213505199E-2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-5.7012581213505199E-2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5.7012581213505199E-2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-5.7012581213505199E-2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5.7012581213505199E-2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-5.7012581213505199E-2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5.7012581213505199E-2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-5.7012581213505199E-2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5.7012581213505199E-2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-5.7012581213505199E-2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5.7012581213505199E-2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-5.7012581213505199E-2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5.7012581213505199E-2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-5.7012581213505199E-2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5.7012581213505199E-2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-5.7012581213505199E-2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5.7012581213505199E-2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-5.7012581213505199E-2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5.7012581213505199E-2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-5.7012581213505199E-2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5.7012581213505199E-2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-5.7012581213505199E-2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5.7012581213505199E-2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-5.7012581213505199E-2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5.7012581213505199E-2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-5.7012581213505199E-2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5.7012581213505199E-2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-5.7012581213505199E-2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5.7012581213505199E-2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-5.7012581213505199E-2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5.7012581213505199E-2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-5.7012581213505199E-2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5.7012581213505199E-2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-5.7012581213505199E-2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5.7012581213505199E-2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-5.7012581213505199E-2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5.7012581213505199E-2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-5.7012581213505199E-2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5.7012581213505199E-2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-5.7012581213505199E-2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5.7012581213505199E-2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-5.7012581213505199E-2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5.7012581213505199E-2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-5.7012581213505199E-2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5.7012581213505199E-2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7"/>
  </sheetPr>
  <dimension ref="A1:BL113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92" sqref="E92:AU113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2" width="10.28515625" style="1"/>
    <col min="23" max="23" width="11.28515625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38" width="10.28515625" style="1"/>
    <col min="39" max="39" width="9.5703125" style="1" customWidth="1"/>
    <col min="40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2" t="s">
        <v>279</v>
      </c>
      <c r="AG1" s="2" t="s">
        <v>284</v>
      </c>
      <c r="AI1" s="2" t="s">
        <v>285</v>
      </c>
      <c r="AJ1" s="184" t="s">
        <v>286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" t="s">
        <v>280</v>
      </c>
      <c r="AG2" s="1" t="s">
        <v>280</v>
      </c>
      <c r="AH2" s="2" t="s">
        <v>281</v>
      </c>
      <c r="AI2" s="2" t="s">
        <v>287</v>
      </c>
      <c r="AJ2" s="12" t="s">
        <v>288</v>
      </c>
      <c r="AK2" s="47" t="s">
        <v>289</v>
      </c>
      <c r="AL2" s="12" t="s">
        <v>290</v>
      </c>
      <c r="AM2" s="47" t="s">
        <v>291</v>
      </c>
      <c r="AW2" s="1">
        <v>-5000</v>
      </c>
      <c r="AX2" s="1">
        <f t="shared" ref="AX2:AX26" si="0">AB$3+AB$4*AW2+AB$5*AW2^2+AZ2</f>
        <v>-1.0033400536380438E-3</v>
      </c>
      <c r="AY2" s="1">
        <f t="shared" ref="AY2:AY26" si="1">AB$3+AB$4*AW2+AB$5*AW2^2</f>
        <v>2.0238241775960404E-2</v>
      </c>
      <c r="AZ2" s="1">
        <f t="shared" ref="AZ2:AZ26" si="2">$AB$6*($AB$11/BA2*BB2+$AB$12)</f>
        <v>-2.1241581829598448E-2</v>
      </c>
      <c r="BA2" s="1">
        <f t="shared" ref="BA2:BA26" si="3">1+$AB$7*COS(BC2)</f>
        <v>0.90463399682910572</v>
      </c>
      <c r="BB2" s="1">
        <f t="shared" ref="BB2:BB26" si="4">SIN(BC2+RADIANS($AB$9))</f>
        <v>-0.66479327776291552</v>
      </c>
      <c r="BC2" s="1">
        <f t="shared" ref="BC2:BC26" si="5">2*ATAN(BD2)</f>
        <v>-2.3945048895656398</v>
      </c>
      <c r="BD2" s="1">
        <f t="shared" ref="BD2:BD26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26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-6.977658536917291</v>
      </c>
      <c r="AG3" s="31">
        <v>-5.3263432849032686</v>
      </c>
      <c r="AH3" s="31">
        <v>-5.2048909450311358</v>
      </c>
      <c r="AI3" s="31">
        <v>-5.2041663472398589</v>
      </c>
      <c r="AJ3" s="31">
        <v>-5.1452334114845195</v>
      </c>
      <c r="AK3" s="31">
        <v>-2.3281752375585718</v>
      </c>
      <c r="AL3" s="31">
        <v>-1.48221153685851</v>
      </c>
      <c r="AM3" s="31">
        <v>-1.0943094526075201</v>
      </c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-8.6077491669775146</v>
      </c>
      <c r="AG4" s="42">
        <v>-6.763509340347575</v>
      </c>
      <c r="AH4" s="42">
        <v>-8.7048811709619436</v>
      </c>
      <c r="AI4" s="42">
        <v>-8.7110043373229136</v>
      </c>
      <c r="AJ4" s="42">
        <v>-8.7132476609635088</v>
      </c>
      <c r="AK4" s="42">
        <v>-47.90843428477433</v>
      </c>
      <c r="AL4" s="42">
        <v>-59.291015001972603</v>
      </c>
      <c r="AM4" s="42">
        <v>-63.984379940741299</v>
      </c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-8.7874497816144714</v>
      </c>
      <c r="AG5" s="42">
        <v>-15.837245149671013</v>
      </c>
      <c r="AH5" s="42">
        <v>-14.459778108795906</v>
      </c>
      <c r="AI5" s="42">
        <v>-14.460603064267479</v>
      </c>
      <c r="AJ5" s="42">
        <v>-14.47566899823947</v>
      </c>
      <c r="AK5" s="42">
        <v>-6.8653868252479242</v>
      </c>
      <c r="AL5" s="42">
        <v>-4.2887659662883104</v>
      </c>
      <c r="AM5" s="42">
        <v>-3.2434146733401747</v>
      </c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7.7648434334623015</v>
      </c>
      <c r="AG6" s="42">
        <v>5.6998227503311458</v>
      </c>
      <c r="AH6" s="42">
        <v>6.0912154633519346</v>
      </c>
      <c r="AI6" s="42">
        <v>6.0812966694085526</v>
      </c>
      <c r="AJ6" s="42">
        <v>6.1440278270870428</v>
      </c>
      <c r="AK6" s="42">
        <v>4.1412818141216041</v>
      </c>
      <c r="AL6" s="42">
        <v>3.7166557074782838</v>
      </c>
      <c r="AM6" s="42">
        <v>3.5815779842836437</v>
      </c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W7" s="1" t="s">
        <v>292</v>
      </c>
      <c r="X7" s="1" t="s">
        <v>293</v>
      </c>
      <c r="Y7" s="1" t="s">
        <v>294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0.49085260359671429</v>
      </c>
      <c r="AG7" s="42">
        <v>0.1517332989453446</v>
      </c>
      <c r="AH7" s="42">
        <v>0.23355207584591553</v>
      </c>
      <c r="AI7" s="42">
        <v>0.2375567219003813</v>
      </c>
      <c r="AJ7" s="42">
        <v>0.20213241104854182</v>
      </c>
      <c r="AK7" s="42">
        <v>5.8736812961391716E-2</v>
      </c>
      <c r="AL7" s="42">
        <v>9.3758086685045511E-2</v>
      </c>
      <c r="AM7" s="42">
        <v>0.12998472320720697</v>
      </c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W8" s="1">
        <f>Q84-Q21</f>
        <v>12406.200300000004</v>
      </c>
      <c r="X8" s="1">
        <f>W8/365.24</f>
        <v>33.967255229438187</v>
      </c>
      <c r="Y8" s="1">
        <f>X8/AB$8</f>
        <v>1.2668553554730209</v>
      </c>
      <c r="Z8" s="96">
        <v>19.3</v>
      </c>
      <c r="AA8" s="40" t="s">
        <v>46</v>
      </c>
      <c r="AB8" s="41">
        <f t="shared" si="9"/>
        <v>26.812260044285345</v>
      </c>
      <c r="AC8" s="201">
        <v>2.6812260044285345</v>
      </c>
      <c r="AD8" s="1">
        <v>10</v>
      </c>
      <c r="AE8" s="32" t="s">
        <v>47</v>
      </c>
      <c r="AF8" s="202">
        <v>5.2834268814763767</v>
      </c>
      <c r="AG8" s="42">
        <v>3.670023200487448</v>
      </c>
      <c r="AH8" s="42">
        <v>3.9589547623576213</v>
      </c>
      <c r="AI8" s="42">
        <v>3.9653589178314248</v>
      </c>
      <c r="AJ8" s="201">
        <v>3.9128753434686803</v>
      </c>
      <c r="AK8" s="201">
        <v>2.97315891012189</v>
      </c>
      <c r="AL8" s="201">
        <v>2.7670839584318609</v>
      </c>
      <c r="AM8" s="201">
        <v>2.6812260044285345</v>
      </c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70</v>
      </c>
      <c r="D9" s="50" t="str">
        <f>"F"&amp;C9</f>
        <v>F70</v>
      </c>
      <c r="E9" s="51" t="str">
        <f>"G"&amp;C9</f>
        <v>G70</v>
      </c>
      <c r="W9" s="1">
        <f>Q85-Q21</f>
        <v>12406.201500000003</v>
      </c>
      <c r="X9" s="1">
        <f>W9/365.24</f>
        <v>33.96725851494908</v>
      </c>
      <c r="Y9" s="1">
        <f>X9/AB$8</f>
        <v>1.2668554780106545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1.976392198640553</v>
      </c>
      <c r="AG9" s="42">
        <v>2.458631150229194</v>
      </c>
      <c r="AH9" s="42">
        <v>2.2328204891833758</v>
      </c>
      <c r="AI9" s="42">
        <v>2.2491479879814955</v>
      </c>
      <c r="AJ9" s="42">
        <v>2.1277320306759044</v>
      </c>
      <c r="AK9" s="42">
        <v>1.5660472865902668</v>
      </c>
      <c r="AL9" s="42">
        <v>1.0192011008733703</v>
      </c>
      <c r="AM9" s="42">
        <v>0.9552855601313649</v>
      </c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4.1596908950036013</v>
      </c>
      <c r="AG10" s="58">
        <v>4.7310465625546039</v>
      </c>
      <c r="AH10" s="58">
        <v>4.5382501751854516</v>
      </c>
      <c r="AI10" s="58">
        <v>4.5514087252996394</v>
      </c>
      <c r="AJ10" s="58">
        <v>4.4566853771328363</v>
      </c>
      <c r="AK10" s="58">
        <v>4.2666251697545414</v>
      </c>
      <c r="AL10" s="58">
        <v>4.01782350329783</v>
      </c>
      <c r="AM10" s="58">
        <v>4.0172502742763045</v>
      </c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INTERCEPT(INDIRECT($E$9):G970,INDIRECT($D$9):F970)</f>
        <v>-0.17271160826054363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51">
        <f>SUM(AE21:AE1945)</f>
        <v>6.7087238342569411E-2</v>
      </c>
      <c r="AD11" s="62" t="s">
        <v>59</v>
      </c>
      <c r="AE11" s="32"/>
      <c r="AF11" s="51">
        <v>1.8483858245092002E-3</v>
      </c>
      <c r="AG11" s="51">
        <v>1.7617842746406149E-3</v>
      </c>
      <c r="AH11" s="51">
        <v>1.7577317334083089E-3</v>
      </c>
      <c r="AI11" s="51">
        <v>1.1170771393606345E-3</v>
      </c>
      <c r="AJ11" s="51">
        <v>1.0790786192769162E-3</v>
      </c>
      <c r="AK11" s="51">
        <v>1.0413113884965698E-3</v>
      </c>
      <c r="AL11" s="51">
        <v>1.030827349118521E-3</v>
      </c>
      <c r="AM11" s="51">
        <v>1.036323762563158E-3</v>
      </c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SLOPE(INDIRECT($E$9):G970,INDIRECT($D$9):F970)</f>
        <v>-1.0055797808810063E-6</v>
      </c>
      <c r="D12" s="2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D13" s="69"/>
      <c r="AE13" s="32"/>
      <c r="AG13" s="2"/>
      <c r="AH13" s="2"/>
      <c r="AI13" s="203" t="s">
        <v>296</v>
      </c>
      <c r="AJ13" s="204">
        <v>10.645267465113379</v>
      </c>
      <c r="AK13" s="204">
        <v>7.1752690255368972</v>
      </c>
      <c r="AL13" s="204">
        <v>6.4395532044008768</v>
      </c>
      <c r="AM13" s="204">
        <v>6.2055147962989334</v>
      </c>
      <c r="AN13" s="25" t="s">
        <v>72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I14" s="205" t="s">
        <v>73</v>
      </c>
      <c r="AJ14" s="96">
        <v>-3.0475022364000247E-7</v>
      </c>
      <c r="AK14" s="96">
        <v>-1.4453412623788843E-7</v>
      </c>
      <c r="AL14" s="96">
        <v>-9.0289601642932806E-8</v>
      </c>
      <c r="AM14" s="96">
        <v>-6.8282256742530976E-8</v>
      </c>
      <c r="AN14" s="32" t="s">
        <v>297</v>
      </c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(C7+C11)+(C8+C12)*INT(MAX(F21:F3511))</f>
        <v>59023.419917981329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I15" s="206" t="s">
        <v>298</v>
      </c>
      <c r="AJ15" s="207">
        <v>39.1287534346868</v>
      </c>
      <c r="AK15" s="207">
        <v>29.731589101218901</v>
      </c>
      <c r="AL15" s="207">
        <v>27.67083958431861</v>
      </c>
      <c r="AM15" s="207">
        <v>26.812260044285345</v>
      </c>
      <c r="AN15" s="32" t="s">
        <v>47</v>
      </c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0.34697779442021909</v>
      </c>
      <c r="E16" s="49" t="s">
        <v>87</v>
      </c>
      <c r="F16" s="183">
        <f ca="1">NOW()+15018.5+$C$5/24</f>
        <v>60369.369054745373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I16" s="62"/>
      <c r="AJ16" s="2"/>
      <c r="AK16" s="2"/>
      <c r="AL16" s="2"/>
      <c r="AM16" s="2"/>
      <c r="AN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COUNT(C21:C2169)</f>
        <v>93</v>
      </c>
      <c r="E17" s="49" t="s">
        <v>91</v>
      </c>
      <c r="F17" s="61">
        <f ca="1">ROUND(2*(F16-$C$7)/$C$8,0)/2+F15</f>
        <v>42377.5</v>
      </c>
      <c r="AA17" s="62" t="s">
        <v>92</v>
      </c>
      <c r="AB17" s="77">
        <f>AB13^3/AB8^2</f>
        <v>0.33240427515910043</v>
      </c>
      <c r="AE17" s="32"/>
      <c r="AI17" s="208" t="s">
        <v>299</v>
      </c>
      <c r="AJ17" s="209">
        <v>0.78791198807662477</v>
      </c>
      <c r="AK17" s="209">
        <v>0.41790572674754245</v>
      </c>
      <c r="AL17" s="209">
        <v>0.3487566793837184</v>
      </c>
      <c r="AM17" s="209">
        <v>0.33240427515910043</v>
      </c>
      <c r="AN17" s="85" t="s">
        <v>300</v>
      </c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59023.419917981329</v>
      </c>
      <c r="D18" s="187">
        <f ca="1">+C16</f>
        <v>0.34697779442021909</v>
      </c>
      <c r="E18" s="49" t="s">
        <v>94</v>
      </c>
      <c r="F18" s="51">
        <f ca="1">ROUND(2*(F16-$C$15)/$C$16,0)/2+F15</f>
        <v>3880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J18" s="2" t="s">
        <v>301</v>
      </c>
      <c r="AK18" s="2" t="s">
        <v>302</v>
      </c>
      <c r="AL18" s="2" t="s">
        <v>303</v>
      </c>
      <c r="AM18" s="2" t="s">
        <v>304</v>
      </c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45350.860426998443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34" si="11">+(C21-C$7)/C$8</f>
        <v>-4740.5095066326803</v>
      </c>
      <c r="F21" s="1">
        <f t="shared" ref="F21:F26" si="12">ROUND(2*E21,0)/2</f>
        <v>-4740.5</v>
      </c>
      <c r="G21" s="1">
        <f t="shared" ref="G21:G34" si="13">+C21-(C$7+F21*C$8)</f>
        <v>-3.2986000005621463E-3</v>
      </c>
      <c r="J21" s="1">
        <f>+G21</f>
        <v>-3.2986000005621463E-3</v>
      </c>
      <c r="P21" s="1">
        <f t="shared" ref="P21:P34" si="14">+D$11+D$12*F21+D$13*F21^2</f>
        <v>1.865982960372178E-2</v>
      </c>
      <c r="Q21" s="271">
        <f t="shared" ref="Q21:Q34" si="15">+C21-15018.5</f>
        <v>29002.285199999998</v>
      </c>
      <c r="S21" s="2">
        <v>1</v>
      </c>
      <c r="X21" s="1">
        <f t="shared" ref="X21:X26" si="16">AB21</f>
        <v>1.6377090838339721E-2</v>
      </c>
      <c r="Z21" s="1">
        <f t="shared" ref="Z21:Z34" si="17">F21</f>
        <v>-4740.5</v>
      </c>
      <c r="AA21" s="1">
        <f t="shared" ref="AA21:AA34" si="18">AB$3+AB$4*Z21+AB$5*Z21^2+AH21</f>
        <v>-1.0158612351800871E-3</v>
      </c>
      <c r="AB21" s="1">
        <f t="shared" ref="AB21:AB34" si="19">G21-AH21</f>
        <v>1.6377090838339721E-2</v>
      </c>
      <c r="AC21" s="1">
        <f t="shared" ref="AC21:AC34" si="20">+G21-P21</f>
        <v>-2.1958429604283927E-2</v>
      </c>
      <c r="AE21" s="1">
        <f t="shared" ref="AE21:AE34" si="21">+(G21-AA21)^2*S21</f>
        <v>5.2108962709780077E-6</v>
      </c>
      <c r="AF21" s="1">
        <f t="shared" ref="AF21:AF26" si="22">IF(S21&lt;&gt;0,G21-P21,-9999)</f>
        <v>-2.1958429604283927E-2</v>
      </c>
      <c r="AG21" s="2"/>
      <c r="AH21" s="1">
        <f t="shared" ref="AH21:AH34" si="23">$AB$6*($AB$11/AI21*AJ21+$AB$12)</f>
        <v>-1.9675690838901867E-2</v>
      </c>
      <c r="AI21" s="1">
        <f t="shared" ref="AI21:AI34" si="24">1+$AB$7*COS(AL21)</f>
        <v>0.90905014580834564</v>
      </c>
      <c r="AJ21" s="1">
        <f t="shared" ref="AJ21:AJ34" si="25">SIN(AL21+RADIANS($AB$9))</f>
        <v>-0.62761122569553751</v>
      </c>
      <c r="AK21" s="1">
        <f t="shared" ref="AK21:AK34" si="26">$AB$7*SIN(AL21)</f>
        <v>-9.2866314074431869E-2</v>
      </c>
      <c r="AL21" s="1">
        <f t="shared" ref="AL21:AL34" si="27">2*ATAN(AM21)</f>
        <v>-2.3457689086711269</v>
      </c>
      <c r="AM21" s="1">
        <f t="shared" ref="AM21:AM34" si="28">SQRT((1+$AB$7)/(1-$AB$7))*TAN(AN21/2)</f>
        <v>-2.379060476350805</v>
      </c>
      <c r="AN21" s="1">
        <f t="shared" ref="AN21:AT25" si="29">$AU21+$AB$7*SIN(AO21)</f>
        <v>4.0350636314907691</v>
      </c>
      <c r="AO21" s="1">
        <f t="shared" si="29"/>
        <v>4.0350636615682181</v>
      </c>
      <c r="AP21" s="1">
        <f t="shared" si="29"/>
        <v>4.0350632923515919</v>
      </c>
      <c r="AQ21" s="1">
        <f t="shared" si="29"/>
        <v>4.0350678246931349</v>
      </c>
      <c r="AR21" s="1">
        <f t="shared" si="29"/>
        <v>4.0350121894215283</v>
      </c>
      <c r="AS21" s="1">
        <f t="shared" si="29"/>
        <v>4.0356953885330951</v>
      </c>
      <c r="AT21" s="1">
        <f t="shared" si="29"/>
        <v>4.0273454653473753</v>
      </c>
      <c r="AU21" s="1">
        <f t="shared" ref="AU21:AU34" si="30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P22" s="1">
        <f t="shared" si="14"/>
        <v>-5.1486930519132354E-4</v>
      </c>
      <c r="Q22" s="271">
        <f t="shared" si="15"/>
        <v>30076.887000000002</v>
      </c>
      <c r="S22" s="2">
        <v>1</v>
      </c>
      <c r="X22" s="1">
        <f t="shared" si="16"/>
        <v>2.3266150652137994E-3</v>
      </c>
      <c r="Z22" s="1">
        <f t="shared" si="17"/>
        <v>-1643.5</v>
      </c>
      <c r="AA22" s="1">
        <f t="shared" si="18"/>
        <v>2.3163156352855375E-3</v>
      </c>
      <c r="AB22" s="1">
        <f t="shared" si="19"/>
        <v>2.3266150652137994E-3</v>
      </c>
      <c r="AC22" s="1">
        <f t="shared" si="20"/>
        <v>5.6726693108819842E-3</v>
      </c>
      <c r="AE22" s="1">
        <f t="shared" si="21"/>
        <v>8.074033427256598E-6</v>
      </c>
      <c r="AF22" s="1">
        <f t="shared" si="22"/>
        <v>5.6726693108819842E-3</v>
      </c>
      <c r="AG22" s="2"/>
      <c r="AH22" s="1">
        <f t="shared" si="23"/>
        <v>2.8311849404768609E-3</v>
      </c>
      <c r="AI22" s="1">
        <f t="shared" si="24"/>
        <v>0.98099490810105283</v>
      </c>
      <c r="AJ22" s="1">
        <f t="shared" si="25"/>
        <v>-5.0223561804801926E-2</v>
      </c>
      <c r="AK22" s="1">
        <f t="shared" si="26"/>
        <v>-0.12858784837288004</v>
      </c>
      <c r="AL22" s="1">
        <f t="shared" si="27"/>
        <v>-1.7175325319490349</v>
      </c>
      <c r="AM22" s="1">
        <f t="shared" si="28"/>
        <v>-1.1586617008639284</v>
      </c>
      <c r="AN22" s="1">
        <f t="shared" si="29"/>
        <v>4.6958484123759305</v>
      </c>
      <c r="AO22" s="1">
        <f t="shared" si="29"/>
        <v>4.6958484123759305</v>
      </c>
      <c r="AP22" s="1">
        <f t="shared" si="29"/>
        <v>4.6958484123759474</v>
      </c>
      <c r="AQ22" s="1">
        <f t="shared" si="29"/>
        <v>4.6958484123680071</v>
      </c>
      <c r="AR22" s="1">
        <f t="shared" si="29"/>
        <v>4.6958484160613096</v>
      </c>
      <c r="AS22" s="1">
        <f t="shared" si="29"/>
        <v>4.6958466982734608</v>
      </c>
      <c r="AT22" s="1">
        <f t="shared" si="29"/>
        <v>4.6966658973903117</v>
      </c>
      <c r="AU22" s="1">
        <f t="shared" si="30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26" si="31">$BL22+$AB$7*SIN(BF22)</f>
        <v>6.3080356559946171</v>
      </c>
      <c r="BF22" s="1">
        <f t="shared" si="31"/>
        <v>6.308035642464688</v>
      </c>
      <c r="BG22" s="1">
        <f t="shared" si="31"/>
        <v>6.3080355383439279</v>
      </c>
      <c r="BH22" s="1">
        <f t="shared" si="31"/>
        <v>6.3080347370734851</v>
      </c>
      <c r="BI22" s="1">
        <f t="shared" si="31"/>
        <v>6.3080285708270631</v>
      </c>
      <c r="BJ22" s="1">
        <f t="shared" si="31"/>
        <v>6.3079811179726706</v>
      </c>
      <c r="BK22" s="1">
        <f t="shared" si="31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P23" s="1">
        <f t="shared" si="14"/>
        <v>-2.7666959205102672E-2</v>
      </c>
      <c r="Q23" s="271">
        <f t="shared" si="15"/>
        <v>31542.350100000003</v>
      </c>
      <c r="S23" s="2">
        <v>1</v>
      </c>
      <c r="X23" s="1">
        <f t="shared" si="16"/>
        <v>-2.8240412091834616E-2</v>
      </c>
      <c r="Z23" s="1">
        <f t="shared" si="17"/>
        <v>2580</v>
      </c>
      <c r="AA23" s="1">
        <f t="shared" si="18"/>
        <v>3.8694528893242798E-3</v>
      </c>
      <c r="AB23" s="1">
        <f t="shared" si="19"/>
        <v>-2.8240412091834616E-2</v>
      </c>
      <c r="AC23" s="1">
        <f t="shared" si="20"/>
        <v>3.0962959207695009E-2</v>
      </c>
      <c r="AE23" s="1">
        <f t="shared" si="21"/>
        <v>3.2884821330119911E-7</v>
      </c>
      <c r="AF23" s="1">
        <f t="shared" si="22"/>
        <v>3.0962959207695009E-2</v>
      </c>
      <c r="AG23" s="2"/>
      <c r="AH23" s="1">
        <f t="shared" si="23"/>
        <v>3.1536412094426952E-2</v>
      </c>
      <c r="AI23" s="1">
        <f t="shared" si="24"/>
        <v>1.1022020699862496</v>
      </c>
      <c r="AJ23" s="1">
        <f t="shared" si="25"/>
        <v>0.84213366821329472</v>
      </c>
      <c r="AK23" s="1">
        <f t="shared" si="26"/>
        <v>-8.031665554403998E-2</v>
      </c>
      <c r="AL23" s="1">
        <f t="shared" si="27"/>
        <v>-0.66606015327544943</v>
      </c>
      <c r="AM23" s="1">
        <f t="shared" si="28"/>
        <v>-0.34591397055525325</v>
      </c>
      <c r="AN23" s="1">
        <f t="shared" si="29"/>
        <v>5.6938091114323424</v>
      </c>
      <c r="AO23" s="1">
        <f t="shared" si="29"/>
        <v>5.6938092167087246</v>
      </c>
      <c r="AP23" s="1">
        <f t="shared" si="29"/>
        <v>5.6938101909963299</v>
      </c>
      <c r="AQ23" s="1">
        <f t="shared" si="29"/>
        <v>5.6938192075786107</v>
      </c>
      <c r="AR23" s="1">
        <f t="shared" si="29"/>
        <v>5.6939026493085549</v>
      </c>
      <c r="AS23" s="1">
        <f t="shared" si="29"/>
        <v>5.694674619495312</v>
      </c>
      <c r="AT23" s="1">
        <f t="shared" si="29"/>
        <v>5.7017978727265994</v>
      </c>
      <c r="AU23" s="1">
        <f t="shared" si="30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1"/>
        <v>6.435889001314373</v>
      </c>
      <c r="BF23" s="1">
        <f t="shared" si="31"/>
        <v>6.435888923704506</v>
      </c>
      <c r="BG23" s="1">
        <f t="shared" si="31"/>
        <v>6.4358883196057608</v>
      </c>
      <c r="BH23" s="1">
        <f t="shared" si="31"/>
        <v>6.4358836174311804</v>
      </c>
      <c r="BI23" s="1">
        <f t="shared" si="31"/>
        <v>6.4358470168328443</v>
      </c>
      <c r="BJ23" s="1">
        <f t="shared" si="31"/>
        <v>6.4355621336019881</v>
      </c>
      <c r="BK23" s="1">
        <f t="shared" si="31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P24" s="1">
        <f t="shared" si="14"/>
        <v>-3.458353826259352E-2</v>
      </c>
      <c r="Q24" s="271">
        <f t="shared" si="15"/>
        <v>31905.979899999998</v>
      </c>
      <c r="S24" s="2">
        <v>1</v>
      </c>
      <c r="X24" s="1">
        <f t="shared" si="16"/>
        <v>-3.5558817898977954E-2</v>
      </c>
      <c r="Z24" s="1">
        <f t="shared" si="17"/>
        <v>3628</v>
      </c>
      <c r="AA24" s="1">
        <f t="shared" si="18"/>
        <v>2.8887963393375155E-4</v>
      </c>
      <c r="AB24" s="1">
        <f t="shared" si="19"/>
        <v>-3.5558817898977954E-2</v>
      </c>
      <c r="AC24" s="1">
        <f t="shared" si="20"/>
        <v>3.3897138260142838E-2</v>
      </c>
      <c r="AE24" s="1">
        <f t="shared" si="21"/>
        <v>9.5117036914615339E-7</v>
      </c>
      <c r="AF24" s="1">
        <f t="shared" si="22"/>
        <v>3.3897138260142838E-2</v>
      </c>
      <c r="AG24" s="2"/>
      <c r="AH24" s="1">
        <f t="shared" si="23"/>
        <v>3.4872417896527272E-2</v>
      </c>
      <c r="AI24" s="1">
        <f t="shared" si="24"/>
        <v>1.121195895636937</v>
      </c>
      <c r="AJ24" s="1">
        <f t="shared" si="25"/>
        <v>0.96287271681086095</v>
      </c>
      <c r="AK24" s="1">
        <f t="shared" si="26"/>
        <v>-4.698492468882854E-2</v>
      </c>
      <c r="AL24" s="1">
        <f t="shared" si="27"/>
        <v>-0.36983862692422653</v>
      </c>
      <c r="AM24" s="1">
        <f t="shared" si="28"/>
        <v>-0.18705632984359516</v>
      </c>
      <c r="AN24" s="1">
        <f t="shared" si="29"/>
        <v>5.9578176573182411</v>
      </c>
      <c r="AO24" s="1">
        <f t="shared" si="29"/>
        <v>5.9578177854782206</v>
      </c>
      <c r="AP24" s="1">
        <f t="shared" si="29"/>
        <v>5.9578188260344511</v>
      </c>
      <c r="AQ24" s="1">
        <f t="shared" si="29"/>
        <v>5.9578272745028276</v>
      </c>
      <c r="AR24" s="1">
        <f t="shared" si="29"/>
        <v>5.9578958682879097</v>
      </c>
      <c r="AS24" s="1">
        <f t="shared" si="29"/>
        <v>5.958452727965307</v>
      </c>
      <c r="AT24" s="1">
        <f t="shared" si="29"/>
        <v>5.9629695964853653</v>
      </c>
      <c r="AU24" s="1">
        <f t="shared" si="30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1"/>
        <v>6.5633735153125281</v>
      </c>
      <c r="BF24" s="1">
        <f t="shared" si="31"/>
        <v>6.5633733951232331</v>
      </c>
      <c r="BG24" s="1">
        <f t="shared" si="31"/>
        <v>6.5633724329606391</v>
      </c>
      <c r="BH24" s="1">
        <f t="shared" si="31"/>
        <v>6.5633647304800826</v>
      </c>
      <c r="BI24" s="1">
        <f t="shared" si="31"/>
        <v>6.5633030697846735</v>
      </c>
      <c r="BJ24" s="1">
        <f t="shared" si="31"/>
        <v>6.5628094965970725</v>
      </c>
      <c r="BK24" s="1">
        <f t="shared" si="31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P25" s="1">
        <f t="shared" si="14"/>
        <v>-3.4868850780330023E-2</v>
      </c>
      <c r="Q25" s="271">
        <f t="shared" si="15"/>
        <v>31920.899799999999</v>
      </c>
      <c r="S25" s="2">
        <v>1</v>
      </c>
      <c r="X25" s="1">
        <f t="shared" si="16"/>
        <v>-3.5834177178056544E-2</v>
      </c>
      <c r="Z25" s="1">
        <f t="shared" si="17"/>
        <v>3671</v>
      </c>
      <c r="AA25" s="1">
        <f t="shared" si="18"/>
        <v>9.0526401344895313E-5</v>
      </c>
      <c r="AB25" s="1">
        <f t="shared" si="19"/>
        <v>-3.5834177178056544E-2</v>
      </c>
      <c r="AC25" s="1">
        <f t="shared" si="20"/>
        <v>3.3994050783948397E-2</v>
      </c>
      <c r="AE25" s="1">
        <f t="shared" si="21"/>
        <v>9.3185505414766107E-7</v>
      </c>
      <c r="AF25" s="1">
        <f t="shared" si="22"/>
        <v>3.3994050783948397E-2</v>
      </c>
      <c r="AG25" s="2"/>
      <c r="AH25" s="1">
        <f t="shared" si="23"/>
        <v>3.4959377181674918E-2</v>
      </c>
      <c r="AI25" s="1">
        <f t="shared" si="24"/>
        <v>1.121766974836917</v>
      </c>
      <c r="AJ25" s="1">
        <f t="shared" si="25"/>
        <v>0.96613356885308832</v>
      </c>
      <c r="AK25" s="1">
        <f t="shared" si="26"/>
        <v>-4.5484416081992426E-2</v>
      </c>
      <c r="AL25" s="1">
        <f t="shared" si="27"/>
        <v>-0.35748703157834866</v>
      </c>
      <c r="AM25" s="1">
        <f t="shared" si="28"/>
        <v>-0.18067173502845829</v>
      </c>
      <c r="AN25" s="1">
        <f t="shared" si="29"/>
        <v>5.9687378450130204</v>
      </c>
      <c r="AO25" s="1">
        <f t="shared" si="29"/>
        <v>5.9687379716086522</v>
      </c>
      <c r="AP25" s="1">
        <f t="shared" si="29"/>
        <v>5.9687389957518358</v>
      </c>
      <c r="AQ25" s="1">
        <f t="shared" si="29"/>
        <v>5.9687472809324307</v>
      </c>
      <c r="AR25" s="1">
        <f t="shared" si="29"/>
        <v>5.9688143061082357</v>
      </c>
      <c r="AS25" s="1">
        <f t="shared" si="29"/>
        <v>5.969356470454624</v>
      </c>
      <c r="AT25" s="1">
        <f t="shared" si="29"/>
        <v>5.973738531091298</v>
      </c>
      <c r="AU25" s="1">
        <f t="shared" si="30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1"/>
        <v>6.6901955620186593</v>
      </c>
      <c r="BF25" s="1">
        <f t="shared" si="31"/>
        <v>6.6901954293472929</v>
      </c>
      <c r="BG25" s="1">
        <f t="shared" si="31"/>
        <v>6.6901943178813168</v>
      </c>
      <c r="BH25" s="1">
        <f t="shared" si="31"/>
        <v>6.690185006498802</v>
      </c>
      <c r="BI25" s="1">
        <f t="shared" si="31"/>
        <v>6.6901070012205368</v>
      </c>
      <c r="BJ25" s="1">
        <f t="shared" si="31"/>
        <v>6.6894536218762344</v>
      </c>
      <c r="BK25" s="1">
        <f t="shared" si="31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>+G26</f>
        <v>-4.231719999370398E-2</v>
      </c>
      <c r="P26" s="1">
        <f t="shared" si="14"/>
        <v>-6.5376348175036444E-2</v>
      </c>
      <c r="Q26" s="271">
        <f t="shared" si="15"/>
        <v>33481.569000000003</v>
      </c>
      <c r="S26" s="2">
        <v>1</v>
      </c>
      <c r="X26" s="1">
        <f t="shared" si="16"/>
        <v>-6.4069377718094025E-2</v>
      </c>
      <c r="Z26" s="1">
        <f t="shared" si="17"/>
        <v>8169</v>
      </c>
      <c r="AA26" s="1">
        <f t="shared" si="18"/>
        <v>-4.3624170450646399E-2</v>
      </c>
      <c r="AB26" s="1">
        <f t="shared" si="19"/>
        <v>-6.4069377718094025E-2</v>
      </c>
      <c r="AC26" s="1">
        <f t="shared" si="20"/>
        <v>2.3059148181332464E-2</v>
      </c>
      <c r="AE26" s="1">
        <f t="shared" si="21"/>
        <v>1.7081717753202754E-6</v>
      </c>
      <c r="AF26" s="1">
        <f t="shared" si="22"/>
        <v>2.3059148181332464E-2</v>
      </c>
      <c r="AG26" s="2"/>
      <c r="AH26" s="1">
        <f t="shared" si="23"/>
        <v>2.1752177724390042E-2</v>
      </c>
      <c r="AI26" s="1">
        <f t="shared" si="24"/>
        <v>1.0785018981869217</v>
      </c>
      <c r="AJ26" s="1">
        <f t="shared" si="25"/>
        <v>0.52433449776934637</v>
      </c>
      <c r="AK26" s="1">
        <f t="shared" si="26"/>
        <v>0.10360251082046415</v>
      </c>
      <c r="AL26" s="1">
        <f t="shared" si="27"/>
        <v>0.92237144982719954</v>
      </c>
      <c r="AM26" s="1">
        <f t="shared" si="28"/>
        <v>0.49692642207775628</v>
      </c>
      <c r="AN26" s="1">
        <f t="shared" ref="AN26:AT26" si="32">$AU26+$AB$7*SIN(AO26)</f>
        <v>7.1055420317035649</v>
      </c>
      <c r="AO26" s="1">
        <f t="shared" si="32"/>
        <v>7.1055419878229893</v>
      </c>
      <c r="AP26" s="1">
        <f t="shared" si="32"/>
        <v>7.1055414917402056</v>
      </c>
      <c r="AQ26" s="1">
        <f t="shared" si="32"/>
        <v>7.105535883397156</v>
      </c>
      <c r="AR26" s="1">
        <f t="shared" si="32"/>
        <v>7.1054724819968209</v>
      </c>
      <c r="AS26" s="1">
        <f t="shared" si="32"/>
        <v>7.1047560402574277</v>
      </c>
      <c r="AT26" s="1">
        <f t="shared" si="32"/>
        <v>7.0966981159577145</v>
      </c>
      <c r="AU26" s="1">
        <f t="shared" si="30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1"/>
        <v>6.8160869331250629</v>
      </c>
      <c r="BF26" s="1">
        <f t="shared" si="31"/>
        <v>6.8160868151597347</v>
      </c>
      <c r="BG26" s="1">
        <f t="shared" si="31"/>
        <v>6.8160857615275861</v>
      </c>
      <c r="BH26" s="1">
        <f t="shared" si="31"/>
        <v>6.8160763508193964</v>
      </c>
      <c r="BI26" s="1">
        <f t="shared" si="31"/>
        <v>6.8159922996750284</v>
      </c>
      <c r="BJ26" s="1">
        <f t="shared" si="31"/>
        <v>6.8152417868133233</v>
      </c>
      <c r="BK26" s="1">
        <f t="shared" si="31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3" si="33">ROUND(2*E27,0)/2+0.5</f>
        <v>14204</v>
      </c>
      <c r="G27" s="1">
        <f t="shared" si="13"/>
        <v>-0.12637519999407232</v>
      </c>
      <c r="K27" s="1">
        <f t="shared" ref="K27:K45" si="34">+G27</f>
        <v>-0.12637519999407232</v>
      </c>
      <c r="P27" s="1">
        <f t="shared" si="14"/>
        <v>-0.10837021417924253</v>
      </c>
      <c r="Q27" s="271">
        <f t="shared" si="15"/>
        <v>35575.502</v>
      </c>
      <c r="S27" s="2">
        <v>1</v>
      </c>
      <c r="Y27" s="1">
        <f t="shared" ref="Y27:Y45" si="35">AB27</f>
        <v>-0.1032406753406433</v>
      </c>
      <c r="Z27" s="1">
        <f t="shared" si="17"/>
        <v>14204</v>
      </c>
      <c r="AA27" s="1">
        <f t="shared" si="18"/>
        <v>-0.13150473883267155</v>
      </c>
      <c r="AB27" s="1">
        <f t="shared" si="19"/>
        <v>-0.1032406753406433</v>
      </c>
      <c r="AC27" s="1">
        <f t="shared" si="20"/>
        <v>-1.8004985814829788E-2</v>
      </c>
      <c r="AE27" s="1">
        <f t="shared" si="21"/>
        <v>2.6312168696697987E-5</v>
      </c>
      <c r="AF27" s="1">
        <f t="shared" ref="AF27:AF58" si="36">IF(S27&lt;&gt;0,G27-P27,-9999)</f>
        <v>-1.8004985814829788E-2</v>
      </c>
      <c r="AG27" s="2"/>
      <c r="AH27" s="1">
        <f t="shared" si="23"/>
        <v>-2.3134524653429026E-2</v>
      </c>
      <c r="AI27" s="1">
        <f t="shared" si="24"/>
        <v>0.91527765780716819</v>
      </c>
      <c r="AJ27" s="1">
        <f t="shared" si="25"/>
        <v>-0.72182086490884223</v>
      </c>
      <c r="AK27" s="1">
        <f t="shared" si="26"/>
        <v>9.8580692838988085E-2</v>
      </c>
      <c r="AL27" s="1">
        <f t="shared" si="27"/>
        <v>2.2807345472311553</v>
      </c>
      <c r="AM27" s="1">
        <f t="shared" si="28"/>
        <v>2.177982921571874</v>
      </c>
      <c r="AN27" s="1">
        <f t="shared" ref="AN27:AT32" si="37">$AU27+$AB$7*SIN(AO27)</f>
        <v>8.4606123964999789</v>
      </c>
      <c r="AO27" s="1">
        <f t="shared" si="37"/>
        <v>8.4606123789152257</v>
      </c>
      <c r="AP27" s="1">
        <f t="shared" si="37"/>
        <v>8.4606126162114546</v>
      </c>
      <c r="AQ27" s="1">
        <f t="shared" si="37"/>
        <v>8.4606094140269903</v>
      </c>
      <c r="AR27" s="1">
        <f t="shared" si="37"/>
        <v>8.4606526245314946</v>
      </c>
      <c r="AS27" s="1">
        <f t="shared" si="37"/>
        <v>8.4600693118879384</v>
      </c>
      <c r="AT27" s="1">
        <f t="shared" si="37"/>
        <v>8.4679027658502086</v>
      </c>
      <c r="AU27" s="1">
        <f t="shared" si="30"/>
        <v>8.3538203927013246</v>
      </c>
      <c r="AW27" s="1">
        <v>7500</v>
      </c>
      <c r="AX27" s="1">
        <f t="shared" ref="AX27:AX47" si="38">AB$3+AB$4*AW27+AB$5*AW27^2+AZ27</f>
        <v>-3.4632692061398587E-2</v>
      </c>
      <c r="AY27" s="1">
        <f t="shared" ref="AY27:AY47" si="39">AB$3+AB$4*AW27+AB$5*AW27^2</f>
        <v>-6.0755800235385023E-2</v>
      </c>
      <c r="AZ27" s="1">
        <f t="shared" ref="AZ27:AZ47" si="40">$AB$6*($AB$11/BA27*BB27+$AB$12)</f>
        <v>2.6123108173986439E-2</v>
      </c>
      <c r="BA27" s="1">
        <f t="shared" ref="BA27:BA47" si="41">1+$AB$7*COS(BC27)</f>
        <v>1.0958391615843908</v>
      </c>
      <c r="BB27" s="1">
        <f t="shared" ref="BB27:BB47" si="42">SIN(BC27+RADIANS($AB$9))</f>
        <v>0.66879714908142018</v>
      </c>
      <c r="BC27" s="1">
        <f t="shared" ref="BC27:BC47" si="43">2*ATAN(BD27)</f>
        <v>0.74171515608082028</v>
      </c>
      <c r="BD27" s="1">
        <f t="shared" ref="BD27:BD47" si="44">SQRT((1+$AB$7)/(1-$AB$7))*TAN(BE27/2)</f>
        <v>0.38885008039131624</v>
      </c>
      <c r="BE27" s="1">
        <f t="shared" ref="BE27:BK33" si="45">$BL27+$AB$7*SIN(BF27)</f>
        <v>6.9408132978797568</v>
      </c>
      <c r="BF27" s="1">
        <f t="shared" si="45"/>
        <v>6.94081321056776</v>
      </c>
      <c r="BG27" s="1">
        <f t="shared" si="45"/>
        <v>6.940812361854352</v>
      </c>
      <c r="BH27" s="1">
        <f t="shared" si="45"/>
        <v>6.9408041119923922</v>
      </c>
      <c r="BI27" s="1">
        <f t="shared" si="45"/>
        <v>6.9407239224990382</v>
      </c>
      <c r="BJ27" s="1">
        <f t="shared" si="45"/>
        <v>6.9399447309669435</v>
      </c>
      <c r="BK27" s="1">
        <f t="shared" si="45"/>
        <v>6.9323975806374873</v>
      </c>
      <c r="BL27" s="1">
        <f t="shared" ref="BL27:BL47" si="46">RADIANS($AB$9)+$AB$18*(AW27-AB$15)</f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3"/>
        <v>15222.5</v>
      </c>
      <c r="G28" s="1">
        <f t="shared" si="13"/>
        <v>-0.15528300000005402</v>
      </c>
      <c r="K28" s="1">
        <f t="shared" si="34"/>
        <v>-0.15528300000005402</v>
      </c>
      <c r="P28" s="1">
        <f t="shared" si="14"/>
        <v>-0.11585910352830621</v>
      </c>
      <c r="Q28" s="271">
        <f t="shared" si="15"/>
        <v>35928.870999999999</v>
      </c>
      <c r="S28" s="2">
        <v>1</v>
      </c>
      <c r="Y28" s="1">
        <f t="shared" si="35"/>
        <v>-0.12697895502688125</v>
      </c>
      <c r="Z28" s="1">
        <f t="shared" si="17"/>
        <v>15222.5</v>
      </c>
      <c r="AA28" s="1">
        <f t="shared" si="18"/>
        <v>-0.14416314850147899</v>
      </c>
      <c r="AB28" s="1">
        <f t="shared" si="19"/>
        <v>-0.12697895502688125</v>
      </c>
      <c r="AC28" s="1">
        <f t="shared" si="20"/>
        <v>-3.9423896471747807E-2</v>
      </c>
      <c r="AE28" s="1">
        <f t="shared" si="21"/>
        <v>1.2365109735036132E-4</v>
      </c>
      <c r="AF28" s="1">
        <f t="shared" si="36"/>
        <v>-3.9423896471747807E-2</v>
      </c>
      <c r="AG28" s="2"/>
      <c r="AH28" s="1">
        <f t="shared" si="23"/>
        <v>-2.8304044973172765E-2</v>
      </c>
      <c r="AI28" s="1">
        <f t="shared" si="24"/>
        <v>0.89809661498704507</v>
      </c>
      <c r="AJ28" s="1">
        <f t="shared" si="25"/>
        <v>-0.84012713934646899</v>
      </c>
      <c r="AK28" s="1">
        <f t="shared" si="26"/>
        <v>8.0695281089761872E-2</v>
      </c>
      <c r="AL28" s="1">
        <f t="shared" si="27"/>
        <v>2.471822407299781</v>
      </c>
      <c r="AM28" s="1">
        <f t="shared" si="28"/>
        <v>2.8736266246129047</v>
      </c>
      <c r="AN28" s="1">
        <f t="shared" si="37"/>
        <v>8.6696502397908652</v>
      </c>
      <c r="AO28" s="1">
        <f t="shared" si="37"/>
        <v>8.6696501724604058</v>
      </c>
      <c r="AP28" s="1">
        <f t="shared" si="37"/>
        <v>8.6696508838016779</v>
      </c>
      <c r="AQ28" s="1">
        <f t="shared" si="37"/>
        <v>8.6696433685102363</v>
      </c>
      <c r="AR28" s="1">
        <f t="shared" si="37"/>
        <v>8.6697227645711727</v>
      </c>
      <c r="AS28" s="1">
        <f t="shared" si="37"/>
        <v>8.6688836767539179</v>
      </c>
      <c r="AT28" s="1">
        <f t="shared" si="37"/>
        <v>8.6777183097673252</v>
      </c>
      <c r="AU28" s="1">
        <f t="shared" si="30"/>
        <v>8.580561085630892</v>
      </c>
      <c r="AW28" s="1">
        <v>8000</v>
      </c>
      <c r="AX28" s="1">
        <f t="shared" si="38"/>
        <v>-4.1296384072450162E-2</v>
      </c>
      <c r="AY28" s="1">
        <f t="shared" si="39"/>
        <v>-6.4206383869605949E-2</v>
      </c>
      <c r="AZ28" s="1">
        <f t="shared" si="40"/>
        <v>2.2909999797155786E-2</v>
      </c>
      <c r="BA28" s="1">
        <f t="shared" si="41"/>
        <v>1.0830916832790087</v>
      </c>
      <c r="BB28" s="1">
        <f t="shared" si="42"/>
        <v>0.56218092955037124</v>
      </c>
      <c r="BC28" s="1">
        <f t="shared" si="43"/>
        <v>0.87728426554376759</v>
      </c>
      <c r="BD28" s="1">
        <f t="shared" si="44"/>
        <v>0.46912276880589698</v>
      </c>
      <c r="BE28" s="1">
        <f t="shared" si="45"/>
        <v>7.0641798017425339</v>
      </c>
      <c r="BF28" s="1">
        <f t="shared" si="45"/>
        <v>7.0641797478124708</v>
      </c>
      <c r="BG28" s="1">
        <f t="shared" si="45"/>
        <v>7.0641791636288565</v>
      </c>
      <c r="BH28" s="1">
        <f t="shared" si="45"/>
        <v>7.0641728356309512</v>
      </c>
      <c r="BI28" s="1">
        <f t="shared" si="45"/>
        <v>7.0641042919903656</v>
      </c>
      <c r="BJ28" s="1">
        <f t="shared" si="45"/>
        <v>7.0633621387184506</v>
      </c>
      <c r="BK28" s="1">
        <f t="shared" si="45"/>
        <v>7.0553610488669269</v>
      </c>
      <c r="BL28" s="1">
        <f t="shared" si="46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3"/>
        <v>19338.5</v>
      </c>
      <c r="G29" s="1">
        <f t="shared" si="13"/>
        <v>-0.17842379999638069</v>
      </c>
      <c r="K29" s="1">
        <f t="shared" si="34"/>
        <v>-0.17842379999638069</v>
      </c>
      <c r="P29" s="1">
        <f t="shared" si="14"/>
        <v>-0.14680893145217708</v>
      </c>
      <c r="Q29" s="271">
        <f t="shared" si="15"/>
        <v>37357.012600000002</v>
      </c>
      <c r="S29" s="2">
        <v>1</v>
      </c>
      <c r="Y29" s="1">
        <f t="shared" si="35"/>
        <v>-0.14306532677896031</v>
      </c>
      <c r="Z29" s="1">
        <f t="shared" si="17"/>
        <v>19338.5</v>
      </c>
      <c r="AA29" s="1">
        <f t="shared" si="18"/>
        <v>-0.18216740466959747</v>
      </c>
      <c r="AB29" s="1">
        <f t="shared" si="19"/>
        <v>-0.14306532677896031</v>
      </c>
      <c r="AC29" s="1">
        <f t="shared" si="20"/>
        <v>-3.1614868544203617E-2</v>
      </c>
      <c r="AE29" s="1">
        <f t="shared" si="21"/>
        <v>1.4014575949330451E-5</v>
      </c>
      <c r="AF29" s="1">
        <f t="shared" si="36"/>
        <v>-3.1614868544203617E-2</v>
      </c>
      <c r="AG29" s="2"/>
      <c r="AH29" s="1">
        <f t="shared" si="23"/>
        <v>-3.5358473217420389E-2</v>
      </c>
      <c r="AI29" s="1">
        <f t="shared" si="24"/>
        <v>0.87021898860030866</v>
      </c>
      <c r="AJ29" s="1">
        <f t="shared" si="25"/>
        <v>-0.98839674792678578</v>
      </c>
      <c r="AK29" s="1">
        <f t="shared" si="26"/>
        <v>-7.2744310655459875E-3</v>
      </c>
      <c r="AL29" s="1">
        <f t="shared" si="27"/>
        <v>-3.0855996612756331</v>
      </c>
      <c r="AM29" s="1">
        <f t="shared" si="28"/>
        <v>-35.709422807954333</v>
      </c>
      <c r="AN29" s="1">
        <f t="shared" si="37"/>
        <v>9.4885855927642293</v>
      </c>
      <c r="AO29" s="1">
        <f t="shared" si="37"/>
        <v>9.4885856373688604</v>
      </c>
      <c r="AP29" s="1">
        <f t="shared" si="37"/>
        <v>9.4885852935162376</v>
      </c>
      <c r="AQ29" s="1">
        <f t="shared" si="37"/>
        <v>9.4885879442417256</v>
      </c>
      <c r="AR29" s="1">
        <f t="shared" si="37"/>
        <v>9.4885675100756295</v>
      </c>
      <c r="AS29" s="1">
        <f t="shared" si="37"/>
        <v>9.4887250356193693</v>
      </c>
      <c r="AT29" s="1">
        <f t="shared" si="37"/>
        <v>9.4875107231173779</v>
      </c>
      <c r="AU29" s="1">
        <f t="shared" si="30"/>
        <v>9.4968739890163612</v>
      </c>
      <c r="AW29" s="1">
        <v>8500</v>
      </c>
      <c r="AX29" s="1">
        <f t="shared" si="38"/>
        <v>-4.827896391627122E-2</v>
      </c>
      <c r="AY29" s="1">
        <f t="shared" si="39"/>
        <v>-6.7673184577193582E-2</v>
      </c>
      <c r="AZ29" s="1">
        <f t="shared" si="40"/>
        <v>1.9394220660922359E-2</v>
      </c>
      <c r="BA29" s="1">
        <f t="shared" si="41"/>
        <v>1.0691833271469657</v>
      </c>
      <c r="BB29" s="1">
        <f t="shared" si="42"/>
        <v>0.44820389926741577</v>
      </c>
      <c r="BC29" s="1">
        <f t="shared" si="43"/>
        <v>1.0095497123472141</v>
      </c>
      <c r="BD29" s="1">
        <f t="shared" si="44"/>
        <v>0.55251864688791286</v>
      </c>
      <c r="BE29" s="1">
        <f t="shared" si="45"/>
        <v>7.1860337314930733</v>
      </c>
      <c r="BF29" s="1">
        <f t="shared" si="45"/>
        <v>7.1860337041698292</v>
      </c>
      <c r="BG29" s="1">
        <f t="shared" si="45"/>
        <v>7.1860333647905463</v>
      </c>
      <c r="BH29" s="1">
        <f t="shared" si="45"/>
        <v>7.1860291494066093</v>
      </c>
      <c r="BI29" s="1">
        <f t="shared" si="45"/>
        <v>7.1859767925728573</v>
      </c>
      <c r="BJ29" s="1">
        <f t="shared" si="45"/>
        <v>7.1853267880466083</v>
      </c>
      <c r="BK29" s="1">
        <f t="shared" si="45"/>
        <v>7.1773010486406328</v>
      </c>
      <c r="BL29" s="1">
        <f t="shared" si="46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3"/>
        <v>19407.5</v>
      </c>
      <c r="G30" s="1">
        <f t="shared" si="13"/>
        <v>-0.18266099999891594</v>
      </c>
      <c r="K30" s="1">
        <f t="shared" si="34"/>
        <v>-0.18266099999891594</v>
      </c>
      <c r="P30" s="1">
        <f t="shared" si="14"/>
        <v>-0.14733713552177213</v>
      </c>
      <c r="Q30" s="271">
        <f t="shared" si="15"/>
        <v>37380.9499</v>
      </c>
      <c r="S30" s="2">
        <v>1</v>
      </c>
      <c r="Y30" s="1">
        <f t="shared" si="35"/>
        <v>-0.14738313051023055</v>
      </c>
      <c r="Z30" s="1">
        <f t="shared" si="17"/>
        <v>19407.5</v>
      </c>
      <c r="AA30" s="1">
        <f t="shared" si="18"/>
        <v>-0.18261500501045752</v>
      </c>
      <c r="AB30" s="1">
        <f t="shared" si="19"/>
        <v>-0.14738313051023055</v>
      </c>
      <c r="AC30" s="1">
        <f t="shared" si="20"/>
        <v>-3.5323864477143807E-2</v>
      </c>
      <c r="AE30" s="1">
        <f t="shared" si="21"/>
        <v>2.1155389632901773E-9</v>
      </c>
      <c r="AF30" s="1">
        <f t="shared" si="36"/>
        <v>-3.5323864477143807E-2</v>
      </c>
      <c r="AG30" s="2"/>
      <c r="AH30" s="1">
        <f t="shared" si="23"/>
        <v>-3.5277869488685387E-2</v>
      </c>
      <c r="AI30" s="1">
        <f t="shared" si="24"/>
        <v>0.87031504989804942</v>
      </c>
      <c r="AJ30" s="1">
        <f t="shared" si="25"/>
        <v>-0.98651354067657604</v>
      </c>
      <c r="AK30" s="1">
        <f t="shared" si="26"/>
        <v>-8.8228104540892336E-3</v>
      </c>
      <c r="AL30" s="1">
        <f t="shared" si="27"/>
        <v>-3.0736646775900636</v>
      </c>
      <c r="AM30" s="1">
        <f t="shared" si="28"/>
        <v>-29.431627785770342</v>
      </c>
      <c r="AN30" s="1">
        <f t="shared" si="37"/>
        <v>9.5021834287566094</v>
      </c>
      <c r="AO30" s="1">
        <f t="shared" si="37"/>
        <v>9.5021834825260516</v>
      </c>
      <c r="AP30" s="1">
        <f t="shared" si="37"/>
        <v>9.5021830676240029</v>
      </c>
      <c r="AQ30" s="1">
        <f t="shared" si="37"/>
        <v>9.5021862691399424</v>
      </c>
      <c r="AR30" s="1">
        <f t="shared" si="37"/>
        <v>9.5021615652470146</v>
      </c>
      <c r="AS30" s="1">
        <f t="shared" si="37"/>
        <v>9.5023521893972234</v>
      </c>
      <c r="AT30" s="1">
        <f t="shared" si="37"/>
        <v>9.500881337345108</v>
      </c>
      <c r="AU30" s="1">
        <f t="shared" si="30"/>
        <v>9.5122349196124727</v>
      </c>
      <c r="AW30" s="1">
        <v>9000</v>
      </c>
      <c r="AX30" s="1">
        <f t="shared" si="38"/>
        <v>-5.5513066376657247E-2</v>
      </c>
      <c r="AY30" s="1">
        <f t="shared" si="39"/>
        <v>-7.1156202358147916E-2</v>
      </c>
      <c r="AZ30" s="1">
        <f t="shared" si="40"/>
        <v>1.5643135981490669E-2</v>
      </c>
      <c r="BA30" s="1">
        <f t="shared" si="41"/>
        <v>1.0544798101203312</v>
      </c>
      <c r="BB30" s="1">
        <f t="shared" si="42"/>
        <v>0.32970355417141051</v>
      </c>
      <c r="BC30" s="1">
        <f t="shared" si="43"/>
        <v>1.1383152670412608</v>
      </c>
      <c r="BD30" s="1">
        <f t="shared" si="44"/>
        <v>0.63978074786147165</v>
      </c>
      <c r="BE30" s="1">
        <f t="shared" si="45"/>
        <v>7.3062645322940645</v>
      </c>
      <c r="BF30" s="1">
        <f t="shared" si="45"/>
        <v>7.3062645213819248</v>
      </c>
      <c r="BG30" s="1">
        <f t="shared" si="45"/>
        <v>7.3062643601700996</v>
      </c>
      <c r="BH30" s="1">
        <f t="shared" si="45"/>
        <v>7.3062619784925049</v>
      </c>
      <c r="BI30" s="1">
        <f t="shared" si="45"/>
        <v>7.3062267936449512</v>
      </c>
      <c r="BJ30" s="1">
        <f t="shared" si="45"/>
        <v>7.3057072393181066</v>
      </c>
      <c r="BK30" s="1">
        <f t="shared" si="45"/>
        <v>7.2980860220114039</v>
      </c>
      <c r="BL30" s="1">
        <f t="shared" si="46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3"/>
        <v>19525.5</v>
      </c>
      <c r="G31" s="1">
        <f t="shared" si="13"/>
        <v>-0.17905939999764087</v>
      </c>
      <c r="K31" s="1">
        <f t="shared" si="34"/>
        <v>-0.17905939999764087</v>
      </c>
      <c r="P31" s="1">
        <f t="shared" si="14"/>
        <v>-0.14824115672397592</v>
      </c>
      <c r="Q31" s="271">
        <f t="shared" si="15"/>
        <v>37421.896999999997</v>
      </c>
      <c r="S31" s="2">
        <v>1</v>
      </c>
      <c r="Y31" s="1">
        <f t="shared" si="35"/>
        <v>-0.14393450931140567</v>
      </c>
      <c r="Z31" s="1">
        <f t="shared" si="17"/>
        <v>19525.5</v>
      </c>
      <c r="AA31" s="1">
        <f t="shared" si="18"/>
        <v>-0.18336604741021112</v>
      </c>
      <c r="AB31" s="1">
        <f t="shared" si="19"/>
        <v>-0.14393450931140567</v>
      </c>
      <c r="AC31" s="1">
        <f t="shared" si="20"/>
        <v>-3.0818243273664947E-2</v>
      </c>
      <c r="AE31" s="1">
        <f t="shared" si="21"/>
        <v>1.854721193619805E-5</v>
      </c>
      <c r="AF31" s="1">
        <f t="shared" si="36"/>
        <v>-3.0818243273664947E-2</v>
      </c>
      <c r="AG31" s="2"/>
      <c r="AH31" s="1">
        <f t="shared" si="23"/>
        <v>-3.5124890686235206E-2</v>
      </c>
      <c r="AI31" s="1">
        <f t="shared" si="24"/>
        <v>0.87052220762172305</v>
      </c>
      <c r="AJ31" s="1">
        <f t="shared" si="25"/>
        <v>-0.98296621973887921</v>
      </c>
      <c r="AK31" s="1">
        <f t="shared" si="26"/>
        <v>-1.1468633227286067E-2</v>
      </c>
      <c r="AL31" s="1">
        <f t="shared" si="27"/>
        <v>-3.053247152814802</v>
      </c>
      <c r="AM31" s="1">
        <f t="shared" si="28"/>
        <v>-22.623664951475916</v>
      </c>
      <c r="AN31" s="1">
        <f t="shared" si="37"/>
        <v>9.5254416708926133</v>
      </c>
      <c r="AO31" s="1">
        <f t="shared" si="37"/>
        <v>9.5254417398711464</v>
      </c>
      <c r="AP31" s="1">
        <f t="shared" si="37"/>
        <v>9.5254412065046257</v>
      </c>
      <c r="AQ31" s="1">
        <f t="shared" si="37"/>
        <v>9.5254453306847662</v>
      </c>
      <c r="AR31" s="1">
        <f t="shared" si="37"/>
        <v>9.5254134410978999</v>
      </c>
      <c r="AS31" s="1">
        <f t="shared" si="37"/>
        <v>9.5256600250853474</v>
      </c>
      <c r="AT31" s="1">
        <f t="shared" si="37"/>
        <v>9.5237534907856372</v>
      </c>
      <c r="AU31" s="1">
        <f t="shared" si="30"/>
        <v>9.5385043371536504</v>
      </c>
      <c r="AW31" s="1">
        <v>9500</v>
      </c>
      <c r="AX31" s="1">
        <f t="shared" si="38"/>
        <v>-6.293191340542828E-2</v>
      </c>
      <c r="AY31" s="1">
        <f t="shared" si="39"/>
        <v>-7.4655437212468936E-2</v>
      </c>
      <c r="AZ31" s="1">
        <f t="shared" si="40"/>
        <v>1.1723523807040656E-2</v>
      </c>
      <c r="BA31" s="1">
        <f t="shared" si="41"/>
        <v>1.0393207532934934</v>
      </c>
      <c r="BB31" s="1">
        <f t="shared" si="42"/>
        <v>0.20926765046544055</v>
      </c>
      <c r="BC31" s="1">
        <f t="shared" si="43"/>
        <v>1.2634788539135282</v>
      </c>
      <c r="BD31" s="1">
        <f t="shared" si="44"/>
        <v>0.73178223571853951</v>
      </c>
      <c r="BE31" s="1">
        <f t="shared" si="45"/>
        <v>7.424801704470303</v>
      </c>
      <c r="BF31" s="1">
        <f t="shared" si="45"/>
        <v>7.4248017012894572</v>
      </c>
      <c r="BG31" s="1">
        <f t="shared" si="45"/>
        <v>7.42480164248283</v>
      </c>
      <c r="BH31" s="1">
        <f t="shared" si="45"/>
        <v>7.4248005552831593</v>
      </c>
      <c r="BI31" s="1">
        <f t="shared" si="45"/>
        <v>7.4247804559196062</v>
      </c>
      <c r="BJ31" s="1">
        <f t="shared" si="45"/>
        <v>7.42440903225092</v>
      </c>
      <c r="BK31" s="1">
        <f t="shared" si="45"/>
        <v>7.4175987072227114</v>
      </c>
      <c r="BL31" s="1">
        <f t="shared" si="46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3"/>
        <v>19534</v>
      </c>
      <c r="G32" s="1">
        <f t="shared" si="13"/>
        <v>-0.18107920000329614</v>
      </c>
      <c r="K32" s="1">
        <f t="shared" si="34"/>
        <v>-0.18107920000329614</v>
      </c>
      <c r="P32" s="1">
        <f t="shared" si="14"/>
        <v>-0.14830631177013739</v>
      </c>
      <c r="Q32" s="271">
        <f t="shared" si="15"/>
        <v>37424.844299999997</v>
      </c>
      <c r="S32" s="2">
        <v>1</v>
      </c>
      <c r="Y32" s="1">
        <f t="shared" si="35"/>
        <v>-0.14596606521835251</v>
      </c>
      <c r="Z32" s="1">
        <f t="shared" si="17"/>
        <v>19534</v>
      </c>
      <c r="AA32" s="1">
        <f t="shared" si="18"/>
        <v>-0.18341944655508102</v>
      </c>
      <c r="AB32" s="1">
        <f t="shared" si="19"/>
        <v>-0.14596606521835251</v>
      </c>
      <c r="AC32" s="1">
        <f t="shared" si="20"/>
        <v>-3.2772888233158742E-2</v>
      </c>
      <c r="AE32" s="1">
        <f t="shared" si="21"/>
        <v>5.4767539231410484E-6</v>
      </c>
      <c r="AF32" s="1">
        <f t="shared" si="36"/>
        <v>-3.2772888233158742E-2</v>
      </c>
      <c r="AG32" s="2"/>
      <c r="AH32" s="1">
        <f t="shared" si="23"/>
        <v>-3.5113134784943635E-2</v>
      </c>
      <c r="AI32" s="1">
        <f t="shared" si="24"/>
        <v>0.87053921978381932</v>
      </c>
      <c r="AJ32" s="1">
        <f t="shared" si="25"/>
        <v>-0.98269477928021276</v>
      </c>
      <c r="AK32" s="1">
        <f t="shared" si="26"/>
        <v>-1.1659101726632747E-2</v>
      </c>
      <c r="AL32" s="1">
        <f t="shared" si="27"/>
        <v>-3.0517760049430418</v>
      </c>
      <c r="AM32" s="1">
        <f t="shared" si="28"/>
        <v>-22.252615124777513</v>
      </c>
      <c r="AN32" s="1">
        <f t="shared" si="37"/>
        <v>9.5271172771229153</v>
      </c>
      <c r="AO32" s="1">
        <f t="shared" si="37"/>
        <v>9.5271173471710764</v>
      </c>
      <c r="AP32" s="1">
        <f t="shared" si="37"/>
        <v>9.5271168054413717</v>
      </c>
      <c r="AQ32" s="1">
        <f t="shared" si="37"/>
        <v>9.5271209950035978</v>
      </c>
      <c r="AR32" s="1">
        <f t="shared" si="37"/>
        <v>9.5270885943320529</v>
      </c>
      <c r="AS32" s="1">
        <f t="shared" si="37"/>
        <v>9.5273391730868369</v>
      </c>
      <c r="AT32" s="1">
        <f t="shared" si="37"/>
        <v>9.5254014262161455</v>
      </c>
      <c r="AU32" s="1">
        <f t="shared" si="30"/>
        <v>9.5403966257053447</v>
      </c>
      <c r="AW32" s="1">
        <v>10000</v>
      </c>
      <c r="AX32" s="1">
        <f t="shared" si="38"/>
        <v>-7.0471075317949633E-2</v>
      </c>
      <c r="AY32" s="1">
        <f t="shared" si="39"/>
        <v>-7.8170889140156671E-2</v>
      </c>
      <c r="AZ32" s="1">
        <f t="shared" si="40"/>
        <v>7.6998138222070427E-3</v>
      </c>
      <c r="BA32" s="1">
        <f t="shared" si="41"/>
        <v>1.0240093381706616</v>
      </c>
      <c r="BB32" s="1">
        <f t="shared" si="42"/>
        <v>8.9165598502654181E-2</v>
      </c>
      <c r="BC32" s="1">
        <f t="shared" si="43"/>
        <v>1.385020646348196</v>
      </c>
      <c r="BD32" s="1">
        <f t="shared" si="44"/>
        <v>0.82956518053312489</v>
      </c>
      <c r="BE32" s="1">
        <f t="shared" si="45"/>
        <v>7.5416112107155406</v>
      </c>
      <c r="BF32" s="1">
        <f t="shared" si="45"/>
        <v>7.5416112101365407</v>
      </c>
      <c r="BG32" s="1">
        <f t="shared" si="45"/>
        <v>7.5416111956420897</v>
      </c>
      <c r="BH32" s="1">
        <f t="shared" si="45"/>
        <v>7.5416108327937446</v>
      </c>
      <c r="BI32" s="1">
        <f t="shared" si="45"/>
        <v>7.5416017495250758</v>
      </c>
      <c r="BJ32" s="1">
        <f t="shared" si="45"/>
        <v>7.5413744490910277</v>
      </c>
      <c r="BK32" s="1">
        <f t="shared" si="45"/>
        <v>7.5357375901010046</v>
      </c>
      <c r="BL32" s="1">
        <f t="shared" si="46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3"/>
        <v>19583</v>
      </c>
      <c r="G33" s="1">
        <f t="shared" si="13"/>
        <v>-0.18094039999414235</v>
      </c>
      <c r="K33" s="1">
        <f t="shared" si="34"/>
        <v>-0.18094039999414235</v>
      </c>
      <c r="P33" s="1">
        <f t="shared" si="14"/>
        <v>-0.14868200283121777</v>
      </c>
      <c r="Q33" s="271">
        <f t="shared" si="15"/>
        <v>37441.846400000002</v>
      </c>
      <c r="S33" s="2">
        <v>1</v>
      </c>
      <c r="Y33" s="1">
        <f t="shared" si="35"/>
        <v>-0.14589696060940524</v>
      </c>
      <c r="Z33" s="1">
        <f t="shared" si="17"/>
        <v>19583</v>
      </c>
      <c r="AA33" s="1">
        <f t="shared" si="18"/>
        <v>-0.18372544221595488</v>
      </c>
      <c r="AB33" s="1">
        <f t="shared" si="19"/>
        <v>-0.14589696060940524</v>
      </c>
      <c r="AC33" s="1">
        <f t="shared" si="20"/>
        <v>-3.2258397162924585E-2</v>
      </c>
      <c r="AE33" s="1">
        <f t="shared" si="21"/>
        <v>7.756460177278463E-6</v>
      </c>
      <c r="AF33" s="1">
        <f t="shared" si="36"/>
        <v>-3.2258397162924585E-2</v>
      </c>
      <c r="AG33" s="2"/>
      <c r="AH33" s="1">
        <f t="shared" si="23"/>
        <v>-3.5043439384737113E-2</v>
      </c>
      <c r="AI33" s="1">
        <f t="shared" si="24"/>
        <v>0.8706427667110368</v>
      </c>
      <c r="AJ33" s="1">
        <f t="shared" si="25"/>
        <v>-0.98108832948348479</v>
      </c>
      <c r="AK33" s="1">
        <f t="shared" si="26"/>
        <v>-1.2756741867693435E-2</v>
      </c>
      <c r="AL33" s="1">
        <f t="shared" si="27"/>
        <v>-3.0432941103051609</v>
      </c>
      <c r="AM33" s="1">
        <f t="shared" si="28"/>
        <v>-20.329795741415445</v>
      </c>
      <c r="AN33" s="1">
        <f t="shared" ref="AN33:AT42" si="47">$AU33+$AB$7*SIN(AO33)</f>
        <v>9.5367773147130812</v>
      </c>
      <c r="AO33" s="1">
        <f t="shared" si="47"/>
        <v>9.5367773908517819</v>
      </c>
      <c r="AP33" s="1">
        <f t="shared" si="47"/>
        <v>9.536776801407564</v>
      </c>
      <c r="AQ33" s="1">
        <f t="shared" si="47"/>
        <v>9.536781364718502</v>
      </c>
      <c r="AR33" s="1">
        <f t="shared" si="47"/>
        <v>9.5367460369129891</v>
      </c>
      <c r="AS33" s="1">
        <f t="shared" si="47"/>
        <v>9.5370195380146825</v>
      </c>
      <c r="AT33" s="1">
        <f t="shared" si="47"/>
        <v>9.5349023633130425</v>
      </c>
      <c r="AU33" s="1">
        <f t="shared" si="30"/>
        <v>9.5513051126504092</v>
      </c>
      <c r="AW33" s="1">
        <v>10500</v>
      </c>
      <c r="AX33" s="1">
        <f t="shared" si="38"/>
        <v>-7.8069762905518508E-2</v>
      </c>
      <c r="AY33" s="1">
        <f t="shared" si="39"/>
        <v>-8.1702558141211107E-2</v>
      </c>
      <c r="AZ33" s="1">
        <f t="shared" si="40"/>
        <v>3.632795235692602E-3</v>
      </c>
      <c r="BA33" s="1">
        <f t="shared" si="41"/>
        <v>1.0088070913486085</v>
      </c>
      <c r="BB33" s="1">
        <f t="shared" si="42"/>
        <v>-2.868080521444287E-2</v>
      </c>
      <c r="BC33" s="1">
        <f t="shared" si="43"/>
        <v>1.5029895602392522</v>
      </c>
      <c r="BD33" s="1">
        <f t="shared" si="44"/>
        <v>0.93439241335876333</v>
      </c>
      <c r="BE33" s="1">
        <f t="shared" si="45"/>
        <v>7.6566910105874779</v>
      </c>
      <c r="BF33" s="1">
        <f t="shared" si="45"/>
        <v>7.6566910105422785</v>
      </c>
      <c r="BG33" s="1">
        <f t="shared" si="45"/>
        <v>7.6566910087682594</v>
      </c>
      <c r="BH33" s="1">
        <f t="shared" si="45"/>
        <v>7.6566909391408169</v>
      </c>
      <c r="BI33" s="1">
        <f t="shared" si="45"/>
        <v>7.6566882063926816</v>
      </c>
      <c r="BJ33" s="1">
        <f t="shared" si="45"/>
        <v>7.6565809805818592</v>
      </c>
      <c r="BK33" s="1">
        <f t="shared" si="45"/>
        <v>7.652418160534328</v>
      </c>
      <c r="BL33" s="1">
        <f t="shared" si="46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3"/>
        <v>19594.5</v>
      </c>
      <c r="G34" s="1">
        <f t="shared" si="13"/>
        <v>-0.18099659999279538</v>
      </c>
      <c r="K34" s="1">
        <f t="shared" si="34"/>
        <v>-0.18099659999279538</v>
      </c>
      <c r="P34" s="1">
        <f t="shared" si="14"/>
        <v>-0.14877019778916156</v>
      </c>
      <c r="Q34" s="271">
        <f t="shared" si="15"/>
        <v>37445.836600000002</v>
      </c>
      <c r="S34" s="2">
        <v>1</v>
      </c>
      <c r="Y34" s="1">
        <f t="shared" si="35"/>
        <v>-0.14596999300508817</v>
      </c>
      <c r="Z34" s="1">
        <f t="shared" si="17"/>
        <v>19594.5</v>
      </c>
      <c r="AA34" s="1">
        <f t="shared" si="18"/>
        <v>-0.18379680477686877</v>
      </c>
      <c r="AB34" s="1">
        <f t="shared" si="19"/>
        <v>-0.14596999300508817</v>
      </c>
      <c r="AC34" s="1">
        <f t="shared" si="20"/>
        <v>-3.2226402203633819E-2</v>
      </c>
      <c r="AE34" s="1">
        <f t="shared" si="21"/>
        <v>7.8411468327475022E-6</v>
      </c>
      <c r="AF34" s="1">
        <f t="shared" si="36"/>
        <v>-3.2226402203633819E-2</v>
      </c>
      <c r="AG34" s="2"/>
      <c r="AH34" s="1">
        <f t="shared" si="23"/>
        <v>-3.5026606987707203E-2</v>
      </c>
      <c r="AI34" s="1">
        <f t="shared" si="24"/>
        <v>0.87066842107577114</v>
      </c>
      <c r="AJ34" s="1">
        <f t="shared" si="25"/>
        <v>-0.98070101636697971</v>
      </c>
      <c r="AK34" s="1">
        <f t="shared" si="26"/>
        <v>-1.3014259879846356E-2</v>
      </c>
      <c r="AL34" s="1">
        <f t="shared" si="27"/>
        <v>-3.0413031627656388</v>
      </c>
      <c r="AM34" s="1">
        <f t="shared" si="28"/>
        <v>-19.925551243448567</v>
      </c>
      <c r="AN34" s="1">
        <f t="shared" si="47"/>
        <v>9.5390446365391952</v>
      </c>
      <c r="AO34" s="1">
        <f t="shared" si="47"/>
        <v>9.5390447140879395</v>
      </c>
      <c r="AP34" s="1">
        <f t="shared" si="47"/>
        <v>9.5390441135728867</v>
      </c>
      <c r="AQ34" s="1">
        <f t="shared" si="47"/>
        <v>9.5390487637889176</v>
      </c>
      <c r="AR34" s="1">
        <f t="shared" si="47"/>
        <v>9.539012753916797</v>
      </c>
      <c r="AS34" s="1">
        <f t="shared" si="47"/>
        <v>9.5392916074073231</v>
      </c>
      <c r="AT34" s="1">
        <f t="shared" si="47"/>
        <v>9.5371324516901819</v>
      </c>
      <c r="AU34" s="1">
        <f t="shared" si="30"/>
        <v>9.553865267749762</v>
      </c>
      <c r="AW34" s="1">
        <v>11000</v>
      </c>
      <c r="AX34" s="1">
        <f t="shared" si="38"/>
        <v>-8.5671684358585312E-2</v>
      </c>
      <c r="AY34" s="1">
        <f t="shared" si="39"/>
        <v>-8.5250444215632243E-2</v>
      </c>
      <c r="AZ34" s="1">
        <f t="shared" si="40"/>
        <v>-4.2124014295307134E-4</v>
      </c>
      <c r="BA34" s="1">
        <f t="shared" si="41"/>
        <v>0.99393279094036657</v>
      </c>
      <c r="BB34" s="1">
        <f t="shared" si="42"/>
        <v>-0.14269603635244657</v>
      </c>
      <c r="BC34" s="1">
        <f t="shared" si="43"/>
        <v>1.6174896162547769</v>
      </c>
      <c r="BD34" s="1">
        <f t="shared" si="44"/>
        <v>1.0478183764769686</v>
      </c>
      <c r="BE34" s="1">
        <f t="shared" ref="BE34:BK43" si="48">$BL34+$AB$7*SIN(BF34)</f>
        <v>7.7700662488283729</v>
      </c>
      <c r="BF34" s="1">
        <f t="shared" si="48"/>
        <v>7.7700662488279892</v>
      </c>
      <c r="BG34" s="1">
        <f t="shared" si="48"/>
        <v>7.7700662487927357</v>
      </c>
      <c r="BH34" s="1">
        <f t="shared" si="48"/>
        <v>7.7700662455570102</v>
      </c>
      <c r="BI34" s="1">
        <f t="shared" si="48"/>
        <v>7.7700659485635724</v>
      </c>
      <c r="BJ34" s="1">
        <f t="shared" si="48"/>
        <v>7.7700386932701475</v>
      </c>
      <c r="BK34" s="1">
        <f t="shared" si="48"/>
        <v>7.7675739584853583</v>
      </c>
      <c r="BL34" s="1">
        <f t="shared" si="46"/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ref="E35:E61" si="49">+(C35-C$7)/C$8</f>
        <v>20449.948527114637</v>
      </c>
      <c r="F35" s="105">
        <f t="shared" si="33"/>
        <v>20450.5</v>
      </c>
      <c r="G35" s="1">
        <f t="shared" ref="G35:G61" si="50">+C35-(C$7+F35*C$8)</f>
        <v>-0.19134939999639755</v>
      </c>
      <c r="K35" s="1">
        <f t="shared" si="34"/>
        <v>-0.19134939999639755</v>
      </c>
      <c r="P35" s="1">
        <f t="shared" ref="P35:P61" si="51">+D$11+D$12*F35+D$13*F35^2</f>
        <v>-0.15535905525957286</v>
      </c>
      <c r="Q35" s="271">
        <f t="shared" ref="Q35:Q61" si="52">+C35-15018.5</f>
        <v>37742.840100000001</v>
      </c>
      <c r="S35" s="2">
        <v>1</v>
      </c>
      <c r="Y35" s="1">
        <f t="shared" si="35"/>
        <v>-0.15807780965145352</v>
      </c>
      <c r="Z35" s="1">
        <f t="shared" ref="Z35:Z61" si="53">F35</f>
        <v>20450.5</v>
      </c>
      <c r="AA35" s="1">
        <f t="shared" ref="AA35:AA61" si="54">AB$3+AB$4*Z35+AB$5*Z35^2+AH35</f>
        <v>-0.18863064560451692</v>
      </c>
      <c r="AB35" s="1">
        <f t="shared" ref="AB35:AB61" si="55">G35-AH35</f>
        <v>-0.15807780965145352</v>
      </c>
      <c r="AC35" s="1">
        <f t="shared" ref="AC35:AC61" si="56">+G35-P35</f>
        <v>-3.5990344736824692E-2</v>
      </c>
      <c r="AE35" s="1">
        <f t="shared" ref="AE35:AE61" si="57">+(G35-AA35)^2*S35</f>
        <v>7.3916254433702082E-6</v>
      </c>
      <c r="AF35" s="1">
        <f t="shared" si="36"/>
        <v>-3.5990344736824692E-2</v>
      </c>
      <c r="AG35" s="2"/>
      <c r="AH35" s="1">
        <f t="shared" ref="AH35:AH61" si="58">$AB$6*($AB$11/AI35*AJ35+$AB$12)</f>
        <v>-3.3271590344944049E-2</v>
      </c>
      <c r="AI35" s="1">
        <f t="shared" ref="AI35:AI61" si="59">1+$AB$7*COS(AL35)</f>
        <v>0.87402346041026679</v>
      </c>
      <c r="AJ35" s="1">
        <f t="shared" ref="AJ35:AJ61" si="60">SIN(AL35+RADIANS($AB$9))</f>
        <v>-0.94091578342889692</v>
      </c>
      <c r="AK35" s="1">
        <f t="shared" ref="AK35:AK61" si="61">$AB$7*SIN(AL35)</f>
        <v>-3.2030294101843333E-2</v>
      </c>
      <c r="AL35" s="1">
        <f t="shared" ref="AL35:AL61" si="62">2*ATAN(AM35)</f>
        <v>-2.8926123492975822</v>
      </c>
      <c r="AM35" s="1">
        <f t="shared" ref="AM35:AM61" si="63">SQRT((1+$AB$7)/(1-$AB$7))*TAN(AN35/2)</f>
        <v>-7.9912242448691657</v>
      </c>
      <c r="AN35" s="1">
        <f t="shared" si="47"/>
        <v>9.7080937996235193</v>
      </c>
      <c r="AO35" s="1">
        <f t="shared" si="47"/>
        <v>9.7080939533013098</v>
      </c>
      <c r="AP35" s="1">
        <f t="shared" si="47"/>
        <v>9.7080927219358273</v>
      </c>
      <c r="AQ35" s="1">
        <f t="shared" si="47"/>
        <v>9.7081025884419034</v>
      </c>
      <c r="AR35" s="1">
        <f t="shared" si="47"/>
        <v>9.7080235323345612</v>
      </c>
      <c r="AS35" s="1">
        <f t="shared" si="47"/>
        <v>9.7086570263823333</v>
      </c>
      <c r="AT35" s="1">
        <f t="shared" si="47"/>
        <v>9.7035839624683256</v>
      </c>
      <c r="AU35" s="1">
        <f t="shared" ref="AU35:AU61" si="64">RADIANS($AB$9)+$AB$18*(F35-AB$15)</f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48"/>
        <v>7.8817844984747625</v>
      </c>
      <c r="BF35" s="1">
        <f t="shared" si="48"/>
        <v>7.8817844984747634</v>
      </c>
      <c r="BG35" s="1">
        <f t="shared" si="48"/>
        <v>7.8817844984746568</v>
      </c>
      <c r="BH35" s="1">
        <f t="shared" si="48"/>
        <v>7.8817844985040182</v>
      </c>
      <c r="BI35" s="1">
        <f t="shared" si="48"/>
        <v>7.8817844903785295</v>
      </c>
      <c r="BJ35" s="1">
        <f t="shared" si="48"/>
        <v>7.8817867389472154</v>
      </c>
      <c r="BK35" s="1">
        <f t="shared" si="48"/>
        <v>7.8811573965919637</v>
      </c>
      <c r="BL35" s="1">
        <f t="shared" si="46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49"/>
        <v>20450.462679564287</v>
      </c>
      <c r="F36" s="105">
        <f t="shared" si="33"/>
        <v>20451</v>
      </c>
      <c r="G36" s="1">
        <f t="shared" si="50"/>
        <v>-0.18643880000308855</v>
      </c>
      <c r="K36" s="1">
        <f t="shared" si="34"/>
        <v>-0.18643880000308855</v>
      </c>
      <c r="P36" s="1">
        <f t="shared" si="51"/>
        <v>-0.15536291778119624</v>
      </c>
      <c r="Q36" s="271">
        <f t="shared" si="52"/>
        <v>37743.018499999998</v>
      </c>
      <c r="S36" s="2">
        <v>1</v>
      </c>
      <c r="Y36" s="1">
        <f t="shared" si="35"/>
        <v>-0.15316852107907569</v>
      </c>
      <c r="Z36" s="1">
        <f t="shared" si="53"/>
        <v>20451</v>
      </c>
      <c r="AA36" s="1">
        <f t="shared" si="54"/>
        <v>-0.18863319670520906</v>
      </c>
      <c r="AB36" s="1">
        <f t="shared" si="55"/>
        <v>-0.15316852107907569</v>
      </c>
      <c r="AC36" s="1">
        <f t="shared" si="56"/>
        <v>-3.1075882221892309E-2</v>
      </c>
      <c r="AE36" s="1">
        <f t="shared" si="57"/>
        <v>4.8153768862773956E-6</v>
      </c>
      <c r="AF36" s="1">
        <f t="shared" si="36"/>
        <v>-3.1075882221892309E-2</v>
      </c>
      <c r="AG36" s="2"/>
      <c r="AH36" s="1">
        <f t="shared" si="58"/>
        <v>-3.3270278924012839E-2</v>
      </c>
      <c r="AI36" s="1">
        <f t="shared" si="59"/>
        <v>0.87402625502693565</v>
      </c>
      <c r="AJ36" s="1">
        <f t="shared" si="60"/>
        <v>-0.94088623880005096</v>
      </c>
      <c r="AK36" s="1">
        <f t="shared" si="61"/>
        <v>-3.2041283443638213E-2</v>
      </c>
      <c r="AL36" s="1">
        <f t="shared" si="62"/>
        <v>-2.8925251150893971</v>
      </c>
      <c r="AM36" s="1">
        <f t="shared" si="63"/>
        <v>-7.9883962398232784</v>
      </c>
      <c r="AN36" s="1">
        <f t="shared" si="47"/>
        <v>9.708192760324831</v>
      </c>
      <c r="AO36" s="1">
        <f t="shared" si="47"/>
        <v>9.7081929140272436</v>
      </c>
      <c r="AP36" s="1">
        <f t="shared" si="47"/>
        <v>9.7081916824289802</v>
      </c>
      <c r="AQ36" s="1">
        <f t="shared" si="47"/>
        <v>9.7082015510846471</v>
      </c>
      <c r="AR36" s="1">
        <f t="shared" si="47"/>
        <v>9.7081224754752675</v>
      </c>
      <c r="AS36" s="1">
        <f t="shared" si="47"/>
        <v>9.7087561440872907</v>
      </c>
      <c r="AT36" s="1">
        <f t="shared" si="47"/>
        <v>9.703681537987368</v>
      </c>
      <c r="AU36" s="1">
        <f t="shared" si="64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48"/>
        <v>7.9919113308088106</v>
      </c>
      <c r="BF36" s="1">
        <f t="shared" si="48"/>
        <v>7.9919113308065199</v>
      </c>
      <c r="BG36" s="1">
        <f t="shared" si="48"/>
        <v>7.991911330934701</v>
      </c>
      <c r="BH36" s="1">
        <f t="shared" si="48"/>
        <v>7.9919113237625012</v>
      </c>
      <c r="BI36" s="1">
        <f t="shared" si="48"/>
        <v>7.9919117250721623</v>
      </c>
      <c r="BJ36" s="1">
        <f t="shared" si="48"/>
        <v>7.9918892686100076</v>
      </c>
      <c r="BK36" s="1">
        <f t="shared" si="48"/>
        <v>7.9931403491736548</v>
      </c>
      <c r="BL36" s="1">
        <f t="shared" si="46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49"/>
        <v>20472.957425641001</v>
      </c>
      <c r="F37" s="105">
        <f t="shared" si="33"/>
        <v>20473.5</v>
      </c>
      <c r="G37" s="1">
        <f t="shared" si="50"/>
        <v>-0.18826179999450687</v>
      </c>
      <c r="K37" s="1">
        <f t="shared" si="34"/>
        <v>-0.18826179999450687</v>
      </c>
      <c r="P37" s="1">
        <f t="shared" si="51"/>
        <v>-0.15553674803891768</v>
      </c>
      <c r="Q37" s="271">
        <f t="shared" si="52"/>
        <v>37750.823700000001</v>
      </c>
      <c r="S37" s="2">
        <v>1</v>
      </c>
      <c r="Y37" s="1">
        <f t="shared" si="35"/>
        <v>-0.15505087645609222</v>
      </c>
      <c r="Z37" s="1">
        <f t="shared" si="53"/>
        <v>20473.5</v>
      </c>
      <c r="AA37" s="1">
        <f t="shared" si="54"/>
        <v>-0.18874767157733233</v>
      </c>
      <c r="AB37" s="1">
        <f t="shared" si="55"/>
        <v>-0.15505087645609222</v>
      </c>
      <c r="AC37" s="1">
        <f t="shared" si="56"/>
        <v>-3.2725051955589196E-2</v>
      </c>
      <c r="AE37" s="1">
        <f t="shared" si="57"/>
        <v>2.3607119499731143E-7</v>
      </c>
      <c r="AF37" s="1">
        <f t="shared" si="36"/>
        <v>-3.2725051955589196E-2</v>
      </c>
      <c r="AG37" s="2"/>
      <c r="AH37" s="1">
        <f t="shared" si="58"/>
        <v>-3.3210923538414656E-2</v>
      </c>
      <c r="AI37" s="1">
        <f t="shared" si="59"/>
        <v>0.87415302352676838</v>
      </c>
      <c r="AJ37" s="1">
        <f t="shared" si="60"/>
        <v>-0.93954912460456474</v>
      </c>
      <c r="AK37" s="1">
        <f t="shared" si="61"/>
        <v>-3.2535623242841052E-2</v>
      </c>
      <c r="AL37" s="1">
        <f t="shared" si="62"/>
        <v>-2.8885989952580595</v>
      </c>
      <c r="AM37" s="1">
        <f t="shared" si="63"/>
        <v>-7.8631258350562092</v>
      </c>
      <c r="AN37" s="1">
        <f t="shared" si="47"/>
        <v>9.7126463211153702</v>
      </c>
      <c r="AO37" s="1">
        <f t="shared" si="47"/>
        <v>9.7126464758994828</v>
      </c>
      <c r="AP37" s="1">
        <f t="shared" si="47"/>
        <v>9.7126452340105072</v>
      </c>
      <c r="AQ37" s="1">
        <f t="shared" si="47"/>
        <v>9.7126551981482478</v>
      </c>
      <c r="AR37" s="1">
        <f t="shared" si="47"/>
        <v>9.7125752529886444</v>
      </c>
      <c r="AS37" s="1">
        <f t="shared" si="47"/>
        <v>9.7132167294890852</v>
      </c>
      <c r="AT37" s="1">
        <f t="shared" si="47"/>
        <v>9.7080729629028006</v>
      </c>
      <c r="AU37" s="1">
        <f t="shared" si="64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48"/>
        <v>8.1005263714247988</v>
      </c>
      <c r="BF37" s="1">
        <f t="shared" si="48"/>
        <v>8.1005263713251772</v>
      </c>
      <c r="BG37" s="1">
        <f t="shared" si="48"/>
        <v>8.1005263744654723</v>
      </c>
      <c r="BH37" s="1">
        <f t="shared" si="48"/>
        <v>8.1005262754755218</v>
      </c>
      <c r="BI37" s="1">
        <f t="shared" si="48"/>
        <v>8.1005293958677775</v>
      </c>
      <c r="BJ37" s="1">
        <f t="shared" si="48"/>
        <v>8.1004310152647179</v>
      </c>
      <c r="BK37" s="1">
        <f t="shared" si="48"/>
        <v>8.1035145003535796</v>
      </c>
      <c r="BL37" s="1">
        <f t="shared" si="46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49"/>
        <v>20473.45515057406</v>
      </c>
      <c r="F38" s="105">
        <f t="shared" si="33"/>
        <v>20474</v>
      </c>
      <c r="G38" s="1">
        <f t="shared" si="50"/>
        <v>-0.18905119999544695</v>
      </c>
      <c r="K38" s="1">
        <f t="shared" si="34"/>
        <v>-0.18905119999544695</v>
      </c>
      <c r="P38" s="1">
        <f t="shared" si="51"/>
        <v>-0.15554061130652641</v>
      </c>
      <c r="Q38" s="271">
        <f t="shared" si="52"/>
        <v>37750.996400000004</v>
      </c>
      <c r="S38" s="2">
        <v>1</v>
      </c>
      <c r="Y38" s="1">
        <f t="shared" si="35"/>
        <v>-0.15584160305024891</v>
      </c>
      <c r="Z38" s="1">
        <f t="shared" si="53"/>
        <v>20474</v>
      </c>
      <c r="AA38" s="1">
        <f t="shared" si="54"/>
        <v>-0.18875020825172445</v>
      </c>
      <c r="AB38" s="1">
        <f t="shared" si="55"/>
        <v>-0.15584160305024891</v>
      </c>
      <c r="AC38" s="1">
        <f t="shared" si="56"/>
        <v>-3.351058868892054E-2</v>
      </c>
      <c r="AE38" s="1">
        <f t="shared" si="57"/>
        <v>9.0596029789111536E-8</v>
      </c>
      <c r="AF38" s="1">
        <f t="shared" si="36"/>
        <v>-3.351058868892054E-2</v>
      </c>
      <c r="AG38" s="2"/>
      <c r="AH38" s="1">
        <f t="shared" si="58"/>
        <v>-3.3209596945198053E-2</v>
      </c>
      <c r="AI38" s="1">
        <f t="shared" si="59"/>
        <v>0.87415586306688842</v>
      </c>
      <c r="AJ38" s="1">
        <f t="shared" si="60"/>
        <v>-0.93951924194331748</v>
      </c>
      <c r="AK38" s="1">
        <f t="shared" si="61"/>
        <v>-3.2546604535872166E-2</v>
      </c>
      <c r="AL38" s="1">
        <f t="shared" si="62"/>
        <v>-2.8885117351806135</v>
      </c>
      <c r="AM38" s="1">
        <f t="shared" si="63"/>
        <v>-7.8603855544546768</v>
      </c>
      <c r="AN38" s="1">
        <f t="shared" si="47"/>
        <v>9.7127452964890395</v>
      </c>
      <c r="AO38" s="1">
        <f t="shared" si="47"/>
        <v>9.7127454512966054</v>
      </c>
      <c r="AP38" s="1">
        <f t="shared" si="47"/>
        <v>9.7127442091830538</v>
      </c>
      <c r="AQ38" s="1">
        <f t="shared" si="47"/>
        <v>9.7127541754147835</v>
      </c>
      <c r="AR38" s="1">
        <f t="shared" si="47"/>
        <v>9.7126742111111177</v>
      </c>
      <c r="AS38" s="1">
        <f t="shared" si="47"/>
        <v>9.7133158600603178</v>
      </c>
      <c r="AT38" s="1">
        <f t="shared" si="47"/>
        <v>9.7081705618857175</v>
      </c>
      <c r="AU38" s="1">
        <f t="shared" si="64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48"/>
        <v>8.2077199135772876</v>
      </c>
      <c r="BF38" s="1">
        <f t="shared" si="48"/>
        <v>8.2077199126877876</v>
      </c>
      <c r="BG38" s="1">
        <f t="shared" si="48"/>
        <v>8.2077199324423606</v>
      </c>
      <c r="BH38" s="1">
        <f t="shared" si="48"/>
        <v>8.2077194937209086</v>
      </c>
      <c r="BI38" s="1">
        <f t="shared" si="48"/>
        <v>8.2077292369880315</v>
      </c>
      <c r="BJ38" s="1">
        <f t="shared" si="48"/>
        <v>8.2075127948000794</v>
      </c>
      <c r="BK38" s="1">
        <f t="shared" si="48"/>
        <v>8.2122914469872139</v>
      </c>
      <c r="BL38" s="1">
        <f t="shared" si="46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49"/>
        <v>20510.963494023268</v>
      </c>
      <c r="F39" s="105">
        <f t="shared" si="33"/>
        <v>20511.5</v>
      </c>
      <c r="G39" s="1">
        <f t="shared" si="50"/>
        <v>-0.18615619999764021</v>
      </c>
      <c r="K39" s="1">
        <f t="shared" si="34"/>
        <v>-0.18615619999764021</v>
      </c>
      <c r="P39" s="1">
        <f t="shared" si="51"/>
        <v>-0.1558304025958395</v>
      </c>
      <c r="Q39" s="271">
        <f t="shared" si="52"/>
        <v>37764.010999999999</v>
      </c>
      <c r="S39" s="2">
        <v>1</v>
      </c>
      <c r="Y39" s="1">
        <f t="shared" si="35"/>
        <v>-0.15304703641975376</v>
      </c>
      <c r="Z39" s="1">
        <f t="shared" si="53"/>
        <v>20511.5</v>
      </c>
      <c r="AA39" s="1">
        <f t="shared" si="54"/>
        <v>-0.18893956617372593</v>
      </c>
      <c r="AB39" s="1">
        <f t="shared" si="55"/>
        <v>-0.15304703641975376</v>
      </c>
      <c r="AC39" s="1">
        <f t="shared" si="56"/>
        <v>-3.0325797401800719E-2</v>
      </c>
      <c r="AE39" s="1">
        <f t="shared" si="57"/>
        <v>7.7471272701779921E-6</v>
      </c>
      <c r="AF39" s="1">
        <f t="shared" si="36"/>
        <v>-3.0325797401800719E-2</v>
      </c>
      <c r="AG39" s="2"/>
      <c r="AH39" s="1">
        <f t="shared" si="58"/>
        <v>-3.3109163577886444E-2</v>
      </c>
      <c r="AI39" s="1">
        <f t="shared" si="59"/>
        <v>0.87437161235183458</v>
      </c>
      <c r="AJ39" s="1">
        <f t="shared" si="60"/>
        <v>-0.93725710187872446</v>
      </c>
      <c r="AK39" s="1">
        <f t="shared" si="61"/>
        <v>-3.3369694097736144E-2</v>
      </c>
      <c r="AL39" s="1">
        <f t="shared" si="62"/>
        <v>-2.8819655995820068</v>
      </c>
      <c r="AM39" s="1">
        <f t="shared" si="63"/>
        <v>-7.6600375810071846</v>
      </c>
      <c r="AN39" s="1">
        <f t="shared" si="47"/>
        <v>9.7201693737429444</v>
      </c>
      <c r="AO39" s="1">
        <f t="shared" si="47"/>
        <v>9.7201695302368751</v>
      </c>
      <c r="AP39" s="1">
        <f t="shared" si="47"/>
        <v>9.7201682717906195</v>
      </c>
      <c r="AQ39" s="1">
        <f t="shared" si="47"/>
        <v>9.7201783916023601</v>
      </c>
      <c r="AR39" s="1">
        <f t="shared" si="47"/>
        <v>9.7200970138883864</v>
      </c>
      <c r="AS39" s="1">
        <f t="shared" si="47"/>
        <v>9.720751463821113</v>
      </c>
      <c r="AT39" s="1">
        <f t="shared" si="47"/>
        <v>9.7154919626647143</v>
      </c>
      <c r="AU39" s="1">
        <f t="shared" si="64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48"/>
        <v>8.3135900975433117</v>
      </c>
      <c r="BF39" s="1">
        <f t="shared" si="48"/>
        <v>8.3135900935349998</v>
      </c>
      <c r="BG39" s="1">
        <f t="shared" si="48"/>
        <v>8.3135901630502982</v>
      </c>
      <c r="BH39" s="1">
        <f t="shared" si="48"/>
        <v>8.3135889574600554</v>
      </c>
      <c r="BI39" s="1">
        <f t="shared" si="48"/>
        <v>8.3136098653597355</v>
      </c>
      <c r="BJ39" s="1">
        <f t="shared" si="48"/>
        <v>8.3132471457130119</v>
      </c>
      <c r="BK39" s="1">
        <f t="shared" si="48"/>
        <v>8.3195025551237745</v>
      </c>
      <c r="BL39" s="1">
        <f t="shared" si="46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49"/>
        <v>20550.951816076387</v>
      </c>
      <c r="F40" s="105">
        <f t="shared" si="33"/>
        <v>20551.5</v>
      </c>
      <c r="G40" s="1">
        <f t="shared" si="50"/>
        <v>-0.19020819999423111</v>
      </c>
      <c r="K40" s="1">
        <f t="shared" si="34"/>
        <v>-0.19020819999423111</v>
      </c>
      <c r="P40" s="1">
        <f t="shared" si="51"/>
        <v>-0.15613961385029501</v>
      </c>
      <c r="Q40" s="271">
        <f t="shared" si="52"/>
        <v>37777.886100000003</v>
      </c>
      <c r="S40" s="2">
        <v>1</v>
      </c>
      <c r="Y40" s="1">
        <f t="shared" si="35"/>
        <v>-0.15720820508219166</v>
      </c>
      <c r="Z40" s="1">
        <f t="shared" si="53"/>
        <v>20551.5</v>
      </c>
      <c r="AA40" s="1">
        <f t="shared" si="54"/>
        <v>-0.18913960876233446</v>
      </c>
      <c r="AB40" s="1">
        <f t="shared" si="55"/>
        <v>-0.15720820508219166</v>
      </c>
      <c r="AC40" s="1">
        <f t="shared" si="56"/>
        <v>-3.4068586143936097E-2</v>
      </c>
      <c r="AE40" s="1">
        <f t="shared" si="57"/>
        <v>1.1418872208863965E-6</v>
      </c>
      <c r="AF40" s="1">
        <f t="shared" si="36"/>
        <v>-3.4068586143936097E-2</v>
      </c>
      <c r="AG40" s="2"/>
      <c r="AH40" s="1">
        <f t="shared" si="58"/>
        <v>-3.2999994912039456E-2</v>
      </c>
      <c r="AI40" s="1">
        <f t="shared" si="59"/>
        <v>0.87460780198445498</v>
      </c>
      <c r="AJ40" s="1">
        <f t="shared" si="60"/>
        <v>-0.93479860438877604</v>
      </c>
      <c r="AK40" s="1">
        <f t="shared" si="61"/>
        <v>-3.4246531854839952E-2</v>
      </c>
      <c r="AL40" s="1">
        <f t="shared" si="62"/>
        <v>-2.8749794459284157</v>
      </c>
      <c r="AM40" s="1">
        <f t="shared" si="63"/>
        <v>-7.4570155689111211</v>
      </c>
      <c r="AN40" s="1">
        <f t="shared" si="47"/>
        <v>9.72809043574272</v>
      </c>
      <c r="AO40" s="1">
        <f t="shared" si="47"/>
        <v>9.7280905938773401</v>
      </c>
      <c r="AP40" s="1">
        <f t="shared" si="47"/>
        <v>9.7280893191249458</v>
      </c>
      <c r="AQ40" s="1">
        <f t="shared" si="47"/>
        <v>9.7280995951540099</v>
      </c>
      <c r="AR40" s="1">
        <f t="shared" si="47"/>
        <v>9.7280167590088773</v>
      </c>
      <c r="AS40" s="1">
        <f t="shared" si="47"/>
        <v>9.7286845710044698</v>
      </c>
      <c r="AT40" s="1">
        <f t="shared" si="47"/>
        <v>9.7233047247370568</v>
      </c>
      <c r="AU40" s="1">
        <f t="shared" si="64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48"/>
        <v>8.4182406247927268</v>
      </c>
      <c r="BF40" s="1">
        <f t="shared" si="48"/>
        <v>8.4182406126513989</v>
      </c>
      <c r="BG40" s="1">
        <f t="shared" si="48"/>
        <v>8.4182407873103084</v>
      </c>
      <c r="BH40" s="1">
        <f t="shared" si="48"/>
        <v>8.4182382747525679</v>
      </c>
      <c r="BI40" s="1">
        <f t="shared" si="48"/>
        <v>8.4182744182202001</v>
      </c>
      <c r="BJ40" s="1">
        <f t="shared" si="48"/>
        <v>8.4177542908825167</v>
      </c>
      <c r="BK40" s="1">
        <f t="shared" si="48"/>
        <v>8.4251985717769902</v>
      </c>
      <c r="BL40" s="1">
        <f t="shared" si="46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49"/>
        <v>20553.953728585155</v>
      </c>
      <c r="F41" s="105">
        <f t="shared" si="33"/>
        <v>20554.5</v>
      </c>
      <c r="G41" s="1">
        <f t="shared" si="50"/>
        <v>-0.18954459999804385</v>
      </c>
      <c r="K41" s="1">
        <f t="shared" si="34"/>
        <v>-0.18954459999804385</v>
      </c>
      <c r="P41" s="1">
        <f t="shared" si="51"/>
        <v>-0.1561628088783841</v>
      </c>
      <c r="Q41" s="271">
        <f t="shared" si="52"/>
        <v>37778.9277</v>
      </c>
      <c r="S41" s="2">
        <v>1</v>
      </c>
      <c r="Y41" s="1">
        <f t="shared" si="35"/>
        <v>-0.15655287749727126</v>
      </c>
      <c r="Z41" s="1">
        <f t="shared" si="53"/>
        <v>20554.5</v>
      </c>
      <c r="AA41" s="1">
        <f t="shared" si="54"/>
        <v>-0.18915453137915672</v>
      </c>
      <c r="AB41" s="1">
        <f t="shared" si="55"/>
        <v>-0.15655287749727126</v>
      </c>
      <c r="AC41" s="1">
        <f t="shared" si="56"/>
        <v>-3.3381791119659748E-2</v>
      </c>
      <c r="AE41" s="1">
        <f t="shared" si="57"/>
        <v>1.5215352744051262E-7</v>
      </c>
      <c r="AF41" s="1">
        <f t="shared" si="36"/>
        <v>-3.3381791119659748E-2</v>
      </c>
      <c r="AG41" s="2"/>
      <c r="AH41" s="1">
        <f t="shared" si="58"/>
        <v>-3.2991722500772605E-2</v>
      </c>
      <c r="AI41" s="1">
        <f t="shared" si="59"/>
        <v>0.87462576830767336</v>
      </c>
      <c r="AJ41" s="1">
        <f t="shared" si="60"/>
        <v>-0.93461232197175226</v>
      </c>
      <c r="AK41" s="1">
        <f t="shared" si="61"/>
        <v>-3.431224700909289E-2</v>
      </c>
      <c r="AL41" s="1">
        <f t="shared" si="62"/>
        <v>-2.8744553314939183</v>
      </c>
      <c r="AM41" s="1">
        <f t="shared" si="63"/>
        <v>-7.4422102065149662</v>
      </c>
      <c r="AN41" s="1">
        <f t="shared" si="47"/>
        <v>9.7286846020752904</v>
      </c>
      <c r="AO41" s="1">
        <f t="shared" si="47"/>
        <v>9.7286847603263791</v>
      </c>
      <c r="AP41" s="1">
        <f t="shared" si="47"/>
        <v>9.7286834843976173</v>
      </c>
      <c r="AQ41" s="1">
        <f t="shared" si="47"/>
        <v>9.7286937718244655</v>
      </c>
      <c r="AR41" s="1">
        <f t="shared" si="47"/>
        <v>9.7286108283650101</v>
      </c>
      <c r="AS41" s="1">
        <f t="shared" si="47"/>
        <v>9.7292796301946325</v>
      </c>
      <c r="AT41" s="1">
        <f t="shared" si="47"/>
        <v>9.7238908202231773</v>
      </c>
      <c r="AU41" s="1">
        <f t="shared" si="64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48"/>
        <v>8.5217789534670096</v>
      </c>
      <c r="BF41" s="1">
        <f t="shared" si="48"/>
        <v>8.5217789253360703</v>
      </c>
      <c r="BG41" s="1">
        <f t="shared" si="48"/>
        <v>8.5217792748143708</v>
      </c>
      <c r="BH41" s="1">
        <f t="shared" si="48"/>
        <v>8.5217749331393478</v>
      </c>
      <c r="BI41" s="1">
        <f t="shared" si="48"/>
        <v>8.5218288693903581</v>
      </c>
      <c r="BJ41" s="1">
        <f t="shared" si="48"/>
        <v>8.521158562074028</v>
      </c>
      <c r="BK41" s="1">
        <f t="shared" si="48"/>
        <v>8.5294489968104585</v>
      </c>
      <c r="BL41" s="1">
        <f t="shared" si="46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49"/>
        <v>20576.945046786732</v>
      </c>
      <c r="F42" s="105">
        <f t="shared" si="33"/>
        <v>20577.5</v>
      </c>
      <c r="G42" s="1">
        <f t="shared" si="50"/>
        <v>-0.19255699999484932</v>
      </c>
      <c r="K42" s="1">
        <f t="shared" si="34"/>
        <v>-0.19255699999484932</v>
      </c>
      <c r="P42" s="1">
        <f t="shared" si="51"/>
        <v>-0.15634065682268689</v>
      </c>
      <c r="Q42" s="271">
        <f t="shared" si="52"/>
        <v>37786.905200000001</v>
      </c>
      <c r="S42" s="2">
        <v>1</v>
      </c>
      <c r="Y42" s="1">
        <f t="shared" si="35"/>
        <v>-0.15962909178373857</v>
      </c>
      <c r="Z42" s="1">
        <f t="shared" si="53"/>
        <v>20577.5</v>
      </c>
      <c r="AA42" s="1">
        <f t="shared" si="54"/>
        <v>-0.18926856503379763</v>
      </c>
      <c r="AB42" s="1">
        <f t="shared" si="55"/>
        <v>-0.15962909178373857</v>
      </c>
      <c r="AC42" s="1">
        <f t="shared" si="56"/>
        <v>-3.6216343172162435E-2</v>
      </c>
      <c r="AE42" s="1">
        <f t="shared" si="57"/>
        <v>1.0813804493067026E-5</v>
      </c>
      <c r="AF42" s="1">
        <f t="shared" si="36"/>
        <v>-3.6216343172162435E-2</v>
      </c>
      <c r="AG42" s="2"/>
      <c r="AH42" s="1">
        <f t="shared" si="58"/>
        <v>-3.2927908211110746E-2</v>
      </c>
      <c r="AI42" s="1">
        <f t="shared" si="59"/>
        <v>0.87476467895958665</v>
      </c>
      <c r="AJ42" s="1">
        <f t="shared" si="60"/>
        <v>-0.93317537278146245</v>
      </c>
      <c r="AK42" s="1">
        <f t="shared" si="61"/>
        <v>-3.4815838797289049E-2</v>
      </c>
      <c r="AL42" s="1">
        <f t="shared" si="62"/>
        <v>-2.8704364016097332</v>
      </c>
      <c r="AM42" s="1">
        <f t="shared" si="63"/>
        <v>-7.3305728962501098</v>
      </c>
      <c r="AN42" s="1">
        <f t="shared" si="47"/>
        <v>9.7332402849450368</v>
      </c>
      <c r="AO42" s="1">
        <f t="shared" si="47"/>
        <v>9.7332404440585361</v>
      </c>
      <c r="AP42" s="1">
        <f t="shared" si="47"/>
        <v>9.7332391593275371</v>
      </c>
      <c r="AQ42" s="1">
        <f t="shared" si="47"/>
        <v>9.7332495326530903</v>
      </c>
      <c r="AR42" s="1">
        <f t="shared" si="47"/>
        <v>9.7331657761116936</v>
      </c>
      <c r="AS42" s="1">
        <f t="shared" si="47"/>
        <v>9.7338421089712952</v>
      </c>
      <c r="AT42" s="1">
        <f t="shared" si="47"/>
        <v>9.7283848690930501</v>
      </c>
      <c r="AU42" s="1">
        <f t="shared" si="64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si="48"/>
        <v>8.6243149120273639</v>
      </c>
      <c r="BF42" s="1">
        <f t="shared" si="48"/>
        <v>8.6243148586369998</v>
      </c>
      <c r="BG42" s="1">
        <f t="shared" si="48"/>
        <v>8.6243154484680442</v>
      </c>
      <c r="BH42" s="1">
        <f t="shared" si="48"/>
        <v>8.6243089322787228</v>
      </c>
      <c r="BI42" s="1">
        <f t="shared" si="48"/>
        <v>8.624380917792756</v>
      </c>
      <c r="BJ42" s="1">
        <f t="shared" si="48"/>
        <v>8.6235853842241212</v>
      </c>
      <c r="BK42" s="1">
        <f t="shared" si="48"/>
        <v>8.6323412227120304</v>
      </c>
      <c r="BL42" s="1">
        <f t="shared" si="46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49"/>
        <v>20631.455293522264</v>
      </c>
      <c r="F43" s="105">
        <f t="shared" si="33"/>
        <v>20632</v>
      </c>
      <c r="G43" s="1">
        <f t="shared" si="50"/>
        <v>-0.18900159999611787</v>
      </c>
      <c r="K43" s="1">
        <f t="shared" si="34"/>
        <v>-0.18900159999611787</v>
      </c>
      <c r="P43" s="1">
        <f t="shared" si="51"/>
        <v>-0.15676221611921859</v>
      </c>
      <c r="Q43" s="271">
        <f t="shared" si="52"/>
        <v>37805.819100000001</v>
      </c>
      <c r="S43" s="2">
        <v>1</v>
      </c>
      <c r="Y43" s="1">
        <f t="shared" si="35"/>
        <v>-0.15622767200010387</v>
      </c>
      <c r="Z43" s="1">
        <f t="shared" si="53"/>
        <v>20632</v>
      </c>
      <c r="AA43" s="1">
        <f t="shared" si="54"/>
        <v>-0.18953614411523259</v>
      </c>
      <c r="AB43" s="1">
        <f t="shared" si="55"/>
        <v>-0.15622767200010387</v>
      </c>
      <c r="AC43" s="1">
        <f t="shared" si="56"/>
        <v>-3.2239383876899286E-2</v>
      </c>
      <c r="AE43" s="1">
        <f t="shared" si="57"/>
        <v>2.8573741528012768E-7</v>
      </c>
      <c r="AF43" s="1">
        <f t="shared" si="36"/>
        <v>-3.2239383876899286E-2</v>
      </c>
      <c r="AG43" s="2"/>
      <c r="AH43" s="1">
        <f t="shared" si="58"/>
        <v>-3.2773927996014002E-2</v>
      </c>
      <c r="AI43" s="1">
        <f t="shared" si="59"/>
        <v>0.87510209410932682</v>
      </c>
      <c r="AJ43" s="1">
        <f t="shared" si="60"/>
        <v>-0.92970839464923016</v>
      </c>
      <c r="AK43" s="1">
        <f t="shared" si="61"/>
        <v>-3.600751826186787E-2</v>
      </c>
      <c r="AL43" s="1">
        <f t="shared" si="62"/>
        <v>-2.8609081157173448</v>
      </c>
      <c r="AM43" s="1">
        <f t="shared" si="63"/>
        <v>-7.0785947324729195</v>
      </c>
      <c r="AN43" s="1">
        <f t="shared" ref="AN43:AT52" si="65">$AU43+$AB$7*SIN(AO43)</f>
        <v>9.7440382020930905</v>
      </c>
      <c r="AO43" s="1">
        <f t="shared" si="65"/>
        <v>9.7440383630347718</v>
      </c>
      <c r="AP43" s="1">
        <f t="shared" si="65"/>
        <v>9.7440370589798615</v>
      </c>
      <c r="AQ43" s="1">
        <f t="shared" si="65"/>
        <v>9.7440476253030575</v>
      </c>
      <c r="AR43" s="1">
        <f t="shared" si="65"/>
        <v>9.7439620109625746</v>
      </c>
      <c r="AS43" s="1">
        <f t="shared" si="65"/>
        <v>9.7446557766568436</v>
      </c>
      <c r="AT43" s="1">
        <f t="shared" si="65"/>
        <v>9.7390384794160045</v>
      </c>
      <c r="AU43" s="1">
        <f t="shared" si="64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8"/>
        <v>8.7259596666066912</v>
      </c>
      <c r="BF43" s="1">
        <f t="shared" si="48"/>
        <v>8.7259595802754912</v>
      </c>
      <c r="BG43" s="1">
        <f t="shared" si="48"/>
        <v>8.7259604477800234</v>
      </c>
      <c r="BH43" s="1">
        <f t="shared" si="48"/>
        <v>8.725951730577064</v>
      </c>
      <c r="BI43" s="1">
        <f t="shared" si="48"/>
        <v>8.7260393233292017</v>
      </c>
      <c r="BJ43" s="1">
        <f t="shared" si="48"/>
        <v>8.7251588749176996</v>
      </c>
      <c r="BK43" s="1">
        <f t="shared" si="48"/>
        <v>8.7339794529045403</v>
      </c>
      <c r="BL43" s="1">
        <f t="shared" si="46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49"/>
        <v>21196.425545307087</v>
      </c>
      <c r="F44" s="105">
        <f t="shared" si="33"/>
        <v>21197</v>
      </c>
      <c r="G44" s="1">
        <f t="shared" si="50"/>
        <v>-0.19932359999802429</v>
      </c>
      <c r="K44" s="1">
        <f t="shared" si="34"/>
        <v>-0.19932359999802429</v>
      </c>
      <c r="P44" s="1">
        <f t="shared" si="51"/>
        <v>-0.16114386226276745</v>
      </c>
      <c r="Q44" s="271">
        <f t="shared" si="52"/>
        <v>38001.851799999997</v>
      </c>
      <c r="S44" s="2">
        <v>1</v>
      </c>
      <c r="Y44" s="1">
        <f t="shared" si="35"/>
        <v>-0.16837254722239464</v>
      </c>
      <c r="Z44" s="1">
        <f t="shared" si="53"/>
        <v>21197</v>
      </c>
      <c r="AA44" s="1">
        <f t="shared" si="54"/>
        <v>-0.1920949150383971</v>
      </c>
      <c r="AB44" s="1">
        <f t="shared" si="55"/>
        <v>-0.16837254722239464</v>
      </c>
      <c r="AC44" s="1">
        <f t="shared" si="56"/>
        <v>-3.8179737735256847E-2</v>
      </c>
      <c r="AE44" s="1">
        <f t="shared" si="57"/>
        <v>5.2253886245540438E-5</v>
      </c>
      <c r="AF44" s="1">
        <f t="shared" si="36"/>
        <v>-3.8179737735256847E-2</v>
      </c>
      <c r="AG44" s="2"/>
      <c r="AH44" s="1">
        <f t="shared" si="58"/>
        <v>-3.0951052775629654E-2</v>
      </c>
      <c r="AI44" s="1">
        <f t="shared" si="59"/>
        <v>0.87928546413760911</v>
      </c>
      <c r="AJ44" s="1">
        <f t="shared" si="60"/>
        <v>-0.88863168310311824</v>
      </c>
      <c r="AK44" s="1">
        <f t="shared" si="61"/>
        <v>-4.8208184977053051E-2</v>
      </c>
      <c r="AL44" s="1">
        <f t="shared" si="62"/>
        <v>-2.7616407805802305</v>
      </c>
      <c r="AM44" s="1">
        <f t="shared" si="63"/>
        <v>-5.2003463558922576</v>
      </c>
      <c r="AN44" s="1">
        <f t="shared" si="65"/>
        <v>9.8562558986367073</v>
      </c>
      <c r="AO44" s="1">
        <f t="shared" si="65"/>
        <v>9.8562560613818402</v>
      </c>
      <c r="AP44" s="1">
        <f t="shared" si="65"/>
        <v>9.8562546830207189</v>
      </c>
      <c r="AQ44" s="1">
        <f t="shared" si="65"/>
        <v>9.8562663570035642</v>
      </c>
      <c r="AR44" s="1">
        <f t="shared" si="65"/>
        <v>9.8561674865856261</v>
      </c>
      <c r="AS44" s="1">
        <f t="shared" si="65"/>
        <v>9.8570049919095322</v>
      </c>
      <c r="AT44" s="1">
        <f t="shared" si="65"/>
        <v>9.8499208511628034</v>
      </c>
      <c r="AU44" s="1">
        <f t="shared" si="64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ref="BE44:BK53" si="66">$BL44+$AB$7*SIN(BF44)</f>
        <v>8.8268249811887767</v>
      </c>
      <c r="BF44" s="1">
        <f t="shared" si="66"/>
        <v>8.8268248595357903</v>
      </c>
      <c r="BG44" s="1">
        <f t="shared" si="66"/>
        <v>8.8268259919175733</v>
      </c>
      <c r="BH44" s="1">
        <f t="shared" si="66"/>
        <v>8.8268154513410781</v>
      </c>
      <c r="BI44" s="1">
        <f t="shared" si="66"/>
        <v>8.8269135635159763</v>
      </c>
      <c r="BJ44" s="1">
        <f t="shared" si="66"/>
        <v>8.826000077089402</v>
      </c>
      <c r="BK44" s="1">
        <f t="shared" si="66"/>
        <v>8.8344834119813527</v>
      </c>
      <c r="BL44" s="1">
        <f t="shared" si="46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49"/>
        <v>21199.442444322256</v>
      </c>
      <c r="F45" s="105">
        <f t="shared" si="33"/>
        <v>21200</v>
      </c>
      <c r="G45" s="1">
        <f t="shared" si="50"/>
        <v>-0.19345999999495689</v>
      </c>
      <c r="K45" s="1">
        <f t="shared" si="34"/>
        <v>-0.19345999999495689</v>
      </c>
      <c r="P45" s="1">
        <f t="shared" si="51"/>
        <v>-0.16116718290830684</v>
      </c>
      <c r="Q45" s="271">
        <f t="shared" si="52"/>
        <v>38002.8986</v>
      </c>
      <c r="S45" s="2">
        <v>1</v>
      </c>
      <c r="Y45" s="1">
        <f t="shared" si="35"/>
        <v>-0.16251971495275586</v>
      </c>
      <c r="Z45" s="1">
        <f t="shared" si="53"/>
        <v>21200</v>
      </c>
      <c r="AA45" s="1">
        <f t="shared" si="54"/>
        <v>-0.19210746795050787</v>
      </c>
      <c r="AB45" s="1">
        <f t="shared" si="55"/>
        <v>-0.16251971495275586</v>
      </c>
      <c r="AC45" s="1">
        <f t="shared" si="56"/>
        <v>-3.229281708665005E-2</v>
      </c>
      <c r="AE45" s="1">
        <f t="shared" si="57"/>
        <v>1.8293429312614388E-6</v>
      </c>
      <c r="AF45" s="1">
        <f t="shared" si="36"/>
        <v>-3.229281708665005E-2</v>
      </c>
      <c r="AG45" s="2"/>
      <c r="AH45" s="1">
        <f t="shared" si="58"/>
        <v>-3.0940285042201039E-2</v>
      </c>
      <c r="AI45" s="1">
        <f t="shared" si="59"/>
        <v>0.87931101888763374</v>
      </c>
      <c r="AJ45" s="1">
        <f t="shared" si="60"/>
        <v>-0.88838860815427734</v>
      </c>
      <c r="AK45" s="1">
        <f t="shared" si="61"/>
        <v>-4.8272125552052438E-2</v>
      </c>
      <c r="AL45" s="1">
        <f t="shared" si="62"/>
        <v>-2.7611110403816999</v>
      </c>
      <c r="AM45" s="1">
        <f t="shared" si="63"/>
        <v>-5.1929286612678514</v>
      </c>
      <c r="AN45" s="1">
        <f t="shared" si="65"/>
        <v>9.8568532453137152</v>
      </c>
      <c r="AO45" s="1">
        <f t="shared" si="65"/>
        <v>9.8568534079907622</v>
      </c>
      <c r="AP45" s="1">
        <f t="shared" si="65"/>
        <v>9.856852029827019</v>
      </c>
      <c r="AQ45" s="1">
        <f t="shared" si="65"/>
        <v>9.8568637053513601</v>
      </c>
      <c r="AR45" s="1">
        <f t="shared" si="65"/>
        <v>9.8567647946611245</v>
      </c>
      <c r="AS45" s="1">
        <f t="shared" si="65"/>
        <v>9.8576028720589974</v>
      </c>
      <c r="AT45" s="1">
        <f t="shared" si="65"/>
        <v>9.8505119644525347</v>
      </c>
      <c r="AU45" s="1">
        <f t="shared" si="64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66"/>
        <v>8.9270227158055029</v>
      </c>
      <c r="BF45" s="1">
        <f t="shared" si="66"/>
        <v>8.9270225647532975</v>
      </c>
      <c r="BG45" s="1">
        <f t="shared" si="66"/>
        <v>8.9270238873136183</v>
      </c>
      <c r="BH45" s="1">
        <f t="shared" si="66"/>
        <v>8.9270123074053735</v>
      </c>
      <c r="BI45" s="1">
        <f t="shared" si="66"/>
        <v>8.927113694843845</v>
      </c>
      <c r="BJ45" s="1">
        <f t="shared" si="66"/>
        <v>8.9262258112413573</v>
      </c>
      <c r="BK45" s="1">
        <f t="shared" si="66"/>
        <v>8.9339868638306026</v>
      </c>
      <c r="BL45" s="1">
        <f t="shared" si="46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49"/>
        <v>22547.436903926129</v>
      </c>
      <c r="F46" s="105">
        <f t="shared" si="33"/>
        <v>22548</v>
      </c>
      <c r="G46" s="1">
        <f t="shared" si="50"/>
        <v>-0.19538239999383222</v>
      </c>
      <c r="J46" s="1">
        <f>+G46</f>
        <v>-0.19538239999383222</v>
      </c>
      <c r="P46" s="1">
        <f t="shared" si="51"/>
        <v>-0.17170499368546155</v>
      </c>
      <c r="Q46" s="271">
        <f t="shared" si="52"/>
        <v>38470.624100000001</v>
      </c>
      <c r="S46" s="2">
        <v>1</v>
      </c>
      <c r="X46" s="1">
        <f>AB46</f>
        <v>-0.17038717978503889</v>
      </c>
      <c r="Z46" s="1">
        <f t="shared" si="53"/>
        <v>22548</v>
      </c>
      <c r="AA46" s="1">
        <f t="shared" si="54"/>
        <v>-0.19670021389425488</v>
      </c>
      <c r="AB46" s="1">
        <f t="shared" si="55"/>
        <v>-0.17038717978503889</v>
      </c>
      <c r="AC46" s="1">
        <f t="shared" si="56"/>
        <v>-2.3677406308370674E-2</v>
      </c>
      <c r="AE46" s="1">
        <f t="shared" si="57"/>
        <v>1.7366334761471689E-6</v>
      </c>
      <c r="AF46" s="1">
        <f t="shared" si="36"/>
        <v>-2.3677406308370674E-2</v>
      </c>
      <c r="AG46" s="2"/>
      <c r="AH46" s="1">
        <f t="shared" si="58"/>
        <v>-2.4995220208793318E-2</v>
      </c>
      <c r="AI46" s="1">
        <f t="shared" si="59"/>
        <v>0.89438187733984209</v>
      </c>
      <c r="AJ46" s="1">
        <f t="shared" si="60"/>
        <v>-0.75260504551702723</v>
      </c>
      <c r="AK46" s="1">
        <f t="shared" si="61"/>
        <v>-7.5768333972696361E-2</v>
      </c>
      <c r="AL46" s="1">
        <f t="shared" si="62"/>
        <v>-2.5192972136584184</v>
      </c>
      <c r="AM46" s="1">
        <f t="shared" si="63"/>
        <v>-3.1095159879358825</v>
      </c>
      <c r="AN46" s="1">
        <f t="shared" si="65"/>
        <v>10.127382740612896</v>
      </c>
      <c r="AO46" s="1">
        <f t="shared" si="65"/>
        <v>10.127382825625357</v>
      </c>
      <c r="AP46" s="1">
        <f t="shared" si="65"/>
        <v>10.127381968639478</v>
      </c>
      <c r="AQ46" s="1">
        <f t="shared" si="65"/>
        <v>10.127390607693219</v>
      </c>
      <c r="AR46" s="1">
        <f t="shared" si="65"/>
        <v>10.127303522511534</v>
      </c>
      <c r="AS46" s="1">
        <f t="shared" si="65"/>
        <v>10.128181670807638</v>
      </c>
      <c r="AT46" s="1">
        <f t="shared" si="65"/>
        <v>10.119356230041719</v>
      </c>
      <c r="AU46" s="1">
        <f t="shared" si="64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66"/>
        <v>9.0266645148826665</v>
      </c>
      <c r="BF46" s="1">
        <f t="shared" si="66"/>
        <v>9.0266643495558636</v>
      </c>
      <c r="BG46" s="1">
        <f t="shared" si="66"/>
        <v>9.0266657293585038</v>
      </c>
      <c r="BH46" s="1">
        <f t="shared" si="66"/>
        <v>9.0266542136250507</v>
      </c>
      <c r="BI46" s="1">
        <f t="shared" si="66"/>
        <v>9.0267503213976177</v>
      </c>
      <c r="BJ46" s="1">
        <f t="shared" si="66"/>
        <v>9.0259481079418773</v>
      </c>
      <c r="BK46" s="1">
        <f t="shared" si="66"/>
        <v>9.032635955989889</v>
      </c>
      <c r="BL46" s="1">
        <f t="shared" si="46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49"/>
        <v>22551.934296850421</v>
      </c>
      <c r="F47" s="105">
        <f t="shared" si="33"/>
        <v>22552.5</v>
      </c>
      <c r="G47" s="1">
        <f t="shared" si="50"/>
        <v>-0.19628699999884702</v>
      </c>
      <c r="K47" s="1">
        <f t="shared" ref="K47:K52" si="67">+G47</f>
        <v>-0.19628699999884702</v>
      </c>
      <c r="P47" s="1">
        <f t="shared" si="51"/>
        <v>-0.17174036923949124</v>
      </c>
      <c r="Q47" s="271">
        <f t="shared" si="52"/>
        <v>38472.184600000001</v>
      </c>
      <c r="S47" s="2">
        <v>1</v>
      </c>
      <c r="Y47" s="1">
        <f t="shared" ref="Y47:Y52" si="68">AB47</f>
        <v>-0.17131516611323494</v>
      </c>
      <c r="Z47" s="1">
        <f t="shared" si="53"/>
        <v>22552.5</v>
      </c>
      <c r="AA47" s="1">
        <f t="shared" si="54"/>
        <v>-0.19671220312510329</v>
      </c>
      <c r="AB47" s="1">
        <f t="shared" si="55"/>
        <v>-0.17131516611323494</v>
      </c>
      <c r="AC47" s="1">
        <f t="shared" si="56"/>
        <v>-2.4546630759355786E-2</v>
      </c>
      <c r="AE47" s="1">
        <f t="shared" si="57"/>
        <v>1.8079769857810405E-7</v>
      </c>
      <c r="AF47" s="1">
        <f t="shared" si="36"/>
        <v>-2.4546630759355786E-2</v>
      </c>
      <c r="AG47" s="2"/>
      <c r="AH47" s="1">
        <f t="shared" si="58"/>
        <v>-2.4971833885612069E-2</v>
      </c>
      <c r="AI47" s="1">
        <f t="shared" si="59"/>
        <v>0.89444420696471916</v>
      </c>
      <c r="AJ47" s="1">
        <f t="shared" si="60"/>
        <v>-0.75206341960357581</v>
      </c>
      <c r="AK47" s="1">
        <f t="shared" si="61"/>
        <v>-7.5855143688132065E-2</v>
      </c>
      <c r="AL47" s="1">
        <f t="shared" si="62"/>
        <v>-2.5184750504640685</v>
      </c>
      <c r="AM47" s="1">
        <f t="shared" si="63"/>
        <v>-3.1051357204051993</v>
      </c>
      <c r="AN47" s="1">
        <f t="shared" si="65"/>
        <v>10.128294162882515</v>
      </c>
      <c r="AO47" s="1">
        <f t="shared" si="65"/>
        <v>10.128294247578202</v>
      </c>
      <c r="AP47" s="1">
        <f t="shared" si="65"/>
        <v>10.128293393125858</v>
      </c>
      <c r="AQ47" s="1">
        <f t="shared" si="65"/>
        <v>10.128302013295846</v>
      </c>
      <c r="AR47" s="1">
        <f t="shared" si="65"/>
        <v>10.128215051322828</v>
      </c>
      <c r="AS47" s="1">
        <f t="shared" si="65"/>
        <v>10.129092635210391</v>
      </c>
      <c r="AT47" s="1">
        <f t="shared" si="65"/>
        <v>10.120266108456907</v>
      </c>
      <c r="AU47" s="1">
        <f t="shared" si="64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66"/>
        <v>9.125861644712618</v>
      </c>
      <c r="BF47" s="1">
        <f t="shared" si="66"/>
        <v>9.1258614874683541</v>
      </c>
      <c r="BG47" s="1">
        <f t="shared" si="66"/>
        <v>9.1258627533140242</v>
      </c>
      <c r="BH47" s="1">
        <f t="shared" si="66"/>
        <v>9.1258525630060863</v>
      </c>
      <c r="BI47" s="1">
        <f t="shared" si="66"/>
        <v>9.1259345960919589</v>
      </c>
      <c r="BJ47" s="1">
        <f t="shared" si="66"/>
        <v>9.1252741619507809</v>
      </c>
      <c r="BK47" s="1">
        <f t="shared" si="66"/>
        <v>9.1305874107239369</v>
      </c>
      <c r="BL47" s="1">
        <f t="shared" si="46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49"/>
        <v>22557.437226712409</v>
      </c>
      <c r="F48" s="105">
        <f t="shared" si="33"/>
        <v>22558</v>
      </c>
      <c r="G48" s="1">
        <f t="shared" si="50"/>
        <v>-0.19527039999957196</v>
      </c>
      <c r="K48" s="1">
        <f t="shared" si="67"/>
        <v>-0.19527039999957196</v>
      </c>
      <c r="P48" s="1">
        <f t="shared" si="51"/>
        <v>-0.17178360781162783</v>
      </c>
      <c r="Q48" s="271">
        <f t="shared" si="52"/>
        <v>38474.093999999997</v>
      </c>
      <c r="S48" s="2">
        <v>1</v>
      </c>
      <c r="Y48" s="1">
        <f t="shared" si="68"/>
        <v>-0.17032717978481304</v>
      </c>
      <c r="Z48" s="1">
        <f t="shared" si="53"/>
        <v>22558</v>
      </c>
      <c r="AA48" s="1">
        <f t="shared" si="54"/>
        <v>-0.19672682802638675</v>
      </c>
      <c r="AB48" s="1">
        <f t="shared" si="55"/>
        <v>-0.17032717978481304</v>
      </c>
      <c r="AC48" s="1">
        <f t="shared" si="56"/>
        <v>-2.3486792187944139E-2</v>
      </c>
      <c r="AE48" s="1">
        <f t="shared" si="57"/>
        <v>2.1211825972916E-6</v>
      </c>
      <c r="AF48" s="1">
        <f t="shared" si="36"/>
        <v>-2.3486792187944139E-2</v>
      </c>
      <c r="AG48" s="2"/>
      <c r="AH48" s="1">
        <f t="shared" si="58"/>
        <v>-2.4943220214758925E-2</v>
      </c>
      <c r="AI48" s="1">
        <f t="shared" si="59"/>
        <v>0.89452049633898922</v>
      </c>
      <c r="AJ48" s="1">
        <f t="shared" si="60"/>
        <v>-0.75140063928693457</v>
      </c>
      <c r="AK48" s="1">
        <f t="shared" si="61"/>
        <v>-7.5961191240534243E-2</v>
      </c>
      <c r="AL48" s="1">
        <f t="shared" si="62"/>
        <v>-2.5174700286015077</v>
      </c>
      <c r="AM48" s="1">
        <f t="shared" si="63"/>
        <v>-3.0997963963283652</v>
      </c>
      <c r="AN48" s="1">
        <f t="shared" si="65"/>
        <v>10.129408209752675</v>
      </c>
      <c r="AO48" s="1">
        <f t="shared" si="65"/>
        <v>10.12940829406152</v>
      </c>
      <c r="AP48" s="1">
        <f t="shared" si="65"/>
        <v>10.129407442706709</v>
      </c>
      <c r="AQ48" s="1">
        <f t="shared" si="65"/>
        <v>10.129416039757254</v>
      </c>
      <c r="AR48" s="1">
        <f t="shared" si="65"/>
        <v>10.129329228923837</v>
      </c>
      <c r="AS48" s="1">
        <f t="shared" si="65"/>
        <v>10.130206117276739</v>
      </c>
      <c r="AT48" s="1">
        <f t="shared" si="65"/>
        <v>10.12137830763066</v>
      </c>
      <c r="AU48" s="1">
        <f t="shared" si="64"/>
        <v>10.213606105743647</v>
      </c>
      <c r="AW48" s="1">
        <v>18000</v>
      </c>
      <c r="AX48" s="1">
        <f t="shared" ref="AX48:AX60" si="69">AB$3+AB$4*AW48+AB$5*AW48^2+AZ48</f>
        <v>-0.172241714046069</v>
      </c>
      <c r="AY48" s="1">
        <f t="shared" ref="AY48:AY60" si="70">AB$3+AB$4*AW48+AB$5*AW48^2</f>
        <v>-0.13662364196103172</v>
      </c>
      <c r="AZ48" s="1">
        <f t="shared" ref="AZ48:AZ60" si="71">$AB$6*($AB$11/BA48*BB48+$AB$12)</f>
        <v>-3.5618072085037283E-2</v>
      </c>
      <c r="BA48" s="1">
        <f t="shared" ref="BA48:BA60" si="72">1+$AB$7*COS(BC48)</f>
        <v>0.87201585453227859</v>
      </c>
      <c r="BB48" s="1">
        <f t="shared" ref="BB48:BB92" si="73">SIN(BC48+RADIANS($AB$9))</f>
        <v>-0.99686677878111751</v>
      </c>
      <c r="BC48" s="1">
        <f t="shared" ref="BC48:BC92" si="74">2*ATAN(BD48)</f>
        <v>2.9659196003466479</v>
      </c>
      <c r="BD48" s="1">
        <f t="shared" ref="BD48:BD92" si="75">SQRT((1+$AB$7)/(1-$AB$7))*TAN(BE48/2)</f>
        <v>11.355491420329825</v>
      </c>
      <c r="BE48" s="1">
        <f t="shared" si="66"/>
        <v>9.2247249452653222</v>
      </c>
      <c r="BF48" s="1">
        <f t="shared" si="66"/>
        <v>9.2247248210968547</v>
      </c>
      <c r="BG48" s="1">
        <f t="shared" si="66"/>
        <v>9.2247257957903397</v>
      </c>
      <c r="BH48" s="1">
        <f t="shared" si="66"/>
        <v>9.2247181446688078</v>
      </c>
      <c r="BI48" s="1">
        <f t="shared" si="66"/>
        <v>9.224778203908512</v>
      </c>
      <c r="BJ48" s="1">
        <f t="shared" si="66"/>
        <v>9.2243067354044719</v>
      </c>
      <c r="BK48" s="1">
        <f t="shared" si="66"/>
        <v>9.2280065852149313</v>
      </c>
      <c r="BL48" s="1">
        <f t="shared" ref="BL48:BL60" si="76">RADIANS($AB$9)+$AB$18*(AW48-AB$15)</f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49"/>
        <v>22557.93437524137</v>
      </c>
      <c r="F49" s="105">
        <f t="shared" si="33"/>
        <v>22558.5</v>
      </c>
      <c r="G49" s="1">
        <f t="shared" si="50"/>
        <v>-0.19625979999545962</v>
      </c>
      <c r="K49" s="1">
        <f t="shared" si="67"/>
        <v>-0.19625979999545962</v>
      </c>
      <c r="P49" s="1">
        <f t="shared" si="51"/>
        <v>-0.17178753868821542</v>
      </c>
      <c r="Q49" s="271">
        <f t="shared" si="52"/>
        <v>38474.266499999998</v>
      </c>
      <c r="S49" s="2">
        <v>1</v>
      </c>
      <c r="Y49" s="1">
        <f t="shared" si="68"/>
        <v>-0.17131918268022678</v>
      </c>
      <c r="Z49" s="1">
        <f t="shared" si="53"/>
        <v>22558.5</v>
      </c>
      <c r="AA49" s="1">
        <f t="shared" si="54"/>
        <v>-0.19672815600344826</v>
      </c>
      <c r="AB49" s="1">
        <f t="shared" si="55"/>
        <v>-0.17131918268022678</v>
      </c>
      <c r="AC49" s="1">
        <f t="shared" si="56"/>
        <v>-2.4472261307244197E-2</v>
      </c>
      <c r="AE49" s="1">
        <f t="shared" si="57"/>
        <v>2.1935735021905561E-7</v>
      </c>
      <c r="AF49" s="1">
        <f t="shared" si="36"/>
        <v>-2.4472261307244197E-2</v>
      </c>
      <c r="AG49" s="2"/>
      <c r="AH49" s="1">
        <f t="shared" si="58"/>
        <v>-2.4940617315232848E-2</v>
      </c>
      <c r="AI49" s="1">
        <f t="shared" si="59"/>
        <v>0.89452743766689002</v>
      </c>
      <c r="AJ49" s="1">
        <f t="shared" si="60"/>
        <v>-0.75134034327443544</v>
      </c>
      <c r="AK49" s="1">
        <f t="shared" si="61"/>
        <v>-7.5970829021029126E-2</v>
      </c>
      <c r="AL49" s="1">
        <f t="shared" si="62"/>
        <v>-2.5173786544739989</v>
      </c>
      <c r="AM49" s="1">
        <f t="shared" si="63"/>
        <v>-3.0993117828836785</v>
      </c>
      <c r="AN49" s="1">
        <f t="shared" si="65"/>
        <v>10.129509491453849</v>
      </c>
      <c r="AO49" s="1">
        <f t="shared" si="65"/>
        <v>10.129509575727546</v>
      </c>
      <c r="AP49" s="1">
        <f t="shared" si="65"/>
        <v>10.129508724654379</v>
      </c>
      <c r="AQ49" s="1">
        <f t="shared" si="65"/>
        <v>10.129517319601032</v>
      </c>
      <c r="AR49" s="1">
        <f t="shared" si="65"/>
        <v>10.129430522537538</v>
      </c>
      <c r="AS49" s="1">
        <f t="shared" si="65"/>
        <v>10.130307347349403</v>
      </c>
      <c r="AT49" s="1">
        <f t="shared" si="65"/>
        <v>10.121479423500233</v>
      </c>
      <c r="AU49" s="1">
        <f t="shared" si="64"/>
        <v>10.213717416834925</v>
      </c>
      <c r="AW49" s="1">
        <v>18500</v>
      </c>
      <c r="AX49" s="1">
        <f t="shared" si="69"/>
        <v>-0.1762271664779875</v>
      </c>
      <c r="AY49" s="1">
        <f t="shared" si="70"/>
        <v>-0.14041478413595337</v>
      </c>
      <c r="AZ49" s="1">
        <f t="shared" si="71"/>
        <v>-3.581238234203412E-2</v>
      </c>
      <c r="BA49" s="1">
        <f t="shared" si="72"/>
        <v>0.87052978131797121</v>
      </c>
      <c r="BB49" s="1">
        <f t="shared" si="73"/>
        <v>-0.99997196457559379</v>
      </c>
      <c r="BC49" s="1">
        <f t="shared" si="74"/>
        <v>3.0525892128365997</v>
      </c>
      <c r="BD49" s="1">
        <f t="shared" si="75"/>
        <v>22.456205512932659</v>
      </c>
      <c r="BE49" s="1">
        <f t="shared" si="66"/>
        <v>9.3233648669161813</v>
      </c>
      <c r="BF49" s="1">
        <f t="shared" si="66"/>
        <v>9.3233647974588099</v>
      </c>
      <c r="BG49" s="1">
        <f t="shared" si="66"/>
        <v>9.3233653345686811</v>
      </c>
      <c r="BH49" s="1">
        <f t="shared" si="66"/>
        <v>9.3233611811280568</v>
      </c>
      <c r="BI49" s="1">
        <f t="shared" si="66"/>
        <v>9.3233932994066127</v>
      </c>
      <c r="BJ49" s="1">
        <f t="shared" si="66"/>
        <v>9.3231449281720575</v>
      </c>
      <c r="BK49" s="1">
        <f t="shared" si="66"/>
        <v>9.3250654248752678</v>
      </c>
      <c r="BL49" s="1">
        <f t="shared" si="76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49"/>
        <v>22569.438536302503</v>
      </c>
      <c r="F50" s="105">
        <f t="shared" si="33"/>
        <v>22570</v>
      </c>
      <c r="G50" s="1">
        <f t="shared" si="50"/>
        <v>-0.194816000002902</v>
      </c>
      <c r="K50" s="1">
        <f t="shared" si="67"/>
        <v>-0.194816000002902</v>
      </c>
      <c r="O50" s="1">
        <f t="shared" ref="O50:O92" ca="1" si="77">+C$11+C$12*$F50</f>
        <v>-0.19540754391502793</v>
      </c>
      <c r="P50" s="1">
        <f t="shared" si="51"/>
        <v>-0.17187795332564215</v>
      </c>
      <c r="Q50" s="271">
        <f t="shared" si="52"/>
        <v>38478.258199999997</v>
      </c>
      <c r="S50" s="2">
        <v>1</v>
      </c>
      <c r="Y50" s="1">
        <f t="shared" si="68"/>
        <v>-0.169935325528384</v>
      </c>
      <c r="Z50" s="1">
        <f t="shared" si="53"/>
        <v>22570</v>
      </c>
      <c r="AA50" s="1">
        <f t="shared" si="54"/>
        <v>-0.19675862780016015</v>
      </c>
      <c r="AB50" s="1">
        <f t="shared" si="55"/>
        <v>-0.169935325528384</v>
      </c>
      <c r="AC50" s="1">
        <f t="shared" si="56"/>
        <v>-2.2938046677259849E-2</v>
      </c>
      <c r="AE50" s="1">
        <f t="shared" si="57"/>
        <v>3.7738027586800546E-6</v>
      </c>
      <c r="AF50" s="1">
        <f t="shared" si="36"/>
        <v>-2.2938046677259849E-2</v>
      </c>
      <c r="AG50" s="2"/>
      <c r="AH50" s="1">
        <f t="shared" si="58"/>
        <v>-2.4880674474518E-2</v>
      </c>
      <c r="AI50" s="1">
        <f t="shared" si="59"/>
        <v>0.89468736099710655</v>
      </c>
      <c r="AJ50" s="1">
        <f t="shared" si="60"/>
        <v>-0.74995154541911013</v>
      </c>
      <c r="AK50" s="1">
        <f t="shared" si="61"/>
        <v>-7.6192364010447031E-2</v>
      </c>
      <c r="AL50" s="1">
        <f t="shared" si="62"/>
        <v>-2.5152766576882213</v>
      </c>
      <c r="AM50" s="1">
        <f t="shared" si="63"/>
        <v>-3.0882013606749088</v>
      </c>
      <c r="AN50" s="1">
        <f t="shared" si="65"/>
        <v>10.1318391877381</v>
      </c>
      <c r="AO50" s="1">
        <f t="shared" si="65"/>
        <v>10.131839271204223</v>
      </c>
      <c r="AP50" s="1">
        <f t="shared" si="65"/>
        <v>10.131838426611067</v>
      </c>
      <c r="AQ50" s="1">
        <f t="shared" si="65"/>
        <v>10.13184697307179</v>
      </c>
      <c r="AR50" s="1">
        <f t="shared" si="65"/>
        <v>10.131760494086585</v>
      </c>
      <c r="AS50" s="1">
        <f t="shared" si="65"/>
        <v>10.132635843197384</v>
      </c>
      <c r="AT50" s="1">
        <f t="shared" si="65"/>
        <v>10.123805404180638</v>
      </c>
      <c r="AU50" s="1">
        <f t="shared" si="64"/>
        <v>10.216277571934276</v>
      </c>
      <c r="AW50" s="1">
        <v>19000</v>
      </c>
      <c r="AX50" s="1">
        <f t="shared" si="69"/>
        <v>-0.17988104581972061</v>
      </c>
      <c r="AY50" s="1">
        <f t="shared" si="70"/>
        <v>-0.14422214338424169</v>
      </c>
      <c r="AZ50" s="1">
        <f t="shared" si="71"/>
        <v>-3.5658902435478923E-2</v>
      </c>
      <c r="BA50" s="1">
        <f t="shared" si="72"/>
        <v>0.87001569368873832</v>
      </c>
      <c r="BB50" s="1">
        <f t="shared" si="73"/>
        <v>-0.99558911739467693</v>
      </c>
      <c r="BC50" s="1">
        <f t="shared" si="74"/>
        <v>3.1390599591747841</v>
      </c>
      <c r="BD50" s="1">
        <f t="shared" si="75"/>
        <v>789.67242121965126</v>
      </c>
      <c r="BE50" s="1">
        <f t="shared" si="66"/>
        <v>9.4218915670552263</v>
      </c>
      <c r="BF50" s="1">
        <f t="shared" si="66"/>
        <v>9.4218915650103714</v>
      </c>
      <c r="BG50" s="1">
        <f t="shared" si="66"/>
        <v>9.4218915807419386</v>
      </c>
      <c r="BH50" s="1">
        <f t="shared" si="66"/>
        <v>9.4218914597151588</v>
      </c>
      <c r="BI50" s="1">
        <f t="shared" si="66"/>
        <v>9.421892390803686</v>
      </c>
      <c r="BJ50" s="1">
        <f t="shared" si="66"/>
        <v>9.4218852277125951</v>
      </c>
      <c r="BK50" s="1">
        <f t="shared" si="66"/>
        <v>9.4219403351153428</v>
      </c>
      <c r="BL50" s="1">
        <f t="shared" si="76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49"/>
        <v>22571.933789614828</v>
      </c>
      <c r="F51" s="105">
        <f t="shared" si="33"/>
        <v>22572.5</v>
      </c>
      <c r="G51" s="1">
        <f t="shared" si="50"/>
        <v>-0.1964629999929457</v>
      </c>
      <c r="K51" s="1">
        <f t="shared" si="67"/>
        <v>-0.1964629999929457</v>
      </c>
      <c r="O51" s="1">
        <f t="shared" ca="1" si="77"/>
        <v>-0.19541005786448015</v>
      </c>
      <c r="P51" s="1">
        <f t="shared" si="51"/>
        <v>-0.17189760981679961</v>
      </c>
      <c r="Q51" s="271">
        <f t="shared" si="52"/>
        <v>38479.124000000003</v>
      </c>
      <c r="S51" s="2">
        <v>1</v>
      </c>
      <c r="Y51" s="1">
        <f t="shared" si="68"/>
        <v>-0.17159537587245774</v>
      </c>
      <c r="Z51" s="1">
        <f t="shared" si="53"/>
        <v>22572.5</v>
      </c>
      <c r="AA51" s="1">
        <f t="shared" si="54"/>
        <v>-0.19676523393728756</v>
      </c>
      <c r="AB51" s="1">
        <f t="shared" si="55"/>
        <v>-0.17159537587245774</v>
      </c>
      <c r="AC51" s="1">
        <f t="shared" si="56"/>
        <v>-2.456539017614609E-2</v>
      </c>
      <c r="AE51" s="1">
        <f t="shared" si="57"/>
        <v>9.1345357112443107E-8</v>
      </c>
      <c r="AF51" s="1">
        <f t="shared" si="36"/>
        <v>-2.456539017614609E-2</v>
      </c>
      <c r="AG51" s="2"/>
      <c r="AH51" s="1">
        <f t="shared" si="58"/>
        <v>-2.4867624120487947E-2</v>
      </c>
      <c r="AI51" s="1">
        <f t="shared" si="59"/>
        <v>0.89472219612338855</v>
      </c>
      <c r="AJ51" s="1">
        <f t="shared" si="60"/>
        <v>-0.74964912828955343</v>
      </c>
      <c r="AK51" s="1">
        <f t="shared" si="61"/>
        <v>-7.6240489755588114E-2</v>
      </c>
      <c r="AL51" s="1">
        <f t="shared" si="62"/>
        <v>-2.5148196023380804</v>
      </c>
      <c r="AM51" s="1">
        <f t="shared" si="63"/>
        <v>-3.0857950655619271</v>
      </c>
      <c r="AN51" s="1">
        <f t="shared" si="65"/>
        <v>10.13234569860391</v>
      </c>
      <c r="AO51" s="1">
        <f t="shared" si="65"/>
        <v>10.132345781894696</v>
      </c>
      <c r="AP51" s="1">
        <f t="shared" si="65"/>
        <v>10.132344938710748</v>
      </c>
      <c r="AQ51" s="1">
        <f t="shared" si="65"/>
        <v>10.132353474606894</v>
      </c>
      <c r="AR51" s="1">
        <f t="shared" si="65"/>
        <v>10.132267065114897</v>
      </c>
      <c r="AS51" s="1">
        <f t="shared" si="65"/>
        <v>10.133142089811733</v>
      </c>
      <c r="AT51" s="1">
        <f t="shared" si="65"/>
        <v>10.124311132303829</v>
      </c>
      <c r="AU51" s="1">
        <f t="shared" si="64"/>
        <v>10.216834127390657</v>
      </c>
      <c r="AW51" s="1">
        <v>19500</v>
      </c>
      <c r="AX51" s="1">
        <f t="shared" si="69"/>
        <v>-0.18320528494160782</v>
      </c>
      <c r="AY51" s="1">
        <f t="shared" si="70"/>
        <v>-0.14804571970589675</v>
      </c>
      <c r="AZ51" s="1">
        <f t="shared" si="71"/>
        <v>-3.5159565235711079E-2</v>
      </c>
      <c r="BA51" s="1">
        <f t="shared" si="72"/>
        <v>0.87047285632047422</v>
      </c>
      <c r="BB51" s="1">
        <f t="shared" si="73"/>
        <v>-0.98376771361394222</v>
      </c>
      <c r="BC51" s="1">
        <f t="shared" si="74"/>
        <v>-3.057660258084971</v>
      </c>
      <c r="BD51" s="1">
        <f t="shared" si="75"/>
        <v>-23.814711140625725</v>
      </c>
      <c r="BE51" s="1">
        <f t="shared" si="66"/>
        <v>9.5204150448914024</v>
      </c>
      <c r="BF51" s="1">
        <f t="shared" si="66"/>
        <v>9.5204151106388917</v>
      </c>
      <c r="BG51" s="1">
        <f t="shared" si="66"/>
        <v>9.5204146025075094</v>
      </c>
      <c r="BH51" s="1">
        <f t="shared" si="66"/>
        <v>9.5204185296162667</v>
      </c>
      <c r="BI51" s="1">
        <f t="shared" si="66"/>
        <v>9.5203881788758871</v>
      </c>
      <c r="BJ51" s="1">
        <f t="shared" si="66"/>
        <v>9.5206227474930909</v>
      </c>
      <c r="BK51" s="1">
        <f t="shared" si="66"/>
        <v>9.5188099979082832</v>
      </c>
      <c r="BL51" s="1">
        <f t="shared" si="76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49"/>
        <v>22572.436125780609</v>
      </c>
      <c r="F52" s="105">
        <f t="shared" si="33"/>
        <v>22573</v>
      </c>
      <c r="G52" s="1">
        <f t="shared" si="50"/>
        <v>-0.19565239999792539</v>
      </c>
      <c r="K52" s="1">
        <f t="shared" si="67"/>
        <v>-0.19565239999792539</v>
      </c>
      <c r="O52" s="1">
        <f t="shared" ca="1" si="77"/>
        <v>-0.1954105606543706</v>
      </c>
      <c r="P52" s="1">
        <f t="shared" si="51"/>
        <v>-0.17190154116368234</v>
      </c>
      <c r="Q52" s="271">
        <f t="shared" si="52"/>
        <v>38479.298300000002</v>
      </c>
      <c r="S52" s="2">
        <v>1</v>
      </c>
      <c r="Y52" s="1">
        <f t="shared" si="68"/>
        <v>-0.17078738677493938</v>
      </c>
      <c r="Z52" s="1">
        <f t="shared" si="53"/>
        <v>22573</v>
      </c>
      <c r="AA52" s="1">
        <f t="shared" si="54"/>
        <v>-0.19676655438666835</v>
      </c>
      <c r="AB52" s="1">
        <f t="shared" si="55"/>
        <v>-0.17078738677493938</v>
      </c>
      <c r="AC52" s="1">
        <f t="shared" si="56"/>
        <v>-2.3750858834243049E-2</v>
      </c>
      <c r="AE52" s="1">
        <f t="shared" si="57"/>
        <v>1.2413400019552001E-6</v>
      </c>
      <c r="AF52" s="1">
        <f t="shared" si="36"/>
        <v>-2.3750858834243049E-2</v>
      </c>
      <c r="AG52" s="2"/>
      <c r="AH52" s="1">
        <f t="shared" si="58"/>
        <v>-2.4865013222986006E-2</v>
      </c>
      <c r="AI52" s="1">
        <f t="shared" si="59"/>
        <v>0.89472916611368858</v>
      </c>
      <c r="AJ52" s="1">
        <f t="shared" si="60"/>
        <v>-0.74958862324204645</v>
      </c>
      <c r="AK52" s="1">
        <f t="shared" si="61"/>
        <v>-7.6250113443422737E-2</v>
      </c>
      <c r="AL52" s="1">
        <f t="shared" si="62"/>
        <v>-2.5147281869964266</v>
      </c>
      <c r="AM52" s="1">
        <f t="shared" si="63"/>
        <v>-3.0853141912775919</v>
      </c>
      <c r="AN52" s="1">
        <f t="shared" si="65"/>
        <v>10.132447003143966</v>
      </c>
      <c r="AO52" s="1">
        <f t="shared" si="65"/>
        <v>10.132447086399695</v>
      </c>
      <c r="AP52" s="1">
        <f t="shared" si="65"/>
        <v>10.132446243497609</v>
      </c>
      <c r="AQ52" s="1">
        <f t="shared" si="65"/>
        <v>10.132454777279817</v>
      </c>
      <c r="AR52" s="1">
        <f t="shared" si="65"/>
        <v>10.132368381701207</v>
      </c>
      <c r="AS52" s="1">
        <f t="shared" si="65"/>
        <v>10.133243341360842</v>
      </c>
      <c r="AT52" s="1">
        <f t="shared" si="65"/>
        <v>10.124412281367086</v>
      </c>
      <c r="AU52" s="1">
        <f t="shared" si="64"/>
        <v>10.216945438481932</v>
      </c>
      <c r="AW52" s="1">
        <v>20000</v>
      </c>
      <c r="AX52" s="1">
        <f t="shared" si="69"/>
        <v>-0.18620363455254602</v>
      </c>
      <c r="AY52" s="1">
        <f t="shared" si="70"/>
        <v>-0.1518855131009185</v>
      </c>
      <c r="AZ52" s="1">
        <f t="shared" si="71"/>
        <v>-3.4318121451627527E-2</v>
      </c>
      <c r="BA52" s="1">
        <f t="shared" si="72"/>
        <v>0.87190192386060406</v>
      </c>
      <c r="BB52" s="1">
        <f t="shared" si="73"/>
        <v>-0.96454656151930651</v>
      </c>
      <c r="BC52" s="1">
        <f t="shared" si="74"/>
        <v>-2.9710076418861497</v>
      </c>
      <c r="BD52" s="1">
        <f t="shared" si="75"/>
        <v>-11.695914851754567</v>
      </c>
      <c r="BE52" s="1">
        <f t="shared" si="66"/>
        <v>9.6190452950375391</v>
      </c>
      <c r="BF52" s="1">
        <f t="shared" si="66"/>
        <v>9.6190454165332202</v>
      </c>
      <c r="BG52" s="1">
        <f t="shared" si="66"/>
        <v>9.6190444639220782</v>
      </c>
      <c r="BH52" s="1">
        <f t="shared" si="66"/>
        <v>9.619051933064755</v>
      </c>
      <c r="BI52" s="1">
        <f t="shared" si="66"/>
        <v>9.6189933700168275</v>
      </c>
      <c r="BJ52" s="1">
        <f t="shared" si="66"/>
        <v>9.6194525613839765</v>
      </c>
      <c r="BK52" s="1">
        <f t="shared" si="66"/>
        <v>9.6158531601768225</v>
      </c>
      <c r="BL52" s="1">
        <f t="shared" si="76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si="49"/>
        <v>23576.408702779547</v>
      </c>
      <c r="F53" s="105">
        <f t="shared" si="33"/>
        <v>23577</v>
      </c>
      <c r="G53" s="1">
        <f t="shared" si="50"/>
        <v>-0.20516759999736678</v>
      </c>
      <c r="J53" s="1">
        <f>+G53</f>
        <v>-0.20516759999736678</v>
      </c>
      <c r="O53" s="1">
        <f t="shared" ca="1" si="77"/>
        <v>-0.19642016275437513</v>
      </c>
      <c r="P53" s="1">
        <f t="shared" si="51"/>
        <v>-0.17982839612496623</v>
      </c>
      <c r="Q53" s="271">
        <f t="shared" si="52"/>
        <v>38827.655500000001</v>
      </c>
      <c r="S53" s="2">
        <v>1</v>
      </c>
      <c r="X53" s="1">
        <f>AB53</f>
        <v>-0.18607489430015658</v>
      </c>
      <c r="Z53" s="1">
        <f t="shared" si="53"/>
        <v>23577</v>
      </c>
      <c r="AA53" s="1">
        <f t="shared" si="54"/>
        <v>-0.19892110182217643</v>
      </c>
      <c r="AB53" s="1">
        <f t="shared" si="55"/>
        <v>-0.18607489430015658</v>
      </c>
      <c r="AC53" s="1">
        <f t="shared" si="56"/>
        <v>-2.5339203872400545E-2</v>
      </c>
      <c r="AE53" s="1">
        <f t="shared" si="57"/>
        <v>3.9018739452656392E-5</v>
      </c>
      <c r="AF53" s="1">
        <f t="shared" si="36"/>
        <v>-2.5339203872400545E-2</v>
      </c>
      <c r="AG53" s="2"/>
      <c r="AH53" s="1">
        <f t="shared" si="58"/>
        <v>-1.9092705697210201E-2</v>
      </c>
      <c r="AI53" s="1">
        <f t="shared" si="59"/>
        <v>0.91071429911317092</v>
      </c>
      <c r="AJ53" s="1">
        <f t="shared" si="60"/>
        <v>-0.61368139741688821</v>
      </c>
      <c r="AK53" s="1">
        <f t="shared" si="61"/>
        <v>-9.4467411758774822E-2</v>
      </c>
      <c r="AL53" s="1">
        <f t="shared" si="62"/>
        <v>-2.3280026519607406</v>
      </c>
      <c r="AM53" s="1">
        <f t="shared" si="63"/>
        <v>-2.3211223850818437</v>
      </c>
      <c r="AN53" s="1">
        <f t="shared" ref="AN53:AT61" si="78">$AU53+$AB$7*SIN(AO53)</f>
        <v>10.337609223000371</v>
      </c>
      <c r="AO53" s="1">
        <f t="shared" si="78"/>
        <v>10.337609249209885</v>
      </c>
      <c r="AP53" s="1">
        <f t="shared" si="78"/>
        <v>10.337608919475327</v>
      </c>
      <c r="AQ53" s="1">
        <f t="shared" si="78"/>
        <v>10.337613067783435</v>
      </c>
      <c r="AR53" s="1">
        <f t="shared" si="78"/>
        <v>10.337560880577449</v>
      </c>
      <c r="AS53" s="1">
        <f t="shared" si="78"/>
        <v>10.338217671308456</v>
      </c>
      <c r="AT53" s="1">
        <f t="shared" si="78"/>
        <v>10.329991994577355</v>
      </c>
      <c r="AU53" s="1">
        <f t="shared" si="64"/>
        <v>10.440458109764492</v>
      </c>
      <c r="AW53" s="1">
        <v>20500</v>
      </c>
      <c r="AX53" s="1">
        <f t="shared" si="69"/>
        <v>-0.18888168362362084</v>
      </c>
      <c r="AY53" s="1">
        <f t="shared" si="70"/>
        <v>-0.15574152356930696</v>
      </c>
      <c r="AZ53" s="1">
        <f t="shared" si="71"/>
        <v>-3.3140160054313895E-2</v>
      </c>
      <c r="BA53" s="1">
        <f t="shared" si="72"/>
        <v>0.87430486509642746</v>
      </c>
      <c r="BB53" s="1">
        <f t="shared" si="73"/>
        <v>-0.93795521843930774</v>
      </c>
      <c r="BC53" s="1">
        <f t="shared" si="74"/>
        <v>-2.8839734252159093</v>
      </c>
      <c r="BD53" s="1">
        <f t="shared" si="75"/>
        <v>-7.7204115554455992</v>
      </c>
      <c r="BE53" s="1">
        <f t="shared" si="66"/>
        <v>9.717892461624114</v>
      </c>
      <c r="BF53" s="1">
        <f t="shared" si="66"/>
        <v>9.7178926176161298</v>
      </c>
      <c r="BG53" s="1">
        <f t="shared" si="66"/>
        <v>9.7178913640712743</v>
      </c>
      <c r="BH53" s="1">
        <f t="shared" si="66"/>
        <v>9.7179014375149251</v>
      </c>
      <c r="BI53" s="1">
        <f t="shared" si="66"/>
        <v>9.717820488531558</v>
      </c>
      <c r="BJ53" s="1">
        <f t="shared" si="66"/>
        <v>9.7184710407897512</v>
      </c>
      <c r="BK53" s="1">
        <f t="shared" si="66"/>
        <v>9.7132464213762546</v>
      </c>
      <c r="BL53" s="1">
        <f t="shared" si="76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49"/>
        <v>23599.409531648624</v>
      </c>
      <c r="F54" s="105">
        <f t="shared" ref="F54:F92" si="79">ROUND(2*E54,0)/2+0.5</f>
        <v>23600</v>
      </c>
      <c r="G54" s="1">
        <f t="shared" si="50"/>
        <v>-0.20487999999750173</v>
      </c>
      <c r="J54" s="1">
        <f>+G54</f>
        <v>-0.20487999999750173</v>
      </c>
      <c r="O54" s="1">
        <f t="shared" ca="1" si="77"/>
        <v>-0.19644329108933539</v>
      </c>
      <c r="P54" s="1">
        <f t="shared" si="51"/>
        <v>-0.1800107535508601</v>
      </c>
      <c r="Q54" s="271">
        <f t="shared" si="52"/>
        <v>38835.636299999998</v>
      </c>
      <c r="S54" s="2">
        <v>1</v>
      </c>
      <c r="X54" s="1">
        <f>AB54</f>
        <v>-0.18593125851583356</v>
      </c>
      <c r="Z54" s="1">
        <f t="shared" si="53"/>
        <v>23600</v>
      </c>
      <c r="AA54" s="1">
        <f t="shared" si="54"/>
        <v>-0.19895949503252827</v>
      </c>
      <c r="AB54" s="1">
        <f t="shared" si="55"/>
        <v>-0.18593125851583356</v>
      </c>
      <c r="AC54" s="1">
        <f t="shared" si="56"/>
        <v>-2.4869246446641624E-2</v>
      </c>
      <c r="AE54" s="1">
        <f t="shared" si="57"/>
        <v>3.5052379040275338E-5</v>
      </c>
      <c r="AF54" s="1">
        <f t="shared" si="36"/>
        <v>-2.4869246446641624E-2</v>
      </c>
      <c r="AG54" s="2"/>
      <c r="AH54" s="1">
        <f t="shared" si="58"/>
        <v>-1.8948741481668172E-2</v>
      </c>
      <c r="AI54" s="1">
        <f t="shared" si="59"/>
        <v>0.91112690201935331</v>
      </c>
      <c r="AJ54" s="1">
        <f t="shared" si="60"/>
        <v>-0.61023414282548771</v>
      </c>
      <c r="AK54" s="1">
        <f t="shared" si="61"/>
        <v>-9.4855683659844939E-2</v>
      </c>
      <c r="AL54" s="1">
        <f t="shared" si="62"/>
        <v>-2.3236439417670538</v>
      </c>
      <c r="AM54" s="1">
        <f t="shared" si="63"/>
        <v>-2.3072715597378841</v>
      </c>
      <c r="AN54" s="1">
        <f t="shared" si="78"/>
        <v>10.342353579009409</v>
      </c>
      <c r="AO54" s="1">
        <f t="shared" si="78"/>
        <v>10.342353604323318</v>
      </c>
      <c r="AP54" s="1">
        <f t="shared" si="78"/>
        <v>10.34235328388543</v>
      </c>
      <c r="AQ54" s="1">
        <f t="shared" si="78"/>
        <v>10.342357340180618</v>
      </c>
      <c r="AR54" s="1">
        <f t="shared" si="78"/>
        <v>10.342305994746988</v>
      </c>
      <c r="AS54" s="1">
        <f t="shared" si="78"/>
        <v>10.342956190414304</v>
      </c>
      <c r="AT54" s="1">
        <f t="shared" si="78"/>
        <v>10.334762975176099</v>
      </c>
      <c r="AU54" s="1">
        <f t="shared" si="64"/>
        <v>10.445578419963196</v>
      </c>
      <c r="AW54" s="1">
        <v>21000</v>
      </c>
      <c r="AX54" s="1">
        <f t="shared" si="69"/>
        <v>-0.1912469141766989</v>
      </c>
      <c r="AY54" s="1">
        <f t="shared" si="70"/>
        <v>-0.1596137511110621</v>
      </c>
      <c r="AZ54" s="1">
        <f t="shared" si="71"/>
        <v>-3.16331630656368E-2</v>
      </c>
      <c r="BA54" s="1">
        <f t="shared" si="72"/>
        <v>0.87768472161249633</v>
      </c>
      <c r="BB54" s="1">
        <f t="shared" si="73"/>
        <v>-0.90401667997420487</v>
      </c>
      <c r="BC54" s="1">
        <f t="shared" si="74"/>
        <v>-2.7963617508809029</v>
      </c>
      <c r="BD54" s="1">
        <f t="shared" si="75"/>
        <v>-5.7355710377053404</v>
      </c>
      <c r="BE54" s="1">
        <f t="shared" ref="BE54:BK60" si="80">$BL54+$AB$7*SIN(BF54)</f>
        <v>9.8170669747230406</v>
      </c>
      <c r="BF54" s="1">
        <f t="shared" si="80"/>
        <v>9.8170671402445109</v>
      </c>
      <c r="BG54" s="1">
        <f t="shared" si="80"/>
        <v>9.817065762169511</v>
      </c>
      <c r="BH54" s="1">
        <f t="shared" si="80"/>
        <v>9.8170772355734197</v>
      </c>
      <c r="BI54" s="1">
        <f t="shared" si="80"/>
        <v>9.8169817134075981</v>
      </c>
      <c r="BJ54" s="1">
        <f t="shared" si="80"/>
        <v>9.8177771012554871</v>
      </c>
      <c r="BK54" s="1">
        <f t="shared" si="80"/>
        <v>9.8111620476574064</v>
      </c>
      <c r="BL54" s="1">
        <f t="shared" si="76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49"/>
        <v>23619.423722717369</v>
      </c>
      <c r="F55" s="105">
        <f t="shared" si="79"/>
        <v>23620</v>
      </c>
      <c r="G55" s="1">
        <f t="shared" si="50"/>
        <v>-0.19995599998947</v>
      </c>
      <c r="J55" s="1">
        <f>+G55</f>
        <v>-0.19995599998947</v>
      </c>
      <c r="O55" s="1">
        <f t="shared" ca="1" si="77"/>
        <v>-0.19646340268495299</v>
      </c>
      <c r="P55" s="1">
        <f t="shared" si="51"/>
        <v>-0.1801693531189166</v>
      </c>
      <c r="Q55" s="271">
        <f t="shared" si="52"/>
        <v>38842.580800000003</v>
      </c>
      <c r="S55" s="2">
        <v>1</v>
      </c>
      <c r="X55" s="1">
        <f>AB55</f>
        <v>-0.18113284493311727</v>
      </c>
      <c r="Z55" s="1">
        <f t="shared" si="53"/>
        <v>23620</v>
      </c>
      <c r="AA55" s="1">
        <f t="shared" si="54"/>
        <v>-0.19899250817526934</v>
      </c>
      <c r="AB55" s="1">
        <f t="shared" si="55"/>
        <v>-0.18113284493311727</v>
      </c>
      <c r="AC55" s="1">
        <f t="shared" si="56"/>
        <v>-1.9786646870553398E-2</v>
      </c>
      <c r="AE55" s="1">
        <f t="shared" si="57"/>
        <v>9.2831647603168318E-7</v>
      </c>
      <c r="AF55" s="1">
        <f t="shared" si="36"/>
        <v>-1.9786646870553398E-2</v>
      </c>
      <c r="AG55" s="2"/>
      <c r="AH55" s="1">
        <f t="shared" si="58"/>
        <v>-1.8823155056352729E-2</v>
      </c>
      <c r="AI55" s="1">
        <f t="shared" si="59"/>
        <v>0.91148736618002946</v>
      </c>
      <c r="AJ55" s="1">
        <f t="shared" si="60"/>
        <v>-0.60722454756032562</v>
      </c>
      <c r="AK55" s="1">
        <f t="shared" si="61"/>
        <v>-9.5192131615517511E-2</v>
      </c>
      <c r="AL55" s="1">
        <f t="shared" si="62"/>
        <v>-2.3198505413756778</v>
      </c>
      <c r="AM55" s="1">
        <f t="shared" si="63"/>
        <v>-2.2953300164523234</v>
      </c>
      <c r="AN55" s="1">
        <f t="shared" si="78"/>
        <v>10.346480856759403</v>
      </c>
      <c r="AO55" s="1">
        <f t="shared" si="78"/>
        <v>10.346480881310807</v>
      </c>
      <c r="AP55" s="1">
        <f t="shared" si="78"/>
        <v>10.346480568837332</v>
      </c>
      <c r="AQ55" s="1">
        <f t="shared" si="78"/>
        <v>10.346484545795743</v>
      </c>
      <c r="AR55" s="1">
        <f t="shared" si="78"/>
        <v>10.346433931220476</v>
      </c>
      <c r="AS55" s="1">
        <f t="shared" si="78"/>
        <v>10.347078352886184</v>
      </c>
      <c r="AT55" s="1">
        <f t="shared" si="78"/>
        <v>10.338914015226806</v>
      </c>
      <c r="AU55" s="1">
        <f t="shared" si="64"/>
        <v>10.450030863614243</v>
      </c>
      <c r="AW55" s="1">
        <v>21500</v>
      </c>
      <c r="AX55" s="1">
        <f t="shared" si="69"/>
        <v>-0.19330879019419164</v>
      </c>
      <c r="AY55" s="1">
        <f t="shared" si="70"/>
        <v>-0.16350219572618396</v>
      </c>
      <c r="AZ55" s="1">
        <f t="shared" si="71"/>
        <v>-2.980659446800768E-2</v>
      </c>
      <c r="BA55" s="1">
        <f t="shared" si="72"/>
        <v>0.88204518724818048</v>
      </c>
      <c r="BB55" s="1">
        <f t="shared" si="73"/>
        <v>-0.86275144953768146</v>
      </c>
      <c r="BC55" s="1">
        <f t="shared" si="74"/>
        <v>-2.7079741448784365</v>
      </c>
      <c r="BD55" s="1">
        <f t="shared" si="75"/>
        <v>-4.5398519965954378</v>
      </c>
      <c r="BE55" s="1">
        <f t="shared" si="80"/>
        <v>9.9166796497661647</v>
      </c>
      <c r="BF55" s="1">
        <f t="shared" si="80"/>
        <v>9.9166798021576046</v>
      </c>
      <c r="BG55" s="1">
        <f t="shared" si="80"/>
        <v>9.9166784720792851</v>
      </c>
      <c r="BH55" s="1">
        <f t="shared" si="80"/>
        <v>9.9166900810858145</v>
      </c>
      <c r="BI55" s="1">
        <f t="shared" si="80"/>
        <v>9.9165887593879614</v>
      </c>
      <c r="BJ55" s="1">
        <f t="shared" si="80"/>
        <v>9.9174732659049916</v>
      </c>
      <c r="BK55" s="1">
        <f t="shared" si="80"/>
        <v>9.9097658396645301</v>
      </c>
      <c r="BL55" s="1">
        <f t="shared" si="76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49"/>
        <v>23665.422786637115</v>
      </c>
      <c r="F56" s="105">
        <f t="shared" si="79"/>
        <v>23666</v>
      </c>
      <c r="G56" s="1">
        <f t="shared" si="50"/>
        <v>-0.20028079999610782</v>
      </c>
      <c r="J56" s="1">
        <f>+G56</f>
        <v>-0.20028079999610782</v>
      </c>
      <c r="O56" s="1">
        <f t="shared" ca="1" si="77"/>
        <v>-0.19650965935487352</v>
      </c>
      <c r="P56" s="1">
        <f t="shared" si="51"/>
        <v>-0.18053423059551607</v>
      </c>
      <c r="Q56" s="271">
        <f t="shared" si="52"/>
        <v>38858.541499999999</v>
      </c>
      <c r="S56" s="2">
        <v>1</v>
      </c>
      <c r="X56" s="1">
        <f>AB56</f>
        <v>-0.18174789764801652</v>
      </c>
      <c r="Z56" s="1">
        <f t="shared" si="53"/>
        <v>23666</v>
      </c>
      <c r="AA56" s="1">
        <f t="shared" si="54"/>
        <v>-0.19906713294360739</v>
      </c>
      <c r="AB56" s="1">
        <f t="shared" si="55"/>
        <v>-0.18174789764801652</v>
      </c>
      <c r="AC56" s="1">
        <f t="shared" si="56"/>
        <v>-1.9746569400591746E-2</v>
      </c>
      <c r="AE56" s="1">
        <f t="shared" si="57"/>
        <v>1.4729877143250627E-6</v>
      </c>
      <c r="AF56" s="1">
        <f t="shared" si="36"/>
        <v>-1.9746569400591746E-2</v>
      </c>
      <c r="AG56" s="2"/>
      <c r="AH56" s="1">
        <f t="shared" si="58"/>
        <v>-1.853290234809131E-2</v>
      </c>
      <c r="AI56" s="1">
        <f t="shared" si="59"/>
        <v>0.91232235650407956</v>
      </c>
      <c r="AJ56" s="1">
        <f t="shared" si="60"/>
        <v>-0.60026024086408669</v>
      </c>
      <c r="AK56" s="1">
        <f t="shared" si="61"/>
        <v>-9.5961758520029652E-2</v>
      </c>
      <c r="AL56" s="1">
        <f t="shared" si="62"/>
        <v>-2.3111142816766743</v>
      </c>
      <c r="AM56" s="1">
        <f t="shared" si="63"/>
        <v>-2.2682198623704446</v>
      </c>
      <c r="AN56" s="1">
        <f t="shared" si="78"/>
        <v>10.355979816067249</v>
      </c>
      <c r="AO56" s="1">
        <f t="shared" si="78"/>
        <v>10.355979838922083</v>
      </c>
      <c r="AP56" s="1">
        <f t="shared" si="78"/>
        <v>10.355979544340315</v>
      </c>
      <c r="AQ56" s="1">
        <f t="shared" si="78"/>
        <v>10.355983341288441</v>
      </c>
      <c r="AR56" s="1">
        <f t="shared" si="78"/>
        <v>10.355934402829918</v>
      </c>
      <c r="AS56" s="1">
        <f t="shared" si="78"/>
        <v>10.356565412281522</v>
      </c>
      <c r="AT56" s="1">
        <f t="shared" si="78"/>
        <v>10.348469776737376</v>
      </c>
      <c r="AU56" s="1">
        <f t="shared" si="64"/>
        <v>10.460271484011651</v>
      </c>
      <c r="AW56" s="1">
        <v>22000</v>
      </c>
      <c r="AX56" s="1">
        <f t="shared" si="69"/>
        <v>-0.19507888043363675</v>
      </c>
      <c r="AY56" s="1">
        <f t="shared" si="70"/>
        <v>-0.16740685741467251</v>
      </c>
      <c r="AZ56" s="1">
        <f t="shared" si="71"/>
        <v>-2.767202301896424E-2</v>
      </c>
      <c r="BA56" s="1">
        <f t="shared" si="72"/>
        <v>0.88738998515484124</v>
      </c>
      <c r="BB56" s="1">
        <f t="shared" si="73"/>
        <v>-0.81418316611312869</v>
      </c>
      <c r="BC56" s="1">
        <f t="shared" si="74"/>
        <v>-2.6186087768313806</v>
      </c>
      <c r="BD56" s="1">
        <f t="shared" si="75"/>
        <v>-3.7366457474490691</v>
      </c>
      <c r="BE56" s="1">
        <f t="shared" si="80"/>
        <v>10.016841728435288</v>
      </c>
      <c r="BF56" s="1">
        <f t="shared" si="80"/>
        <v>10.016841852065076</v>
      </c>
      <c r="BG56" s="1">
        <f t="shared" si="80"/>
        <v>10.016840705860576</v>
      </c>
      <c r="BH56" s="1">
        <f t="shared" si="80"/>
        <v>10.016851332659911</v>
      </c>
      <c r="BI56" s="1">
        <f t="shared" si="80"/>
        <v>10.016752811386784</v>
      </c>
      <c r="BJ56" s="1">
        <f t="shared" si="80"/>
        <v>10.01766645463664</v>
      </c>
      <c r="BK56" s="1">
        <f t="shared" si="80"/>
        <v>10.009215080359153</v>
      </c>
      <c r="BL56" s="1">
        <f t="shared" si="76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49"/>
        <v>23665.929445833575</v>
      </c>
      <c r="F57" s="105">
        <f t="shared" si="79"/>
        <v>23666.5</v>
      </c>
      <c r="G57" s="1">
        <f t="shared" si="50"/>
        <v>-0.1979702000026009</v>
      </c>
      <c r="J57" s="1">
        <f>+G57</f>
        <v>-0.1979702000026009</v>
      </c>
      <c r="O57" s="1">
        <f t="shared" ca="1" si="77"/>
        <v>-0.19651016214476397</v>
      </c>
      <c r="P57" s="1">
        <f t="shared" si="51"/>
        <v>-0.18053819740913821</v>
      </c>
      <c r="Q57" s="271">
        <f t="shared" si="52"/>
        <v>38858.717299999997</v>
      </c>
      <c r="S57" s="2">
        <v>1</v>
      </c>
      <c r="X57" s="1">
        <f>AB57</f>
        <v>-0.17944046327663365</v>
      </c>
      <c r="Z57" s="1">
        <f t="shared" si="53"/>
        <v>23666.5</v>
      </c>
      <c r="AA57" s="1">
        <f t="shared" si="54"/>
        <v>-0.19906793413510546</v>
      </c>
      <c r="AB57" s="1">
        <f t="shared" si="55"/>
        <v>-0.17944046327663365</v>
      </c>
      <c r="AC57" s="1">
        <f t="shared" si="56"/>
        <v>-1.7432002593462698E-2</v>
      </c>
      <c r="AE57" s="1">
        <f t="shared" si="57"/>
        <v>1.2050202256655213E-6</v>
      </c>
      <c r="AF57" s="1">
        <f t="shared" si="36"/>
        <v>-1.7432002593462698E-2</v>
      </c>
      <c r="AG57" s="2"/>
      <c r="AH57" s="1">
        <f t="shared" si="58"/>
        <v>-1.852973672596726E-2</v>
      </c>
      <c r="AI57" s="1">
        <f t="shared" si="59"/>
        <v>0.91233147781588664</v>
      </c>
      <c r="AJ57" s="1">
        <f t="shared" si="60"/>
        <v>-0.60018421878940886</v>
      </c>
      <c r="AK57" s="1">
        <f t="shared" si="61"/>
        <v>-9.5970091618732087E-2</v>
      </c>
      <c r="AL57" s="1">
        <f t="shared" si="62"/>
        <v>-2.31101923427528</v>
      </c>
      <c r="AM57" s="1">
        <f t="shared" si="63"/>
        <v>-2.2679278691950038</v>
      </c>
      <c r="AN57" s="1">
        <f t="shared" si="78"/>
        <v>10.356083113489657</v>
      </c>
      <c r="AO57" s="1">
        <f t="shared" si="78"/>
        <v>10.356083136326486</v>
      </c>
      <c r="AP57" s="1">
        <f t="shared" si="78"/>
        <v>10.356082841935907</v>
      </c>
      <c r="AQ57" s="1">
        <f t="shared" si="78"/>
        <v>10.356086636946735</v>
      </c>
      <c r="AR57" s="1">
        <f t="shared" si="78"/>
        <v>10.356037716664497</v>
      </c>
      <c r="AS57" s="1">
        <f t="shared" si="78"/>
        <v>10.356668579356153</v>
      </c>
      <c r="AT57" s="1">
        <f t="shared" si="78"/>
        <v>10.348573707994479</v>
      </c>
      <c r="AU57" s="1">
        <f t="shared" si="64"/>
        <v>10.460382795102927</v>
      </c>
      <c r="AW57" s="1">
        <v>22500</v>
      </c>
      <c r="AX57" s="1">
        <f t="shared" si="69"/>
        <v>-0.19657101476107647</v>
      </c>
      <c r="AY57" s="1">
        <f t="shared" si="70"/>
        <v>-0.17132773617652775</v>
      </c>
      <c r="AZ57" s="1">
        <f t="shared" si="71"/>
        <v>-2.5243278584548712E-2</v>
      </c>
      <c r="BA57" s="1">
        <f t="shared" si="72"/>
        <v>0.89372200956189374</v>
      </c>
      <c r="BB57" s="1">
        <f t="shared" si="73"/>
        <v>-0.75834603712728366</v>
      </c>
      <c r="BC57" s="1">
        <f t="shared" si="74"/>
        <v>-2.528059860313332</v>
      </c>
      <c r="BD57" s="1">
        <f t="shared" si="75"/>
        <v>-3.1569066635135514</v>
      </c>
      <c r="BE57" s="1">
        <f t="shared" si="80"/>
        <v>10.117664836213727</v>
      </c>
      <c r="BF57" s="1">
        <f t="shared" si="80"/>
        <v>10.117664924618762</v>
      </c>
      <c r="BG57" s="1">
        <f t="shared" si="80"/>
        <v>10.117664040665229</v>
      </c>
      <c r="BH57" s="1">
        <f t="shared" si="80"/>
        <v>10.117672879261788</v>
      </c>
      <c r="BI57" s="1">
        <f t="shared" si="80"/>
        <v>10.117584505600361</v>
      </c>
      <c r="BJ57" s="1">
        <f t="shared" si="80"/>
        <v>10.118468411155517</v>
      </c>
      <c r="BK57" s="1">
        <f t="shared" si="80"/>
        <v>10.109656588270465</v>
      </c>
      <c r="BL57" s="1">
        <f t="shared" si="76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49"/>
        <v>25711.927933349249</v>
      </c>
      <c r="F58" s="105">
        <f t="shared" si="79"/>
        <v>25712.5</v>
      </c>
      <c r="G58" s="1">
        <f t="shared" si="50"/>
        <v>-0.19849499999691034</v>
      </c>
      <c r="K58" s="1">
        <f t="shared" ref="K58:K92" si="81">+G58</f>
        <v>-0.19849499999691034</v>
      </c>
      <c r="O58" s="1">
        <f t="shared" ca="1" si="77"/>
        <v>-0.19856757837644651</v>
      </c>
      <c r="P58" s="1">
        <f t="shared" si="51"/>
        <v>-0.19690620503176243</v>
      </c>
      <c r="Q58" s="271">
        <f t="shared" si="52"/>
        <v>39568.635399999999</v>
      </c>
      <c r="S58" s="2">
        <v>1</v>
      </c>
      <c r="Y58" s="1">
        <f t="shared" ref="Y58:Y92" si="82">AB58</f>
        <v>-0.19451935482500229</v>
      </c>
      <c r="Z58" s="1">
        <f t="shared" si="53"/>
        <v>25712.5</v>
      </c>
      <c r="AA58" s="1">
        <f t="shared" si="54"/>
        <v>-0.20088185020367047</v>
      </c>
      <c r="AB58" s="1">
        <f t="shared" si="55"/>
        <v>-0.19451935482500229</v>
      </c>
      <c r="AC58" s="1">
        <f t="shared" si="56"/>
        <v>-1.5887949651479105E-3</v>
      </c>
      <c r="AE58" s="1">
        <f t="shared" si="57"/>
        <v>5.6970539095108884E-6</v>
      </c>
      <c r="AF58" s="1">
        <f t="shared" si="36"/>
        <v>-1.5887949651479105E-3</v>
      </c>
      <c r="AG58" s="2"/>
      <c r="AH58" s="1">
        <f t="shared" si="58"/>
        <v>-3.9756451719080562E-3</v>
      </c>
      <c r="AI58" s="1">
        <f t="shared" si="59"/>
        <v>0.9575333094461449</v>
      </c>
      <c r="AJ58" s="1">
        <f t="shared" si="60"/>
        <v>-0.23413030262863363</v>
      </c>
      <c r="AK58" s="1">
        <f t="shared" si="61"/>
        <v>-0.12285197784593181</v>
      </c>
      <c r="AL58" s="1">
        <f t="shared" si="62"/>
        <v>-1.9036117421945526</v>
      </c>
      <c r="AM58" s="1">
        <f t="shared" si="63"/>
        <v>-1.4037333121110411</v>
      </c>
      <c r="AN58" s="1">
        <f t="shared" si="78"/>
        <v>10.788655807861167</v>
      </c>
      <c r="AO58" s="1">
        <f t="shared" si="78"/>
        <v>10.788655807894257</v>
      </c>
      <c r="AP58" s="1">
        <f t="shared" si="78"/>
        <v>10.788655806655196</v>
      </c>
      <c r="AQ58" s="1">
        <f t="shared" si="78"/>
        <v>10.78865585305369</v>
      </c>
      <c r="AR58" s="1">
        <f t="shared" si="78"/>
        <v>10.7886541155966</v>
      </c>
      <c r="AS58" s="1">
        <f t="shared" si="78"/>
        <v>10.788719186946562</v>
      </c>
      <c r="AT58" s="1">
        <f t="shared" si="78"/>
        <v>10.786295743584736</v>
      </c>
      <c r="AU58" s="1">
        <f t="shared" si="64"/>
        <v>10.915867780605033</v>
      </c>
      <c r="AW58" s="1">
        <v>23000</v>
      </c>
      <c r="AX58" s="1">
        <f t="shared" si="69"/>
        <v>-0.19780147315187979</v>
      </c>
      <c r="AY58" s="1">
        <f t="shared" si="70"/>
        <v>-0.17526483201174969</v>
      </c>
      <c r="AZ58" s="1">
        <f t="shared" si="71"/>
        <v>-2.2536641140130098E-2</v>
      </c>
      <c r="BA58" s="1">
        <f t="shared" si="72"/>
        <v>0.90104218971000594</v>
      </c>
      <c r="BB58" s="1">
        <f t="shared" si="73"/>
        <v>-0.69529438944057564</v>
      </c>
      <c r="BC58" s="1">
        <f t="shared" si="74"/>
        <v>-2.4361172513191609</v>
      </c>
      <c r="BD58" s="1">
        <f t="shared" si="75"/>
        <v>-2.716401482675237</v>
      </c>
      <c r="BE58" s="1">
        <f t="shared" si="80"/>
        <v>10.219260827462501</v>
      </c>
      <c r="BF58" s="1">
        <f t="shared" si="80"/>
        <v>10.219260882605367</v>
      </c>
      <c r="BG58" s="1">
        <f t="shared" si="80"/>
        <v>10.219260277134289</v>
      </c>
      <c r="BH58" s="1">
        <f t="shared" si="80"/>
        <v>10.219266925253715</v>
      </c>
      <c r="BI58" s="1">
        <f t="shared" si="80"/>
        <v>10.219193930852311</v>
      </c>
      <c r="BJ58" s="1">
        <f t="shared" si="80"/>
        <v>10.219995685527147</v>
      </c>
      <c r="BK58" s="1">
        <f t="shared" si="80"/>
        <v>10.211224900267869</v>
      </c>
      <c r="BL58" s="1">
        <f t="shared" si="76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49"/>
        <v>25885.427870521198</v>
      </c>
      <c r="F59" s="105">
        <f t="shared" si="79"/>
        <v>25886</v>
      </c>
      <c r="G59" s="1">
        <f t="shared" si="50"/>
        <v>-0.19851680000283523</v>
      </c>
      <c r="K59" s="1">
        <f t="shared" si="81"/>
        <v>-0.19851680000283523</v>
      </c>
      <c r="O59" s="1">
        <f t="shared" ca="1" si="77"/>
        <v>-0.19874204646842936</v>
      </c>
      <c r="P59" s="1">
        <f t="shared" si="51"/>
        <v>-0.19830669552479302</v>
      </c>
      <c r="Q59" s="271">
        <f t="shared" si="52"/>
        <v>39628.836199999998</v>
      </c>
      <c r="S59" s="2">
        <v>1</v>
      </c>
      <c r="Y59" s="1">
        <f t="shared" si="82"/>
        <v>-0.19588577383340017</v>
      </c>
      <c r="Z59" s="1">
        <f t="shared" si="53"/>
        <v>25886</v>
      </c>
      <c r="AA59" s="1">
        <f t="shared" si="54"/>
        <v>-0.20093772169422808</v>
      </c>
      <c r="AB59" s="1">
        <f t="shared" si="55"/>
        <v>-0.19588577383340017</v>
      </c>
      <c r="AC59" s="1">
        <f t="shared" si="56"/>
        <v>-2.1010447804220567E-4</v>
      </c>
      <c r="AE59" s="1">
        <f t="shared" si="57"/>
        <v>5.860861835856428E-6</v>
      </c>
      <c r="AF59" s="1">
        <f t="shared" ref="AF59:AF92" si="83">IF(S59&lt;&gt;0,G59-P59,-9999)</f>
        <v>-2.1010447804220567E-4</v>
      </c>
      <c r="AG59" s="2"/>
      <c r="AH59" s="1">
        <f t="shared" si="58"/>
        <v>-2.6310261694350704E-3</v>
      </c>
      <c r="AI59" s="1">
        <f t="shared" si="59"/>
        <v>0.96204491621894561</v>
      </c>
      <c r="AJ59" s="1">
        <f t="shared" si="60"/>
        <v>-0.19849501198405864</v>
      </c>
      <c r="AK59" s="1">
        <f t="shared" si="61"/>
        <v>-0.12431990943701395</v>
      </c>
      <c r="AL59" s="1">
        <f t="shared" si="62"/>
        <v>-1.8671099710561723</v>
      </c>
      <c r="AM59" s="1">
        <f t="shared" si="63"/>
        <v>-1.3508681573915338</v>
      </c>
      <c r="AN59" s="1">
        <f t="shared" si="78"/>
        <v>10.826364430028548</v>
      </c>
      <c r="AO59" s="1">
        <f t="shared" si="78"/>
        <v>10.826364430037565</v>
      </c>
      <c r="AP59" s="1">
        <f t="shared" si="78"/>
        <v>10.826364429625679</v>
      </c>
      <c r="AQ59" s="1">
        <f t="shared" si="78"/>
        <v>10.826364448441904</v>
      </c>
      <c r="AR59" s="1">
        <f t="shared" si="78"/>
        <v>10.826363588858669</v>
      </c>
      <c r="AS59" s="1">
        <f t="shared" si="78"/>
        <v>10.826402861686859</v>
      </c>
      <c r="AT59" s="1">
        <f t="shared" si="78"/>
        <v>10.82461767789173</v>
      </c>
      <c r="AU59" s="1">
        <f t="shared" si="64"/>
        <v>10.954492729277865</v>
      </c>
      <c r="AW59" s="1">
        <v>23500</v>
      </c>
      <c r="AX59" s="1">
        <f t="shared" si="69"/>
        <v>-0.1987892056217431</v>
      </c>
      <c r="AY59" s="1">
        <f t="shared" si="70"/>
        <v>-0.17921814492033836</v>
      </c>
      <c r="AZ59" s="1">
        <f t="shared" si="71"/>
        <v>-1.9571060701404741E-2</v>
      </c>
      <c r="BA59" s="1">
        <f t="shared" si="72"/>
        <v>0.90934802436248507</v>
      </c>
      <c r="BB59" s="1">
        <f t="shared" si="73"/>
        <v>-0.62511470958802406</v>
      </c>
      <c r="BC59" s="1">
        <f t="shared" si="74"/>
        <v>-2.3425663195642237</v>
      </c>
      <c r="BD59" s="1">
        <f t="shared" si="75"/>
        <v>-2.3684364327440521</v>
      </c>
      <c r="BE59" s="1">
        <f t="shared" si="80"/>
        <v>10.321741483572712</v>
      </c>
      <c r="BF59" s="1">
        <f t="shared" si="80"/>
        <v>10.321741512926973</v>
      </c>
      <c r="BG59" s="1">
        <f t="shared" si="80"/>
        <v>10.32174115101399</v>
      </c>
      <c r="BH59" s="1">
        <f t="shared" si="80"/>
        <v>10.32174561310349</v>
      </c>
      <c r="BI59" s="1">
        <f t="shared" si="80"/>
        <v>10.321690600950117</v>
      </c>
      <c r="BJ59" s="1">
        <f t="shared" si="80"/>
        <v>10.322369099022843</v>
      </c>
      <c r="BK59" s="1">
        <f t="shared" si="80"/>
        <v>10.314040606348188</v>
      </c>
      <c r="BL59" s="1">
        <f t="shared" si="76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49"/>
        <v>26760.924298545051</v>
      </c>
      <c r="F60" s="105">
        <f t="shared" si="79"/>
        <v>26761.5</v>
      </c>
      <c r="G60" s="1">
        <f t="shared" si="50"/>
        <v>-0.19975619999604532</v>
      </c>
      <c r="K60" s="1">
        <f t="shared" si="81"/>
        <v>-0.19975619999604532</v>
      </c>
      <c r="O60" s="1">
        <f t="shared" ca="1" si="77"/>
        <v>-0.19962243156659068</v>
      </c>
      <c r="P60" s="1">
        <f t="shared" si="51"/>
        <v>-0.20540351142460345</v>
      </c>
      <c r="Q60" s="271">
        <f t="shared" si="52"/>
        <v>39932.6149</v>
      </c>
      <c r="S60" s="2">
        <v>1</v>
      </c>
      <c r="Y60" s="1">
        <f t="shared" si="82"/>
        <v>-0.20402760477878223</v>
      </c>
      <c r="Z60" s="1">
        <f t="shared" si="53"/>
        <v>26761.5</v>
      </c>
      <c r="AA60" s="1">
        <f t="shared" si="54"/>
        <v>-0.20113210664186654</v>
      </c>
      <c r="AB60" s="1">
        <f t="shared" si="55"/>
        <v>-0.20402760477878223</v>
      </c>
      <c r="AC60" s="1">
        <f t="shared" si="56"/>
        <v>5.6473114285581216E-3</v>
      </c>
      <c r="AE60" s="1">
        <f t="shared" si="57"/>
        <v>1.8931190980149785E-6</v>
      </c>
      <c r="AF60" s="1">
        <f t="shared" si="83"/>
        <v>5.6473114285581216E-3</v>
      </c>
      <c r="AG60" s="2"/>
      <c r="AH60" s="1">
        <f t="shared" si="58"/>
        <v>4.2714047827368982E-3</v>
      </c>
      <c r="AI60" s="1">
        <f t="shared" si="59"/>
        <v>0.98616431960656792</v>
      </c>
      <c r="AJ60" s="1">
        <f t="shared" si="60"/>
        <v>-1.0151160503454064E-2</v>
      </c>
      <c r="AK60" s="1">
        <f t="shared" si="61"/>
        <v>-0.12924628511220354</v>
      </c>
      <c r="AL60" s="1">
        <f t="shared" si="62"/>
        <v>-1.6774391669561131</v>
      </c>
      <c r="AM60" s="1">
        <f t="shared" si="63"/>
        <v>-1.112762378243856</v>
      </c>
      <c r="AN60" s="1">
        <f t="shared" si="78"/>
        <v>11.019450776417319</v>
      </c>
      <c r="AO60" s="1">
        <f t="shared" si="78"/>
        <v>11.019450776417319</v>
      </c>
      <c r="AP60" s="1">
        <f t="shared" si="78"/>
        <v>11.019450776417463</v>
      </c>
      <c r="AQ60" s="1">
        <f t="shared" si="78"/>
        <v>11.019450776463488</v>
      </c>
      <c r="AR60" s="1">
        <f t="shared" si="78"/>
        <v>11.019450791295125</v>
      </c>
      <c r="AS60" s="1">
        <f t="shared" si="78"/>
        <v>11.019455570149935</v>
      </c>
      <c r="AT60" s="1">
        <f t="shared" si="78"/>
        <v>11.020948537941027</v>
      </c>
      <c r="AU60" s="1">
        <f t="shared" si="64"/>
        <v>11.149398450102447</v>
      </c>
      <c r="AW60" s="1">
        <v>24000</v>
      </c>
      <c r="AX60" s="1">
        <f t="shared" si="69"/>
        <v>-0.19955607988896404</v>
      </c>
      <c r="AY60" s="1">
        <f t="shared" si="70"/>
        <v>-0.18318767490229371</v>
      </c>
      <c r="AZ60" s="1">
        <f t="shared" si="71"/>
        <v>-1.6368404986670342E-2</v>
      </c>
      <c r="BA60" s="1">
        <f t="shared" si="72"/>
        <v>0.91863172795650549</v>
      </c>
      <c r="BB60" s="1">
        <f t="shared" si="73"/>
        <v>-0.54794058531786338</v>
      </c>
      <c r="BC60" s="1">
        <f t="shared" si="74"/>
        <v>-2.2471881877832307</v>
      </c>
      <c r="BD60" s="1">
        <f t="shared" si="75"/>
        <v>-2.0850312892720333</v>
      </c>
      <c r="BE60" s="1">
        <f t="shared" si="80"/>
        <v>10.425218023558033</v>
      </c>
      <c r="BF60" s="1">
        <f t="shared" si="80"/>
        <v>10.425218036395737</v>
      </c>
      <c r="BG60" s="1">
        <f t="shared" si="80"/>
        <v>10.425217853477942</v>
      </c>
      <c r="BH60" s="1">
        <f t="shared" si="80"/>
        <v>10.425220459783789</v>
      </c>
      <c r="BI60" s="1">
        <f t="shared" si="80"/>
        <v>10.425183324810718</v>
      </c>
      <c r="BJ60" s="1">
        <f t="shared" si="80"/>
        <v>10.425712631643059</v>
      </c>
      <c r="BK60" s="1">
        <f t="shared" si="80"/>
        <v>10.418208857048498</v>
      </c>
      <c r="BL60" s="1">
        <f t="shared" si="76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49"/>
        <v>26769.425106087183</v>
      </c>
      <c r="F61" s="105">
        <f t="shared" si="79"/>
        <v>26770</v>
      </c>
      <c r="G61" s="1">
        <f t="shared" si="50"/>
        <v>-0.19947599999431986</v>
      </c>
      <c r="K61" s="1">
        <f t="shared" si="81"/>
        <v>-0.19947599999431986</v>
      </c>
      <c r="O61" s="1">
        <f t="shared" ca="1" si="77"/>
        <v>-0.19963097899472818</v>
      </c>
      <c r="P61" s="1">
        <f t="shared" si="51"/>
        <v>-0.20547265626002287</v>
      </c>
      <c r="Q61" s="271">
        <f t="shared" si="52"/>
        <v>39935.5645</v>
      </c>
      <c r="S61" s="2">
        <v>1</v>
      </c>
      <c r="Y61" s="1">
        <f t="shared" si="82"/>
        <v>-0.20381489958164503</v>
      </c>
      <c r="Z61" s="1">
        <f t="shared" si="53"/>
        <v>26770</v>
      </c>
      <c r="AA61" s="1">
        <f t="shared" si="54"/>
        <v>-0.2011337566726977</v>
      </c>
      <c r="AB61" s="1">
        <f t="shared" si="55"/>
        <v>-0.20381489958164503</v>
      </c>
      <c r="AC61" s="1">
        <f t="shared" si="56"/>
        <v>5.9966562657030043E-3</v>
      </c>
      <c r="AE61" s="1">
        <f t="shared" si="57"/>
        <v>2.748157204706317E-6</v>
      </c>
      <c r="AF61" s="1">
        <f t="shared" si="83"/>
        <v>5.9966562657030043E-3</v>
      </c>
      <c r="AG61" s="2"/>
      <c r="AH61" s="1">
        <f t="shared" si="58"/>
        <v>4.3388995873251566E-3</v>
      </c>
      <c r="AI61" s="1">
        <f t="shared" si="59"/>
        <v>0.98640841295257464</v>
      </c>
      <c r="AJ61" s="1">
        <f t="shared" si="60"/>
        <v>-8.2628397657968106E-3</v>
      </c>
      <c r="AK61" s="1">
        <f t="shared" si="61"/>
        <v>-0.12927218196033696</v>
      </c>
      <c r="AL61" s="1">
        <f t="shared" si="62"/>
        <v>-1.6755507658973161</v>
      </c>
      <c r="AM61" s="1">
        <f t="shared" si="63"/>
        <v>-1.1106512482220199</v>
      </c>
      <c r="AN61" s="1">
        <f t="shared" si="78"/>
        <v>11.021349190447271</v>
      </c>
      <c r="AO61" s="1">
        <f t="shared" si="78"/>
        <v>11.021349190447271</v>
      </c>
      <c r="AP61" s="1">
        <f t="shared" si="78"/>
        <v>11.02134919044747</v>
      </c>
      <c r="AQ61" s="1">
        <f t="shared" si="78"/>
        <v>11.021349190506486</v>
      </c>
      <c r="AR61" s="1">
        <f t="shared" si="78"/>
        <v>11.0213492081234</v>
      </c>
      <c r="AS61" s="1">
        <f t="shared" si="78"/>
        <v>11.021354466406773</v>
      </c>
      <c r="AT61" s="1">
        <f t="shared" si="78"/>
        <v>11.022878743323517</v>
      </c>
      <c r="AU61" s="1">
        <f t="shared" si="64"/>
        <v>11.151290738654142</v>
      </c>
      <c r="AW61" s="1">
        <v>24500</v>
      </c>
      <c r="AX61" s="1">
        <f t="shared" ref="AX61:AX92" si="84">AB$3+AB$4*AW61+AB$5*AW61^2+AZ61</f>
        <v>-0.20012715134478171</v>
      </c>
      <c r="AY61" s="1">
        <f t="shared" ref="AY61:AY92" si="85">AB$3+AB$4*AW61+AB$5*AW61^2</f>
        <v>-0.18717342195761577</v>
      </c>
      <c r="AZ61" s="1">
        <f t="shared" ref="AZ61:AZ92" si="86">$AB$6*($AB$11/BA61*BB61+$AB$12)</f>
        <v>-1.2953729387165927E-2</v>
      </c>
      <c r="BA61" s="1">
        <f t="shared" ref="BA61:BA92" si="87">1+$AB$7*COS(BC61)</f>
        <v>0.92887792567094551</v>
      </c>
      <c r="BB61" s="1">
        <f t="shared" si="73"/>
        <v>-0.46397096892627276</v>
      </c>
      <c r="BC61" s="1">
        <f t="shared" si="74"/>
        <v>-2.1497604587169583</v>
      </c>
      <c r="BD61" s="1">
        <f t="shared" si="75"/>
        <v>-1.8483894208344238</v>
      </c>
      <c r="BE61" s="1">
        <f t="shared" ref="BE61:BK61" si="88">$BL61+$AB$7*SIN(BF61)</f>
        <v>10.529800379628524</v>
      </c>
      <c r="BF61" s="1">
        <f t="shared" si="88"/>
        <v>10.529800383945577</v>
      </c>
      <c r="BG61" s="1">
        <f t="shared" si="88"/>
        <v>10.529800309995588</v>
      </c>
      <c r="BH61" s="1">
        <f t="shared" si="88"/>
        <v>10.529801576740903</v>
      </c>
      <c r="BI61" s="1">
        <f t="shared" si="88"/>
        <v>10.529779878143064</v>
      </c>
      <c r="BJ61" s="1">
        <f t="shared" si="88"/>
        <v>10.530151691780612</v>
      </c>
      <c r="BK61" s="1">
        <f t="shared" si="88"/>
        <v>10.523818061958886</v>
      </c>
      <c r="BL61" s="1">
        <f t="shared" ref="BL61:BL92" si="89">RADIANS($AB$9)+$AB$18*(AW61-AB$15)</f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ref="E62:E92" si="90">+(C62-C$7)/C$8</f>
        <v>26789.425463457726</v>
      </c>
      <c r="F62" s="105">
        <f t="shared" si="79"/>
        <v>26790</v>
      </c>
      <c r="G62" s="1">
        <f t="shared" ref="G62:G92" si="91">+C62-(C$7+F62*C$8)</f>
        <v>-0.19935199999599718</v>
      </c>
      <c r="K62" s="1">
        <f t="shared" si="81"/>
        <v>-0.19935199999599718</v>
      </c>
      <c r="O62" s="1">
        <f t="shared" ca="1" si="77"/>
        <v>-0.1996510905903458</v>
      </c>
      <c r="P62" s="1">
        <f t="shared" ref="P62:P92" si="92">+D$11+D$12*F62+D$13*F62^2</f>
        <v>-0.20563536847788519</v>
      </c>
      <c r="Q62" s="271">
        <f t="shared" ref="Q62:Q92" si="93">+C62-15018.5</f>
        <v>39942.504200000003</v>
      </c>
      <c r="S62" s="2">
        <v>1</v>
      </c>
      <c r="Y62" s="1">
        <f t="shared" si="82"/>
        <v>-0.20384971466308346</v>
      </c>
      <c r="Z62" s="1">
        <f t="shared" ref="Z62:Z92" si="94">F62</f>
        <v>26790</v>
      </c>
      <c r="AA62" s="1">
        <f t="shared" ref="AA62:AA92" si="95">AB$3+AB$4*Z62+AB$5*Z62^2+AH62</f>
        <v>-0.2011376538107989</v>
      </c>
      <c r="AB62" s="1">
        <f t="shared" ref="AB62:AB92" si="96">G62-AH62</f>
        <v>-0.20384971466308346</v>
      </c>
      <c r="AC62" s="1">
        <f t="shared" ref="AC62:AC92" si="97">+G62-P62</f>
        <v>6.2833684818880131E-3</v>
      </c>
      <c r="AE62" s="1">
        <f t="shared" ref="AE62:AE92" si="98">+(G62-AA62)^2*S62</f>
        <v>3.1885595463159503E-6</v>
      </c>
      <c r="AF62" s="1">
        <f t="shared" si="83"/>
        <v>6.2833684818880131E-3</v>
      </c>
      <c r="AG62" s="2"/>
      <c r="AH62" s="1">
        <f t="shared" ref="AH62:AH92" si="99">$AB$6*($AB$11/AI62*AJ62+$AB$12)</f>
        <v>4.4977146670862897E-3</v>
      </c>
      <c r="AI62" s="1">
        <f t="shared" ref="AI62:AI92" si="100">1+$AB$7*COS(AL62)</f>
        <v>0.98698341716213545</v>
      </c>
      <c r="AJ62" s="1">
        <f t="shared" ref="AJ62:AJ92" si="101">SIN(AL62+RADIANS($AB$9))</f>
        <v>-3.8159375285273553E-3</v>
      </c>
      <c r="AK62" s="1">
        <f t="shared" ref="AK62:AK92" si="102">$AB$7*SIN(AL62)</f>
        <v>-0.12933134515066028</v>
      </c>
      <c r="AL62" s="1">
        <f t="shared" ref="AL62:AL92" si="103">2*ATAN(AM62)</f>
        <v>-1.6711037788945329</v>
      </c>
      <c r="AM62" s="1">
        <f t="shared" ref="AM62:AM92" si="104">SQRT((1+$AB$7)/(1-$AB$7))*TAN(AN62/2)</f>
        <v>-1.1056971987609567</v>
      </c>
      <c r="AN62" s="1">
        <f t="shared" ref="AN62:AT71" si="105">$AU62+$AB$7*SIN(AO62)</f>
        <v>11.025817901532314</v>
      </c>
      <c r="AO62" s="1">
        <f t="shared" si="105"/>
        <v>11.025817901532315</v>
      </c>
      <c r="AP62" s="1">
        <f t="shared" si="105"/>
        <v>11.025817901532706</v>
      </c>
      <c r="AQ62" s="1">
        <f t="shared" si="105"/>
        <v>11.025817901632333</v>
      </c>
      <c r="AR62" s="1">
        <f t="shared" si="105"/>
        <v>11.025817926978393</v>
      </c>
      <c r="AS62" s="1">
        <f t="shared" si="105"/>
        <v>11.025824374666607</v>
      </c>
      <c r="AT62" s="1">
        <f t="shared" si="105"/>
        <v>11.027422216593116</v>
      </c>
      <c r="AU62" s="1">
        <f t="shared" ref="AU62:AU92" si="106">RADIANS($AB$9)+$AB$18*(F62-AB$15)</f>
        <v>11.155743182305189</v>
      </c>
      <c r="AW62" s="1">
        <v>25000</v>
      </c>
      <c r="AX62" s="1">
        <f t="shared" si="84"/>
        <v>-0.20053094670601798</v>
      </c>
      <c r="AY62" s="1">
        <f t="shared" si="85"/>
        <v>-0.19117538608630452</v>
      </c>
      <c r="AZ62" s="1">
        <f t="shared" si="86"/>
        <v>-9.355560619713453E-3</v>
      </c>
      <c r="BA62" s="1">
        <f t="shared" si="87"/>
        <v>0.94006083741071877</v>
      </c>
      <c r="BB62" s="1">
        <f t="shared" si="73"/>
        <v>-0.37349213550534088</v>
      </c>
      <c r="BC62" s="1">
        <f t="shared" si="74"/>
        <v>-2.050058577397651</v>
      </c>
      <c r="BD62" s="1">
        <f t="shared" si="75"/>
        <v>-1.6466431272948863</v>
      </c>
      <c r="BE62" s="1">
        <f t="shared" ref="BE62:BK71" si="107">$BL62+$AB$7*SIN(BF62)</f>
        <v>10.635596183331169</v>
      </c>
      <c r="BF62" s="1">
        <f t="shared" si="107"/>
        <v>10.635596184317185</v>
      </c>
      <c r="BG62" s="1">
        <f t="shared" si="107"/>
        <v>10.635596162782607</v>
      </c>
      <c r="BH62" s="1">
        <f t="shared" si="107"/>
        <v>10.635596633097482</v>
      </c>
      <c r="BI62" s="1">
        <f t="shared" si="107"/>
        <v>10.63558636156178</v>
      </c>
      <c r="BJ62" s="1">
        <f t="shared" si="107"/>
        <v>10.635810752646714</v>
      </c>
      <c r="BK62" s="1">
        <f t="shared" si="107"/>
        <v>10.630938795444127</v>
      </c>
      <c r="BL62" s="1">
        <f t="shared" si="89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90"/>
        <v>26803.920008945792</v>
      </c>
      <c r="F63" s="105">
        <f t="shared" si="79"/>
        <v>26804.5</v>
      </c>
      <c r="G63" s="1">
        <f t="shared" si="91"/>
        <v>-0.20124460000079125</v>
      </c>
      <c r="K63" s="1">
        <f t="shared" si="81"/>
        <v>-0.20124460000079125</v>
      </c>
      <c r="O63" s="1">
        <f t="shared" ca="1" si="77"/>
        <v>-0.19966567149716857</v>
      </c>
      <c r="P63" s="1">
        <f t="shared" si="92"/>
        <v>-0.20575335106101725</v>
      </c>
      <c r="Q63" s="271">
        <f t="shared" si="93"/>
        <v>39947.533499999998</v>
      </c>
      <c r="S63" s="2">
        <v>1</v>
      </c>
      <c r="Y63" s="1">
        <f t="shared" si="82"/>
        <v>-0.20585745749019455</v>
      </c>
      <c r="Z63" s="1">
        <f t="shared" si="94"/>
        <v>26804.5</v>
      </c>
      <c r="AA63" s="1">
        <f t="shared" si="95"/>
        <v>-0.20114049357161395</v>
      </c>
      <c r="AB63" s="1">
        <f t="shared" si="96"/>
        <v>-0.20585745749019455</v>
      </c>
      <c r="AC63" s="1">
        <f t="shared" si="97"/>
        <v>4.5087510602259961E-3</v>
      </c>
      <c r="AE63" s="1">
        <f t="shared" si="98"/>
        <v>1.0838148596047662E-8</v>
      </c>
      <c r="AF63" s="1">
        <f t="shared" si="83"/>
        <v>4.5087510602259961E-3</v>
      </c>
      <c r="AG63" s="2"/>
      <c r="AH63" s="1">
        <f t="shared" si="99"/>
        <v>4.6128574894032928E-3</v>
      </c>
      <c r="AI63" s="1">
        <f t="shared" si="100"/>
        <v>0.98740087650423325</v>
      </c>
      <c r="AJ63" s="1">
        <f t="shared" si="101"/>
        <v>-5.8863725098695391E-4</v>
      </c>
      <c r="AK63" s="1">
        <f t="shared" si="102"/>
        <v>-0.12937268009279482</v>
      </c>
      <c r="AL63" s="1">
        <f t="shared" si="103"/>
        <v>-1.6678764693900394</v>
      </c>
      <c r="AM63" s="1">
        <f t="shared" si="104"/>
        <v>-1.1021171285985805</v>
      </c>
      <c r="AN63" s="1">
        <f t="shared" si="105"/>
        <v>11.029059346568141</v>
      </c>
      <c r="AO63" s="1">
        <f t="shared" si="105"/>
        <v>11.029059346568143</v>
      </c>
      <c r="AP63" s="1">
        <f t="shared" si="105"/>
        <v>11.029059346568751</v>
      </c>
      <c r="AQ63" s="1">
        <f t="shared" si="105"/>
        <v>11.029059346708218</v>
      </c>
      <c r="AR63" s="1">
        <f t="shared" si="105"/>
        <v>11.029059378756756</v>
      </c>
      <c r="AS63" s="1">
        <f t="shared" si="105"/>
        <v>11.029066742486755</v>
      </c>
      <c r="AT63" s="1">
        <f t="shared" si="105"/>
        <v>11.030717825528489</v>
      </c>
      <c r="AU63" s="1">
        <f t="shared" si="106"/>
        <v>11.158971203952198</v>
      </c>
      <c r="AW63" s="1">
        <v>25500</v>
      </c>
      <c r="AX63" s="1">
        <f t="shared" si="84"/>
        <v>-0.20079974831252967</v>
      </c>
      <c r="AY63" s="1">
        <f t="shared" si="85"/>
        <v>-0.19519356728835999</v>
      </c>
      <c r="AZ63" s="1">
        <f t="shared" si="86"/>
        <v>-5.606181024169681E-3</v>
      </c>
      <c r="BA63" s="1">
        <f t="shared" si="87"/>
        <v>0.95214090429097686</v>
      </c>
      <c r="BB63" s="1">
        <f t="shared" si="73"/>
        <v>-0.27690357230819423</v>
      </c>
      <c r="BC63" s="1">
        <f t="shared" si="74"/>
        <v>-1.947858005971512</v>
      </c>
      <c r="BD63" s="1">
        <f t="shared" si="75"/>
        <v>-1.4715669903745261</v>
      </c>
      <c r="BE63" s="1">
        <f t="shared" si="107"/>
        <v>10.742709401687005</v>
      </c>
      <c r="BF63" s="1">
        <f t="shared" si="107"/>
        <v>10.742709401803573</v>
      </c>
      <c r="BG63" s="1">
        <f t="shared" si="107"/>
        <v>10.742709398219015</v>
      </c>
      <c r="BH63" s="1">
        <f t="shared" si="107"/>
        <v>10.742709508447293</v>
      </c>
      <c r="BI63" s="1">
        <f t="shared" si="107"/>
        <v>10.742706118853913</v>
      </c>
      <c r="BJ63" s="1">
        <f t="shared" si="107"/>
        <v>10.742810371466787</v>
      </c>
      <c r="BK63" s="1">
        <f t="shared" si="107"/>
        <v>10.739622923118562</v>
      </c>
      <c r="BL63" s="1">
        <f t="shared" si="89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90"/>
        <v>26803.922314562165</v>
      </c>
      <c r="F64" s="105">
        <f t="shared" si="79"/>
        <v>26804.5</v>
      </c>
      <c r="G64" s="1">
        <f t="shared" si="91"/>
        <v>-0.20044459999917308</v>
      </c>
      <c r="K64" s="1">
        <f t="shared" si="81"/>
        <v>-0.20044459999917308</v>
      </c>
      <c r="O64" s="1">
        <f t="shared" ca="1" si="77"/>
        <v>-0.19966567149716857</v>
      </c>
      <c r="P64" s="1">
        <f t="shared" si="92"/>
        <v>-0.20575335106101725</v>
      </c>
      <c r="Q64" s="271">
        <f t="shared" si="93"/>
        <v>39947.534299999999</v>
      </c>
      <c r="S64" s="2">
        <v>1</v>
      </c>
      <c r="Y64" s="1">
        <f t="shared" si="82"/>
        <v>-0.20505745748857637</v>
      </c>
      <c r="Z64" s="1">
        <f t="shared" si="94"/>
        <v>26804.5</v>
      </c>
      <c r="AA64" s="1">
        <f t="shared" si="95"/>
        <v>-0.20114049357161395</v>
      </c>
      <c r="AB64" s="1">
        <f t="shared" si="96"/>
        <v>-0.20505745748857637</v>
      </c>
      <c r="AC64" s="1">
        <f t="shared" si="97"/>
        <v>5.3087510618441691E-3</v>
      </c>
      <c r="AE64" s="1">
        <f t="shared" si="98"/>
        <v>4.8426786416452394E-7</v>
      </c>
      <c r="AF64" s="1">
        <f t="shared" si="83"/>
        <v>5.3087510618441691E-3</v>
      </c>
      <c r="AG64" s="2"/>
      <c r="AH64" s="1">
        <f t="shared" si="99"/>
        <v>4.6128574894032928E-3</v>
      </c>
      <c r="AI64" s="1">
        <f t="shared" si="100"/>
        <v>0.98740087650423325</v>
      </c>
      <c r="AJ64" s="1">
        <f t="shared" si="101"/>
        <v>-5.8863725098695391E-4</v>
      </c>
      <c r="AK64" s="1">
        <f t="shared" si="102"/>
        <v>-0.12937268009279482</v>
      </c>
      <c r="AL64" s="1">
        <f t="shared" si="103"/>
        <v>-1.6678764693900394</v>
      </c>
      <c r="AM64" s="1">
        <f t="shared" si="104"/>
        <v>-1.1021171285985805</v>
      </c>
      <c r="AN64" s="1">
        <f t="shared" si="105"/>
        <v>11.029059346568141</v>
      </c>
      <c r="AO64" s="1">
        <f t="shared" si="105"/>
        <v>11.029059346568143</v>
      </c>
      <c r="AP64" s="1">
        <f t="shared" si="105"/>
        <v>11.029059346568751</v>
      </c>
      <c r="AQ64" s="1">
        <f t="shared" si="105"/>
        <v>11.029059346708218</v>
      </c>
      <c r="AR64" s="1">
        <f t="shared" si="105"/>
        <v>11.029059378756756</v>
      </c>
      <c r="AS64" s="1">
        <f t="shared" si="105"/>
        <v>11.029066742486755</v>
      </c>
      <c r="AT64" s="1">
        <f t="shared" si="105"/>
        <v>11.030717825528489</v>
      </c>
      <c r="AU64" s="1">
        <f t="shared" si="106"/>
        <v>11.158971203952198</v>
      </c>
      <c r="AW64" s="1">
        <v>26000</v>
      </c>
      <c r="AX64" s="1">
        <f t="shared" si="84"/>
        <v>-0.20096986019769281</v>
      </c>
      <c r="AY64" s="1">
        <f t="shared" si="85"/>
        <v>-0.19922796556378217</v>
      </c>
      <c r="AZ64" s="1">
        <f t="shared" si="86"/>
        <v>-1.7418946339106288E-3</v>
      </c>
      <c r="BA64" s="1">
        <f t="shared" si="87"/>
        <v>0.96506084167675366</v>
      </c>
      <c r="BB64" s="1">
        <f t="shared" si="73"/>
        <v>-0.17474776350357324</v>
      </c>
      <c r="BC64" s="1">
        <f t="shared" si="74"/>
        <v>-1.8429374161905685</v>
      </c>
      <c r="BD64" s="1">
        <f t="shared" si="75"/>
        <v>-1.3172731681372767</v>
      </c>
      <c r="BE64" s="1">
        <f t="shared" si="107"/>
        <v>10.851238558962145</v>
      </c>
      <c r="BF64" s="1">
        <f t="shared" si="107"/>
        <v>10.851238558965267</v>
      </c>
      <c r="BG64" s="1">
        <f t="shared" si="107"/>
        <v>10.851238558798272</v>
      </c>
      <c r="BH64" s="1">
        <f t="shared" si="107"/>
        <v>10.851238567730222</v>
      </c>
      <c r="BI64" s="1">
        <f t="shared" si="107"/>
        <v>10.851238089993689</v>
      </c>
      <c r="BJ64" s="1">
        <f t="shared" si="107"/>
        <v>10.851263644532477</v>
      </c>
      <c r="BK64" s="1">
        <f t="shared" si="107"/>
        <v>10.849902959886133</v>
      </c>
      <c r="BL64" s="1">
        <f t="shared" si="89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90"/>
        <v>26835.423950973371</v>
      </c>
      <c r="F65" s="105">
        <f t="shared" si="79"/>
        <v>26836</v>
      </c>
      <c r="G65" s="1">
        <f t="shared" si="91"/>
        <v>-0.19987680000485852</v>
      </c>
      <c r="K65" s="1">
        <f t="shared" si="81"/>
        <v>-0.19987680000485852</v>
      </c>
      <c r="O65" s="1">
        <f t="shared" ca="1" si="77"/>
        <v>-0.19969734726026631</v>
      </c>
      <c r="P65" s="1">
        <f t="shared" si="92"/>
        <v>-0.20600970504903796</v>
      </c>
      <c r="Q65" s="271">
        <f t="shared" si="93"/>
        <v>39958.464699999997</v>
      </c>
      <c r="S65" s="2">
        <v>1</v>
      </c>
      <c r="Y65" s="1">
        <f t="shared" si="82"/>
        <v>-0.20473979447348575</v>
      </c>
      <c r="Z65" s="1">
        <f t="shared" si="94"/>
        <v>26836</v>
      </c>
      <c r="AA65" s="1">
        <f t="shared" si="95"/>
        <v>-0.20114671058041073</v>
      </c>
      <c r="AB65" s="1">
        <f t="shared" si="96"/>
        <v>-0.20473979447348575</v>
      </c>
      <c r="AC65" s="1">
        <f t="shared" si="97"/>
        <v>6.1329050441794319E-3</v>
      </c>
      <c r="AE65" s="1">
        <f t="shared" si="98"/>
        <v>1.6126728698993256E-6</v>
      </c>
      <c r="AF65" s="1">
        <f t="shared" si="83"/>
        <v>6.1329050441794319E-3</v>
      </c>
      <c r="AG65" s="2"/>
      <c r="AH65" s="1">
        <f t="shared" si="99"/>
        <v>4.862994468627228E-3</v>
      </c>
      <c r="AI65" s="1">
        <f t="shared" si="100"/>
        <v>0.98830943661669435</v>
      </c>
      <c r="AJ65" s="1">
        <f t="shared" si="101"/>
        <v>6.4317888998515422E-3</v>
      </c>
      <c r="AK65" s="1">
        <f t="shared" si="102"/>
        <v>-0.12945794295845706</v>
      </c>
      <c r="AL65" s="1">
        <f t="shared" si="103"/>
        <v>-1.6608559988594398</v>
      </c>
      <c r="AM65" s="1">
        <f t="shared" si="104"/>
        <v>-1.0943730709206165</v>
      </c>
      <c r="AN65" s="1">
        <f t="shared" si="105"/>
        <v>11.036105834741512</v>
      </c>
      <c r="AO65" s="1">
        <f t="shared" si="105"/>
        <v>11.03610583474152</v>
      </c>
      <c r="AP65" s="1">
        <f t="shared" si="105"/>
        <v>11.036105834742909</v>
      </c>
      <c r="AQ65" s="1">
        <f t="shared" si="105"/>
        <v>11.036105835006731</v>
      </c>
      <c r="AR65" s="1">
        <f t="shared" si="105"/>
        <v>11.036105885096147</v>
      </c>
      <c r="AS65" s="1">
        <f t="shared" si="105"/>
        <v>11.036115393944723</v>
      </c>
      <c r="AT65" s="1">
        <f t="shared" si="105"/>
        <v>11.037881856017522</v>
      </c>
      <c r="AU65" s="1">
        <f t="shared" si="106"/>
        <v>11.165983802702597</v>
      </c>
      <c r="AW65" s="1">
        <v>26500</v>
      </c>
      <c r="AX65" s="1">
        <f t="shared" si="84"/>
        <v>-0.20108182967267013</v>
      </c>
      <c r="AY65" s="1">
        <f t="shared" si="85"/>
        <v>-0.20327858091257103</v>
      </c>
      <c r="AZ65" s="1">
        <f t="shared" si="86"/>
        <v>2.1967512399009045E-3</v>
      </c>
      <c r="BA65" s="1">
        <f t="shared" si="87"/>
        <v>0.97874115790619665</v>
      </c>
      <c r="BB65" s="1">
        <f t="shared" si="73"/>
        <v>-6.7743371222702894E-2</v>
      </c>
      <c r="BC65" s="1">
        <f t="shared" si="74"/>
        <v>-1.7350831248677749</v>
      </c>
      <c r="BD65" s="1">
        <f t="shared" si="75"/>
        <v>-1.1794294976741087</v>
      </c>
      <c r="BE65" s="1">
        <f t="shared" si="107"/>
        <v>10.961274480664354</v>
      </c>
      <c r="BF65" s="1">
        <f t="shared" si="107"/>
        <v>10.961274480664352</v>
      </c>
      <c r="BG65" s="1">
        <f t="shared" si="107"/>
        <v>10.961274480664557</v>
      </c>
      <c r="BH65" s="1">
        <f t="shared" si="107"/>
        <v>10.961274480618888</v>
      </c>
      <c r="BI65" s="1">
        <f t="shared" si="107"/>
        <v>10.961274490863744</v>
      </c>
      <c r="BJ65" s="1">
        <f t="shared" si="107"/>
        <v>10.961272192638559</v>
      </c>
      <c r="BK65" s="1">
        <f t="shared" si="107"/>
        <v>10.961791667491349</v>
      </c>
      <c r="BL65" s="1">
        <f t="shared" si="89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90"/>
        <v>26838.40857135941</v>
      </c>
      <c r="F66" s="105">
        <f t="shared" si="79"/>
        <v>26839</v>
      </c>
      <c r="G66" s="1">
        <f t="shared" si="91"/>
        <v>-0.20521319999534171</v>
      </c>
      <c r="K66" s="1">
        <f t="shared" si="81"/>
        <v>-0.20521319999534171</v>
      </c>
      <c r="O66" s="1">
        <f t="shared" ca="1" si="77"/>
        <v>-0.19970036399960894</v>
      </c>
      <c r="P66" s="1">
        <f t="shared" si="92"/>
        <v>-0.20603412307149793</v>
      </c>
      <c r="Q66" s="271">
        <f t="shared" si="93"/>
        <v>39959.5003</v>
      </c>
      <c r="S66" s="2">
        <v>1</v>
      </c>
      <c r="Y66" s="1">
        <f t="shared" si="82"/>
        <v>-0.21010001663312047</v>
      </c>
      <c r="Z66" s="1">
        <f t="shared" si="94"/>
        <v>26839</v>
      </c>
      <c r="AA66" s="1">
        <f t="shared" si="95"/>
        <v>-0.20114730643371917</v>
      </c>
      <c r="AB66" s="1">
        <f t="shared" si="96"/>
        <v>-0.21010001663312047</v>
      </c>
      <c r="AC66" s="1">
        <f t="shared" si="97"/>
        <v>8.209230761562214E-4</v>
      </c>
      <c r="AE66" s="1">
        <f t="shared" si="98"/>
        <v>1.6531490454443634E-5</v>
      </c>
      <c r="AF66" s="1">
        <f t="shared" si="83"/>
        <v>8.209230761562214E-4</v>
      </c>
      <c r="AG66" s="2"/>
      <c r="AH66" s="1">
        <f t="shared" si="99"/>
        <v>4.8868166377787721E-3</v>
      </c>
      <c r="AI66" s="1">
        <f t="shared" si="100"/>
        <v>0.988396084162522</v>
      </c>
      <c r="AJ66" s="1">
        <f t="shared" si="101"/>
        <v>7.1010637762132164E-3</v>
      </c>
      <c r="AK66" s="1">
        <f t="shared" si="102"/>
        <v>-0.12946573834219977</v>
      </c>
      <c r="AL66" s="1">
        <f t="shared" si="103"/>
        <v>-1.660186708648842</v>
      </c>
      <c r="AM66" s="1">
        <f t="shared" si="104"/>
        <v>-1.0936379065049804</v>
      </c>
      <c r="AN66" s="1">
        <f t="shared" si="105"/>
        <v>11.036777267025169</v>
      </c>
      <c r="AO66" s="1">
        <f t="shared" si="105"/>
        <v>11.036777267025176</v>
      </c>
      <c r="AP66" s="1">
        <f t="shared" si="105"/>
        <v>11.03677726702667</v>
      </c>
      <c r="AQ66" s="1">
        <f t="shared" si="105"/>
        <v>11.036777267305474</v>
      </c>
      <c r="AR66" s="1">
        <f t="shared" si="105"/>
        <v>11.03677731937738</v>
      </c>
      <c r="AS66" s="1">
        <f t="shared" si="105"/>
        <v>11.036787043572359</v>
      </c>
      <c r="AT66" s="1">
        <f t="shared" si="105"/>
        <v>11.038564473304987</v>
      </c>
      <c r="AU66" s="1">
        <f t="shared" si="106"/>
        <v>11.166651669250253</v>
      </c>
      <c r="AW66" s="1">
        <v>27000</v>
      </c>
      <c r="AX66" s="1">
        <f t="shared" si="84"/>
        <v>-0.20118058928857976</v>
      </c>
      <c r="AY66" s="1">
        <f t="shared" si="85"/>
        <v>-0.20734541333472659</v>
      </c>
      <c r="AZ66" s="1">
        <f t="shared" si="86"/>
        <v>6.164824046146827E-3</v>
      </c>
      <c r="BA66" s="1">
        <f t="shared" si="87"/>
        <v>0.99307526629928744</v>
      </c>
      <c r="BB66" s="1">
        <f t="shared" si="73"/>
        <v>4.3179402540428728E-2</v>
      </c>
      <c r="BC66" s="1">
        <f t="shared" si="74"/>
        <v>-1.6240950005772965</v>
      </c>
      <c r="BD66" s="1">
        <f t="shared" si="75"/>
        <v>-1.0547712580521196</v>
      </c>
      <c r="BE66" s="1">
        <f t="shared" si="107"/>
        <v>11.072897505397687</v>
      </c>
      <c r="BF66" s="1">
        <f t="shared" si="107"/>
        <v>11.072897505397933</v>
      </c>
      <c r="BG66" s="1">
        <f t="shared" si="107"/>
        <v>11.072897505422297</v>
      </c>
      <c r="BH66" s="1">
        <f t="shared" si="107"/>
        <v>11.072897507848925</v>
      </c>
      <c r="BI66" s="1">
        <f t="shared" si="107"/>
        <v>11.072897749524699</v>
      </c>
      <c r="BJ66" s="1">
        <f t="shared" si="107"/>
        <v>11.072921815026692</v>
      </c>
      <c r="BK66" s="1">
        <f t="shared" si="107"/>
        <v>11.075281896562423</v>
      </c>
      <c r="BL66" s="1">
        <f t="shared" si="89"/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90"/>
        <v>26914.420996326007</v>
      </c>
      <c r="F67" s="105">
        <f t="shared" si="79"/>
        <v>26915</v>
      </c>
      <c r="G67" s="1">
        <f t="shared" si="91"/>
        <v>-0.20090199999685865</v>
      </c>
      <c r="K67" s="1">
        <f t="shared" si="81"/>
        <v>-0.20090199999685865</v>
      </c>
      <c r="O67" s="1">
        <f t="shared" ca="1" si="77"/>
        <v>-0.1997767880629559</v>
      </c>
      <c r="P67" s="1">
        <f t="shared" si="92"/>
        <v>-0.20665290770843411</v>
      </c>
      <c r="Q67" s="271">
        <f t="shared" si="93"/>
        <v>39985.875</v>
      </c>
      <c r="S67" s="2">
        <v>1</v>
      </c>
      <c r="Y67" s="1">
        <f t="shared" si="82"/>
        <v>-0.20639224394541647</v>
      </c>
      <c r="Z67" s="1">
        <f t="shared" si="94"/>
        <v>26915</v>
      </c>
      <c r="AA67" s="1">
        <f t="shared" si="95"/>
        <v>-0.20116266375987629</v>
      </c>
      <c r="AB67" s="1">
        <f t="shared" si="96"/>
        <v>-0.20639224394541647</v>
      </c>
      <c r="AC67" s="1">
        <f t="shared" si="97"/>
        <v>5.7509077115754648E-3</v>
      </c>
      <c r="AE67" s="1">
        <f t="shared" si="98"/>
        <v>6.7945597350518154E-8</v>
      </c>
      <c r="AF67" s="1">
        <f t="shared" si="83"/>
        <v>5.7509077115754648E-3</v>
      </c>
      <c r="AG67" s="2"/>
      <c r="AH67" s="1">
        <f t="shared" si="99"/>
        <v>5.4902439485578144E-3</v>
      </c>
      <c r="AI67" s="1">
        <f t="shared" si="100"/>
        <v>0.99059787281146905</v>
      </c>
      <c r="AJ67" s="1">
        <f t="shared" si="101"/>
        <v>2.4093395392755967E-2</v>
      </c>
      <c r="AK67" s="1">
        <f t="shared" si="102"/>
        <v>-0.12964423732501534</v>
      </c>
      <c r="AL67" s="1">
        <f t="shared" si="103"/>
        <v>-1.6431921051005041</v>
      </c>
      <c r="AM67" s="1">
        <f t="shared" si="104"/>
        <v>-1.0751488324644776</v>
      </c>
      <c r="AN67" s="1">
        <f t="shared" si="105"/>
        <v>11.053806558574248</v>
      </c>
      <c r="AO67" s="1">
        <f t="shared" si="105"/>
        <v>11.0538065585743</v>
      </c>
      <c r="AP67" s="1">
        <f t="shared" si="105"/>
        <v>11.053806558581147</v>
      </c>
      <c r="AQ67" s="1">
        <f t="shared" si="105"/>
        <v>11.053806559486443</v>
      </c>
      <c r="AR67" s="1">
        <f t="shared" si="105"/>
        <v>11.053806679154746</v>
      </c>
      <c r="AS67" s="1">
        <f t="shared" si="105"/>
        <v>11.053822495595579</v>
      </c>
      <c r="AT67" s="1">
        <f t="shared" si="105"/>
        <v>11.055876483259883</v>
      </c>
      <c r="AU67" s="1">
        <f t="shared" si="106"/>
        <v>11.183570955124233</v>
      </c>
      <c r="AW67" s="1">
        <v>27500</v>
      </c>
      <c r="AX67" s="1">
        <f t="shared" si="84"/>
        <v>-0.20131547410225331</v>
      </c>
      <c r="AY67" s="1">
        <f t="shared" si="85"/>
        <v>-0.21142846283024883</v>
      </c>
      <c r="AZ67" s="1">
        <f t="shared" si="86"/>
        <v>1.0112988727995509E-2</v>
      </c>
      <c r="BA67" s="1">
        <f t="shared" si="87"/>
        <v>1.0079244481077723</v>
      </c>
      <c r="BB67" s="1">
        <f t="shared" si="73"/>
        <v>0.15684350995881607</v>
      </c>
      <c r="BC67" s="1">
        <f t="shared" si="74"/>
        <v>-1.5097940421152349</v>
      </c>
      <c r="BD67" s="1">
        <f t="shared" si="75"/>
        <v>-0.94078546240450345</v>
      </c>
      <c r="BE67" s="1">
        <f t="shared" si="107"/>
        <v>11.186174131626251</v>
      </c>
      <c r="BF67" s="1">
        <f t="shared" si="107"/>
        <v>11.186174131663513</v>
      </c>
      <c r="BG67" s="1">
        <f t="shared" si="107"/>
        <v>11.186174133176692</v>
      </c>
      <c r="BH67" s="1">
        <f t="shared" si="107"/>
        <v>11.186174194624734</v>
      </c>
      <c r="BI67" s="1">
        <f t="shared" si="107"/>
        <v>11.186176689925807</v>
      </c>
      <c r="BJ67" s="1">
        <f t="shared" si="107"/>
        <v>11.186277992636802</v>
      </c>
      <c r="BK67" s="1">
        <f t="shared" si="107"/>
        <v>11.190346675101708</v>
      </c>
      <c r="BL67" s="1">
        <f t="shared" si="89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90"/>
        <v>28009.418731057925</v>
      </c>
      <c r="F68" s="105">
        <f t="shared" si="79"/>
        <v>28010</v>
      </c>
      <c r="G68" s="1">
        <f t="shared" si="91"/>
        <v>-0.20168800000101328</v>
      </c>
      <c r="K68" s="1">
        <f t="shared" si="81"/>
        <v>-0.20168800000101328</v>
      </c>
      <c r="O68" s="1">
        <f t="shared" ca="1" si="77"/>
        <v>-0.2008778979230206</v>
      </c>
      <c r="P68" s="1">
        <f t="shared" si="92"/>
        <v>-0.21560988014466392</v>
      </c>
      <c r="Q68" s="271">
        <f t="shared" si="93"/>
        <v>40365.815999999999</v>
      </c>
      <c r="S68" s="2">
        <v>1</v>
      </c>
      <c r="Y68" s="1">
        <f t="shared" si="82"/>
        <v>-0.21575202586964695</v>
      </c>
      <c r="Z68" s="1">
        <f t="shared" si="94"/>
        <v>28010</v>
      </c>
      <c r="AA68" s="1">
        <f t="shared" si="95"/>
        <v>-0.20154585427603025</v>
      </c>
      <c r="AB68" s="1">
        <f t="shared" si="96"/>
        <v>-0.21575202586964695</v>
      </c>
      <c r="AC68" s="1">
        <f t="shared" si="97"/>
        <v>1.3921880143650645E-2</v>
      </c>
      <c r="AE68" s="1">
        <f t="shared" si="98"/>
        <v>2.02054071309507E-8</v>
      </c>
      <c r="AF68" s="1">
        <f t="shared" si="83"/>
        <v>1.3921880143650645E-2</v>
      </c>
      <c r="AG68" s="2"/>
      <c r="AH68" s="1">
        <f t="shared" si="99"/>
        <v>1.4064025868633661E-2</v>
      </c>
      <c r="AI68" s="1">
        <f t="shared" si="100"/>
        <v>1.0234189211420457</v>
      </c>
      <c r="AJ68" s="1">
        <f t="shared" si="101"/>
        <v>0.27409395187063301</v>
      </c>
      <c r="AK68" s="1">
        <f t="shared" si="102"/>
        <v>-0.12785766461106998</v>
      </c>
      <c r="AL68" s="1">
        <f t="shared" si="103"/>
        <v>-1.3896403852910304</v>
      </c>
      <c r="AM68" s="1">
        <f t="shared" si="104"/>
        <v>-0.83347214568108741</v>
      </c>
      <c r="AN68" s="1">
        <f t="shared" si="105"/>
        <v>11.303470273216071</v>
      </c>
      <c r="AO68" s="1">
        <f t="shared" si="105"/>
        <v>11.303470273751092</v>
      </c>
      <c r="AP68" s="1">
        <f t="shared" si="105"/>
        <v>11.30347028733293</v>
      </c>
      <c r="AQ68" s="1">
        <f t="shared" si="105"/>
        <v>11.303470632115737</v>
      </c>
      <c r="AR68" s="1">
        <f t="shared" si="105"/>
        <v>11.303479384501639</v>
      </c>
      <c r="AS68" s="1">
        <f t="shared" si="105"/>
        <v>11.303701485093132</v>
      </c>
      <c r="AT68" s="1">
        <f t="shared" si="105"/>
        <v>11.309286568264962</v>
      </c>
      <c r="AU68" s="1">
        <f t="shared" si="106"/>
        <v>11.427342245019055</v>
      </c>
      <c r="AW68" s="1">
        <v>28000</v>
      </c>
      <c r="AX68" s="1">
        <f t="shared" si="84"/>
        <v>-0.20154005918444348</v>
      </c>
      <c r="AY68" s="1">
        <f t="shared" si="85"/>
        <v>-0.21552772939913778</v>
      </c>
      <c r="AZ68" s="1">
        <f t="shared" si="86"/>
        <v>1.3987670214694291E-2</v>
      </c>
      <c r="BA68" s="1">
        <f t="shared" si="87"/>
        <v>1.0231130997832227</v>
      </c>
      <c r="BB68" s="1">
        <f t="shared" si="73"/>
        <v>0.27179338505127759</v>
      </c>
      <c r="BC68" s="1">
        <f t="shared" si="74"/>
        <v>-1.3920317529811783</v>
      </c>
      <c r="BD68" s="1">
        <f t="shared" si="75"/>
        <v>-0.83550046450549009</v>
      </c>
      <c r="BE68" s="1">
        <f t="shared" si="107"/>
        <v>11.301153105161516</v>
      </c>
      <c r="BF68" s="1">
        <f t="shared" si="107"/>
        <v>11.301153105674839</v>
      </c>
      <c r="BG68" s="1">
        <f t="shared" si="107"/>
        <v>11.301153118801519</v>
      </c>
      <c r="BH68" s="1">
        <f t="shared" si="107"/>
        <v>11.301153454476681</v>
      </c>
      <c r="BI68" s="1">
        <f t="shared" si="107"/>
        <v>11.301162038232917</v>
      </c>
      <c r="BJ68" s="1">
        <f t="shared" si="107"/>
        <v>11.301381459456275</v>
      </c>
      <c r="BK68" s="1">
        <f t="shared" si="107"/>
        <v>11.306939542328131</v>
      </c>
      <c r="BL68" s="1">
        <f t="shared" si="89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90"/>
        <v>28678.908596144785</v>
      </c>
      <c r="F69" s="105">
        <f t="shared" si="79"/>
        <v>28679.5</v>
      </c>
      <c r="G69" s="1">
        <f t="shared" si="91"/>
        <v>-0.20520459999534069</v>
      </c>
      <c r="K69" s="1">
        <f t="shared" si="81"/>
        <v>-0.20520459999534069</v>
      </c>
      <c r="O69" s="1">
        <f t="shared" ca="1" si="77"/>
        <v>-0.20155113358632046</v>
      </c>
      <c r="P69" s="1">
        <f t="shared" si="92"/>
        <v>-0.22112462766994886</v>
      </c>
      <c r="Q69" s="271">
        <f t="shared" si="93"/>
        <v>40598.11479</v>
      </c>
      <c r="S69" s="2">
        <v>1</v>
      </c>
      <c r="Y69" s="1">
        <f t="shared" si="82"/>
        <v>-0.22423661418692115</v>
      </c>
      <c r="Z69" s="1">
        <f t="shared" si="94"/>
        <v>28679.5</v>
      </c>
      <c r="AA69" s="1">
        <f t="shared" si="95"/>
        <v>-0.2020926134783684</v>
      </c>
      <c r="AB69" s="1">
        <f t="shared" si="96"/>
        <v>-0.22423661418692115</v>
      </c>
      <c r="AC69" s="1">
        <f t="shared" si="97"/>
        <v>1.5920027674608178E-2</v>
      </c>
      <c r="AE69" s="1">
        <f t="shared" si="98"/>
        <v>9.684460081817273E-6</v>
      </c>
      <c r="AF69" s="1">
        <f t="shared" si="83"/>
        <v>1.5920027674608178E-2</v>
      </c>
      <c r="AG69" s="2"/>
      <c r="AH69" s="1">
        <f t="shared" si="99"/>
        <v>1.9032014191580456E-2</v>
      </c>
      <c r="AI69" s="1">
        <f t="shared" si="100"/>
        <v>1.043903529570434</v>
      </c>
      <c r="AJ69" s="1">
        <f t="shared" si="101"/>
        <v>0.42686807758339868</v>
      </c>
      <c r="AK69" s="1">
        <f t="shared" si="102"/>
        <v>-0.12234585550198353</v>
      </c>
      <c r="AL69" s="1">
        <f t="shared" si="103"/>
        <v>-1.2262612110134044</v>
      </c>
      <c r="AM69" s="1">
        <f t="shared" si="104"/>
        <v>-0.70358896330065968</v>
      </c>
      <c r="AN69" s="1">
        <f t="shared" si="105"/>
        <v>11.460181778024809</v>
      </c>
      <c r="AO69" s="1">
        <f t="shared" si="105"/>
        <v>11.460181782819598</v>
      </c>
      <c r="AP69" s="1">
        <f t="shared" si="105"/>
        <v>11.46018186514414</v>
      </c>
      <c r="AQ69" s="1">
        <f t="shared" si="105"/>
        <v>11.460183278620599</v>
      </c>
      <c r="AR69" s="1">
        <f t="shared" si="105"/>
        <v>11.460207546772857</v>
      </c>
      <c r="AS69" s="1">
        <f t="shared" si="105"/>
        <v>11.460624026578374</v>
      </c>
      <c r="AT69" s="1">
        <f t="shared" si="105"/>
        <v>11.467718416265388</v>
      </c>
      <c r="AU69" s="1">
        <f t="shared" si="106"/>
        <v>11.576387796237853</v>
      </c>
      <c r="AW69" s="1">
        <v>28500</v>
      </c>
      <c r="AX69" s="1">
        <f t="shared" si="84"/>
        <v>-0.20191175411935142</v>
      </c>
      <c r="AY69" s="1">
        <f t="shared" si="85"/>
        <v>-0.21964321304139345</v>
      </c>
      <c r="AZ69" s="1">
        <f t="shared" si="86"/>
        <v>1.7731458922042028E-2</v>
      </c>
      <c r="BA69" s="1">
        <f t="shared" si="87"/>
        <v>1.0384249135530972</v>
      </c>
      <c r="BB69" s="1">
        <f t="shared" si="73"/>
        <v>0.38627207586132101</v>
      </c>
      <c r="BC69" s="1">
        <f t="shared" si="74"/>
        <v>-1.2707012910207065</v>
      </c>
      <c r="BD69" s="1">
        <f t="shared" si="75"/>
        <v>-0.73734199726846072</v>
      </c>
      <c r="BE69" s="1">
        <f t="shared" si="107"/>
        <v>11.417861014189771</v>
      </c>
      <c r="BF69" s="1">
        <f t="shared" si="107"/>
        <v>11.417861017112326</v>
      </c>
      <c r="BG69" s="1">
        <f t="shared" si="107"/>
        <v>11.417861071971338</v>
      </c>
      <c r="BH69" s="1">
        <f t="shared" si="107"/>
        <v>11.417862101724078</v>
      </c>
      <c r="BI69" s="1">
        <f t="shared" si="107"/>
        <v>11.417881430666739</v>
      </c>
      <c r="BJ69" s="1">
        <f t="shared" si="107"/>
        <v>11.418244089855877</v>
      </c>
      <c r="BK69" s="1">
        <f t="shared" si="107"/>
        <v>11.424995123739524</v>
      </c>
      <c r="BL69" s="1">
        <f t="shared" si="89"/>
        <v>11.536427114469706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90"/>
        <v>28724.93103325045</v>
      </c>
      <c r="F70" s="105">
        <f t="shared" si="79"/>
        <v>28725.5</v>
      </c>
      <c r="G70" s="1">
        <f t="shared" si="91"/>
        <v>-0.19741939999948954</v>
      </c>
      <c r="K70" s="1">
        <f t="shared" si="81"/>
        <v>-0.19741939999948954</v>
      </c>
      <c r="O70" s="1">
        <f t="shared" ca="1" si="77"/>
        <v>-0.20159739025624099</v>
      </c>
      <c r="P70" s="1">
        <f t="shared" si="92"/>
        <v>-0.2215046023985649</v>
      </c>
      <c r="Q70" s="271">
        <f t="shared" si="93"/>
        <v>40614.083599999998</v>
      </c>
      <c r="S70" s="2">
        <v>1</v>
      </c>
      <c r="Y70" s="1">
        <f t="shared" si="82"/>
        <v>-0.21678038828350121</v>
      </c>
      <c r="Z70" s="1">
        <f t="shared" si="94"/>
        <v>28725.5</v>
      </c>
      <c r="AA70" s="1">
        <f t="shared" si="95"/>
        <v>-0.20214361411455323</v>
      </c>
      <c r="AB70" s="1">
        <f t="shared" si="96"/>
        <v>-0.21678038828350121</v>
      </c>
      <c r="AC70" s="1">
        <f t="shared" si="97"/>
        <v>2.4085202399075356E-2</v>
      </c>
      <c r="AE70" s="1">
        <f t="shared" si="98"/>
        <v>2.2318199004966957E-5</v>
      </c>
      <c r="AF70" s="1">
        <f t="shared" si="83"/>
        <v>2.4085202399075356E-2</v>
      </c>
      <c r="AG70" s="2"/>
      <c r="AH70" s="1">
        <f t="shared" si="99"/>
        <v>1.9360988284011685E-2</v>
      </c>
      <c r="AI70" s="1">
        <f t="shared" si="100"/>
        <v>1.0453031673531055</v>
      </c>
      <c r="AJ70" s="1">
        <f t="shared" si="101"/>
        <v>0.43720671173673314</v>
      </c>
      <c r="AK70" s="1">
        <f t="shared" si="102"/>
        <v>-0.12183452423279179</v>
      </c>
      <c r="AL70" s="1">
        <f t="shared" si="103"/>
        <v>-1.2147973705866353</v>
      </c>
      <c r="AM70" s="1">
        <f t="shared" si="104"/>
        <v>-0.6950538559357663</v>
      </c>
      <c r="AN70" s="1">
        <f t="shared" si="105"/>
        <v>11.471063015930845</v>
      </c>
      <c r="AO70" s="1">
        <f t="shared" si="105"/>
        <v>11.47106302132746</v>
      </c>
      <c r="AP70" s="1">
        <f t="shared" si="105"/>
        <v>11.47106311202154</v>
      </c>
      <c r="AQ70" s="1">
        <f t="shared" si="105"/>
        <v>11.471064636199625</v>
      </c>
      <c r="AR70" s="1">
        <f t="shared" si="105"/>
        <v>11.471090250414134</v>
      </c>
      <c r="AS70" s="1">
        <f t="shared" si="105"/>
        <v>11.471520513587485</v>
      </c>
      <c r="AT70" s="1">
        <f t="shared" si="105"/>
        <v>11.478695115419372</v>
      </c>
      <c r="AU70" s="1">
        <f t="shared" si="106"/>
        <v>11.586628416635261</v>
      </c>
      <c r="AW70" s="1">
        <v>29000</v>
      </c>
      <c r="AX70" s="1">
        <f t="shared" si="84"/>
        <v>-0.20249108771871666</v>
      </c>
      <c r="AY70" s="1">
        <f t="shared" si="85"/>
        <v>-0.22377491375701583</v>
      </c>
      <c r="AZ70" s="1">
        <f t="shared" si="86"/>
        <v>2.1283826038299189E-2</v>
      </c>
      <c r="BA70" s="1">
        <f t="shared" si="87"/>
        <v>1.0536008721733399</v>
      </c>
      <c r="BB70" s="1">
        <f t="shared" si="73"/>
        <v>0.49821398895784147</v>
      </c>
      <c r="BC70" s="1">
        <f t="shared" si="74"/>
        <v>-1.1457501395681249</v>
      </c>
      <c r="BD70" s="1">
        <f t="shared" si="75"/>
        <v>-0.64503231715582621</v>
      </c>
      <c r="BE70" s="1">
        <f t="shared" si="107"/>
        <v>11.536297545231079</v>
      </c>
      <c r="BF70" s="1">
        <f t="shared" si="107"/>
        <v>11.536297555481699</v>
      </c>
      <c r="BG70" s="1">
        <f t="shared" si="107"/>
        <v>11.536297708680774</v>
      </c>
      <c r="BH70" s="1">
        <f t="shared" si="107"/>
        <v>11.536299998289637</v>
      </c>
      <c r="BI70" s="1">
        <f t="shared" si="107"/>
        <v>11.53633421618129</v>
      </c>
      <c r="BJ70" s="1">
        <f t="shared" si="107"/>
        <v>11.536845365788487</v>
      </c>
      <c r="BK70" s="1">
        <f t="shared" si="107"/>
        <v>11.544429940277121</v>
      </c>
      <c r="BL70" s="1">
        <f t="shared" si="89"/>
        <v>11.647738205745881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90"/>
        <v>30073.420912171012</v>
      </c>
      <c r="F71" s="105">
        <f t="shared" si="79"/>
        <v>30074</v>
      </c>
      <c r="G71" s="1">
        <f t="shared" si="91"/>
        <v>-0.20093120000092313</v>
      </c>
      <c r="K71" s="1">
        <f t="shared" si="81"/>
        <v>-0.20093120000092313</v>
      </c>
      <c r="O71" s="1">
        <f t="shared" ca="1" si="77"/>
        <v>-0.20295341459075902</v>
      </c>
      <c r="P71" s="1">
        <f t="shared" si="92"/>
        <v>-0.23270463604080596</v>
      </c>
      <c r="Q71" s="271">
        <f t="shared" si="93"/>
        <v>41081.981</v>
      </c>
      <c r="S71" s="2">
        <v>1</v>
      </c>
      <c r="Y71" s="1">
        <f t="shared" si="82"/>
        <v>-0.2289052294547772</v>
      </c>
      <c r="Z71" s="1">
        <f t="shared" si="94"/>
        <v>30074</v>
      </c>
      <c r="AA71" s="1">
        <f t="shared" si="95"/>
        <v>-0.20473060658695189</v>
      </c>
      <c r="AB71" s="1">
        <f t="shared" si="96"/>
        <v>-0.2289052294547772</v>
      </c>
      <c r="AC71" s="1">
        <f t="shared" si="97"/>
        <v>3.1773436039882835E-2</v>
      </c>
      <c r="AE71" s="1">
        <f t="shared" si="98"/>
        <v>1.4435490405958706E-5</v>
      </c>
      <c r="AF71" s="1">
        <f t="shared" si="83"/>
        <v>3.1773436039882835E-2</v>
      </c>
      <c r="AG71" s="2"/>
      <c r="AH71" s="1">
        <f t="shared" si="99"/>
        <v>2.7974029453854066E-2</v>
      </c>
      <c r="AI71" s="1">
        <f t="shared" si="100"/>
        <v>1.0842840599173351</v>
      </c>
      <c r="AJ71" s="1">
        <f t="shared" si="101"/>
        <v>0.71874267934576452</v>
      </c>
      <c r="AK71" s="1">
        <f t="shared" si="102"/>
        <v>-9.8955674476531585E-2</v>
      </c>
      <c r="AL71" s="1">
        <f t="shared" si="103"/>
        <v>-0.86529558349017155</v>
      </c>
      <c r="AM71" s="1">
        <f t="shared" si="104"/>
        <v>-0.46182963767995255</v>
      </c>
      <c r="AN71" s="1">
        <f t="shared" si="105"/>
        <v>11.796345108701024</v>
      </c>
      <c r="AO71" s="1">
        <f t="shared" si="105"/>
        <v>11.796345165438378</v>
      </c>
      <c r="AP71" s="1">
        <f t="shared" si="105"/>
        <v>11.796345773457094</v>
      </c>
      <c r="AQ71" s="1">
        <f t="shared" si="105"/>
        <v>11.796352289190645</v>
      </c>
      <c r="AR71" s="1">
        <f t="shared" si="105"/>
        <v>11.796422111403736</v>
      </c>
      <c r="AS71" s="1">
        <f t="shared" si="105"/>
        <v>11.797170025652099</v>
      </c>
      <c r="AT71" s="1">
        <f t="shared" si="105"/>
        <v>11.805147830436679</v>
      </c>
      <c r="AU71" s="1">
        <f t="shared" si="106"/>
        <v>11.886834429807104</v>
      </c>
      <c r="AW71" s="1">
        <v>29500</v>
      </c>
      <c r="AX71" s="1">
        <f t="shared" si="84"/>
        <v>-0.20334062118998239</v>
      </c>
      <c r="AY71" s="1">
        <f t="shared" si="85"/>
        <v>-0.2279228315460049</v>
      </c>
      <c r="AZ71" s="1">
        <f t="shared" si="86"/>
        <v>2.4582210356022521E-2</v>
      </c>
      <c r="BA71" s="1">
        <f t="shared" si="87"/>
        <v>1.0683401368339454</v>
      </c>
      <c r="BB71" s="1">
        <f t="shared" si="73"/>
        <v>0.60526132673689559</v>
      </c>
      <c r="BC71" s="1">
        <f t="shared" si="74"/>
        <v>-1.017193716785314</v>
      </c>
      <c r="BD71" s="1">
        <f t="shared" si="75"/>
        <v>-0.55751799953829073</v>
      </c>
      <c r="BE71" s="1">
        <f t="shared" si="107"/>
        <v>11.656430664899165</v>
      </c>
      <c r="BF71" s="1">
        <f t="shared" si="107"/>
        <v>11.656430690975807</v>
      </c>
      <c r="BG71" s="1">
        <f t="shared" si="107"/>
        <v>11.656431017817294</v>
      </c>
      <c r="BH71" s="1">
        <f t="shared" si="107"/>
        <v>11.656435114397675</v>
      </c>
      <c r="BI71" s="1">
        <f t="shared" si="107"/>
        <v>11.656486458468482</v>
      </c>
      <c r="BJ71" s="1">
        <f t="shared" si="107"/>
        <v>11.657129686871748</v>
      </c>
      <c r="BK71" s="1">
        <f t="shared" si="107"/>
        <v>11.665143441576859</v>
      </c>
      <c r="BL71" s="1">
        <f t="shared" si="89"/>
        <v>11.759049297022056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90"/>
        <v>30949.382152454287</v>
      </c>
      <c r="F72" s="105">
        <f t="shared" si="79"/>
        <v>30950</v>
      </c>
      <c r="G72" s="1">
        <f t="shared" si="91"/>
        <v>-0.21437999999761814</v>
      </c>
      <c r="K72" s="1">
        <f t="shared" si="81"/>
        <v>-0.21437999999761814</v>
      </c>
      <c r="O72" s="1">
        <f t="shared" ca="1" si="77"/>
        <v>-0.20383430247881076</v>
      </c>
      <c r="P72" s="1">
        <f t="shared" si="92"/>
        <v>-0.24004350068396188</v>
      </c>
      <c r="Q72" s="271">
        <f t="shared" si="93"/>
        <v>41385.920980000003</v>
      </c>
      <c r="S72" s="2">
        <v>1</v>
      </c>
      <c r="Y72" s="1">
        <f t="shared" si="82"/>
        <v>-0.2465164492341213</v>
      </c>
      <c r="Z72" s="1">
        <f t="shared" si="94"/>
        <v>30950</v>
      </c>
      <c r="AA72" s="1">
        <f t="shared" si="95"/>
        <v>-0.20790705144745872</v>
      </c>
      <c r="AB72" s="1">
        <f t="shared" si="96"/>
        <v>-0.2465164492341213</v>
      </c>
      <c r="AC72" s="1">
        <f t="shared" si="97"/>
        <v>2.5663500686343738E-2</v>
      </c>
      <c r="AE72" s="1">
        <f t="shared" si="98"/>
        <v>4.1899062933010989E-5</v>
      </c>
      <c r="AF72" s="1">
        <f t="shared" si="83"/>
        <v>2.5663500686343738E-2</v>
      </c>
      <c r="AG72" s="2"/>
      <c r="AH72" s="1">
        <f t="shared" si="99"/>
        <v>3.2136449236503162E-2</v>
      </c>
      <c r="AI72" s="1">
        <f t="shared" si="100"/>
        <v>1.1053896432699108</v>
      </c>
      <c r="AJ72" s="1">
        <f t="shared" si="101"/>
        <v>0.86340646625859663</v>
      </c>
      <c r="AK72" s="1">
        <f t="shared" si="102"/>
        <v>-7.6085815752314628E-2</v>
      </c>
      <c r="AL72" s="1">
        <f t="shared" si="103"/>
        <v>-0.62530463287407045</v>
      </c>
      <c r="AM72" s="1">
        <f t="shared" si="104"/>
        <v>-0.32325446857744988</v>
      </c>
      <c r="AN72" s="1">
        <f t="shared" ref="AN72:AT81" si="108">$AU72+$AB$7*SIN(AO72)</f>
        <v>12.013603771885744</v>
      </c>
      <c r="AO72" s="1">
        <f t="shared" si="108"/>
        <v>12.013603885701436</v>
      </c>
      <c r="AP72" s="1">
        <f t="shared" si="108"/>
        <v>12.013604914527106</v>
      </c>
      <c r="AQ72" s="1">
        <f t="shared" si="108"/>
        <v>12.013614214465207</v>
      </c>
      <c r="AR72" s="1">
        <f t="shared" si="108"/>
        <v>12.013698277645883</v>
      </c>
      <c r="AS72" s="1">
        <f t="shared" si="108"/>
        <v>12.014457936542856</v>
      </c>
      <c r="AT72" s="1">
        <f t="shared" si="108"/>
        <v>12.021306798838365</v>
      </c>
      <c r="AU72" s="1">
        <f t="shared" si="106"/>
        <v>12.081851461722961</v>
      </c>
      <c r="AW72" s="1">
        <v>30000</v>
      </c>
      <c r="AX72" s="1">
        <f t="shared" si="84"/>
        <v>-0.20452344601040651</v>
      </c>
      <c r="AY72" s="1">
        <f t="shared" si="85"/>
        <v>-0.23208696640836066</v>
      </c>
      <c r="AZ72" s="1">
        <f t="shared" si="86"/>
        <v>2.7563520397954146E-2</v>
      </c>
      <c r="BA72" s="1">
        <f t="shared" si="87"/>
        <v>1.0823049902685336</v>
      </c>
      <c r="BB72" s="1">
        <f t="shared" si="73"/>
        <v>0.70481257447242918</v>
      </c>
      <c r="BC72" s="1">
        <f t="shared" si="74"/>
        <v>-0.88512892623234107</v>
      </c>
      <c r="BD72" s="1">
        <f t="shared" si="75"/>
        <v>-0.47391715712088961</v>
      </c>
      <c r="BE72" s="1">
        <f t="shared" ref="BE72:BK81" si="109">$BL72+$AB$7*SIN(BF72)</f>
        <v>11.778192120714682</v>
      </c>
      <c r="BF72" s="1">
        <f t="shared" si="109"/>
        <v>11.778192172835922</v>
      </c>
      <c r="BG72" s="1">
        <f t="shared" si="109"/>
        <v>11.778192741489965</v>
      </c>
      <c r="BH72" s="1">
        <f t="shared" si="109"/>
        <v>11.778198945607761</v>
      </c>
      <c r="BI72" s="1">
        <f t="shared" si="109"/>
        <v>11.778266631133272</v>
      </c>
      <c r="BJ72" s="1">
        <f t="shared" si="109"/>
        <v>11.779004765987526</v>
      </c>
      <c r="BK72" s="1">
        <f t="shared" si="109"/>
        <v>11.787019250518568</v>
      </c>
      <c r="BL72" s="1">
        <f t="shared" si="89"/>
        <v>11.870360388298229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90"/>
        <v>30949.383017060423</v>
      </c>
      <c r="F73" s="105">
        <f t="shared" si="79"/>
        <v>30950</v>
      </c>
      <c r="G73" s="1">
        <f t="shared" si="91"/>
        <v>-0.21407999999792082</v>
      </c>
      <c r="K73" s="1">
        <f t="shared" si="81"/>
        <v>-0.21407999999792082</v>
      </c>
      <c r="O73" s="1">
        <f t="shared" ca="1" si="77"/>
        <v>-0.20383430247881076</v>
      </c>
      <c r="P73" s="1">
        <f t="shared" si="92"/>
        <v>-0.24004350068396188</v>
      </c>
      <c r="Q73" s="271">
        <f t="shared" si="93"/>
        <v>41385.921280000002</v>
      </c>
      <c r="S73" s="2">
        <v>1</v>
      </c>
      <c r="Y73" s="1">
        <f t="shared" si="82"/>
        <v>-0.24621644923442398</v>
      </c>
      <c r="Z73" s="1">
        <f t="shared" si="94"/>
        <v>30950</v>
      </c>
      <c r="AA73" s="1">
        <f t="shared" si="95"/>
        <v>-0.20790705144745872</v>
      </c>
      <c r="AB73" s="1">
        <f t="shared" si="96"/>
        <v>-0.24621644923442398</v>
      </c>
      <c r="AC73" s="1">
        <f t="shared" si="97"/>
        <v>2.5963500686041058E-2</v>
      </c>
      <c r="AE73" s="1">
        <f t="shared" si="98"/>
        <v>3.8105293806652193E-5</v>
      </c>
      <c r="AF73" s="1">
        <f t="shared" si="83"/>
        <v>2.5963500686041058E-2</v>
      </c>
      <c r="AG73" s="2"/>
      <c r="AH73" s="1">
        <f t="shared" si="99"/>
        <v>3.2136449236503162E-2</v>
      </c>
      <c r="AI73" s="1">
        <f t="shared" si="100"/>
        <v>1.1053896432699108</v>
      </c>
      <c r="AJ73" s="1">
        <f t="shared" si="101"/>
        <v>0.86340646625859663</v>
      </c>
      <c r="AK73" s="1">
        <f t="shared" si="102"/>
        <v>-7.6085815752314628E-2</v>
      </c>
      <c r="AL73" s="1">
        <f t="shared" si="103"/>
        <v>-0.62530463287407045</v>
      </c>
      <c r="AM73" s="1">
        <f t="shared" si="104"/>
        <v>-0.32325446857744988</v>
      </c>
      <c r="AN73" s="1">
        <f t="shared" si="108"/>
        <v>12.013603771885744</v>
      </c>
      <c r="AO73" s="1">
        <f t="shared" si="108"/>
        <v>12.013603885701436</v>
      </c>
      <c r="AP73" s="1">
        <f t="shared" si="108"/>
        <v>12.013604914527106</v>
      </c>
      <c r="AQ73" s="1">
        <f t="shared" si="108"/>
        <v>12.013614214465207</v>
      </c>
      <c r="AR73" s="1">
        <f t="shared" si="108"/>
        <v>12.013698277645883</v>
      </c>
      <c r="AS73" s="1">
        <f t="shared" si="108"/>
        <v>12.014457936542856</v>
      </c>
      <c r="AT73" s="1">
        <f t="shared" si="108"/>
        <v>12.021306798838365</v>
      </c>
      <c r="AU73" s="1">
        <f t="shared" si="106"/>
        <v>12.081851461722961</v>
      </c>
      <c r="AW73" s="1">
        <v>30500</v>
      </c>
      <c r="AX73" s="1">
        <f t="shared" si="84"/>
        <v>-0.20610125770446169</v>
      </c>
      <c r="AY73" s="1">
        <f t="shared" si="85"/>
        <v>-0.23626731834408313</v>
      </c>
      <c r="AZ73" s="1">
        <f t="shared" si="86"/>
        <v>3.0166060639621437E-2</v>
      </c>
      <c r="BA73" s="1">
        <f t="shared" si="87"/>
        <v>1.095130859075377</v>
      </c>
      <c r="BB73" s="1">
        <f t="shared" si="73"/>
        <v>0.79410988650475134</v>
      </c>
      <c r="BC73" s="1">
        <f t="shared" si="74"/>
        <v>-0.74974620340858666</v>
      </c>
      <c r="BD73" s="1">
        <f t="shared" si="75"/>
        <v>-0.39348002308886565</v>
      </c>
      <c r="BE73" s="1">
        <f t="shared" si="109"/>
        <v>11.901473780755955</v>
      </c>
      <c r="BF73" s="1">
        <f t="shared" si="109"/>
        <v>11.901473866068487</v>
      </c>
      <c r="BG73" s="1">
        <f t="shared" si="109"/>
        <v>11.901474700049983</v>
      </c>
      <c r="BH73" s="1">
        <f t="shared" si="109"/>
        <v>11.901482852693649</v>
      </c>
      <c r="BI73" s="1">
        <f t="shared" si="109"/>
        <v>11.90156254668042</v>
      </c>
      <c r="BJ73" s="1">
        <f t="shared" si="109"/>
        <v>11.902341311981369</v>
      </c>
      <c r="BK73" s="1">
        <f t="shared" si="109"/>
        <v>11.909926603668819</v>
      </c>
      <c r="BL73" s="1">
        <f t="shared" si="89"/>
        <v>11.981671479574404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90"/>
        <v>30949.383103521024</v>
      </c>
      <c r="F74" s="105">
        <f t="shared" si="79"/>
        <v>30950</v>
      </c>
      <c r="G74" s="1">
        <f t="shared" si="91"/>
        <v>-0.21405000000231666</v>
      </c>
      <c r="K74" s="1">
        <f t="shared" si="81"/>
        <v>-0.21405000000231666</v>
      </c>
      <c r="O74" s="1">
        <f t="shared" ca="1" si="77"/>
        <v>-0.20383430247881076</v>
      </c>
      <c r="P74" s="1">
        <f t="shared" si="92"/>
        <v>-0.24004350068396188</v>
      </c>
      <c r="Q74" s="271">
        <f t="shared" si="93"/>
        <v>41385.921309999998</v>
      </c>
      <c r="S74" s="2">
        <v>1</v>
      </c>
      <c r="Y74" s="1">
        <f t="shared" si="82"/>
        <v>-0.24618644923881983</v>
      </c>
      <c r="Z74" s="1">
        <f t="shared" si="94"/>
        <v>30950</v>
      </c>
      <c r="AA74" s="1">
        <f t="shared" si="95"/>
        <v>-0.20790705144745872</v>
      </c>
      <c r="AB74" s="1">
        <f t="shared" si="96"/>
        <v>-0.24618644923881983</v>
      </c>
      <c r="AC74" s="1">
        <f t="shared" si="97"/>
        <v>2.5993500681645215E-2</v>
      </c>
      <c r="AE74" s="1">
        <f t="shared" si="98"/>
        <v>3.7735816947631333E-5</v>
      </c>
      <c r="AF74" s="1">
        <f t="shared" si="83"/>
        <v>2.5993500681645215E-2</v>
      </c>
      <c r="AG74" s="2"/>
      <c r="AH74" s="1">
        <f t="shared" si="99"/>
        <v>3.2136449236503162E-2</v>
      </c>
      <c r="AI74" s="1">
        <f t="shared" si="100"/>
        <v>1.1053896432699108</v>
      </c>
      <c r="AJ74" s="1">
        <f t="shared" si="101"/>
        <v>0.86340646625859663</v>
      </c>
      <c r="AK74" s="1">
        <f t="shared" si="102"/>
        <v>-7.6085815752314628E-2</v>
      </c>
      <c r="AL74" s="1">
        <f t="shared" si="103"/>
        <v>-0.62530463287407045</v>
      </c>
      <c r="AM74" s="1">
        <f t="shared" si="104"/>
        <v>-0.32325446857744988</v>
      </c>
      <c r="AN74" s="1">
        <f t="shared" si="108"/>
        <v>12.013603771885744</v>
      </c>
      <c r="AO74" s="1">
        <f t="shared" si="108"/>
        <v>12.013603885701436</v>
      </c>
      <c r="AP74" s="1">
        <f t="shared" si="108"/>
        <v>12.013604914527106</v>
      </c>
      <c r="AQ74" s="1">
        <f t="shared" si="108"/>
        <v>12.013614214465207</v>
      </c>
      <c r="AR74" s="1">
        <f t="shared" si="108"/>
        <v>12.013698277645883</v>
      </c>
      <c r="AS74" s="1">
        <f t="shared" si="108"/>
        <v>12.014457936542856</v>
      </c>
      <c r="AT74" s="1">
        <f t="shared" si="108"/>
        <v>12.021306798838365</v>
      </c>
      <c r="AU74" s="1">
        <f t="shared" si="106"/>
        <v>12.081851461722961</v>
      </c>
      <c r="AW74" s="1">
        <v>31000</v>
      </c>
      <c r="AX74" s="1">
        <f t="shared" si="84"/>
        <v>-0.20813205015498037</v>
      </c>
      <c r="AY74" s="1">
        <f t="shared" si="85"/>
        <v>-0.24046388735317231</v>
      </c>
      <c r="AZ74" s="1">
        <f t="shared" si="86"/>
        <v>3.2331837198191951E-2</v>
      </c>
      <c r="BA74" s="1">
        <f t="shared" si="87"/>
        <v>1.1064419756159327</v>
      </c>
      <c r="BB74" s="1">
        <f t="shared" si="73"/>
        <v>0.87036820710992835</v>
      </c>
      <c r="BC74" s="1">
        <f t="shared" si="74"/>
        <v>-0.61133822674363358</v>
      </c>
      <c r="BD74" s="1">
        <f t="shared" si="75"/>
        <v>-0.31555881322801238</v>
      </c>
      <c r="BE74" s="1">
        <f t="shared" si="109"/>
        <v>12.026125425399517</v>
      </c>
      <c r="BF74" s="1">
        <f t="shared" si="109"/>
        <v>12.026125541875782</v>
      </c>
      <c r="BG74" s="1">
        <f t="shared" si="109"/>
        <v>12.026126586761995</v>
      </c>
      <c r="BH74" s="1">
        <f t="shared" si="109"/>
        <v>12.026135960206307</v>
      </c>
      <c r="BI74" s="1">
        <f t="shared" si="109"/>
        <v>12.026220044956363</v>
      </c>
      <c r="BJ74" s="1">
        <f t="shared" si="109"/>
        <v>12.026974140170571</v>
      </c>
      <c r="BK74" s="1">
        <f t="shared" si="109"/>
        <v>12.033721969788465</v>
      </c>
      <c r="BL74" s="1">
        <f t="shared" si="89"/>
        <v>12.092982570850578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90"/>
        <v>30949.383737565531</v>
      </c>
      <c r="F75" s="105">
        <f t="shared" si="79"/>
        <v>30950</v>
      </c>
      <c r="G75" s="1">
        <f t="shared" si="91"/>
        <v>-0.21383000000059837</v>
      </c>
      <c r="K75" s="1">
        <f t="shared" si="81"/>
        <v>-0.21383000000059837</v>
      </c>
      <c r="O75" s="1">
        <f t="shared" ca="1" si="77"/>
        <v>-0.20383430247881076</v>
      </c>
      <c r="P75" s="1">
        <f t="shared" si="92"/>
        <v>-0.24004350068396188</v>
      </c>
      <c r="Q75" s="271">
        <f t="shared" si="93"/>
        <v>41385.92153</v>
      </c>
      <c r="S75" s="2">
        <v>1</v>
      </c>
      <c r="Y75" s="1">
        <f t="shared" si="82"/>
        <v>-0.24596644923710154</v>
      </c>
      <c r="Z75" s="1">
        <f t="shared" si="94"/>
        <v>30950</v>
      </c>
      <c r="AA75" s="1">
        <f t="shared" si="95"/>
        <v>-0.20790705144745872</v>
      </c>
      <c r="AB75" s="1">
        <f t="shared" si="96"/>
        <v>-0.24596644923710154</v>
      </c>
      <c r="AC75" s="1">
        <f t="shared" si="97"/>
        <v>2.6213500683363505E-2</v>
      </c>
      <c r="AE75" s="1">
        <f t="shared" si="98"/>
        <v>3.5081319563139146E-5</v>
      </c>
      <c r="AF75" s="1">
        <f t="shared" si="83"/>
        <v>2.6213500683363505E-2</v>
      </c>
      <c r="AG75" s="2"/>
      <c r="AH75" s="1">
        <f t="shared" si="99"/>
        <v>3.2136449236503162E-2</v>
      </c>
      <c r="AI75" s="1">
        <f t="shared" si="100"/>
        <v>1.1053896432699108</v>
      </c>
      <c r="AJ75" s="1">
        <f t="shared" si="101"/>
        <v>0.86340646625859663</v>
      </c>
      <c r="AK75" s="1">
        <f t="shared" si="102"/>
        <v>-7.6085815752314628E-2</v>
      </c>
      <c r="AL75" s="1">
        <f t="shared" si="103"/>
        <v>-0.62530463287407045</v>
      </c>
      <c r="AM75" s="1">
        <f t="shared" si="104"/>
        <v>-0.32325446857744988</v>
      </c>
      <c r="AN75" s="1">
        <f t="shared" si="108"/>
        <v>12.013603771885744</v>
      </c>
      <c r="AO75" s="1">
        <f t="shared" si="108"/>
        <v>12.013603885701436</v>
      </c>
      <c r="AP75" s="1">
        <f t="shared" si="108"/>
        <v>12.013604914527106</v>
      </c>
      <c r="AQ75" s="1">
        <f t="shared" si="108"/>
        <v>12.013614214465207</v>
      </c>
      <c r="AR75" s="1">
        <f t="shared" si="108"/>
        <v>12.013698277645883</v>
      </c>
      <c r="AS75" s="1">
        <f t="shared" si="108"/>
        <v>12.014457936542856</v>
      </c>
      <c r="AT75" s="1">
        <f t="shared" si="108"/>
        <v>12.021306798838365</v>
      </c>
      <c r="AU75" s="1">
        <f t="shared" si="106"/>
        <v>12.081851461722961</v>
      </c>
      <c r="AW75" s="1">
        <v>31500</v>
      </c>
      <c r="AX75" s="1">
        <f t="shared" si="84"/>
        <v>-0.21066754380371011</v>
      </c>
      <c r="AY75" s="1">
        <f t="shared" si="85"/>
        <v>-0.24467667343562818</v>
      </c>
      <c r="AZ75" s="1">
        <f t="shared" si="86"/>
        <v>3.4009129631918072E-2</v>
      </c>
      <c r="BA75" s="1">
        <f t="shared" si="87"/>
        <v>1.115872398387737</v>
      </c>
      <c r="BB75" s="1">
        <f t="shared" si="73"/>
        <v>0.93094218004385088</v>
      </c>
      <c r="BC75" s="1">
        <f t="shared" si="74"/>
        <v>-0.47030327773621311</v>
      </c>
      <c r="BD75" s="1">
        <f t="shared" si="75"/>
        <v>-0.23958404090246163</v>
      </c>
      <c r="BE75" s="1">
        <f t="shared" si="109"/>
        <v>12.151954623926375</v>
      </c>
      <c r="BF75" s="1">
        <f t="shared" si="109"/>
        <v>12.151954756404933</v>
      </c>
      <c r="BG75" s="1">
        <f t="shared" si="109"/>
        <v>12.151955869840753</v>
      </c>
      <c r="BH75" s="1">
        <f t="shared" si="109"/>
        <v>12.151965227856747</v>
      </c>
      <c r="BI75" s="1">
        <f t="shared" si="109"/>
        <v>12.152043876995624</v>
      </c>
      <c r="BJ75" s="1">
        <f t="shared" si="109"/>
        <v>12.152704773677067</v>
      </c>
      <c r="BK75" s="1">
        <f t="shared" si="109"/>
        <v>12.158250826372106</v>
      </c>
      <c r="BL75" s="1">
        <f t="shared" si="89"/>
        <v>12.204293662126753</v>
      </c>
    </row>
    <row r="76" spans="1:64">
      <c r="A76" s="110" t="s">
        <v>157</v>
      </c>
      <c r="B76" s="13"/>
      <c r="C76" s="110">
        <v>56404.432050000003</v>
      </c>
      <c r="D76" s="110">
        <v>2.9E-4</v>
      </c>
      <c r="E76" s="1">
        <f t="shared" si="90"/>
        <v>30949.414056420756</v>
      </c>
      <c r="F76" s="105">
        <f t="shared" si="79"/>
        <v>30950</v>
      </c>
      <c r="G76" s="1">
        <f t="shared" si="91"/>
        <v>-0.2033099999971455</v>
      </c>
      <c r="K76" s="1">
        <f t="shared" si="81"/>
        <v>-0.2033099999971455</v>
      </c>
      <c r="O76" s="1">
        <f t="shared" ca="1" si="77"/>
        <v>-0.20383430247881076</v>
      </c>
      <c r="P76" s="1">
        <f t="shared" si="92"/>
        <v>-0.24004350068396188</v>
      </c>
      <c r="Q76" s="271">
        <f t="shared" si="93"/>
        <v>41385.932050000003</v>
      </c>
      <c r="S76" s="2">
        <v>1</v>
      </c>
      <c r="Y76" s="1">
        <f t="shared" si="82"/>
        <v>-0.23544644923364866</v>
      </c>
      <c r="Z76" s="1">
        <f t="shared" si="94"/>
        <v>30950</v>
      </c>
      <c r="AA76" s="1">
        <f t="shared" si="95"/>
        <v>-0.20790705144745872</v>
      </c>
      <c r="AB76" s="1">
        <f t="shared" si="96"/>
        <v>-0.23544644923364866</v>
      </c>
      <c r="AC76" s="1">
        <f t="shared" si="97"/>
        <v>3.6733500686816384E-2</v>
      </c>
      <c r="AE76" s="1">
        <f t="shared" si="98"/>
        <v>2.1132882036826898E-5</v>
      </c>
      <c r="AF76" s="1">
        <f t="shared" si="83"/>
        <v>3.6733500686816384E-2</v>
      </c>
      <c r="AG76" s="2"/>
      <c r="AH76" s="1">
        <f t="shared" si="99"/>
        <v>3.2136449236503162E-2</v>
      </c>
      <c r="AI76" s="1">
        <f t="shared" si="100"/>
        <v>1.1053896432699108</v>
      </c>
      <c r="AJ76" s="1">
        <f t="shared" si="101"/>
        <v>0.86340646625859663</v>
      </c>
      <c r="AK76" s="1">
        <f t="shared" si="102"/>
        <v>-7.6085815752314628E-2</v>
      </c>
      <c r="AL76" s="1">
        <f t="shared" si="103"/>
        <v>-0.62530463287407045</v>
      </c>
      <c r="AM76" s="1">
        <f t="shared" si="104"/>
        <v>-0.32325446857744988</v>
      </c>
      <c r="AN76" s="1">
        <f t="shared" si="108"/>
        <v>12.013603771885744</v>
      </c>
      <c r="AO76" s="1">
        <f t="shared" si="108"/>
        <v>12.013603885701436</v>
      </c>
      <c r="AP76" s="1">
        <f t="shared" si="108"/>
        <v>12.013604914527106</v>
      </c>
      <c r="AQ76" s="1">
        <f t="shared" si="108"/>
        <v>12.013614214465207</v>
      </c>
      <c r="AR76" s="1">
        <f t="shared" si="108"/>
        <v>12.013698277645883</v>
      </c>
      <c r="AS76" s="1">
        <f t="shared" si="108"/>
        <v>12.014457936542856</v>
      </c>
      <c r="AT76" s="1">
        <f t="shared" si="108"/>
        <v>12.021306798838365</v>
      </c>
      <c r="AU76" s="1">
        <f t="shared" si="106"/>
        <v>12.081851461722961</v>
      </c>
      <c r="AW76" s="1">
        <v>34006</v>
      </c>
      <c r="AX76" s="1">
        <f t="shared" si="84"/>
        <v>-0.23204579329448247</v>
      </c>
      <c r="AY76" s="1">
        <f t="shared" si="85"/>
        <v>-0.26603548487586898</v>
      </c>
      <c r="AZ76" s="1">
        <f t="shared" si="86"/>
        <v>3.3989691581386518E-2</v>
      </c>
      <c r="BA76" s="1">
        <f t="shared" si="87"/>
        <v>1.1257532225238658</v>
      </c>
      <c r="BB76" s="1">
        <f t="shared" si="73"/>
        <v>0.93856401186083982</v>
      </c>
      <c r="BC76" s="1">
        <f t="shared" si="74"/>
        <v>0.25585935830865286</v>
      </c>
      <c r="BD76" s="1">
        <f t="shared" si="75"/>
        <v>0.12863217751180459</v>
      </c>
      <c r="BE76" s="1">
        <f t="shared" si="109"/>
        <v>12.791158362242925</v>
      </c>
      <c r="BF76" s="1">
        <f t="shared" si="109"/>
        <v>12.791158257119557</v>
      </c>
      <c r="BG76" s="1">
        <f t="shared" si="109"/>
        <v>12.791157427511587</v>
      </c>
      <c r="BH76" s="1">
        <f t="shared" si="109"/>
        <v>12.79115088045338</v>
      </c>
      <c r="BI76" s="1">
        <f t="shared" si="109"/>
        <v>12.791099213054542</v>
      </c>
      <c r="BJ76" s="1">
        <f t="shared" si="109"/>
        <v>12.790691491001022</v>
      </c>
      <c r="BK76" s="1">
        <f t="shared" si="109"/>
        <v>12.787475365174586</v>
      </c>
      <c r="BL76" s="1">
        <f t="shared" si="89"/>
        <v>12.762184851602941</v>
      </c>
    </row>
    <row r="77" spans="1:64">
      <c r="A77" s="110" t="s">
        <v>157</v>
      </c>
      <c r="B77" s="13"/>
      <c r="C77" s="110">
        <v>56404.432350000003</v>
      </c>
      <c r="D77" s="110">
        <v>3.3E-4</v>
      </c>
      <c r="E77" s="1">
        <f t="shared" si="90"/>
        <v>30949.414921026892</v>
      </c>
      <c r="F77" s="105">
        <f t="shared" si="79"/>
        <v>30950</v>
      </c>
      <c r="G77" s="1">
        <f t="shared" si="91"/>
        <v>-0.20300999999744818</v>
      </c>
      <c r="K77" s="1">
        <f t="shared" si="81"/>
        <v>-0.20300999999744818</v>
      </c>
      <c r="O77" s="1">
        <f t="shared" ca="1" si="77"/>
        <v>-0.20383430247881076</v>
      </c>
      <c r="P77" s="1">
        <f t="shared" si="92"/>
        <v>-0.24004350068396188</v>
      </c>
      <c r="Q77" s="271">
        <f t="shared" si="93"/>
        <v>41385.932350000003</v>
      </c>
      <c r="S77" s="2">
        <v>1</v>
      </c>
      <c r="Y77" s="1">
        <f t="shared" si="82"/>
        <v>-0.23514644923395134</v>
      </c>
      <c r="Z77" s="1">
        <f t="shared" si="94"/>
        <v>30950</v>
      </c>
      <c r="AA77" s="1">
        <f t="shared" si="95"/>
        <v>-0.20790705144745872</v>
      </c>
      <c r="AB77" s="1">
        <f t="shared" si="96"/>
        <v>-0.23514644923395134</v>
      </c>
      <c r="AC77" s="1">
        <f t="shared" si="97"/>
        <v>3.7033500686513704E-2</v>
      </c>
      <c r="AE77" s="1">
        <f t="shared" si="98"/>
        <v>2.3981112904050353E-5</v>
      </c>
      <c r="AF77" s="1">
        <f t="shared" si="83"/>
        <v>3.7033500686513704E-2</v>
      </c>
      <c r="AG77" s="2"/>
      <c r="AH77" s="1">
        <f t="shared" si="99"/>
        <v>3.2136449236503162E-2</v>
      </c>
      <c r="AI77" s="1">
        <f t="shared" si="100"/>
        <v>1.1053896432699108</v>
      </c>
      <c r="AJ77" s="1">
        <f t="shared" si="101"/>
        <v>0.86340646625859663</v>
      </c>
      <c r="AK77" s="1">
        <f t="shared" si="102"/>
        <v>-7.6085815752314628E-2</v>
      </c>
      <c r="AL77" s="1">
        <f t="shared" si="103"/>
        <v>-0.62530463287407045</v>
      </c>
      <c r="AM77" s="1">
        <f t="shared" si="104"/>
        <v>-0.32325446857744988</v>
      </c>
      <c r="AN77" s="1">
        <f t="shared" si="108"/>
        <v>12.013603771885744</v>
      </c>
      <c r="AO77" s="1">
        <f t="shared" si="108"/>
        <v>12.013603885701436</v>
      </c>
      <c r="AP77" s="1">
        <f t="shared" si="108"/>
        <v>12.013604914527106</v>
      </c>
      <c r="AQ77" s="1">
        <f t="shared" si="108"/>
        <v>12.013614214465207</v>
      </c>
      <c r="AR77" s="1">
        <f t="shared" si="108"/>
        <v>12.013698277645883</v>
      </c>
      <c r="AS77" s="1">
        <f t="shared" si="108"/>
        <v>12.014457936542856</v>
      </c>
      <c r="AT77" s="1">
        <f t="shared" si="108"/>
        <v>12.021306798838365</v>
      </c>
      <c r="AU77" s="1">
        <f t="shared" si="106"/>
        <v>12.081851461722961</v>
      </c>
      <c r="AW77" s="1">
        <v>34007</v>
      </c>
      <c r="AX77" s="1">
        <f t="shared" si="84"/>
        <v>-0.23205727467518178</v>
      </c>
      <c r="AY77" s="1">
        <f t="shared" si="85"/>
        <v>-0.26604408925748485</v>
      </c>
      <c r="AZ77" s="1">
        <f t="shared" si="86"/>
        <v>3.3986814582303071E-2</v>
      </c>
      <c r="BA77" s="1">
        <f t="shared" si="87"/>
        <v>1.1257436959454763</v>
      </c>
      <c r="BB77" s="1">
        <f t="shared" si="73"/>
        <v>0.93846408681595583</v>
      </c>
      <c r="BC77" s="1">
        <f t="shared" si="74"/>
        <v>0.25614879392007561</v>
      </c>
      <c r="BD77" s="1">
        <f t="shared" si="75"/>
        <v>0.12877929259226875</v>
      </c>
      <c r="BE77" s="1">
        <f t="shared" si="109"/>
        <v>12.791413286010457</v>
      </c>
      <c r="BF77" s="1">
        <f t="shared" si="109"/>
        <v>12.791413180804946</v>
      </c>
      <c r="BG77" s="1">
        <f t="shared" si="109"/>
        <v>12.791412350500302</v>
      </c>
      <c r="BH77" s="1">
        <f t="shared" si="109"/>
        <v>12.791405797561964</v>
      </c>
      <c r="BI77" s="1">
        <f t="shared" si="109"/>
        <v>12.791354080743552</v>
      </c>
      <c r="BJ77" s="1">
        <f t="shared" si="109"/>
        <v>12.790945944956508</v>
      </c>
      <c r="BK77" s="1">
        <f t="shared" si="109"/>
        <v>12.787726371205306</v>
      </c>
      <c r="BL77" s="1">
        <f t="shared" si="89"/>
        <v>12.762407473785492</v>
      </c>
    </row>
    <row r="78" spans="1:64">
      <c r="A78" s="110" t="s">
        <v>157</v>
      </c>
      <c r="B78" s="13"/>
      <c r="C78" s="110">
        <v>56404.432379999998</v>
      </c>
      <c r="D78" s="110">
        <v>2.2000000000000001E-4</v>
      </c>
      <c r="E78" s="1">
        <f t="shared" si="90"/>
        <v>30949.415007487492</v>
      </c>
      <c r="F78" s="105">
        <f t="shared" si="79"/>
        <v>30950</v>
      </c>
      <c r="G78" s="1">
        <f t="shared" si="91"/>
        <v>-0.20298000000184402</v>
      </c>
      <c r="K78" s="1">
        <f t="shared" si="81"/>
        <v>-0.20298000000184402</v>
      </c>
      <c r="O78" s="1">
        <f t="shared" ca="1" si="77"/>
        <v>-0.20383430247881076</v>
      </c>
      <c r="P78" s="1">
        <f t="shared" si="92"/>
        <v>-0.24004350068396188</v>
      </c>
      <c r="Q78" s="271">
        <f t="shared" si="93"/>
        <v>41385.932379999998</v>
      </c>
      <c r="S78" s="2">
        <v>1</v>
      </c>
      <c r="Y78" s="1">
        <f t="shared" si="82"/>
        <v>-0.23511644923834718</v>
      </c>
      <c r="Z78" s="1">
        <f t="shared" si="94"/>
        <v>30950</v>
      </c>
      <c r="AA78" s="1">
        <f t="shared" si="95"/>
        <v>-0.20790705144745872</v>
      </c>
      <c r="AB78" s="1">
        <f t="shared" si="96"/>
        <v>-0.23511644923834718</v>
      </c>
      <c r="AC78" s="1">
        <f t="shared" si="97"/>
        <v>3.7063500682117861E-2</v>
      </c>
      <c r="AE78" s="1">
        <f t="shared" si="98"/>
        <v>2.42758359477339E-5</v>
      </c>
      <c r="AF78" s="1">
        <f t="shared" si="83"/>
        <v>3.7063500682117861E-2</v>
      </c>
      <c r="AG78" s="2"/>
      <c r="AH78" s="1">
        <f t="shared" si="99"/>
        <v>3.2136449236503162E-2</v>
      </c>
      <c r="AI78" s="1">
        <f t="shared" si="100"/>
        <v>1.1053896432699108</v>
      </c>
      <c r="AJ78" s="1">
        <f t="shared" si="101"/>
        <v>0.86340646625859663</v>
      </c>
      <c r="AK78" s="1">
        <f t="shared" si="102"/>
        <v>-7.6085815752314628E-2</v>
      </c>
      <c r="AL78" s="1">
        <f t="shared" si="103"/>
        <v>-0.62530463287407045</v>
      </c>
      <c r="AM78" s="1">
        <f t="shared" si="104"/>
        <v>-0.32325446857744988</v>
      </c>
      <c r="AN78" s="1">
        <f t="shared" si="108"/>
        <v>12.013603771885744</v>
      </c>
      <c r="AO78" s="1">
        <f t="shared" si="108"/>
        <v>12.013603885701436</v>
      </c>
      <c r="AP78" s="1">
        <f t="shared" si="108"/>
        <v>12.013604914527106</v>
      </c>
      <c r="AQ78" s="1">
        <f t="shared" si="108"/>
        <v>12.013614214465207</v>
      </c>
      <c r="AR78" s="1">
        <f t="shared" si="108"/>
        <v>12.013698277645883</v>
      </c>
      <c r="AS78" s="1">
        <f t="shared" si="108"/>
        <v>12.014457936542856</v>
      </c>
      <c r="AT78" s="1">
        <f t="shared" si="108"/>
        <v>12.021306798838365</v>
      </c>
      <c r="AU78" s="1">
        <f t="shared" si="106"/>
        <v>12.081851461722961</v>
      </c>
      <c r="AW78" s="1">
        <v>34005</v>
      </c>
      <c r="AX78" s="1">
        <f t="shared" si="84"/>
        <v>-0.23203431416320494</v>
      </c>
      <c r="AY78" s="1">
        <f t="shared" si="85"/>
        <v>-0.26602688055912144</v>
      </c>
      <c r="AZ78" s="1">
        <f t="shared" si="86"/>
        <v>3.3992566395916503E-2</v>
      </c>
      <c r="BA78" s="1">
        <f t="shared" si="87"/>
        <v>1.1257627387284153</v>
      </c>
      <c r="BB78" s="1">
        <f t="shared" si="73"/>
        <v>0.93866385996773027</v>
      </c>
      <c r="BC78" s="1">
        <f t="shared" si="74"/>
        <v>0.2555699178012335</v>
      </c>
      <c r="BD78" s="1">
        <f t="shared" si="75"/>
        <v>0.12848506542002988</v>
      </c>
      <c r="BE78" s="1">
        <f t="shared" si="109"/>
        <v>12.790903436319308</v>
      </c>
      <c r="BF78" s="1">
        <f t="shared" si="109"/>
        <v>12.790903331278198</v>
      </c>
      <c r="BG78" s="1">
        <f t="shared" si="109"/>
        <v>12.790902502367674</v>
      </c>
      <c r="BH78" s="1">
        <f t="shared" si="109"/>
        <v>12.790895961194593</v>
      </c>
      <c r="BI78" s="1">
        <f t="shared" si="109"/>
        <v>12.790844343245649</v>
      </c>
      <c r="BJ78" s="1">
        <f t="shared" si="109"/>
        <v>12.790437035090532</v>
      </c>
      <c r="BK78" s="1">
        <f t="shared" si="109"/>
        <v>12.78722435789045</v>
      </c>
      <c r="BL78" s="1">
        <f t="shared" si="89"/>
        <v>12.761962229420387</v>
      </c>
    </row>
    <row r="79" spans="1:64">
      <c r="A79" s="110" t="s">
        <v>157</v>
      </c>
      <c r="B79" s="13"/>
      <c r="C79" s="110">
        <v>56404.4326</v>
      </c>
      <c r="D79" s="110">
        <v>4.2999999999999999E-4</v>
      </c>
      <c r="E79" s="1">
        <f t="shared" si="90"/>
        <v>30949.415641531999</v>
      </c>
      <c r="F79" s="105">
        <f t="shared" si="79"/>
        <v>30950</v>
      </c>
      <c r="G79" s="1">
        <f t="shared" si="91"/>
        <v>-0.20276000000012573</v>
      </c>
      <c r="K79" s="1">
        <f t="shared" si="81"/>
        <v>-0.20276000000012573</v>
      </c>
      <c r="O79" s="1">
        <f t="shared" ca="1" si="77"/>
        <v>-0.20383430247881076</v>
      </c>
      <c r="P79" s="1">
        <f t="shared" si="92"/>
        <v>-0.24004350068396188</v>
      </c>
      <c r="Q79" s="271">
        <f t="shared" si="93"/>
        <v>41385.9326</v>
      </c>
      <c r="S79" s="2">
        <v>1</v>
      </c>
      <c r="Y79" s="1">
        <f t="shared" si="82"/>
        <v>-0.23489644923662889</v>
      </c>
      <c r="Z79" s="1">
        <f t="shared" si="94"/>
        <v>30950</v>
      </c>
      <c r="AA79" s="1">
        <f t="shared" si="95"/>
        <v>-0.20790705144745872</v>
      </c>
      <c r="AB79" s="1">
        <f t="shared" si="96"/>
        <v>-0.23489644923662889</v>
      </c>
      <c r="AC79" s="1">
        <f t="shared" si="97"/>
        <v>3.7283500683836152E-2</v>
      </c>
      <c r="AE79" s="1">
        <f t="shared" si="98"/>
        <v>2.6492138601492625E-5</v>
      </c>
      <c r="AF79" s="1">
        <f t="shared" si="83"/>
        <v>3.7283500683836152E-2</v>
      </c>
      <c r="AG79" s="2"/>
      <c r="AH79" s="1">
        <f t="shared" si="99"/>
        <v>3.2136449236503162E-2</v>
      </c>
      <c r="AI79" s="1">
        <f t="shared" si="100"/>
        <v>1.1053896432699108</v>
      </c>
      <c r="AJ79" s="1">
        <f t="shared" si="101"/>
        <v>0.86340646625859663</v>
      </c>
      <c r="AK79" s="1">
        <f t="shared" si="102"/>
        <v>-7.6085815752314628E-2</v>
      </c>
      <c r="AL79" s="1">
        <f t="shared" si="103"/>
        <v>-0.62530463287407045</v>
      </c>
      <c r="AM79" s="1">
        <f t="shared" si="104"/>
        <v>-0.32325446857744988</v>
      </c>
      <c r="AN79" s="1">
        <f t="shared" si="108"/>
        <v>12.013603771885744</v>
      </c>
      <c r="AO79" s="1">
        <f t="shared" si="108"/>
        <v>12.013603885701436</v>
      </c>
      <c r="AP79" s="1">
        <f t="shared" si="108"/>
        <v>12.013604914527106</v>
      </c>
      <c r="AQ79" s="1">
        <f t="shared" si="108"/>
        <v>12.013614214465207</v>
      </c>
      <c r="AR79" s="1">
        <f t="shared" si="108"/>
        <v>12.013698277645883</v>
      </c>
      <c r="AS79" s="1">
        <f t="shared" si="108"/>
        <v>12.014457936542856</v>
      </c>
      <c r="AT79" s="1">
        <f t="shared" si="108"/>
        <v>12.021306798838365</v>
      </c>
      <c r="AU79" s="1">
        <f t="shared" si="106"/>
        <v>12.081851461722961</v>
      </c>
      <c r="AW79" s="1">
        <v>34008</v>
      </c>
      <c r="AX79" s="1">
        <f t="shared" si="84"/>
        <v>-0.23206875830503332</v>
      </c>
      <c r="AY79" s="1">
        <f t="shared" si="85"/>
        <v>-0.266052693703969</v>
      </c>
      <c r="AZ79" s="1">
        <f t="shared" si="86"/>
        <v>3.398393539893569E-2</v>
      </c>
      <c r="BA79" s="1">
        <f t="shared" si="87"/>
        <v>1.1257341589947536</v>
      </c>
      <c r="BB79" s="1">
        <f t="shared" si="73"/>
        <v>0.93836408484726774</v>
      </c>
      <c r="BC79" s="1">
        <f t="shared" si="74"/>
        <v>0.25643822463021188</v>
      </c>
      <c r="BD79" s="1">
        <f t="shared" si="75"/>
        <v>0.12892641066492377</v>
      </c>
      <c r="BE79" s="1">
        <f t="shared" si="109"/>
        <v>12.791668207619557</v>
      </c>
      <c r="BF79" s="1">
        <f t="shared" si="109"/>
        <v>12.79166810233202</v>
      </c>
      <c r="BG79" s="1">
        <f t="shared" si="109"/>
        <v>12.791667271331477</v>
      </c>
      <c r="BH79" s="1">
        <f t="shared" si="109"/>
        <v>12.791660712518006</v>
      </c>
      <c r="BI79" s="1">
        <f t="shared" si="109"/>
        <v>12.791608946310367</v>
      </c>
      <c r="BJ79" s="1">
        <f t="shared" si="109"/>
        <v>12.791200396954839</v>
      </c>
      <c r="BK79" s="1">
        <f t="shared" si="109"/>
        <v>12.787977375981209</v>
      </c>
      <c r="BL79" s="1">
        <f t="shared" si="89"/>
        <v>12.762630095968046</v>
      </c>
    </row>
    <row r="80" spans="1:64">
      <c r="A80" s="64" t="s">
        <v>158</v>
      </c>
      <c r="B80" s="64" t="s">
        <v>133</v>
      </c>
      <c r="C80" s="115">
        <v>56419.004699999998</v>
      </c>
      <c r="D80" s="115" t="s">
        <v>88</v>
      </c>
      <c r="E80" s="1">
        <f t="shared" si="90"/>
        <v>30991.412731844139</v>
      </c>
      <c r="F80" s="105">
        <f t="shared" si="79"/>
        <v>30992</v>
      </c>
      <c r="G80" s="1">
        <f t="shared" si="91"/>
        <v>-0.20376959999703104</v>
      </c>
      <c r="K80" s="1">
        <f t="shared" si="81"/>
        <v>-0.20376959999703104</v>
      </c>
      <c r="O80" s="1">
        <f t="shared" ca="1" si="77"/>
        <v>-0.20387653682960777</v>
      </c>
      <c r="P80" s="1">
        <f t="shared" si="92"/>
        <v>-0.24039661458822531</v>
      </c>
      <c r="Q80" s="271">
        <f t="shared" si="93"/>
        <v>41400.504699999998</v>
      </c>
      <c r="S80" s="2">
        <v>1</v>
      </c>
      <c r="Y80" s="1">
        <f t="shared" si="82"/>
        <v>-0.23607050263271223</v>
      </c>
      <c r="Z80" s="1">
        <f t="shared" si="94"/>
        <v>30992</v>
      </c>
      <c r="AA80" s="1">
        <f t="shared" si="95"/>
        <v>-0.20809571195254412</v>
      </c>
      <c r="AB80" s="1">
        <f t="shared" si="96"/>
        <v>-0.23607050263271223</v>
      </c>
      <c r="AC80" s="1">
        <f t="shared" si="97"/>
        <v>3.6627014591194273E-2</v>
      </c>
      <c r="AE80" s="1">
        <f t="shared" si="98"/>
        <v>1.8715244651633197E-5</v>
      </c>
      <c r="AF80" s="1">
        <f t="shared" si="83"/>
        <v>3.6627014591194273E-2</v>
      </c>
      <c r="AG80" s="2"/>
      <c r="AH80" s="1">
        <f t="shared" si="99"/>
        <v>3.2300902635681195E-2</v>
      </c>
      <c r="AI80" s="1">
        <f t="shared" si="100"/>
        <v>1.1062748589528029</v>
      </c>
      <c r="AJ80" s="1">
        <f t="shared" si="101"/>
        <v>0.86926482105027891</v>
      </c>
      <c r="AK80" s="1">
        <f t="shared" si="102"/>
        <v>-7.4844389381008777E-2</v>
      </c>
      <c r="AL80" s="1">
        <f t="shared" si="103"/>
        <v>-0.61357463446665694</v>
      </c>
      <c r="AM80" s="1">
        <f t="shared" si="104"/>
        <v>-0.31678879940759153</v>
      </c>
      <c r="AN80" s="1">
        <f t="shared" si="108"/>
        <v>12.024121161760112</v>
      </c>
      <c r="AO80" s="1">
        <f t="shared" si="108"/>
        <v>12.024121277820589</v>
      </c>
      <c r="AP80" s="1">
        <f t="shared" si="108"/>
        <v>12.024122320231999</v>
      </c>
      <c r="AQ80" s="1">
        <f t="shared" si="108"/>
        <v>12.024131682748624</v>
      </c>
      <c r="AR80" s="1">
        <f t="shared" si="108"/>
        <v>12.024215770709647</v>
      </c>
      <c r="AS80" s="1">
        <f t="shared" si="108"/>
        <v>12.024970802669793</v>
      </c>
      <c r="AT80" s="1">
        <f t="shared" si="108"/>
        <v>12.031735044881787</v>
      </c>
      <c r="AU80" s="1">
        <f t="shared" si="106"/>
        <v>12.09120159339016</v>
      </c>
      <c r="AW80" s="1">
        <v>32000</v>
      </c>
      <c r="AX80" s="1">
        <f t="shared" si="84"/>
        <v>-0.21375053519210774</v>
      </c>
      <c r="AY80" s="1">
        <f t="shared" si="85"/>
        <v>-0.24890567659145074</v>
      </c>
      <c r="AZ80" s="1">
        <f t="shared" si="86"/>
        <v>3.5155141399343018E-2</v>
      </c>
      <c r="BA80" s="1">
        <f t="shared" si="87"/>
        <v>1.1230909552758901</v>
      </c>
      <c r="BB80" s="1">
        <f t="shared" si="73"/>
        <v>0.97351802602868864</v>
      </c>
      <c r="BC80" s="1">
        <f t="shared" si="74"/>
        <v>-0.32714140868199448</v>
      </c>
      <c r="BD80" s="1">
        <f t="shared" si="75"/>
        <v>-0.16504528607773147</v>
      </c>
      <c r="BE80" s="1">
        <f t="shared" si="109"/>
        <v>12.278729233550481</v>
      </c>
      <c r="BF80" s="1">
        <f t="shared" si="109"/>
        <v>12.278729355326286</v>
      </c>
      <c r="BG80" s="1">
        <f t="shared" si="109"/>
        <v>12.278730332311989</v>
      </c>
      <c r="BH80" s="1">
        <f t="shared" si="109"/>
        <v>12.278738170484862</v>
      </c>
      <c r="BI80" s="1">
        <f t="shared" si="109"/>
        <v>12.278801054016522</v>
      </c>
      <c r="BJ80" s="1">
        <f t="shared" si="109"/>
        <v>12.279305509204894</v>
      </c>
      <c r="BK80" s="1">
        <f t="shared" si="109"/>
        <v>12.283349572230513</v>
      </c>
      <c r="BL80" s="1">
        <f t="shared" si="89"/>
        <v>12.315604753402928</v>
      </c>
    </row>
    <row r="81" spans="1:64">
      <c r="A81" s="64" t="s">
        <v>158</v>
      </c>
      <c r="B81" s="64" t="s">
        <v>133</v>
      </c>
      <c r="C81" s="115">
        <v>56421.087399999997</v>
      </c>
      <c r="D81" s="115" t="s">
        <v>88</v>
      </c>
      <c r="E81" s="1">
        <f t="shared" si="90"/>
        <v>30997.415115851458</v>
      </c>
      <c r="F81" s="105">
        <f t="shared" si="79"/>
        <v>30998</v>
      </c>
      <c r="G81" s="1">
        <f t="shared" si="91"/>
        <v>-0.20294239999930141</v>
      </c>
      <c r="K81" s="1">
        <f t="shared" si="81"/>
        <v>-0.20294239999930141</v>
      </c>
      <c r="O81" s="1">
        <f t="shared" ca="1" si="77"/>
        <v>-0.20388257030829307</v>
      </c>
      <c r="P81" s="1">
        <f t="shared" si="92"/>
        <v>-0.24044706877272579</v>
      </c>
      <c r="Q81" s="271">
        <f t="shared" si="93"/>
        <v>41402.587399999997</v>
      </c>
      <c r="S81" s="2">
        <v>1</v>
      </c>
      <c r="Y81" s="1">
        <f t="shared" si="82"/>
        <v>-0.23526651529070419</v>
      </c>
      <c r="Z81" s="1">
        <f t="shared" si="94"/>
        <v>30998</v>
      </c>
      <c r="AA81" s="1">
        <f t="shared" si="95"/>
        <v>-0.20812295348132298</v>
      </c>
      <c r="AB81" s="1">
        <f t="shared" si="96"/>
        <v>-0.23526651529070419</v>
      </c>
      <c r="AC81" s="1">
        <f t="shared" si="97"/>
        <v>3.7504668773424371E-2</v>
      </c>
      <c r="AE81" s="1">
        <f t="shared" si="98"/>
        <v>2.683813438008577E-5</v>
      </c>
      <c r="AF81" s="1">
        <f t="shared" si="83"/>
        <v>3.7504668773424371E-2</v>
      </c>
      <c r="AG81" s="2"/>
      <c r="AH81" s="1">
        <f t="shared" si="99"/>
        <v>3.2324115291402791E-2</v>
      </c>
      <c r="AI81" s="1">
        <f t="shared" si="100"/>
        <v>1.106400241599117</v>
      </c>
      <c r="AJ81" s="1">
        <f t="shared" si="101"/>
        <v>0.8700927372764613</v>
      </c>
      <c r="AK81" s="1">
        <f t="shared" si="102"/>
        <v>-7.4666035484038842E-2</v>
      </c>
      <c r="AL81" s="1">
        <f t="shared" si="103"/>
        <v>-0.61189739199966553</v>
      </c>
      <c r="AM81" s="1">
        <f t="shared" si="104"/>
        <v>-0.31586626309001753</v>
      </c>
      <c r="AN81" s="1">
        <f t="shared" si="108"/>
        <v>12.025624331114056</v>
      </c>
      <c r="AO81" s="1">
        <f t="shared" si="108"/>
        <v>12.025624447486738</v>
      </c>
      <c r="AP81" s="1">
        <f t="shared" si="108"/>
        <v>12.025625491757705</v>
      </c>
      <c r="AQ81" s="1">
        <f t="shared" si="108"/>
        <v>12.025634862500192</v>
      </c>
      <c r="AR81" s="1">
        <f t="shared" si="108"/>
        <v>12.025718948292095</v>
      </c>
      <c r="AS81" s="1">
        <f t="shared" si="108"/>
        <v>12.026473279354967</v>
      </c>
      <c r="AT81" s="1">
        <f t="shared" si="108"/>
        <v>12.033225220914312</v>
      </c>
      <c r="AU81" s="1">
        <f t="shared" si="106"/>
        <v>12.092537326485473</v>
      </c>
      <c r="AW81" s="1">
        <v>32500</v>
      </c>
      <c r="AX81" s="1">
        <f t="shared" si="84"/>
        <v>-0.21741241800121369</v>
      </c>
      <c r="AY81" s="1">
        <f t="shared" si="85"/>
        <v>-0.25315089682064001</v>
      </c>
      <c r="AZ81" s="1">
        <f t="shared" si="86"/>
        <v>3.5738478819426336E-2</v>
      </c>
      <c r="BA81" s="1">
        <f t="shared" si="87"/>
        <v>1.12782743562143</v>
      </c>
      <c r="BB81" s="1">
        <f t="shared" si="73"/>
        <v>0.99630851084372396</v>
      </c>
      <c r="BC81" s="1">
        <f t="shared" si="74"/>
        <v>-0.18244221882330613</v>
      </c>
      <c r="BD81" s="1">
        <f t="shared" si="75"/>
        <v>-9.1474980251289778E-2</v>
      </c>
      <c r="BE81" s="1">
        <f t="shared" si="109"/>
        <v>12.406182824379925</v>
      </c>
      <c r="BF81" s="1">
        <f t="shared" si="109"/>
        <v>12.406182905214994</v>
      </c>
      <c r="BG81" s="1">
        <f t="shared" si="109"/>
        <v>12.406183535161244</v>
      </c>
      <c r="BH81" s="1">
        <f t="shared" si="109"/>
        <v>12.406188444318891</v>
      </c>
      <c r="BI81" s="1">
        <f t="shared" si="109"/>
        <v>12.406226701146043</v>
      </c>
      <c r="BJ81" s="1">
        <f t="shared" si="109"/>
        <v>12.406524826647296</v>
      </c>
      <c r="BK81" s="1">
        <f t="shared" si="109"/>
        <v>12.408847552443289</v>
      </c>
      <c r="BL81" s="1">
        <f t="shared" si="89"/>
        <v>12.426915844679103</v>
      </c>
    </row>
    <row r="82" spans="1:64">
      <c r="A82" s="64" t="s">
        <v>158</v>
      </c>
      <c r="B82" s="64" t="s">
        <v>133</v>
      </c>
      <c r="C82" s="115">
        <v>56421.087899999999</v>
      </c>
      <c r="D82" s="115" t="s">
        <v>88</v>
      </c>
      <c r="E82" s="1">
        <f t="shared" si="90"/>
        <v>30997.416556861692</v>
      </c>
      <c r="F82" s="105">
        <f t="shared" si="79"/>
        <v>30998</v>
      </c>
      <c r="G82" s="1">
        <f t="shared" si="91"/>
        <v>-0.20244239999738056</v>
      </c>
      <c r="K82" s="1">
        <f t="shared" si="81"/>
        <v>-0.20244239999738056</v>
      </c>
      <c r="O82" s="1">
        <f t="shared" ca="1" si="77"/>
        <v>-0.20388257030829307</v>
      </c>
      <c r="P82" s="1">
        <f t="shared" si="92"/>
        <v>-0.24044706877272579</v>
      </c>
      <c r="Q82" s="271">
        <f t="shared" si="93"/>
        <v>41402.587899999999</v>
      </c>
      <c r="S82" s="2">
        <v>1</v>
      </c>
      <c r="Y82" s="1">
        <f t="shared" si="82"/>
        <v>-0.23476651528878334</v>
      </c>
      <c r="Z82" s="1">
        <f t="shared" si="94"/>
        <v>30998</v>
      </c>
      <c r="AA82" s="1">
        <f t="shared" si="95"/>
        <v>-0.20812295348132298</v>
      </c>
      <c r="AB82" s="1">
        <f t="shared" si="96"/>
        <v>-0.23476651528878334</v>
      </c>
      <c r="AC82" s="1">
        <f t="shared" si="97"/>
        <v>3.8004668775345224E-2</v>
      </c>
      <c r="AE82" s="1">
        <f t="shared" si="98"/>
        <v>3.2268687883930349E-5</v>
      </c>
      <c r="AF82" s="1">
        <f t="shared" si="83"/>
        <v>3.8004668775345224E-2</v>
      </c>
      <c r="AG82" s="2"/>
      <c r="AH82" s="1">
        <f t="shared" si="99"/>
        <v>3.2324115291402791E-2</v>
      </c>
      <c r="AI82" s="1">
        <f t="shared" si="100"/>
        <v>1.106400241599117</v>
      </c>
      <c r="AJ82" s="1">
        <f t="shared" si="101"/>
        <v>0.8700927372764613</v>
      </c>
      <c r="AK82" s="1">
        <f t="shared" si="102"/>
        <v>-7.4666035484038842E-2</v>
      </c>
      <c r="AL82" s="1">
        <f t="shared" si="103"/>
        <v>-0.61189739199966553</v>
      </c>
      <c r="AM82" s="1">
        <f t="shared" si="104"/>
        <v>-0.31586626309001753</v>
      </c>
      <c r="AN82" s="1">
        <f t="shared" ref="AN82:AT91" si="110">$AU82+$AB$7*SIN(AO82)</f>
        <v>12.025624331114056</v>
      </c>
      <c r="AO82" s="1">
        <f t="shared" si="110"/>
        <v>12.025624447486738</v>
      </c>
      <c r="AP82" s="1">
        <f t="shared" si="110"/>
        <v>12.025625491757705</v>
      </c>
      <c r="AQ82" s="1">
        <f t="shared" si="110"/>
        <v>12.025634862500192</v>
      </c>
      <c r="AR82" s="1">
        <f t="shared" si="110"/>
        <v>12.025718948292095</v>
      </c>
      <c r="AS82" s="1">
        <f t="shared" si="110"/>
        <v>12.026473279354967</v>
      </c>
      <c r="AT82" s="1">
        <f t="shared" si="110"/>
        <v>12.033225220914312</v>
      </c>
      <c r="AU82" s="1">
        <f t="shared" si="106"/>
        <v>12.092537326485473</v>
      </c>
      <c r="AW82" s="1">
        <v>33000</v>
      </c>
      <c r="AX82" s="1">
        <f t="shared" si="84"/>
        <v>-0.22167115667055132</v>
      </c>
      <c r="AY82" s="1">
        <f t="shared" si="85"/>
        <v>-0.25741233412319597</v>
      </c>
      <c r="AZ82" s="1">
        <f t="shared" si="86"/>
        <v>3.5741177452644664E-2</v>
      </c>
      <c r="BA82" s="1">
        <f t="shared" si="87"/>
        <v>1.1298964108534215</v>
      </c>
      <c r="BB82" s="1">
        <f t="shared" si="73"/>
        <v>0.99822281558293124</v>
      </c>
      <c r="BC82" s="1">
        <f t="shared" si="74"/>
        <v>-3.6864144743253044E-2</v>
      </c>
      <c r="BD82" s="1">
        <f t="shared" si="75"/>
        <v>-1.8434160034026419E-2</v>
      </c>
      <c r="BE82" s="1">
        <f t="shared" ref="BE82:BK91" si="111">$BL82+$AB$7*SIN(BF82)</f>
        <v>12.534022972163299</v>
      </c>
      <c r="BF82" s="1">
        <f t="shared" si="111"/>
        <v>12.534022989752376</v>
      </c>
      <c r="BG82" s="1">
        <f t="shared" si="111"/>
        <v>12.534023125139699</v>
      </c>
      <c r="BH82" s="1">
        <f t="shared" si="111"/>
        <v>12.534024167248175</v>
      </c>
      <c r="BI82" s="1">
        <f t="shared" si="111"/>
        <v>12.534032188604284</v>
      </c>
      <c r="BJ82" s="1">
        <f t="shared" si="111"/>
        <v>12.534093930815159</v>
      </c>
      <c r="BK82" s="1">
        <f t="shared" si="111"/>
        <v>12.534569170618186</v>
      </c>
      <c r="BL82" s="1">
        <f t="shared" si="89"/>
        <v>12.538226935955278</v>
      </c>
    </row>
    <row r="83" spans="1:64">
      <c r="A83" s="64" t="s">
        <v>158</v>
      </c>
      <c r="B83" s="64" t="s">
        <v>133</v>
      </c>
      <c r="C83" s="115">
        <v>56421.088199999998</v>
      </c>
      <c r="D83" s="115" t="s">
        <v>88</v>
      </c>
      <c r="E83" s="1">
        <f t="shared" si="90"/>
        <v>30997.417421467828</v>
      </c>
      <c r="F83" s="105">
        <f t="shared" si="79"/>
        <v>30998</v>
      </c>
      <c r="G83" s="1">
        <f t="shared" si="91"/>
        <v>-0.20214239999768324</v>
      </c>
      <c r="K83" s="1">
        <f t="shared" si="81"/>
        <v>-0.20214239999768324</v>
      </c>
      <c r="O83" s="1">
        <f t="shared" ca="1" si="77"/>
        <v>-0.20388257030829307</v>
      </c>
      <c r="P83" s="1">
        <f t="shared" si="92"/>
        <v>-0.24044706877272579</v>
      </c>
      <c r="Q83" s="271">
        <f t="shared" si="93"/>
        <v>41402.588199999998</v>
      </c>
      <c r="S83" s="2">
        <v>1</v>
      </c>
      <c r="Y83" s="1">
        <f t="shared" si="82"/>
        <v>-0.23446651528908602</v>
      </c>
      <c r="Z83" s="1">
        <f t="shared" si="94"/>
        <v>30998</v>
      </c>
      <c r="AA83" s="1">
        <f t="shared" si="95"/>
        <v>-0.20812295348132298</v>
      </c>
      <c r="AB83" s="1">
        <f t="shared" si="96"/>
        <v>-0.23446651528908602</v>
      </c>
      <c r="AC83" s="1">
        <f t="shared" si="97"/>
        <v>3.8304668775042544E-2</v>
      </c>
      <c r="AE83" s="1">
        <f t="shared" si="98"/>
        <v>3.5767019970675414E-5</v>
      </c>
      <c r="AF83" s="1">
        <f t="shared" si="83"/>
        <v>3.8304668775042544E-2</v>
      </c>
      <c r="AG83" s="2"/>
      <c r="AH83" s="1">
        <f t="shared" si="99"/>
        <v>3.2324115291402791E-2</v>
      </c>
      <c r="AI83" s="1">
        <f t="shared" si="100"/>
        <v>1.106400241599117</v>
      </c>
      <c r="AJ83" s="1">
        <f t="shared" si="101"/>
        <v>0.8700927372764613</v>
      </c>
      <c r="AK83" s="1">
        <f t="shared" si="102"/>
        <v>-7.4666035484038842E-2</v>
      </c>
      <c r="AL83" s="1">
        <f t="shared" si="103"/>
        <v>-0.61189739199966553</v>
      </c>
      <c r="AM83" s="1">
        <f t="shared" si="104"/>
        <v>-0.31586626309001753</v>
      </c>
      <c r="AN83" s="1">
        <f t="shared" si="110"/>
        <v>12.025624331114056</v>
      </c>
      <c r="AO83" s="1">
        <f t="shared" si="110"/>
        <v>12.025624447486738</v>
      </c>
      <c r="AP83" s="1">
        <f t="shared" si="110"/>
        <v>12.025625491757705</v>
      </c>
      <c r="AQ83" s="1">
        <f t="shared" si="110"/>
        <v>12.025634862500192</v>
      </c>
      <c r="AR83" s="1">
        <f t="shared" si="110"/>
        <v>12.025718948292095</v>
      </c>
      <c r="AS83" s="1">
        <f t="shared" si="110"/>
        <v>12.026473279354967</v>
      </c>
      <c r="AT83" s="1">
        <f t="shared" si="110"/>
        <v>12.033225220914312</v>
      </c>
      <c r="AU83" s="1">
        <f t="shared" si="106"/>
        <v>12.092537326485473</v>
      </c>
      <c r="AW83" s="1">
        <v>33500</v>
      </c>
      <c r="AX83" s="1">
        <f t="shared" si="84"/>
        <v>-0.22652997545826184</v>
      </c>
      <c r="AY83" s="1">
        <f t="shared" si="85"/>
        <v>-0.26168998849911862</v>
      </c>
      <c r="AZ83" s="1">
        <f t="shared" si="86"/>
        <v>3.516001304085678E-2</v>
      </c>
      <c r="BA83" s="1">
        <f t="shared" si="87"/>
        <v>1.1292148192796916</v>
      </c>
      <c r="BB83" s="1">
        <f t="shared" si="73"/>
        <v>0.97898255048325522</v>
      </c>
      <c r="BC83" s="1">
        <f t="shared" si="74"/>
        <v>0.10889343644330685</v>
      </c>
      <c r="BD83" s="1">
        <f t="shared" si="75"/>
        <v>5.4500583530993435E-2</v>
      </c>
      <c r="BE83" s="1">
        <f t="shared" si="111"/>
        <v>12.661941928749741</v>
      </c>
      <c r="BF83" s="1">
        <f t="shared" si="111"/>
        <v>12.661941878038762</v>
      </c>
      <c r="BG83" s="1">
        <f t="shared" si="111"/>
        <v>12.661941486119961</v>
      </c>
      <c r="BH83" s="1">
        <f t="shared" si="111"/>
        <v>12.661938457183762</v>
      </c>
      <c r="BI83" s="1">
        <f t="shared" si="111"/>
        <v>12.661915048143818</v>
      </c>
      <c r="BJ83" s="1">
        <f t="shared" si="111"/>
        <v>12.661734133871285</v>
      </c>
      <c r="BK83" s="1">
        <f t="shared" si="111"/>
        <v>12.66033606231286</v>
      </c>
      <c r="BL83" s="1">
        <f t="shared" si="89"/>
        <v>12.649538027231451</v>
      </c>
    </row>
    <row r="84" spans="1:64">
      <c r="A84" s="64" t="s">
        <v>158</v>
      </c>
      <c r="B84" s="64" t="s">
        <v>133</v>
      </c>
      <c r="C84" s="115">
        <v>56426.985500000003</v>
      </c>
      <c r="D84" s="115" t="s">
        <v>88</v>
      </c>
      <c r="E84" s="1">
        <f t="shared" si="90"/>
        <v>31014.413560713234</v>
      </c>
      <c r="F84" s="105">
        <f t="shared" si="79"/>
        <v>31015</v>
      </c>
      <c r="G84" s="1">
        <f t="shared" si="91"/>
        <v>-0.20348199999716599</v>
      </c>
      <c r="K84" s="1">
        <f t="shared" si="81"/>
        <v>-0.20348199999716599</v>
      </c>
      <c r="O84" s="1">
        <f t="shared" ca="1" si="77"/>
        <v>-0.20389966516456803</v>
      </c>
      <c r="P84" s="1">
        <f t="shared" si="92"/>
        <v>-0.2405900349772285</v>
      </c>
      <c r="Q84" s="271">
        <f t="shared" si="93"/>
        <v>41408.485500000003</v>
      </c>
      <c r="S84" s="2">
        <v>1</v>
      </c>
      <c r="Y84" s="1">
        <f t="shared" si="82"/>
        <v>-0.2358715017776824</v>
      </c>
      <c r="Z84" s="1">
        <f t="shared" si="94"/>
        <v>31015</v>
      </c>
      <c r="AA84" s="1">
        <f t="shared" si="95"/>
        <v>-0.20820053319671208</v>
      </c>
      <c r="AB84" s="1">
        <f t="shared" si="96"/>
        <v>-0.2358715017776824</v>
      </c>
      <c r="AC84" s="1">
        <f t="shared" si="97"/>
        <v>3.7108034980062515E-2</v>
      </c>
      <c r="AE84" s="1">
        <f t="shared" si="98"/>
        <v>2.2264555555218744E-5</v>
      </c>
      <c r="AF84" s="1">
        <f t="shared" si="83"/>
        <v>3.7108034980062515E-2</v>
      </c>
      <c r="AG84" s="2"/>
      <c r="AH84" s="1">
        <f t="shared" si="99"/>
        <v>3.2389501780516423E-2</v>
      </c>
      <c r="AI84" s="1">
        <f t="shared" si="100"/>
        <v>1.106754018549998</v>
      </c>
      <c r="AJ84" s="1">
        <f t="shared" si="101"/>
        <v>0.87242620660648662</v>
      </c>
      <c r="AK84" s="1">
        <f t="shared" si="102"/>
        <v>-7.4159340549123723E-2</v>
      </c>
      <c r="AL84" s="1">
        <f t="shared" si="103"/>
        <v>-0.60714314519114321</v>
      </c>
      <c r="AM84" s="1">
        <f t="shared" si="104"/>
        <v>-0.31325392708718641</v>
      </c>
      <c r="AN84" s="1">
        <f t="shared" si="110"/>
        <v>12.029884233853627</v>
      </c>
      <c r="AO84" s="1">
        <f t="shared" si="110"/>
        <v>12.029884351098907</v>
      </c>
      <c r="AP84" s="1">
        <f t="shared" si="110"/>
        <v>12.029885400525398</v>
      </c>
      <c r="AQ84" s="1">
        <f t="shared" si="110"/>
        <v>12.029894793590481</v>
      </c>
      <c r="AR84" s="1">
        <f t="shared" si="110"/>
        <v>12.029978865434167</v>
      </c>
      <c r="AS84" s="1">
        <f t="shared" si="110"/>
        <v>12.030731156469992</v>
      </c>
      <c r="AT84" s="1">
        <f t="shared" si="110"/>
        <v>12.03744796010567</v>
      </c>
      <c r="AU84" s="1">
        <f t="shared" si="106"/>
        <v>12.096321903588864</v>
      </c>
      <c r="AW84" s="1">
        <v>34000</v>
      </c>
      <c r="AX84" s="1">
        <f t="shared" si="84"/>
        <v>-0.23197695225756315</v>
      </c>
      <c r="AY84" s="1">
        <f t="shared" si="85"/>
        <v>-0.26598385994840801</v>
      </c>
      <c r="AZ84" s="1">
        <f t="shared" si="86"/>
        <v>3.4006907690844849E-2</v>
      </c>
      <c r="BA84" s="1">
        <f t="shared" si="87"/>
        <v>1.1258101640909164</v>
      </c>
      <c r="BB84" s="1">
        <f t="shared" si="73"/>
        <v>0.93916194593638924</v>
      </c>
      <c r="BC84" s="1">
        <f t="shared" si="74"/>
        <v>0.25412264200952456</v>
      </c>
      <c r="BD84" s="1">
        <f t="shared" si="75"/>
        <v>0.12774954966904073</v>
      </c>
      <c r="BE84" s="1">
        <f t="shared" si="111"/>
        <v>12.789628774442217</v>
      </c>
      <c r="BF84" s="1">
        <f t="shared" si="111"/>
        <v>12.789628669814119</v>
      </c>
      <c r="BG84" s="1">
        <f t="shared" si="111"/>
        <v>12.789627844402405</v>
      </c>
      <c r="BH84" s="1">
        <f t="shared" si="111"/>
        <v>12.78962133272973</v>
      </c>
      <c r="BI84" s="1">
        <f t="shared" si="111"/>
        <v>12.789569962484128</v>
      </c>
      <c r="BJ84" s="1">
        <f t="shared" si="111"/>
        <v>12.789164726288595</v>
      </c>
      <c r="BK84" s="1">
        <f t="shared" si="111"/>
        <v>12.785969302717806</v>
      </c>
      <c r="BL84" s="1">
        <f t="shared" si="89"/>
        <v>12.760849118507625</v>
      </c>
    </row>
    <row r="85" spans="1:64">
      <c r="A85" s="64" t="s">
        <v>158</v>
      </c>
      <c r="B85" s="64" t="s">
        <v>133</v>
      </c>
      <c r="C85" s="115">
        <v>56426.986700000001</v>
      </c>
      <c r="D85" s="115" t="s">
        <v>88</v>
      </c>
      <c r="E85" s="1">
        <f t="shared" si="90"/>
        <v>31014.417019137782</v>
      </c>
      <c r="F85" s="105">
        <f t="shared" si="79"/>
        <v>31015</v>
      </c>
      <c r="G85" s="1">
        <f t="shared" si="91"/>
        <v>-0.2022819999983767</v>
      </c>
      <c r="K85" s="1">
        <f t="shared" si="81"/>
        <v>-0.2022819999983767</v>
      </c>
      <c r="O85" s="1">
        <f t="shared" ca="1" si="77"/>
        <v>-0.20389966516456803</v>
      </c>
      <c r="P85" s="1">
        <f t="shared" si="92"/>
        <v>-0.2405900349772285</v>
      </c>
      <c r="Q85" s="271">
        <f t="shared" si="93"/>
        <v>41408.486700000001</v>
      </c>
      <c r="S85" s="2">
        <v>1</v>
      </c>
      <c r="Y85" s="1">
        <f t="shared" si="82"/>
        <v>-0.23467150177889312</v>
      </c>
      <c r="Z85" s="1">
        <f t="shared" si="94"/>
        <v>31015</v>
      </c>
      <c r="AA85" s="1">
        <f t="shared" si="95"/>
        <v>-0.20820053319671208</v>
      </c>
      <c r="AB85" s="1">
        <f t="shared" si="96"/>
        <v>-0.23467150177889312</v>
      </c>
      <c r="AC85" s="1">
        <f t="shared" si="97"/>
        <v>3.8308034978851796E-2</v>
      </c>
      <c r="AE85" s="1">
        <f t="shared" si="98"/>
        <v>3.5029035219798018E-5</v>
      </c>
      <c r="AF85" s="1">
        <f t="shared" si="83"/>
        <v>3.8308034978851796E-2</v>
      </c>
      <c r="AG85" s="2"/>
      <c r="AH85" s="1">
        <f t="shared" si="99"/>
        <v>3.2389501780516423E-2</v>
      </c>
      <c r="AI85" s="1">
        <f t="shared" si="100"/>
        <v>1.106754018549998</v>
      </c>
      <c r="AJ85" s="1">
        <f t="shared" si="101"/>
        <v>0.87242620660648662</v>
      </c>
      <c r="AK85" s="1">
        <f t="shared" si="102"/>
        <v>-7.4159340549123723E-2</v>
      </c>
      <c r="AL85" s="1">
        <f t="shared" si="103"/>
        <v>-0.60714314519114321</v>
      </c>
      <c r="AM85" s="1">
        <f t="shared" si="104"/>
        <v>-0.31325392708718641</v>
      </c>
      <c r="AN85" s="1">
        <f t="shared" si="110"/>
        <v>12.029884233853627</v>
      </c>
      <c r="AO85" s="1">
        <f t="shared" si="110"/>
        <v>12.029884351098907</v>
      </c>
      <c r="AP85" s="1">
        <f t="shared" si="110"/>
        <v>12.029885400525398</v>
      </c>
      <c r="AQ85" s="1">
        <f t="shared" si="110"/>
        <v>12.029894793590481</v>
      </c>
      <c r="AR85" s="1">
        <f t="shared" si="110"/>
        <v>12.029978865434167</v>
      </c>
      <c r="AS85" s="1">
        <f t="shared" si="110"/>
        <v>12.030731156469992</v>
      </c>
      <c r="AT85" s="1">
        <f t="shared" si="110"/>
        <v>12.03744796010567</v>
      </c>
      <c r="AU85" s="1">
        <f t="shared" si="106"/>
        <v>12.096321903588864</v>
      </c>
      <c r="AW85" s="1">
        <v>34001</v>
      </c>
      <c r="AX85" s="1">
        <f t="shared" si="84"/>
        <v>-0.23198842013769602</v>
      </c>
      <c r="AY85" s="1">
        <f t="shared" si="85"/>
        <v>-0.26599246394081411</v>
      </c>
      <c r="AZ85" s="1">
        <f t="shared" si="86"/>
        <v>3.4004043803118077E-2</v>
      </c>
      <c r="BA85" s="1">
        <f t="shared" si="87"/>
        <v>1.1258006997781216</v>
      </c>
      <c r="BB85" s="1">
        <f t="shared" si="73"/>
        <v>0.93906248273193349</v>
      </c>
      <c r="BC85" s="1">
        <f t="shared" si="74"/>
        <v>0.25441210691749788</v>
      </c>
      <c r="BD85" s="1">
        <f t="shared" si="75"/>
        <v>0.12789664686985106</v>
      </c>
      <c r="BE85" s="1">
        <f t="shared" si="111"/>
        <v>12.789883711111004</v>
      </c>
      <c r="BF85" s="1">
        <f t="shared" si="111"/>
        <v>12.789883606400075</v>
      </c>
      <c r="BG85" s="1">
        <f t="shared" si="111"/>
        <v>12.789882780287057</v>
      </c>
      <c r="BH85" s="1">
        <f t="shared" si="111"/>
        <v>12.789876262704343</v>
      </c>
      <c r="BI85" s="1">
        <f t="shared" si="111"/>
        <v>12.789824842857644</v>
      </c>
      <c r="BJ85" s="1">
        <f t="shared" si="111"/>
        <v>12.789419191941725</v>
      </c>
      <c r="BK85" s="1">
        <f t="shared" si="111"/>
        <v>12.786220316247908</v>
      </c>
      <c r="BL85" s="1">
        <f t="shared" si="89"/>
        <v>12.761071740690179</v>
      </c>
    </row>
    <row r="86" spans="1:64">
      <c r="A86" s="64" t="s">
        <v>158</v>
      </c>
      <c r="B86" s="64" t="s">
        <v>133</v>
      </c>
      <c r="C86" s="115">
        <v>56426.986799999999</v>
      </c>
      <c r="D86" s="115" t="s">
        <v>88</v>
      </c>
      <c r="E86" s="1">
        <f t="shared" si="90"/>
        <v>31014.41730733982</v>
      </c>
      <c r="F86" s="105">
        <f t="shared" si="79"/>
        <v>31015</v>
      </c>
      <c r="G86" s="1">
        <f t="shared" si="91"/>
        <v>-0.20218200000090292</v>
      </c>
      <c r="K86" s="1">
        <f t="shared" si="81"/>
        <v>-0.20218200000090292</v>
      </c>
      <c r="O86" s="1">
        <f t="shared" ca="1" si="77"/>
        <v>-0.20389966516456803</v>
      </c>
      <c r="P86" s="1">
        <f t="shared" si="92"/>
        <v>-0.2405900349772285</v>
      </c>
      <c r="Q86" s="271">
        <f t="shared" si="93"/>
        <v>41408.486799999999</v>
      </c>
      <c r="S86" s="2">
        <v>1</v>
      </c>
      <c r="Y86" s="1">
        <f t="shared" si="82"/>
        <v>-0.23457150178141933</v>
      </c>
      <c r="Z86" s="1">
        <f t="shared" si="94"/>
        <v>31015</v>
      </c>
      <c r="AA86" s="1">
        <f t="shared" si="95"/>
        <v>-0.20820053319671208</v>
      </c>
      <c r="AB86" s="1">
        <f t="shared" si="96"/>
        <v>-0.23457150178141933</v>
      </c>
      <c r="AC86" s="1">
        <f t="shared" si="97"/>
        <v>3.8408034976325583E-2</v>
      </c>
      <c r="AE86" s="1">
        <f t="shared" si="98"/>
        <v>3.6222741829056902E-5</v>
      </c>
      <c r="AF86" s="1">
        <f t="shared" si="83"/>
        <v>3.8408034976325583E-2</v>
      </c>
      <c r="AG86" s="2"/>
      <c r="AH86" s="1">
        <f t="shared" si="99"/>
        <v>3.2389501780516423E-2</v>
      </c>
      <c r="AI86" s="1">
        <f t="shared" si="100"/>
        <v>1.106754018549998</v>
      </c>
      <c r="AJ86" s="1">
        <f t="shared" si="101"/>
        <v>0.87242620660648662</v>
      </c>
      <c r="AK86" s="1">
        <f t="shared" si="102"/>
        <v>-7.4159340549123723E-2</v>
      </c>
      <c r="AL86" s="1">
        <f t="shared" si="103"/>
        <v>-0.60714314519114321</v>
      </c>
      <c r="AM86" s="1">
        <f t="shared" si="104"/>
        <v>-0.31325392708718641</v>
      </c>
      <c r="AN86" s="1">
        <f t="shared" si="110"/>
        <v>12.029884233853627</v>
      </c>
      <c r="AO86" s="1">
        <f t="shared" si="110"/>
        <v>12.029884351098907</v>
      </c>
      <c r="AP86" s="1">
        <f t="shared" si="110"/>
        <v>12.029885400525398</v>
      </c>
      <c r="AQ86" s="1">
        <f t="shared" si="110"/>
        <v>12.029894793590481</v>
      </c>
      <c r="AR86" s="1">
        <f t="shared" si="110"/>
        <v>12.029978865434167</v>
      </c>
      <c r="AS86" s="1">
        <f t="shared" si="110"/>
        <v>12.030731156469992</v>
      </c>
      <c r="AT86" s="1">
        <f t="shared" si="110"/>
        <v>12.03744796010567</v>
      </c>
      <c r="AU86" s="1">
        <f t="shared" si="106"/>
        <v>12.096321903588864</v>
      </c>
      <c r="AW86" s="1">
        <v>34002</v>
      </c>
      <c r="AX86" s="1">
        <f t="shared" si="84"/>
        <v>-0.23199989026859527</v>
      </c>
      <c r="AY86" s="1">
        <f t="shared" si="85"/>
        <v>-0.26600106799808854</v>
      </c>
      <c r="AZ86" s="1">
        <f t="shared" si="86"/>
        <v>3.4001177729493258E-2</v>
      </c>
      <c r="BA86" s="1">
        <f t="shared" si="87"/>
        <v>1.1257912250839737</v>
      </c>
      <c r="BB86" s="1">
        <f t="shared" si="73"/>
        <v>0.93896294251869972</v>
      </c>
      <c r="BC86" s="1">
        <f t="shared" si="74"/>
        <v>0.25470156695595142</v>
      </c>
      <c r="BD86" s="1">
        <f t="shared" si="75"/>
        <v>0.12804374704185639</v>
      </c>
      <c r="BE86" s="1">
        <f t="shared" si="111"/>
        <v>12.790138645635457</v>
      </c>
      <c r="BF86" s="1">
        <f t="shared" si="111"/>
        <v>12.790138540841809</v>
      </c>
      <c r="BG86" s="1">
        <f t="shared" si="111"/>
        <v>12.790137714028257</v>
      </c>
      <c r="BH86" s="1">
        <f t="shared" si="111"/>
        <v>12.79013119054048</v>
      </c>
      <c r="BI86" s="1">
        <f t="shared" si="111"/>
        <v>12.790079721122872</v>
      </c>
      <c r="BJ86" s="1">
        <f t="shared" si="111"/>
        <v>12.789673655650638</v>
      </c>
      <c r="BK86" s="1">
        <f t="shared" si="111"/>
        <v>12.786471328531629</v>
      </c>
      <c r="BL86" s="1">
        <f t="shared" si="89"/>
        <v>12.76129436287273</v>
      </c>
    </row>
    <row r="87" spans="1:64">
      <c r="A87" s="210" t="s">
        <v>159</v>
      </c>
      <c r="B87" s="210" t="s">
        <v>133</v>
      </c>
      <c r="C87" s="211">
        <v>56455.434999999998</v>
      </c>
      <c r="D87" s="211" t="s">
        <v>160</v>
      </c>
      <c r="E87" s="1">
        <f t="shared" si="90"/>
        <v>31096.405601725524</v>
      </c>
      <c r="F87" s="105">
        <f t="shared" si="79"/>
        <v>31097</v>
      </c>
      <c r="G87" s="1">
        <f t="shared" si="91"/>
        <v>-0.20624359999783337</v>
      </c>
      <c r="K87" s="1">
        <f t="shared" si="81"/>
        <v>-0.20624359999783337</v>
      </c>
      <c r="O87" s="1">
        <f t="shared" ca="1" si="77"/>
        <v>-0.20398212270660027</v>
      </c>
      <c r="P87" s="1">
        <f t="shared" si="92"/>
        <v>-0.24127989996993876</v>
      </c>
      <c r="Q87" s="271">
        <f t="shared" si="93"/>
        <v>41436.934999999998</v>
      </c>
      <c r="S87" s="2">
        <v>0.1</v>
      </c>
      <c r="Y87" s="1">
        <f t="shared" si="82"/>
        <v>-0.23894049578172111</v>
      </c>
      <c r="Z87" s="1">
        <f t="shared" si="94"/>
        <v>31097</v>
      </c>
      <c r="AA87" s="1">
        <f t="shared" si="95"/>
        <v>-0.20858300418605102</v>
      </c>
      <c r="AB87" s="1">
        <f t="shared" si="96"/>
        <v>-0.23894049578172111</v>
      </c>
      <c r="AC87" s="1">
        <f t="shared" si="97"/>
        <v>3.5036299972105389E-2</v>
      </c>
      <c r="AE87" s="1">
        <f t="shared" si="98"/>
        <v>5.4728119558502968E-7</v>
      </c>
      <c r="AF87" s="1">
        <f t="shared" si="83"/>
        <v>3.5036299972105389E-2</v>
      </c>
      <c r="AG87" s="2"/>
      <c r="AH87" s="1">
        <f t="shared" si="99"/>
        <v>3.2696895783887722E-2</v>
      </c>
      <c r="AI87" s="1">
        <f t="shared" si="100"/>
        <v>1.1084294695952148</v>
      </c>
      <c r="AJ87" s="1">
        <f t="shared" si="101"/>
        <v>0.88342367388542808</v>
      </c>
      <c r="AK87" s="1">
        <f t="shared" si="102"/>
        <v>-7.1687365627107466E-2</v>
      </c>
      <c r="AL87" s="1">
        <f t="shared" si="103"/>
        <v>-0.58416864830011617</v>
      </c>
      <c r="AM87" s="1">
        <f t="shared" si="104"/>
        <v>-0.30068413622722573</v>
      </c>
      <c r="AN87" s="1">
        <f t="shared" si="110"/>
        <v>12.05045091676085</v>
      </c>
      <c r="AO87" s="1">
        <f t="shared" si="110"/>
        <v>12.050451037950387</v>
      </c>
      <c r="AP87" s="1">
        <f t="shared" si="110"/>
        <v>12.050452109799341</v>
      </c>
      <c r="AQ87" s="1">
        <f t="shared" si="110"/>
        <v>12.050461589633771</v>
      </c>
      <c r="AR87" s="1">
        <f t="shared" si="110"/>
        <v>12.050545430628825</v>
      </c>
      <c r="AS87" s="1">
        <f t="shared" si="110"/>
        <v>12.05128675886467</v>
      </c>
      <c r="AT87" s="1">
        <f t="shared" si="110"/>
        <v>12.057828197544609</v>
      </c>
      <c r="AU87" s="1">
        <f t="shared" si="106"/>
        <v>12.114576922558157</v>
      </c>
      <c r="AW87" s="1">
        <v>34003</v>
      </c>
      <c r="AX87" s="1">
        <f t="shared" si="84"/>
        <v>-0.23201136264999231</v>
      </c>
      <c r="AY87" s="1">
        <f t="shared" si="85"/>
        <v>-0.26600967212023119</v>
      </c>
      <c r="AZ87" s="1">
        <f t="shared" si="86"/>
        <v>3.399830947023888E-2</v>
      </c>
      <c r="BA87" s="1">
        <f t="shared" si="87"/>
        <v>1.1257817400099723</v>
      </c>
      <c r="BB87" s="1">
        <f t="shared" si="73"/>
        <v>0.93886332531082173</v>
      </c>
      <c r="BC87" s="1">
        <f t="shared" si="74"/>
        <v>0.25499102211959068</v>
      </c>
      <c r="BD87" s="1">
        <f t="shared" si="75"/>
        <v>0.12819085018855628</v>
      </c>
      <c r="BE87" s="1">
        <f t="shared" si="111"/>
        <v>12.790393578013227</v>
      </c>
      <c r="BF87" s="1">
        <f t="shared" si="111"/>
        <v>12.790393473136977</v>
      </c>
      <c r="BG87" s="1">
        <f t="shared" si="111"/>
        <v>12.790392645623662</v>
      </c>
      <c r="BH87" s="1">
        <f t="shared" si="111"/>
        <v>12.790386116235799</v>
      </c>
      <c r="BI87" s="1">
        <f t="shared" si="111"/>
        <v>12.790334597277496</v>
      </c>
      <c r="BJ87" s="1">
        <f t="shared" si="111"/>
        <v>12.789928117413185</v>
      </c>
      <c r="BK87" s="1">
        <f t="shared" si="111"/>
        <v>12.786722339567566</v>
      </c>
      <c r="BL87" s="1">
        <f t="shared" si="89"/>
        <v>12.761516985055284</v>
      </c>
    </row>
    <row r="88" spans="1:64">
      <c r="A88" s="210" t="s">
        <v>159</v>
      </c>
      <c r="B88" s="210" t="s">
        <v>133</v>
      </c>
      <c r="C88" s="211">
        <v>56456.478999999999</v>
      </c>
      <c r="D88" s="211" t="s">
        <v>160</v>
      </c>
      <c r="E88" s="1">
        <f t="shared" si="90"/>
        <v>31099.414431083405</v>
      </c>
      <c r="F88" s="105">
        <f t="shared" si="79"/>
        <v>31100</v>
      </c>
      <c r="G88" s="1">
        <f t="shared" si="91"/>
        <v>-0.20317999999679159</v>
      </c>
      <c r="K88" s="1">
        <f t="shared" si="81"/>
        <v>-0.20317999999679159</v>
      </c>
      <c r="O88" s="1">
        <f t="shared" ca="1" si="77"/>
        <v>-0.20398513944594293</v>
      </c>
      <c r="P88" s="1">
        <f t="shared" si="92"/>
        <v>-0.24130514720379415</v>
      </c>
      <c r="Q88" s="271">
        <f t="shared" si="93"/>
        <v>41437.978999999999</v>
      </c>
      <c r="S88" s="2">
        <v>0.1</v>
      </c>
      <c r="Y88" s="1">
        <f t="shared" si="82"/>
        <v>-0.23588788899178975</v>
      </c>
      <c r="Z88" s="1">
        <f t="shared" si="94"/>
        <v>31100</v>
      </c>
      <c r="AA88" s="1">
        <f t="shared" si="95"/>
        <v>-0.20859725820879599</v>
      </c>
      <c r="AB88" s="1">
        <f t="shared" si="96"/>
        <v>-0.23588788899178975</v>
      </c>
      <c r="AC88" s="1">
        <f t="shared" si="97"/>
        <v>3.8125147207002552E-2</v>
      </c>
      <c r="AE88" s="1">
        <f t="shared" si="98"/>
        <v>2.9346686535529051E-6</v>
      </c>
      <c r="AF88" s="1">
        <f t="shared" si="83"/>
        <v>3.8125147207002552E-2</v>
      </c>
      <c r="AG88" s="2"/>
      <c r="AH88" s="1">
        <f t="shared" si="99"/>
        <v>3.2707888994998172E-2</v>
      </c>
      <c r="AI88" s="1">
        <f t="shared" si="100"/>
        <v>1.1084897805601035</v>
      </c>
      <c r="AJ88" s="1">
        <f t="shared" si="101"/>
        <v>0.88381782671689302</v>
      </c>
      <c r="AK88" s="1">
        <f t="shared" si="102"/>
        <v>-7.159605981668811E-2</v>
      </c>
      <c r="AL88" s="1">
        <f t="shared" si="103"/>
        <v>-0.58332680687791294</v>
      </c>
      <c r="AM88" s="1">
        <f t="shared" si="104"/>
        <v>-0.30022521773039246</v>
      </c>
      <c r="AN88" s="1">
        <f t="shared" si="110"/>
        <v>12.051203943044628</v>
      </c>
      <c r="AO88" s="1">
        <f t="shared" si="110"/>
        <v>12.051204064369671</v>
      </c>
      <c r="AP88" s="1">
        <f t="shared" si="110"/>
        <v>12.051205136959311</v>
      </c>
      <c r="AQ88" s="1">
        <f t="shared" si="110"/>
        <v>12.051214619297621</v>
      </c>
      <c r="AR88" s="1">
        <f t="shared" si="110"/>
        <v>12.051298446664342</v>
      </c>
      <c r="AS88" s="1">
        <f t="shared" si="110"/>
        <v>12.052039338623292</v>
      </c>
      <c r="AT88" s="1">
        <f t="shared" si="110"/>
        <v>12.058574178904001</v>
      </c>
      <c r="AU88" s="1">
        <f t="shared" si="106"/>
        <v>12.115244789105814</v>
      </c>
      <c r="AW88" s="1">
        <v>34004</v>
      </c>
      <c r="AX88" s="1">
        <f t="shared" si="84"/>
        <v>-0.23202283728161852</v>
      </c>
      <c r="AY88" s="1">
        <f t="shared" si="85"/>
        <v>-0.26601827630724217</v>
      </c>
      <c r="AZ88" s="1">
        <f t="shared" si="86"/>
        <v>3.3995439025623658E-2</v>
      </c>
      <c r="BA88" s="1">
        <f t="shared" si="87"/>
        <v>1.1257722445576188</v>
      </c>
      <c r="BB88" s="1">
        <f t="shared" si="73"/>
        <v>0.93876363112244654</v>
      </c>
      <c r="BC88" s="1">
        <f t="shared" si="74"/>
        <v>0.25528047240311585</v>
      </c>
      <c r="BD88" s="1">
        <f t="shared" si="75"/>
        <v>0.12833795631344749</v>
      </c>
      <c r="BE88" s="1">
        <f t="shared" si="111"/>
        <v>12.79064850824196</v>
      </c>
      <c r="BF88" s="1">
        <f t="shared" si="111"/>
        <v>12.790648403283223</v>
      </c>
      <c r="BG88" s="1">
        <f t="shared" si="111"/>
        <v>12.790647575070917</v>
      </c>
      <c r="BH88" s="1">
        <f t="shared" si="111"/>
        <v>12.790641039787952</v>
      </c>
      <c r="BI88" s="1">
        <f t="shared" si="111"/>
        <v>12.790589471319194</v>
      </c>
      <c r="BJ88" s="1">
        <f t="shared" si="111"/>
        <v>12.790182577227201</v>
      </c>
      <c r="BK88" s="1">
        <f t="shared" si="111"/>
        <v>12.786973349354309</v>
      </c>
      <c r="BL88" s="1">
        <f t="shared" si="89"/>
        <v>12.761739607237836</v>
      </c>
    </row>
    <row r="89" spans="1:64">
      <c r="A89" s="110" t="s">
        <v>161</v>
      </c>
      <c r="B89" s="13" t="s">
        <v>133</v>
      </c>
      <c r="C89" s="212">
        <v>56805.540390000002</v>
      </c>
      <c r="D89" s="110">
        <v>4.0000000000000002E-4</v>
      </c>
      <c r="E89" s="1">
        <f t="shared" si="90"/>
        <v>32105.416498068484</v>
      </c>
      <c r="F89" s="105">
        <f t="shared" si="79"/>
        <v>32106</v>
      </c>
      <c r="G89" s="1">
        <f t="shared" si="91"/>
        <v>-0.20246279999264516</v>
      </c>
      <c r="K89" s="1">
        <f t="shared" si="81"/>
        <v>-0.20246279999264516</v>
      </c>
      <c r="O89" s="1">
        <f t="shared" ca="1" si="77"/>
        <v>-0.20499675270550921</v>
      </c>
      <c r="P89" s="1">
        <f t="shared" si="92"/>
        <v>-0.24980430870033468</v>
      </c>
      <c r="Q89" s="271">
        <f t="shared" si="93"/>
        <v>41787.040390000002</v>
      </c>
      <c r="S89" s="2">
        <v>1</v>
      </c>
      <c r="Y89" s="1">
        <f t="shared" si="82"/>
        <v>-0.23778942807488898</v>
      </c>
      <c r="Z89" s="1">
        <f t="shared" si="94"/>
        <v>32106</v>
      </c>
      <c r="AA89" s="1">
        <f t="shared" si="95"/>
        <v>-0.21447768061809086</v>
      </c>
      <c r="AB89" s="1">
        <f t="shared" si="96"/>
        <v>-0.23778942807488898</v>
      </c>
      <c r="AC89" s="1">
        <f t="shared" si="97"/>
        <v>4.7341508707689522E-2</v>
      </c>
      <c r="AE89" s="1">
        <f t="shared" si="98"/>
        <v>1.4435735644371047E-4</v>
      </c>
      <c r="AF89" s="1">
        <f t="shared" si="83"/>
        <v>4.7341508707689522E-2</v>
      </c>
      <c r="AG89" s="2"/>
      <c r="AH89" s="1">
        <f t="shared" si="99"/>
        <v>3.5326628082243815E-2</v>
      </c>
      <c r="AI89" s="1">
        <f t="shared" si="100"/>
        <v>1.1243100901755365</v>
      </c>
      <c r="AJ89" s="1">
        <f t="shared" si="101"/>
        <v>0.98005053471180981</v>
      </c>
      <c r="AK89" s="1">
        <f t="shared" si="102"/>
        <v>-3.7987231378506472E-2</v>
      </c>
      <c r="AL89" s="1">
        <f t="shared" si="103"/>
        <v>-0.29657224215632455</v>
      </c>
      <c r="AM89" s="1">
        <f t="shared" si="104"/>
        <v>-0.14938264321314029</v>
      </c>
      <c r="AN89" s="1">
        <f t="shared" si="110"/>
        <v>12.305702221570218</v>
      </c>
      <c r="AO89" s="1">
        <f t="shared" si="110"/>
        <v>12.3057023371023</v>
      </c>
      <c r="AP89" s="1">
        <f t="shared" si="110"/>
        <v>12.305703256990659</v>
      </c>
      <c r="AQ89" s="1">
        <f t="shared" si="110"/>
        <v>12.305710581308329</v>
      </c>
      <c r="AR89" s="1">
        <f t="shared" si="110"/>
        <v>12.305768898341256</v>
      </c>
      <c r="AS89" s="1">
        <f t="shared" si="110"/>
        <v>12.306233192715084</v>
      </c>
      <c r="AT89" s="1">
        <f t="shared" si="110"/>
        <v>12.309927662157547</v>
      </c>
      <c r="AU89" s="1">
        <f t="shared" si="106"/>
        <v>12.339202704753477</v>
      </c>
      <c r="AW89" s="1">
        <v>34009</v>
      </c>
      <c r="AX89" s="1">
        <f t="shared" si="84"/>
        <v>-0.23208024418376727</v>
      </c>
      <c r="AY89" s="1">
        <f t="shared" si="85"/>
        <v>-0.26606129821532143</v>
      </c>
      <c r="AZ89" s="1">
        <f t="shared" si="86"/>
        <v>3.3981054031554152E-2</v>
      </c>
      <c r="BA89" s="1">
        <f t="shared" si="87"/>
        <v>1.1257246116732067</v>
      </c>
      <c r="BB89" s="1">
        <f t="shared" si="73"/>
        <v>0.93826400596897741</v>
      </c>
      <c r="BC89" s="1">
        <f t="shared" si="74"/>
        <v>0.25672765043376838</v>
      </c>
      <c r="BD89" s="1">
        <f t="shared" si="75"/>
        <v>0.12907353173326916</v>
      </c>
      <c r="BE89" s="1">
        <f t="shared" si="111"/>
        <v>12.791923127067875</v>
      </c>
      <c r="BF89" s="1">
        <f t="shared" si="111"/>
        <v>12.791923021698427</v>
      </c>
      <c r="BG89" s="1">
        <f t="shared" si="111"/>
        <v>12.791922190002758</v>
      </c>
      <c r="BH89" s="1">
        <f t="shared" si="111"/>
        <v>12.791915625319156</v>
      </c>
      <c r="BI89" s="1">
        <f t="shared" si="111"/>
        <v>12.791863809752664</v>
      </c>
      <c r="BJ89" s="1">
        <f t="shared" si="111"/>
        <v>12.791454846993854</v>
      </c>
      <c r="BK89" s="1">
        <f t="shared" si="111"/>
        <v>12.788228379500881</v>
      </c>
      <c r="BL89" s="1">
        <f t="shared" si="89"/>
        <v>12.762852718150597</v>
      </c>
    </row>
    <row r="90" spans="1:64">
      <c r="A90" s="110" t="s">
        <v>161</v>
      </c>
      <c r="B90" s="13" t="s">
        <v>133</v>
      </c>
      <c r="C90" s="212">
        <v>56805.54088</v>
      </c>
      <c r="D90" s="110">
        <v>5.0000000000000001E-4</v>
      </c>
      <c r="E90" s="1">
        <f t="shared" si="90"/>
        <v>32105.417910258504</v>
      </c>
      <c r="F90" s="105">
        <f t="shared" si="79"/>
        <v>32106</v>
      </c>
      <c r="G90" s="1">
        <f t="shared" si="91"/>
        <v>-0.20197279999410966</v>
      </c>
      <c r="K90" s="1">
        <f t="shared" si="81"/>
        <v>-0.20197279999410966</v>
      </c>
      <c r="O90" s="1">
        <f t="shared" ca="1" si="77"/>
        <v>-0.20499675270550921</v>
      </c>
      <c r="P90" s="1">
        <f t="shared" si="92"/>
        <v>-0.24980430870033468</v>
      </c>
      <c r="Q90" s="271">
        <f t="shared" si="93"/>
        <v>41787.04088</v>
      </c>
      <c r="S90" s="2">
        <v>1</v>
      </c>
      <c r="Y90" s="1">
        <f t="shared" si="82"/>
        <v>-0.23729942807635349</v>
      </c>
      <c r="Z90" s="1">
        <f t="shared" si="94"/>
        <v>32106</v>
      </c>
      <c r="AA90" s="1">
        <f t="shared" si="95"/>
        <v>-0.21447768061809086</v>
      </c>
      <c r="AB90" s="1">
        <f t="shared" si="96"/>
        <v>-0.23729942807635349</v>
      </c>
      <c r="AC90" s="1">
        <f t="shared" si="97"/>
        <v>4.7831508706225018E-2</v>
      </c>
      <c r="AE90" s="1">
        <f t="shared" si="98"/>
        <v>1.5637203942002033E-4</v>
      </c>
      <c r="AF90" s="1">
        <f t="shared" si="83"/>
        <v>4.7831508706225018E-2</v>
      </c>
      <c r="AG90" s="2"/>
      <c r="AH90" s="1">
        <f t="shared" si="99"/>
        <v>3.5326628082243815E-2</v>
      </c>
      <c r="AI90" s="1">
        <f t="shared" si="100"/>
        <v>1.1243100901755365</v>
      </c>
      <c r="AJ90" s="1">
        <f t="shared" si="101"/>
        <v>0.98005053471180981</v>
      </c>
      <c r="AK90" s="1">
        <f t="shared" si="102"/>
        <v>-3.7987231378506472E-2</v>
      </c>
      <c r="AL90" s="1">
        <f t="shared" si="103"/>
        <v>-0.29657224215632455</v>
      </c>
      <c r="AM90" s="1">
        <f t="shared" si="104"/>
        <v>-0.14938264321314029</v>
      </c>
      <c r="AN90" s="1">
        <f t="shared" si="110"/>
        <v>12.305702221570218</v>
      </c>
      <c r="AO90" s="1">
        <f t="shared" si="110"/>
        <v>12.3057023371023</v>
      </c>
      <c r="AP90" s="1">
        <f t="shared" si="110"/>
        <v>12.305703256990659</v>
      </c>
      <c r="AQ90" s="1">
        <f t="shared" si="110"/>
        <v>12.305710581308329</v>
      </c>
      <c r="AR90" s="1">
        <f t="shared" si="110"/>
        <v>12.305768898341256</v>
      </c>
      <c r="AS90" s="1">
        <f t="shared" si="110"/>
        <v>12.306233192715084</v>
      </c>
      <c r="AT90" s="1">
        <f t="shared" si="110"/>
        <v>12.309927662157547</v>
      </c>
      <c r="AU90" s="1">
        <f t="shared" si="106"/>
        <v>12.339202704753477</v>
      </c>
      <c r="AW90" s="1">
        <v>34010</v>
      </c>
      <c r="AX90" s="1">
        <f t="shared" si="84"/>
        <v>-0.23209173231111371</v>
      </c>
      <c r="AY90" s="1">
        <f t="shared" si="85"/>
        <v>-0.26606990279154213</v>
      </c>
      <c r="AZ90" s="1">
        <f t="shared" si="86"/>
        <v>3.3978170480428421E-2</v>
      </c>
      <c r="BA90" s="1">
        <f t="shared" si="87"/>
        <v>1.1257150539823453</v>
      </c>
      <c r="BB90" s="1">
        <f t="shared" si="73"/>
        <v>0.93816385019529647</v>
      </c>
      <c r="BC90" s="1">
        <f t="shared" si="74"/>
        <v>0.25701707132545654</v>
      </c>
      <c r="BD90" s="1">
        <f t="shared" si="75"/>
        <v>0.12922065580080663</v>
      </c>
      <c r="BE90" s="1">
        <f t="shared" si="111"/>
        <v>12.792178044353065</v>
      </c>
      <c r="BF90" s="1">
        <f t="shared" si="111"/>
        <v>12.792177938901817</v>
      </c>
      <c r="BG90" s="1">
        <f t="shared" si="111"/>
        <v>12.792177106511799</v>
      </c>
      <c r="BH90" s="1">
        <f t="shared" si="111"/>
        <v>12.792170535963072</v>
      </c>
      <c r="BI90" s="1">
        <f t="shared" si="111"/>
        <v>12.792118671068128</v>
      </c>
      <c r="BJ90" s="1">
        <f t="shared" si="111"/>
        <v>12.791709295071399</v>
      </c>
      <c r="BK90" s="1">
        <f t="shared" si="111"/>
        <v>12.788479381762919</v>
      </c>
      <c r="BL90" s="1">
        <f t="shared" si="89"/>
        <v>12.763075340333149</v>
      </c>
    </row>
    <row r="91" spans="1:64">
      <c r="A91" s="110" t="s">
        <v>161</v>
      </c>
      <c r="B91" s="13" t="s">
        <v>133</v>
      </c>
      <c r="C91" s="212">
        <v>56805.541019999997</v>
      </c>
      <c r="D91" s="110">
        <v>2.9999999999999997E-4</v>
      </c>
      <c r="E91" s="1">
        <f t="shared" si="90"/>
        <v>32105.418313741357</v>
      </c>
      <c r="F91" s="105">
        <f t="shared" si="79"/>
        <v>32106</v>
      </c>
      <c r="G91" s="1">
        <f t="shared" si="91"/>
        <v>-0.20183279999764636</v>
      </c>
      <c r="K91" s="1">
        <f t="shared" si="81"/>
        <v>-0.20183279999764636</v>
      </c>
      <c r="O91" s="1">
        <f t="shared" ca="1" si="77"/>
        <v>-0.20499675270550921</v>
      </c>
      <c r="P91" s="1">
        <f t="shared" si="92"/>
        <v>-0.24980430870033468</v>
      </c>
      <c r="Q91" s="271">
        <f t="shared" si="93"/>
        <v>41787.041019999997</v>
      </c>
      <c r="S91" s="2">
        <v>1</v>
      </c>
      <c r="Y91" s="1">
        <f t="shared" si="82"/>
        <v>-0.23715942807989018</v>
      </c>
      <c r="Z91" s="1">
        <f t="shared" si="94"/>
        <v>32106</v>
      </c>
      <c r="AA91" s="1">
        <f t="shared" si="95"/>
        <v>-0.21447768061809086</v>
      </c>
      <c r="AB91" s="1">
        <f t="shared" si="96"/>
        <v>-0.23715942807989018</v>
      </c>
      <c r="AC91" s="1">
        <f t="shared" si="97"/>
        <v>4.797150870268832E-2</v>
      </c>
      <c r="AE91" s="1">
        <f t="shared" si="98"/>
        <v>1.5989300590529284E-4</v>
      </c>
      <c r="AF91" s="1">
        <f t="shared" si="83"/>
        <v>4.797150870268832E-2</v>
      </c>
      <c r="AG91" s="2"/>
      <c r="AH91" s="1">
        <f t="shared" si="99"/>
        <v>3.5326628082243815E-2</v>
      </c>
      <c r="AI91" s="1">
        <f t="shared" si="100"/>
        <v>1.1243100901755365</v>
      </c>
      <c r="AJ91" s="1">
        <f t="shared" si="101"/>
        <v>0.98005053471180981</v>
      </c>
      <c r="AK91" s="1">
        <f t="shared" si="102"/>
        <v>-3.7987231378506472E-2</v>
      </c>
      <c r="AL91" s="1">
        <f t="shared" si="103"/>
        <v>-0.29657224215632455</v>
      </c>
      <c r="AM91" s="1">
        <f t="shared" si="104"/>
        <v>-0.14938264321314029</v>
      </c>
      <c r="AN91" s="1">
        <f t="shared" si="110"/>
        <v>12.305702221570218</v>
      </c>
      <c r="AO91" s="1">
        <f t="shared" si="110"/>
        <v>12.3057023371023</v>
      </c>
      <c r="AP91" s="1">
        <f t="shared" si="110"/>
        <v>12.305703256990659</v>
      </c>
      <c r="AQ91" s="1">
        <f t="shared" si="110"/>
        <v>12.305710581308329</v>
      </c>
      <c r="AR91" s="1">
        <f t="shared" si="110"/>
        <v>12.305768898341256</v>
      </c>
      <c r="AS91" s="1">
        <f t="shared" si="110"/>
        <v>12.306233192715084</v>
      </c>
      <c r="AT91" s="1">
        <f t="shared" si="110"/>
        <v>12.309927662157547</v>
      </c>
      <c r="AU91" s="1">
        <f t="shared" si="106"/>
        <v>12.339202704753477</v>
      </c>
      <c r="AW91" s="1">
        <v>34011</v>
      </c>
      <c r="AX91" s="1">
        <f t="shared" si="84"/>
        <v>-0.2321032226868025</v>
      </c>
      <c r="AY91" s="1">
        <f t="shared" si="85"/>
        <v>-0.26607850743263117</v>
      </c>
      <c r="AZ91" s="1">
        <f t="shared" si="86"/>
        <v>3.3975284745828664E-2</v>
      </c>
      <c r="BA91" s="1">
        <f t="shared" si="87"/>
        <v>1.1257054859236817</v>
      </c>
      <c r="BB91" s="1">
        <f t="shared" si="73"/>
        <v>0.93806361754044854</v>
      </c>
      <c r="BC91" s="1">
        <f t="shared" si="74"/>
        <v>0.25730648729998601</v>
      </c>
      <c r="BD91" s="1">
        <f t="shared" si="75"/>
        <v>0.12936778287103703</v>
      </c>
      <c r="BE91" s="1">
        <f t="shared" si="111"/>
        <v>12.792432959472778</v>
      </c>
      <c r="BF91" s="1">
        <f t="shared" si="111"/>
        <v>12.79243285393985</v>
      </c>
      <c r="BG91" s="1">
        <f t="shared" si="111"/>
        <v>12.792432020856257</v>
      </c>
      <c r="BH91" s="1">
        <f t="shared" si="111"/>
        <v>12.792425444447414</v>
      </c>
      <c r="BI91" s="1">
        <f t="shared" si="111"/>
        <v>12.792373530254443</v>
      </c>
      <c r="BJ91" s="1">
        <f t="shared" si="111"/>
        <v>12.791963741185318</v>
      </c>
      <c r="BK91" s="1">
        <f t="shared" si="111"/>
        <v>12.788730382765918</v>
      </c>
      <c r="BL91" s="1">
        <f t="shared" si="89"/>
        <v>12.763297962515702</v>
      </c>
    </row>
    <row r="92" spans="1:64">
      <c r="A92" s="110" t="s">
        <v>161</v>
      </c>
      <c r="B92" s="13" t="s">
        <v>133</v>
      </c>
      <c r="C92" s="212">
        <v>56805.542950000003</v>
      </c>
      <c r="D92" s="110">
        <v>4.0000000000000002E-4</v>
      </c>
      <c r="E92" s="1">
        <f t="shared" si="90"/>
        <v>32105.423876040859</v>
      </c>
      <c r="F92" s="105">
        <f t="shared" si="79"/>
        <v>32106</v>
      </c>
      <c r="G92" s="1">
        <f t="shared" si="91"/>
        <v>-0.19990279999183258</v>
      </c>
      <c r="K92" s="1">
        <f t="shared" si="81"/>
        <v>-0.19990279999183258</v>
      </c>
      <c r="O92" s="1">
        <f t="shared" ca="1" si="77"/>
        <v>-0.20499675270550921</v>
      </c>
      <c r="P92" s="1">
        <f t="shared" si="92"/>
        <v>-0.24980430870033468</v>
      </c>
      <c r="Q92" s="271">
        <f t="shared" si="93"/>
        <v>41787.042950000003</v>
      </c>
      <c r="S92" s="2">
        <v>1</v>
      </c>
      <c r="Y92" s="1">
        <f t="shared" si="82"/>
        <v>-0.2352294280740764</v>
      </c>
      <c r="Z92" s="1">
        <f t="shared" si="94"/>
        <v>32106</v>
      </c>
      <c r="AA92" s="1">
        <f t="shared" si="95"/>
        <v>-0.21447768061809086</v>
      </c>
      <c r="AB92" s="1">
        <f t="shared" si="96"/>
        <v>-0.2352294280740764</v>
      </c>
      <c r="AC92" s="1">
        <f t="shared" si="97"/>
        <v>4.9901508708502101E-2</v>
      </c>
      <c r="AE92" s="1">
        <f t="shared" si="98"/>
        <v>2.1242714526967894E-4</v>
      </c>
      <c r="AF92" s="1">
        <f t="shared" si="83"/>
        <v>4.9901508708502101E-2</v>
      </c>
      <c r="AG92" s="2"/>
      <c r="AH92" s="1">
        <f t="shared" si="99"/>
        <v>3.5326628082243815E-2</v>
      </c>
      <c r="AI92" s="1">
        <f t="shared" si="100"/>
        <v>1.1243100901755365</v>
      </c>
      <c r="AJ92" s="1">
        <f t="shared" si="101"/>
        <v>0.98005053471180981</v>
      </c>
      <c r="AK92" s="1">
        <f t="shared" si="102"/>
        <v>-3.7987231378506472E-2</v>
      </c>
      <c r="AL92" s="1">
        <f t="shared" si="103"/>
        <v>-0.29657224215632455</v>
      </c>
      <c r="AM92" s="1">
        <f t="shared" si="104"/>
        <v>-0.14938264321314029</v>
      </c>
      <c r="AN92" s="1">
        <f t="shared" ref="AN92:AT92" si="112">$AU92+$AB$7*SIN(AO92)</f>
        <v>12.305702221570218</v>
      </c>
      <c r="AO92" s="1">
        <f t="shared" si="112"/>
        <v>12.3057023371023</v>
      </c>
      <c r="AP92" s="1">
        <f t="shared" si="112"/>
        <v>12.305703256990659</v>
      </c>
      <c r="AQ92" s="1">
        <f t="shared" si="112"/>
        <v>12.305710581308329</v>
      </c>
      <c r="AR92" s="1">
        <f t="shared" si="112"/>
        <v>12.305768898341256</v>
      </c>
      <c r="AS92" s="1">
        <f t="shared" si="112"/>
        <v>12.306233192715084</v>
      </c>
      <c r="AT92" s="1">
        <f t="shared" si="112"/>
        <v>12.309927662157547</v>
      </c>
      <c r="AU92" s="1">
        <f t="shared" si="106"/>
        <v>12.339202704753477</v>
      </c>
      <c r="AW92" s="1">
        <v>34012</v>
      </c>
      <c r="AX92" s="1">
        <f t="shared" si="84"/>
        <v>-0.23211471531056316</v>
      </c>
      <c r="AY92" s="1">
        <f t="shared" si="85"/>
        <v>-0.26608711213858849</v>
      </c>
      <c r="AZ92" s="1">
        <f t="shared" si="86"/>
        <v>3.3972396828025317E-2</v>
      </c>
      <c r="BA92" s="1">
        <f t="shared" si="87"/>
        <v>1.1256959074987289</v>
      </c>
      <c r="BB92" s="1">
        <f t="shared" si="73"/>
        <v>0.93796330801866923</v>
      </c>
      <c r="BC92" s="1">
        <f t="shared" si="74"/>
        <v>0.25759589835206514</v>
      </c>
      <c r="BD92" s="1">
        <f t="shared" si="75"/>
        <v>0.12951491294746037</v>
      </c>
      <c r="BE92" s="1">
        <f t="shared" ref="BE92:BK92" si="113">$BL92+$AB$7*SIN(BF92)</f>
        <v>12.792687872424665</v>
      </c>
      <c r="BF92" s="1">
        <f t="shared" si="113"/>
        <v>12.79268776681017</v>
      </c>
      <c r="BG92" s="1">
        <f t="shared" si="113"/>
        <v>12.792686933033778</v>
      </c>
      <c r="BH92" s="1">
        <f t="shared" si="113"/>
        <v>12.792680350769833</v>
      </c>
      <c r="BI92" s="1">
        <f t="shared" si="113"/>
        <v>12.792628387309287</v>
      </c>
      <c r="BJ92" s="1">
        <f t="shared" si="113"/>
        <v>12.792218185333452</v>
      </c>
      <c r="BK92" s="1">
        <f t="shared" si="113"/>
        <v>12.788981382508469</v>
      </c>
      <c r="BL92" s="1">
        <f t="shared" si="89"/>
        <v>12.763520584698254</v>
      </c>
    </row>
    <row r="93" spans="1:64">
      <c r="A93" s="115" t="s">
        <v>161</v>
      </c>
      <c r="B93" s="114" t="s">
        <v>133</v>
      </c>
      <c r="C93" s="124">
        <v>56805.540390000002</v>
      </c>
      <c r="D93" s="115">
        <v>4.0000000000000002E-4</v>
      </c>
      <c r="E93" s="1">
        <f t="shared" ref="E93:E113" si="114">+(C93-C$7)/C$8</f>
        <v>32105.416498068484</v>
      </c>
      <c r="F93" s="105">
        <f t="shared" ref="F93:F113" si="115">ROUND(2*E93,0)/2+0.5</f>
        <v>32106</v>
      </c>
      <c r="G93" s="1">
        <f t="shared" ref="G93:G113" si="116">+C93-(C$7+F93*C$8)</f>
        <v>-0.20246279999264516</v>
      </c>
      <c r="K93" s="1">
        <f t="shared" ref="K93:K113" si="117">+G93</f>
        <v>-0.20246279999264516</v>
      </c>
      <c r="O93" s="1">
        <f t="shared" ref="O93:O113" ca="1" si="118">+C$11+C$12*$F93</f>
        <v>-0.20499675270550921</v>
      </c>
      <c r="P93" s="1">
        <f t="shared" ref="P93:P113" si="119">+D$11+D$12*F93+D$13*F93^2</f>
        <v>-0.24980430870033468</v>
      </c>
      <c r="Q93" s="271">
        <f t="shared" ref="Q93:Q113" si="120">+C93-15018.5</f>
        <v>41787.040390000002</v>
      </c>
      <c r="S93" s="2">
        <v>1</v>
      </c>
      <c r="Y93" s="1">
        <f t="shared" ref="Y93:Y113" si="121">AB93</f>
        <v>-0.23778942807488898</v>
      </c>
      <c r="Z93" s="1">
        <f t="shared" ref="Z93:Z113" si="122">F93</f>
        <v>32106</v>
      </c>
      <c r="AA93" s="1">
        <f t="shared" ref="AA93:AA113" si="123">AB$3+AB$4*Z93+AB$5*Z93^2+AH93</f>
        <v>-0.21447768061809086</v>
      </c>
      <c r="AB93" s="1">
        <f t="shared" ref="AB93:AB113" si="124">G93-AH93</f>
        <v>-0.23778942807488898</v>
      </c>
      <c r="AC93" s="1">
        <f t="shared" ref="AC93:AC113" si="125">+G93-P93</f>
        <v>4.7341508707689522E-2</v>
      </c>
      <c r="AE93" s="1">
        <f t="shared" ref="AE93:AE113" si="126">+(G93-AA93)^2*S93</f>
        <v>1.4435735644371047E-4</v>
      </c>
      <c r="AF93" s="1">
        <f t="shared" ref="AF93:AF113" si="127">IF(S93&lt;&gt;0,G93-P93,-9999)</f>
        <v>4.7341508707689522E-2</v>
      </c>
      <c r="AG93" s="2"/>
      <c r="AH93" s="1">
        <f t="shared" ref="AH93:AH113" si="128">$AB$6*($AB$11/AI93*AJ93+$AB$12)</f>
        <v>3.5326628082243815E-2</v>
      </c>
      <c r="AI93" s="1">
        <f t="shared" ref="AI93:AI113" si="129">1+$AB$7*COS(AL93)</f>
        <v>1.1243100901755365</v>
      </c>
      <c r="AJ93" s="1">
        <f t="shared" ref="AJ93:AJ113" si="130">SIN(AL93+RADIANS($AB$9))</f>
        <v>0.98005053471180981</v>
      </c>
      <c r="AK93" s="1">
        <f t="shared" ref="AK93:AK113" si="131">$AB$7*SIN(AL93)</f>
        <v>-3.7987231378506472E-2</v>
      </c>
      <c r="AL93" s="1">
        <f t="shared" ref="AL93:AL113" si="132">2*ATAN(AM93)</f>
        <v>-0.29657224215632455</v>
      </c>
      <c r="AM93" s="1">
        <f t="shared" ref="AM93:AM113" si="133">SQRT((1+$AB$7)/(1-$AB$7))*TAN(AN93/2)</f>
        <v>-0.14938264321314029</v>
      </c>
      <c r="AN93" s="1">
        <f t="shared" ref="AN93:AN113" si="134">$AU93+$AB$7*SIN(AO93)</f>
        <v>12.305702221570218</v>
      </c>
      <c r="AO93" s="1">
        <f t="shared" ref="AO93:AO113" si="135">$AU93+$AB$7*SIN(AP93)</f>
        <v>12.3057023371023</v>
      </c>
      <c r="AP93" s="1">
        <f t="shared" ref="AP93:AP113" si="136">$AU93+$AB$7*SIN(AQ93)</f>
        <v>12.305703256990659</v>
      </c>
      <c r="AQ93" s="1">
        <f t="shared" ref="AQ93:AQ113" si="137">$AU93+$AB$7*SIN(AR93)</f>
        <v>12.305710581308329</v>
      </c>
      <c r="AR93" s="1">
        <f t="shared" ref="AR93:AR113" si="138">$AU93+$AB$7*SIN(AS93)</f>
        <v>12.305768898341256</v>
      </c>
      <c r="AS93" s="1">
        <f t="shared" ref="AS93:AS113" si="139">$AU93+$AB$7*SIN(AT93)</f>
        <v>12.306233192715084</v>
      </c>
      <c r="AT93" s="1">
        <f t="shared" ref="AT93:AT113" si="140">$AU93+$AB$7*SIN(AU93)</f>
        <v>12.309927662157547</v>
      </c>
      <c r="AU93" s="1">
        <f t="shared" ref="AU93:AU113" si="141">RADIANS($AB$9)+$AB$18*(F93-AB$15)</f>
        <v>12.339202704753477</v>
      </c>
    </row>
    <row r="94" spans="1:64">
      <c r="A94" s="115" t="s">
        <v>161</v>
      </c>
      <c r="B94" s="114" t="s">
        <v>133</v>
      </c>
      <c r="C94" s="124">
        <v>56805.54088</v>
      </c>
      <c r="D94" s="115">
        <v>5.0000000000000001E-4</v>
      </c>
      <c r="E94" s="1">
        <f t="shared" si="114"/>
        <v>32105.417910258504</v>
      </c>
      <c r="F94" s="105">
        <f t="shared" si="115"/>
        <v>32106</v>
      </c>
      <c r="G94" s="1">
        <f t="shared" si="116"/>
        <v>-0.20197279999410966</v>
      </c>
      <c r="K94" s="1">
        <f t="shared" si="117"/>
        <v>-0.20197279999410966</v>
      </c>
      <c r="O94" s="1">
        <f t="shared" ca="1" si="118"/>
        <v>-0.20499675270550921</v>
      </c>
      <c r="P94" s="1">
        <f t="shared" si="119"/>
        <v>-0.24980430870033468</v>
      </c>
      <c r="Q94" s="271">
        <f t="shared" si="120"/>
        <v>41787.04088</v>
      </c>
      <c r="S94" s="2">
        <v>1</v>
      </c>
      <c r="Y94" s="1">
        <f t="shared" si="121"/>
        <v>-0.23729942807635349</v>
      </c>
      <c r="Z94" s="1">
        <f t="shared" si="122"/>
        <v>32106</v>
      </c>
      <c r="AA94" s="1">
        <f t="shared" si="123"/>
        <v>-0.21447768061809086</v>
      </c>
      <c r="AB94" s="1">
        <f t="shared" si="124"/>
        <v>-0.23729942807635349</v>
      </c>
      <c r="AC94" s="1">
        <f t="shared" si="125"/>
        <v>4.7831508706225018E-2</v>
      </c>
      <c r="AE94" s="1">
        <f t="shared" si="126"/>
        <v>1.5637203942002033E-4</v>
      </c>
      <c r="AF94" s="1">
        <f t="shared" si="127"/>
        <v>4.7831508706225018E-2</v>
      </c>
      <c r="AG94" s="2"/>
      <c r="AH94" s="1">
        <f t="shared" si="128"/>
        <v>3.5326628082243815E-2</v>
      </c>
      <c r="AI94" s="1">
        <f t="shared" si="129"/>
        <v>1.1243100901755365</v>
      </c>
      <c r="AJ94" s="1">
        <f t="shared" si="130"/>
        <v>0.98005053471180981</v>
      </c>
      <c r="AK94" s="1">
        <f t="shared" si="131"/>
        <v>-3.7987231378506472E-2</v>
      </c>
      <c r="AL94" s="1">
        <f t="shared" si="132"/>
        <v>-0.29657224215632455</v>
      </c>
      <c r="AM94" s="1">
        <f t="shared" si="133"/>
        <v>-0.14938264321314029</v>
      </c>
      <c r="AN94" s="1">
        <f t="shared" si="134"/>
        <v>12.305702221570218</v>
      </c>
      <c r="AO94" s="1">
        <f t="shared" si="135"/>
        <v>12.3057023371023</v>
      </c>
      <c r="AP94" s="1">
        <f t="shared" si="136"/>
        <v>12.305703256990659</v>
      </c>
      <c r="AQ94" s="1">
        <f t="shared" si="137"/>
        <v>12.305710581308329</v>
      </c>
      <c r="AR94" s="1">
        <f t="shared" si="138"/>
        <v>12.305768898341256</v>
      </c>
      <c r="AS94" s="1">
        <f t="shared" si="139"/>
        <v>12.306233192715084</v>
      </c>
      <c r="AT94" s="1">
        <f t="shared" si="140"/>
        <v>12.309927662157547</v>
      </c>
      <c r="AU94" s="1">
        <f t="shared" si="141"/>
        <v>12.339202704753477</v>
      </c>
    </row>
    <row r="95" spans="1:64">
      <c r="A95" s="115" t="s">
        <v>161</v>
      </c>
      <c r="B95" s="114" t="s">
        <v>133</v>
      </c>
      <c r="C95" s="124">
        <v>56805.541019999997</v>
      </c>
      <c r="D95" s="115">
        <v>2.9999999999999997E-4</v>
      </c>
      <c r="E95" s="1">
        <f t="shared" si="114"/>
        <v>32105.418313741357</v>
      </c>
      <c r="F95" s="105">
        <f t="shared" si="115"/>
        <v>32106</v>
      </c>
      <c r="G95" s="1">
        <f t="shared" si="116"/>
        <v>-0.20183279999764636</v>
      </c>
      <c r="K95" s="1">
        <f t="shared" si="117"/>
        <v>-0.20183279999764636</v>
      </c>
      <c r="O95" s="1">
        <f t="shared" ca="1" si="118"/>
        <v>-0.20499675270550921</v>
      </c>
      <c r="P95" s="1">
        <f t="shared" si="119"/>
        <v>-0.24980430870033468</v>
      </c>
      <c r="Q95" s="271">
        <f t="shared" si="120"/>
        <v>41787.041019999997</v>
      </c>
      <c r="S95" s="2">
        <v>1</v>
      </c>
      <c r="Y95" s="1">
        <f t="shared" si="121"/>
        <v>-0.23715942807989018</v>
      </c>
      <c r="Z95" s="1">
        <f t="shared" si="122"/>
        <v>32106</v>
      </c>
      <c r="AA95" s="1">
        <f t="shared" si="123"/>
        <v>-0.21447768061809086</v>
      </c>
      <c r="AB95" s="1">
        <f t="shared" si="124"/>
        <v>-0.23715942807989018</v>
      </c>
      <c r="AC95" s="1">
        <f t="shared" si="125"/>
        <v>4.797150870268832E-2</v>
      </c>
      <c r="AE95" s="1">
        <f t="shared" si="126"/>
        <v>1.5989300590529284E-4</v>
      </c>
      <c r="AF95" s="1">
        <f t="shared" si="127"/>
        <v>4.797150870268832E-2</v>
      </c>
      <c r="AG95" s="2"/>
      <c r="AH95" s="1">
        <f t="shared" si="128"/>
        <v>3.5326628082243815E-2</v>
      </c>
      <c r="AI95" s="1">
        <f t="shared" si="129"/>
        <v>1.1243100901755365</v>
      </c>
      <c r="AJ95" s="1">
        <f t="shared" si="130"/>
        <v>0.98005053471180981</v>
      </c>
      <c r="AK95" s="1">
        <f t="shared" si="131"/>
        <v>-3.7987231378506472E-2</v>
      </c>
      <c r="AL95" s="1">
        <f t="shared" si="132"/>
        <v>-0.29657224215632455</v>
      </c>
      <c r="AM95" s="1">
        <f t="shared" si="133"/>
        <v>-0.14938264321314029</v>
      </c>
      <c r="AN95" s="1">
        <f t="shared" si="134"/>
        <v>12.305702221570218</v>
      </c>
      <c r="AO95" s="1">
        <f t="shared" si="135"/>
        <v>12.3057023371023</v>
      </c>
      <c r="AP95" s="1">
        <f t="shared" si="136"/>
        <v>12.305703256990659</v>
      </c>
      <c r="AQ95" s="1">
        <f t="shared" si="137"/>
        <v>12.305710581308329</v>
      </c>
      <c r="AR95" s="1">
        <f t="shared" si="138"/>
        <v>12.305768898341256</v>
      </c>
      <c r="AS95" s="1">
        <f t="shared" si="139"/>
        <v>12.306233192715084</v>
      </c>
      <c r="AT95" s="1">
        <f t="shared" si="140"/>
        <v>12.309927662157547</v>
      </c>
      <c r="AU95" s="1">
        <f t="shared" si="141"/>
        <v>12.339202704753477</v>
      </c>
    </row>
    <row r="96" spans="1:64">
      <c r="A96" s="115" t="s">
        <v>161</v>
      </c>
      <c r="B96" s="114" t="s">
        <v>133</v>
      </c>
      <c r="C96" s="124">
        <v>56805.542950000003</v>
      </c>
      <c r="D96" s="115">
        <v>4.0000000000000002E-4</v>
      </c>
      <c r="E96" s="1">
        <f t="shared" si="114"/>
        <v>32105.423876040859</v>
      </c>
      <c r="F96" s="105">
        <f t="shared" si="115"/>
        <v>32106</v>
      </c>
      <c r="G96" s="1">
        <f t="shared" si="116"/>
        <v>-0.19990279999183258</v>
      </c>
      <c r="K96" s="1">
        <f t="shared" si="117"/>
        <v>-0.19990279999183258</v>
      </c>
      <c r="O96" s="1">
        <f t="shared" ca="1" si="118"/>
        <v>-0.20499675270550921</v>
      </c>
      <c r="P96" s="1">
        <f t="shared" si="119"/>
        <v>-0.24980430870033468</v>
      </c>
      <c r="Q96" s="271">
        <f t="shared" si="120"/>
        <v>41787.042950000003</v>
      </c>
      <c r="S96" s="2">
        <v>1</v>
      </c>
      <c r="Y96" s="1">
        <f t="shared" si="121"/>
        <v>-0.2352294280740764</v>
      </c>
      <c r="Z96" s="1">
        <f t="shared" si="122"/>
        <v>32106</v>
      </c>
      <c r="AA96" s="1">
        <f t="shared" si="123"/>
        <v>-0.21447768061809086</v>
      </c>
      <c r="AB96" s="1">
        <f t="shared" si="124"/>
        <v>-0.2352294280740764</v>
      </c>
      <c r="AC96" s="1">
        <f t="shared" si="125"/>
        <v>4.9901508708502101E-2</v>
      </c>
      <c r="AE96" s="1">
        <f t="shared" si="126"/>
        <v>2.1242714526967894E-4</v>
      </c>
      <c r="AF96" s="1">
        <f t="shared" si="127"/>
        <v>4.9901508708502101E-2</v>
      </c>
      <c r="AG96" s="2"/>
      <c r="AH96" s="1">
        <f t="shared" si="128"/>
        <v>3.5326628082243815E-2</v>
      </c>
      <c r="AI96" s="1">
        <f t="shared" si="129"/>
        <v>1.1243100901755365</v>
      </c>
      <c r="AJ96" s="1">
        <f t="shared" si="130"/>
        <v>0.98005053471180981</v>
      </c>
      <c r="AK96" s="1">
        <f t="shared" si="131"/>
        <v>-3.7987231378506472E-2</v>
      </c>
      <c r="AL96" s="1">
        <f t="shared" si="132"/>
        <v>-0.29657224215632455</v>
      </c>
      <c r="AM96" s="1">
        <f t="shared" si="133"/>
        <v>-0.14938264321314029</v>
      </c>
      <c r="AN96" s="1">
        <f t="shared" si="134"/>
        <v>12.305702221570218</v>
      </c>
      <c r="AO96" s="1">
        <f t="shared" si="135"/>
        <v>12.3057023371023</v>
      </c>
      <c r="AP96" s="1">
        <f t="shared" si="136"/>
        <v>12.305703256990659</v>
      </c>
      <c r="AQ96" s="1">
        <f t="shared" si="137"/>
        <v>12.305710581308329</v>
      </c>
      <c r="AR96" s="1">
        <f t="shared" si="138"/>
        <v>12.305768898341256</v>
      </c>
      <c r="AS96" s="1">
        <f t="shared" si="139"/>
        <v>12.306233192715084</v>
      </c>
      <c r="AT96" s="1">
        <f t="shared" si="140"/>
        <v>12.309927662157547</v>
      </c>
      <c r="AU96" s="1">
        <f t="shared" si="141"/>
        <v>12.339202704753477</v>
      </c>
    </row>
    <row r="97" spans="1:47">
      <c r="A97" s="125" t="s">
        <v>162</v>
      </c>
      <c r="B97" s="126" t="s">
        <v>126</v>
      </c>
      <c r="C97" s="127">
        <v>57140.026200000197</v>
      </c>
      <c r="D97" s="115">
        <v>5.0000000000000001E-4</v>
      </c>
      <c r="E97" s="1">
        <f t="shared" si="114"/>
        <v>33069.411445310776</v>
      </c>
      <c r="F97" s="105">
        <f t="shared" si="115"/>
        <v>33070</v>
      </c>
      <c r="G97" s="1">
        <f t="shared" si="116"/>
        <v>-0.20421599980181782</v>
      </c>
      <c r="K97" s="1">
        <f t="shared" si="117"/>
        <v>-0.20421599980181782</v>
      </c>
      <c r="O97" s="1">
        <f t="shared" ca="1" si="118"/>
        <v>-0.20596613161427851</v>
      </c>
      <c r="P97" s="1">
        <f t="shared" si="119"/>
        <v>-0.2580102294680085</v>
      </c>
      <c r="Q97" s="271">
        <f t="shared" si="120"/>
        <v>42121.526200000197</v>
      </c>
      <c r="S97" s="2">
        <v>1</v>
      </c>
      <c r="Y97" s="1">
        <f t="shared" si="121"/>
        <v>-0.23991085070400706</v>
      </c>
      <c r="Z97" s="1">
        <f t="shared" si="122"/>
        <v>33070</v>
      </c>
      <c r="AA97" s="1">
        <f t="shared" si="123"/>
        <v>-0.22231537856581926</v>
      </c>
      <c r="AB97" s="1">
        <f t="shared" si="124"/>
        <v>-0.23991085070400706</v>
      </c>
      <c r="AC97" s="1">
        <f t="shared" si="125"/>
        <v>5.3794229666190685E-2</v>
      </c>
      <c r="AE97" s="1">
        <f t="shared" si="126"/>
        <v>3.2758751164278647E-4</v>
      </c>
      <c r="AF97" s="1">
        <f t="shared" si="127"/>
        <v>5.3794229666190685E-2</v>
      </c>
      <c r="AG97" s="2"/>
      <c r="AH97" s="1">
        <f t="shared" si="128"/>
        <v>3.569485090218924E-2</v>
      </c>
      <c r="AI97" s="1">
        <f t="shared" si="129"/>
        <v>1.1299671308782113</v>
      </c>
      <c r="AJ97" s="1">
        <f t="shared" si="130"/>
        <v>0.99679859907507595</v>
      </c>
      <c r="AK97" s="1">
        <f t="shared" si="131"/>
        <v>-2.1384944564156777E-3</v>
      </c>
      <c r="AL97" s="1">
        <f t="shared" si="132"/>
        <v>-1.6452632929185852E-2</v>
      </c>
      <c r="AM97" s="1">
        <f t="shared" si="133"/>
        <v>-8.226502034153543E-3</v>
      </c>
      <c r="AN97" s="1">
        <f t="shared" si="134"/>
        <v>12.551934017951133</v>
      </c>
      <c r="AO97" s="1">
        <f t="shared" si="135"/>
        <v>12.551934025820948</v>
      </c>
      <c r="AP97" s="1">
        <f t="shared" si="136"/>
        <v>12.551934086371414</v>
      </c>
      <c r="AQ97" s="1">
        <f t="shared" si="137"/>
        <v>12.551934552247525</v>
      </c>
      <c r="AR97" s="1">
        <f t="shared" si="138"/>
        <v>12.551938136704488</v>
      </c>
      <c r="AS97" s="1">
        <f t="shared" si="139"/>
        <v>12.551965715557674</v>
      </c>
      <c r="AT97" s="1">
        <f t="shared" si="140"/>
        <v>12.552177907207016</v>
      </c>
      <c r="AU97" s="1">
        <f t="shared" si="141"/>
        <v>12.553810488733941</v>
      </c>
    </row>
    <row r="98" spans="1:47">
      <c r="A98" s="128" t="s">
        <v>163</v>
      </c>
      <c r="B98" s="129" t="s">
        <v>126</v>
      </c>
      <c r="C98" s="128">
        <v>57187.7353</v>
      </c>
      <c r="D98" s="128">
        <v>1E-4</v>
      </c>
      <c r="E98" s="1">
        <f t="shared" si="114"/>
        <v>33206.910047530291</v>
      </c>
      <c r="F98" s="105">
        <f t="shared" si="115"/>
        <v>33207.5</v>
      </c>
      <c r="G98" s="1">
        <f t="shared" si="116"/>
        <v>-0.20470099999511149</v>
      </c>
      <c r="K98" s="1">
        <f t="shared" si="117"/>
        <v>-0.20470099999511149</v>
      </c>
      <c r="O98" s="1">
        <f t="shared" ca="1" si="118"/>
        <v>-0.20610439883414966</v>
      </c>
      <c r="P98" s="1">
        <f t="shared" si="119"/>
        <v>-0.25918559213921061</v>
      </c>
      <c r="Q98" s="271">
        <f t="shared" si="120"/>
        <v>42169.2353</v>
      </c>
      <c r="S98" s="2">
        <v>1</v>
      </c>
      <c r="Y98" s="1">
        <f t="shared" si="121"/>
        <v>-0.24027152728065349</v>
      </c>
      <c r="Z98" s="1">
        <f t="shared" si="122"/>
        <v>33207.5</v>
      </c>
      <c r="AA98" s="1">
        <f t="shared" si="123"/>
        <v>-0.22361506485366861</v>
      </c>
      <c r="AB98" s="1">
        <f t="shared" si="124"/>
        <v>-0.24027152728065349</v>
      </c>
      <c r="AC98" s="1">
        <f t="shared" si="125"/>
        <v>5.448459214409912E-2</v>
      </c>
      <c r="AE98" s="1">
        <f t="shared" si="126"/>
        <v>3.5774184947370548E-4</v>
      </c>
      <c r="AF98" s="1">
        <f t="shared" si="127"/>
        <v>5.448459214409912E-2</v>
      </c>
      <c r="AG98" s="2"/>
      <c r="AH98" s="1">
        <f t="shared" si="128"/>
        <v>3.5570527285542004E-2</v>
      </c>
      <c r="AI98" s="1">
        <f t="shared" si="129"/>
        <v>1.1299483911348309</v>
      </c>
      <c r="AJ98" s="1">
        <f t="shared" si="130"/>
        <v>0.99279238492500022</v>
      </c>
      <c r="AK98" s="1">
        <f t="shared" si="131"/>
        <v>3.0730943238336831E-3</v>
      </c>
      <c r="AL98" s="1">
        <f t="shared" si="132"/>
        <v>2.3644168334169012E-2</v>
      </c>
      <c r="AM98" s="1">
        <f t="shared" si="133"/>
        <v>1.1822634955967529E-2</v>
      </c>
      <c r="AN98" s="1">
        <f t="shared" si="134"/>
        <v>12.587117640330778</v>
      </c>
      <c r="AO98" s="1">
        <f t="shared" si="135"/>
        <v>12.587117629028544</v>
      </c>
      <c r="AP98" s="1">
        <f t="shared" si="136"/>
        <v>12.587117542059337</v>
      </c>
      <c r="AQ98" s="1">
        <f t="shared" si="137"/>
        <v>12.587116872842801</v>
      </c>
      <c r="AR98" s="1">
        <f t="shared" si="138"/>
        <v>12.587111723310393</v>
      </c>
      <c r="AS98" s="1">
        <f t="shared" si="139"/>
        <v>12.58707209836054</v>
      </c>
      <c r="AT98" s="1">
        <f t="shared" si="140"/>
        <v>12.586767190856271</v>
      </c>
      <c r="AU98" s="1">
        <f t="shared" si="141"/>
        <v>12.58442103883489</v>
      </c>
    </row>
    <row r="99" spans="1:47">
      <c r="A99" s="128" t="s">
        <v>164</v>
      </c>
      <c r="B99" s="129" t="s">
        <v>126</v>
      </c>
      <c r="C99" s="128">
        <v>57543.732000000004</v>
      </c>
      <c r="D99" s="128">
        <v>2.0000000000000001E-4</v>
      </c>
      <c r="E99" s="1">
        <f t="shared" si="114"/>
        <v>34232.899819816099</v>
      </c>
      <c r="F99" s="105">
        <f t="shared" si="115"/>
        <v>34233.5</v>
      </c>
      <c r="G99" s="1">
        <f t="shared" si="116"/>
        <v>-0.20824979999451898</v>
      </c>
      <c r="K99" s="1">
        <f t="shared" si="117"/>
        <v>-0.20824979999451898</v>
      </c>
      <c r="O99" s="1">
        <f t="shared" ca="1" si="118"/>
        <v>-0.20713612368933357</v>
      </c>
      <c r="P99" s="1">
        <f t="shared" si="119"/>
        <v>-0.26799465298451403</v>
      </c>
      <c r="Q99" s="271">
        <f t="shared" si="120"/>
        <v>42525.232000000004</v>
      </c>
      <c r="S99" s="2">
        <v>1</v>
      </c>
      <c r="Y99" s="1">
        <f t="shared" si="121"/>
        <v>-0.24152924262684003</v>
      </c>
      <c r="Z99" s="1">
        <f t="shared" si="122"/>
        <v>34233.5</v>
      </c>
      <c r="AA99" s="1">
        <f t="shared" si="123"/>
        <v>-0.23471521035219298</v>
      </c>
      <c r="AB99" s="1">
        <f t="shared" si="124"/>
        <v>-0.24152924262684003</v>
      </c>
      <c r="AC99" s="1">
        <f t="shared" si="125"/>
        <v>5.9744852989995045E-2</v>
      </c>
      <c r="AE99" s="1">
        <f t="shared" si="126"/>
        <v>7.0041794540007805E-4</v>
      </c>
      <c r="AF99" s="1">
        <f t="shared" si="127"/>
        <v>5.9744852989995045E-2</v>
      </c>
      <c r="AG99" s="2"/>
      <c r="AH99" s="1">
        <f t="shared" si="128"/>
        <v>3.3279442632321042E-2</v>
      </c>
      <c r="AI99" s="1">
        <f t="shared" si="129"/>
        <v>1.1233217745693316</v>
      </c>
      <c r="AJ99" s="1">
        <f t="shared" si="130"/>
        <v>0.91387785369140329</v>
      </c>
      <c r="AK99" s="1">
        <f t="shared" si="131"/>
        <v>4.1082455918861088E-2</v>
      </c>
      <c r="AL99" s="1">
        <f t="shared" si="132"/>
        <v>0.32156953696844154</v>
      </c>
      <c r="AM99" s="1">
        <f t="shared" si="133"/>
        <v>0.16218476935835704</v>
      </c>
      <c r="AN99" s="1">
        <f t="shared" si="134"/>
        <v>12.849093399120195</v>
      </c>
      <c r="AO99" s="1">
        <f t="shared" si="135"/>
        <v>12.849093278379415</v>
      </c>
      <c r="AP99" s="1">
        <f t="shared" si="136"/>
        <v>12.849092311093385</v>
      </c>
      <c r="AQ99" s="1">
        <f t="shared" si="137"/>
        <v>12.84908456192122</v>
      </c>
      <c r="AR99" s="1">
        <f t="shared" si="138"/>
        <v>12.849022481979727</v>
      </c>
      <c r="AS99" s="1">
        <f t="shared" si="139"/>
        <v>12.848525189342004</v>
      </c>
      <c r="AT99" s="1">
        <f t="shared" si="140"/>
        <v>12.844544190431158</v>
      </c>
      <c r="AU99" s="1">
        <f t="shared" si="141"/>
        <v>12.8128313981336</v>
      </c>
    </row>
    <row r="100" spans="1:47">
      <c r="A100" s="130" t="s">
        <v>165</v>
      </c>
      <c r="B100" s="131" t="s">
        <v>133</v>
      </c>
      <c r="C100" s="132">
        <v>57874.055099999998</v>
      </c>
      <c r="D100" s="133" t="s">
        <v>166</v>
      </c>
      <c r="E100" s="1">
        <f t="shared" si="114"/>
        <v>35184.897751678203</v>
      </c>
      <c r="F100" s="105">
        <f t="shared" si="115"/>
        <v>35185.5</v>
      </c>
      <c r="G100" s="1">
        <f t="shared" si="116"/>
        <v>-0.20896740000171121</v>
      </c>
      <c r="K100" s="1">
        <f t="shared" si="117"/>
        <v>-0.20896740000171121</v>
      </c>
      <c r="O100" s="1">
        <f t="shared" ca="1" si="118"/>
        <v>-0.20809343564073227</v>
      </c>
      <c r="P100" s="1">
        <f t="shared" si="119"/>
        <v>-0.27622943777741849</v>
      </c>
      <c r="Q100" s="271">
        <f t="shared" si="120"/>
        <v>42855.555099999998</v>
      </c>
      <c r="S100" s="2">
        <v>1</v>
      </c>
      <c r="Y100" s="1">
        <f t="shared" si="121"/>
        <v>-0.23813475257639141</v>
      </c>
      <c r="Z100" s="1">
        <f t="shared" si="122"/>
        <v>35185.5</v>
      </c>
      <c r="AA100" s="1">
        <f t="shared" si="123"/>
        <v>-0.24706208520273829</v>
      </c>
      <c r="AB100" s="1">
        <f t="shared" si="124"/>
        <v>-0.23813475257639141</v>
      </c>
      <c r="AC100" s="1">
        <f t="shared" si="125"/>
        <v>6.7262037775707273E-2</v>
      </c>
      <c r="AE100" s="1">
        <f t="shared" si="126"/>
        <v>1.4512050405653511E-3</v>
      </c>
      <c r="AF100" s="1">
        <f t="shared" si="127"/>
        <v>6.7262037775707273E-2</v>
      </c>
      <c r="AG100" s="2"/>
      <c r="AH100" s="1">
        <f t="shared" si="128"/>
        <v>2.9167352574680193E-2</v>
      </c>
      <c r="AI100" s="1">
        <f t="shared" si="129"/>
        <v>1.1078293859781509</v>
      </c>
      <c r="AJ100" s="1">
        <f t="shared" si="130"/>
        <v>0.77189567062399</v>
      </c>
      <c r="AK100" s="1">
        <f t="shared" si="131"/>
        <v>7.2586856846327028E-2</v>
      </c>
      <c r="AL100" s="1">
        <f t="shared" si="132"/>
        <v>0.59248725361061916</v>
      </c>
      <c r="AM100" s="1">
        <f t="shared" si="133"/>
        <v>0.3052251907802121</v>
      </c>
      <c r="AN100" s="1">
        <f t="shared" si="134"/>
        <v>13.089733509105113</v>
      </c>
      <c r="AO100" s="1">
        <f t="shared" si="135"/>
        <v>13.089733389289716</v>
      </c>
      <c r="AP100" s="1">
        <f t="shared" si="136"/>
        <v>13.08973232507222</v>
      </c>
      <c r="AQ100" s="1">
        <f t="shared" si="137"/>
        <v>13.089722872568872</v>
      </c>
      <c r="AR100" s="1">
        <f t="shared" si="138"/>
        <v>13.089638916599339</v>
      </c>
      <c r="AS100" s="1">
        <f t="shared" si="139"/>
        <v>13.088893408335721</v>
      </c>
      <c r="AT100" s="1">
        <f t="shared" si="140"/>
        <v>13.082287419066244</v>
      </c>
      <c r="AU100" s="1">
        <f t="shared" si="141"/>
        <v>13.024767715923437</v>
      </c>
    </row>
    <row r="101" spans="1:47">
      <c r="A101" s="130" t="s">
        <v>165</v>
      </c>
      <c r="B101" s="131" t="s">
        <v>133</v>
      </c>
      <c r="C101" s="132">
        <v>57874.055500000002</v>
      </c>
      <c r="D101" s="133" t="s">
        <v>134</v>
      </c>
      <c r="E101" s="1">
        <f t="shared" si="114"/>
        <v>35184.898904486399</v>
      </c>
      <c r="F101" s="105">
        <f t="shared" si="115"/>
        <v>35185.5</v>
      </c>
      <c r="G101" s="1">
        <f t="shared" si="116"/>
        <v>-0.20856739999726415</v>
      </c>
      <c r="K101" s="1">
        <f t="shared" si="117"/>
        <v>-0.20856739999726415</v>
      </c>
      <c r="O101" s="1">
        <f t="shared" ca="1" si="118"/>
        <v>-0.20809343564073227</v>
      </c>
      <c r="P101" s="1">
        <f t="shared" si="119"/>
        <v>-0.27622943777741849</v>
      </c>
      <c r="Q101" s="271">
        <f t="shared" si="120"/>
        <v>42855.555500000002</v>
      </c>
      <c r="S101" s="2">
        <v>1</v>
      </c>
      <c r="Y101" s="1">
        <f t="shared" si="121"/>
        <v>-0.23773475257194435</v>
      </c>
      <c r="Z101" s="1">
        <f t="shared" si="122"/>
        <v>35185.5</v>
      </c>
      <c r="AA101" s="1">
        <f t="shared" si="123"/>
        <v>-0.24706208520273829</v>
      </c>
      <c r="AB101" s="1">
        <f t="shared" si="124"/>
        <v>-0.23773475257194435</v>
      </c>
      <c r="AC101" s="1">
        <f t="shared" si="125"/>
        <v>6.7662037780154338E-2</v>
      </c>
      <c r="AE101" s="1">
        <f t="shared" si="126"/>
        <v>1.4818407890685495E-3</v>
      </c>
      <c r="AF101" s="1">
        <f t="shared" si="127"/>
        <v>6.7662037780154338E-2</v>
      </c>
      <c r="AG101" s="2"/>
      <c r="AH101" s="1">
        <f t="shared" si="128"/>
        <v>2.9167352574680193E-2</v>
      </c>
      <c r="AI101" s="1">
        <f t="shared" si="129"/>
        <v>1.1078293859781509</v>
      </c>
      <c r="AJ101" s="1">
        <f t="shared" si="130"/>
        <v>0.77189567062399</v>
      </c>
      <c r="AK101" s="1">
        <f t="shared" si="131"/>
        <v>7.2586856846327028E-2</v>
      </c>
      <c r="AL101" s="1">
        <f t="shared" si="132"/>
        <v>0.59248725361061916</v>
      </c>
      <c r="AM101" s="1">
        <f t="shared" si="133"/>
        <v>0.3052251907802121</v>
      </c>
      <c r="AN101" s="1">
        <f t="shared" si="134"/>
        <v>13.089733509105113</v>
      </c>
      <c r="AO101" s="1">
        <f t="shared" si="135"/>
        <v>13.089733389289716</v>
      </c>
      <c r="AP101" s="1">
        <f t="shared" si="136"/>
        <v>13.08973232507222</v>
      </c>
      <c r="AQ101" s="1">
        <f t="shared" si="137"/>
        <v>13.089722872568872</v>
      </c>
      <c r="AR101" s="1">
        <f t="shared" si="138"/>
        <v>13.089638916599339</v>
      </c>
      <c r="AS101" s="1">
        <f t="shared" si="139"/>
        <v>13.088893408335721</v>
      </c>
      <c r="AT101" s="1">
        <f t="shared" si="140"/>
        <v>13.082287419066244</v>
      </c>
      <c r="AU101" s="1">
        <f t="shared" si="141"/>
        <v>13.024767715923437</v>
      </c>
    </row>
    <row r="102" spans="1:47">
      <c r="A102" s="130" t="s">
        <v>165</v>
      </c>
      <c r="B102" s="131" t="s">
        <v>133</v>
      </c>
      <c r="C102" s="132">
        <v>57874.055899999999</v>
      </c>
      <c r="D102" s="133" t="s">
        <v>167</v>
      </c>
      <c r="E102" s="1">
        <f t="shared" si="114"/>
        <v>35184.900057294573</v>
      </c>
      <c r="F102" s="105">
        <f t="shared" si="115"/>
        <v>35185.5</v>
      </c>
      <c r="G102" s="1">
        <f t="shared" si="116"/>
        <v>-0.20816740000009304</v>
      </c>
      <c r="K102" s="1">
        <f t="shared" si="117"/>
        <v>-0.20816740000009304</v>
      </c>
      <c r="O102" s="1">
        <f t="shared" ca="1" si="118"/>
        <v>-0.20809343564073227</v>
      </c>
      <c r="P102" s="1">
        <f t="shared" si="119"/>
        <v>-0.27622943777741849</v>
      </c>
      <c r="Q102" s="271">
        <f t="shared" si="120"/>
        <v>42855.555899999999</v>
      </c>
      <c r="S102" s="2">
        <v>1</v>
      </c>
      <c r="Y102" s="1">
        <f t="shared" si="121"/>
        <v>-0.23733475257477324</v>
      </c>
      <c r="Z102" s="1">
        <f t="shared" si="122"/>
        <v>35185.5</v>
      </c>
      <c r="AA102" s="1">
        <f t="shared" si="123"/>
        <v>-0.24706208520273829</v>
      </c>
      <c r="AB102" s="1">
        <f t="shared" si="124"/>
        <v>-0.23733475257477324</v>
      </c>
      <c r="AC102" s="1">
        <f t="shared" si="125"/>
        <v>6.8062037777325446E-2</v>
      </c>
      <c r="AE102" s="1">
        <f t="shared" si="126"/>
        <v>1.5127965370128711E-3</v>
      </c>
      <c r="AF102" s="1">
        <f t="shared" si="127"/>
        <v>6.8062037777325446E-2</v>
      </c>
      <c r="AG102" s="2"/>
      <c r="AH102" s="1">
        <f t="shared" si="128"/>
        <v>2.9167352574680193E-2</v>
      </c>
      <c r="AI102" s="1">
        <f t="shared" si="129"/>
        <v>1.1078293859781509</v>
      </c>
      <c r="AJ102" s="1">
        <f t="shared" si="130"/>
        <v>0.77189567062399</v>
      </c>
      <c r="AK102" s="1">
        <f t="shared" si="131"/>
        <v>7.2586856846327028E-2</v>
      </c>
      <c r="AL102" s="1">
        <f t="shared" si="132"/>
        <v>0.59248725361061916</v>
      </c>
      <c r="AM102" s="1">
        <f t="shared" si="133"/>
        <v>0.3052251907802121</v>
      </c>
      <c r="AN102" s="1">
        <f t="shared" si="134"/>
        <v>13.089733509105113</v>
      </c>
      <c r="AO102" s="1">
        <f t="shared" si="135"/>
        <v>13.089733389289716</v>
      </c>
      <c r="AP102" s="1">
        <f t="shared" si="136"/>
        <v>13.08973232507222</v>
      </c>
      <c r="AQ102" s="1">
        <f t="shared" si="137"/>
        <v>13.089722872568872</v>
      </c>
      <c r="AR102" s="1">
        <f t="shared" si="138"/>
        <v>13.089638916599339</v>
      </c>
      <c r="AS102" s="1">
        <f t="shared" si="139"/>
        <v>13.088893408335721</v>
      </c>
      <c r="AT102" s="1">
        <f t="shared" si="140"/>
        <v>13.082287419066244</v>
      </c>
      <c r="AU102" s="1">
        <f t="shared" si="141"/>
        <v>13.024767715923437</v>
      </c>
    </row>
    <row r="103" spans="1:47">
      <c r="A103" s="134" t="s">
        <v>168</v>
      </c>
      <c r="B103" s="135" t="s">
        <v>133</v>
      </c>
      <c r="C103" s="136">
        <v>57879.432999999997</v>
      </c>
      <c r="D103" s="136">
        <v>3.0000000000000001E-3</v>
      </c>
      <c r="E103" s="1">
        <f t="shared" si="114"/>
        <v>35200.396969497851</v>
      </c>
      <c r="F103" s="105">
        <f t="shared" si="115"/>
        <v>35201</v>
      </c>
      <c r="G103" s="1">
        <f t="shared" si="116"/>
        <v>-0.20923880000191275</v>
      </c>
      <c r="K103" s="1">
        <f t="shared" si="117"/>
        <v>-0.20923880000191275</v>
      </c>
      <c r="O103" s="1">
        <f t="shared" ca="1" si="118"/>
        <v>-0.20810902212733592</v>
      </c>
      <c r="P103" s="1">
        <f t="shared" si="119"/>
        <v>-0.27636399892039692</v>
      </c>
      <c r="Q103" s="271">
        <f t="shared" si="120"/>
        <v>42860.932999999997</v>
      </c>
      <c r="S103" s="2">
        <v>1</v>
      </c>
      <c r="Y103" s="1">
        <f t="shared" si="121"/>
        <v>-0.23832513998180288</v>
      </c>
      <c r="Z103" s="1">
        <f t="shared" si="122"/>
        <v>35201</v>
      </c>
      <c r="AA103" s="1">
        <f t="shared" si="123"/>
        <v>-0.24727765894050679</v>
      </c>
      <c r="AB103" s="1">
        <f t="shared" si="124"/>
        <v>-0.23832513998180288</v>
      </c>
      <c r="AC103" s="1">
        <f t="shared" si="125"/>
        <v>6.7125198918484175E-2</v>
      </c>
      <c r="AE103" s="1">
        <f t="shared" si="126"/>
        <v>1.446954789350256E-3</v>
      </c>
      <c r="AF103" s="1">
        <f t="shared" si="127"/>
        <v>6.7125198918484175E-2</v>
      </c>
      <c r="AG103" s="2"/>
      <c r="AH103" s="1">
        <f t="shared" si="128"/>
        <v>2.908633997989013E-2</v>
      </c>
      <c r="AI103" s="1">
        <f t="shared" si="129"/>
        <v>1.1075131012007946</v>
      </c>
      <c r="AJ103" s="1">
        <f t="shared" si="130"/>
        <v>0.7691271297300285</v>
      </c>
      <c r="AK103" s="1">
        <f t="shared" si="131"/>
        <v>7.305450935734159E-2</v>
      </c>
      <c r="AL103" s="1">
        <f t="shared" si="132"/>
        <v>0.59683058392105415</v>
      </c>
      <c r="AM103" s="1">
        <f t="shared" si="133"/>
        <v>0.30760075187821506</v>
      </c>
      <c r="AN103" s="1">
        <f t="shared" si="134"/>
        <v>13.093621378252118</v>
      </c>
      <c r="AO103" s="1">
        <f t="shared" si="135"/>
        <v>13.093621259178986</v>
      </c>
      <c r="AP103" s="1">
        <f t="shared" si="136"/>
        <v>13.093620199168333</v>
      </c>
      <c r="AQ103" s="1">
        <f t="shared" si="137"/>
        <v>13.093610762789654</v>
      </c>
      <c r="AR103" s="1">
        <f t="shared" si="138"/>
        <v>13.093526760973031</v>
      </c>
      <c r="AS103" s="1">
        <f t="shared" si="139"/>
        <v>13.092779165039939</v>
      </c>
      <c r="AT103" s="1">
        <f t="shared" si="140"/>
        <v>13.086139945623497</v>
      </c>
      <c r="AU103" s="1">
        <f t="shared" si="141"/>
        <v>13.028218359752998</v>
      </c>
    </row>
    <row r="104" spans="1:47">
      <c r="A104" s="136" t="s">
        <v>169</v>
      </c>
      <c r="B104" s="137" t="s">
        <v>126</v>
      </c>
      <c r="C104" s="136">
        <v>58263.713300000003</v>
      </c>
      <c r="D104" s="136">
        <v>2.0000000000000001E-4</v>
      </c>
      <c r="E104" s="1">
        <f t="shared" si="114"/>
        <v>36307.900655602032</v>
      </c>
      <c r="F104" s="105">
        <f t="shared" si="115"/>
        <v>36308.5</v>
      </c>
      <c r="G104" s="1">
        <f t="shared" si="116"/>
        <v>-0.20795979999820702</v>
      </c>
      <c r="K104" s="1">
        <f t="shared" si="117"/>
        <v>-0.20795979999820702</v>
      </c>
      <c r="O104" s="1">
        <f t="shared" ca="1" si="118"/>
        <v>-0.20922270173466165</v>
      </c>
      <c r="P104" s="1">
        <f t="shared" si="119"/>
        <v>-0.28601894869836819</v>
      </c>
      <c r="Q104" s="271">
        <f t="shared" si="120"/>
        <v>43245.213300000003</v>
      </c>
      <c r="S104" s="2">
        <v>1</v>
      </c>
      <c r="Y104" s="1">
        <f t="shared" si="121"/>
        <v>-0.23029187501994475</v>
      </c>
      <c r="Z104" s="1">
        <f t="shared" si="122"/>
        <v>36308.5</v>
      </c>
      <c r="AA104" s="1">
        <f t="shared" si="123"/>
        <v>-0.26368687367663046</v>
      </c>
      <c r="AB104" s="1">
        <f t="shared" si="124"/>
        <v>-0.23029187501994475</v>
      </c>
      <c r="AC104" s="1">
        <f t="shared" si="125"/>
        <v>7.8059148700161174E-2</v>
      </c>
      <c r="AE104" s="1">
        <f t="shared" si="126"/>
        <v>3.1055067407604353E-3</v>
      </c>
      <c r="AF104" s="1">
        <f t="shared" si="127"/>
        <v>7.8059148700161174E-2</v>
      </c>
      <c r="AG104" s="2"/>
      <c r="AH104" s="1">
        <f t="shared" si="128"/>
        <v>2.2332075021737726E-2</v>
      </c>
      <c r="AI104" s="1">
        <f t="shared" si="129"/>
        <v>1.0807998639191154</v>
      </c>
      <c r="AJ104" s="1">
        <f t="shared" si="130"/>
        <v>0.54325180064554468</v>
      </c>
      <c r="AK104" s="1">
        <f t="shared" si="131"/>
        <v>0.10182048054250505</v>
      </c>
      <c r="AL104" s="1">
        <f t="shared" si="132"/>
        <v>0.8999993689816046</v>
      </c>
      <c r="AM104" s="1">
        <f t="shared" si="133"/>
        <v>0.48305467648583078</v>
      </c>
      <c r="AN104" s="1">
        <f t="shared" si="134"/>
        <v>13.368181608275298</v>
      </c>
      <c r="AO104" s="1">
        <f t="shared" si="135"/>
        <v>13.368181559516371</v>
      </c>
      <c r="AP104" s="1">
        <f t="shared" si="136"/>
        <v>13.368181020101408</v>
      </c>
      <c r="AQ104" s="1">
        <f t="shared" si="137"/>
        <v>13.36817505262977</v>
      </c>
      <c r="AR104" s="1">
        <f t="shared" si="138"/>
        <v>13.368109037787969</v>
      </c>
      <c r="AS104" s="1">
        <f t="shared" si="139"/>
        <v>13.367379052199029</v>
      </c>
      <c r="AT104" s="1">
        <f t="shared" si="140"/>
        <v>13.359343209034654</v>
      </c>
      <c r="AU104" s="1">
        <f t="shared" si="141"/>
        <v>13.274772426929724</v>
      </c>
    </row>
    <row r="105" spans="1:47">
      <c r="A105" s="138" t="s">
        <v>170</v>
      </c>
      <c r="B105" s="139" t="s">
        <v>133</v>
      </c>
      <c r="C105" s="140">
        <v>58640.701200000003</v>
      </c>
      <c r="D105" s="140">
        <v>4.0000000000000002E-4</v>
      </c>
      <c r="E105" s="1">
        <f t="shared" si="114"/>
        <v>37394.387495720221</v>
      </c>
      <c r="F105" s="105">
        <f t="shared" si="115"/>
        <v>37395</v>
      </c>
      <c r="G105" s="1">
        <f t="shared" si="116"/>
        <v>-0.21252599999570521</v>
      </c>
      <c r="K105" s="1">
        <f t="shared" si="117"/>
        <v>-0.21252599999570521</v>
      </c>
      <c r="O105" s="1">
        <f t="shared" ca="1" si="118"/>
        <v>-0.21031526416658886</v>
      </c>
      <c r="P105" s="1">
        <f t="shared" si="119"/>
        <v>-0.29556814083926569</v>
      </c>
      <c r="Q105" s="271">
        <f t="shared" si="120"/>
        <v>43622.201200000003</v>
      </c>
      <c r="S105" s="2">
        <v>1</v>
      </c>
      <c r="Y105" s="1">
        <f t="shared" si="121"/>
        <v>-0.22684066943882014</v>
      </c>
      <c r="Z105" s="1">
        <f t="shared" si="122"/>
        <v>37395</v>
      </c>
      <c r="AA105" s="1">
        <f t="shared" si="123"/>
        <v>-0.28125347139615076</v>
      </c>
      <c r="AB105" s="1">
        <f t="shared" si="124"/>
        <v>-0.22684066943882014</v>
      </c>
      <c r="AC105" s="1">
        <f t="shared" si="125"/>
        <v>8.3042140843560486E-2</v>
      </c>
      <c r="AE105" s="1">
        <f t="shared" si="126"/>
        <v>4.723465325099061E-3</v>
      </c>
      <c r="AF105" s="1">
        <f t="shared" si="127"/>
        <v>8.3042140843560486E-2</v>
      </c>
      <c r="AG105" s="2"/>
      <c r="AH105" s="1">
        <f t="shared" si="128"/>
        <v>1.4314669443114932E-2</v>
      </c>
      <c r="AI105" s="1">
        <f t="shared" si="129"/>
        <v>1.0493165616139555</v>
      </c>
      <c r="AJ105" s="1">
        <f t="shared" si="130"/>
        <v>0.28849936652592928</v>
      </c>
      <c r="AK105" s="1">
        <f t="shared" si="131"/>
        <v>0.12026597614384188</v>
      </c>
      <c r="AL105" s="1">
        <f t="shared" si="132"/>
        <v>1.1816456284370913</v>
      </c>
      <c r="AM105" s="1">
        <f t="shared" si="133"/>
        <v>0.67074798858132456</v>
      </c>
      <c r="AN105" s="1">
        <f t="shared" si="134"/>
        <v>13.630292671607418</v>
      </c>
      <c r="AO105" s="1">
        <f t="shared" si="135"/>
        <v>13.63029266415783</v>
      </c>
      <c r="AP105" s="1">
        <f t="shared" si="136"/>
        <v>13.630292546099081</v>
      </c>
      <c r="AQ105" s="1">
        <f t="shared" si="137"/>
        <v>13.63029067514428</v>
      </c>
      <c r="AR105" s="1">
        <f t="shared" si="138"/>
        <v>13.630261025731846</v>
      </c>
      <c r="AS105" s="1">
        <f t="shared" si="139"/>
        <v>13.629791376415316</v>
      </c>
      <c r="AT105" s="1">
        <f t="shared" si="140"/>
        <v>13.62240424566251</v>
      </c>
      <c r="AU105" s="1">
        <f t="shared" si="141"/>
        <v>13.516651428272851</v>
      </c>
    </row>
    <row r="106" spans="1:47">
      <c r="A106" s="138" t="s">
        <v>170</v>
      </c>
      <c r="B106" s="139" t="s">
        <v>133</v>
      </c>
      <c r="C106" s="140">
        <v>59023.417800000003</v>
      </c>
      <c r="D106" s="140">
        <v>1E-4</v>
      </c>
      <c r="E106" s="1">
        <f t="shared" si="114"/>
        <v>38497.384566434623</v>
      </c>
      <c r="F106" s="105">
        <f t="shared" si="115"/>
        <v>38498</v>
      </c>
      <c r="G106" s="1">
        <f t="shared" si="116"/>
        <v>-0.21354239999345737</v>
      </c>
      <c r="K106" s="1">
        <f t="shared" si="117"/>
        <v>-0.21354239999345737</v>
      </c>
      <c r="O106" s="1">
        <f t="shared" ca="1" si="118"/>
        <v>-0.21142441866490061</v>
      </c>
      <c r="P106" s="1">
        <f t="shared" si="119"/>
        <v>-0.30534067968866546</v>
      </c>
      <c r="Q106" s="271">
        <f t="shared" si="120"/>
        <v>44004.917800000003</v>
      </c>
      <c r="S106" s="2">
        <v>1</v>
      </c>
      <c r="Y106" s="1">
        <f t="shared" si="121"/>
        <v>-0.21901136984244776</v>
      </c>
      <c r="Z106" s="1">
        <f t="shared" si="122"/>
        <v>38498</v>
      </c>
      <c r="AA106" s="1">
        <f t="shared" si="123"/>
        <v>-0.29987170983967504</v>
      </c>
      <c r="AB106" s="1">
        <f t="shared" si="124"/>
        <v>-0.21901136984244776</v>
      </c>
      <c r="AC106" s="1">
        <f t="shared" si="125"/>
        <v>9.1798279695208096E-2</v>
      </c>
      <c r="AE106" s="1">
        <f t="shared" si="126"/>
        <v>7.4527497385242555E-3</v>
      </c>
      <c r="AF106" s="1">
        <f t="shared" si="127"/>
        <v>9.1798279695208096E-2</v>
      </c>
      <c r="AG106" s="2"/>
      <c r="AH106" s="1">
        <f t="shared" si="128"/>
        <v>5.4689698489903977E-3</v>
      </c>
      <c r="AI106" s="1">
        <f t="shared" si="129"/>
        <v>1.0156359356211848</v>
      </c>
      <c r="AJ106" s="1">
        <f t="shared" si="130"/>
        <v>2.408873059104167E-2</v>
      </c>
      <c r="AK106" s="1">
        <f t="shared" si="131"/>
        <v>0.12904086865991088</v>
      </c>
      <c r="AL106" s="1">
        <f t="shared" si="132"/>
        <v>1.4502137606361598</v>
      </c>
      <c r="AM106" s="1">
        <f t="shared" si="133"/>
        <v>0.88614396953100161</v>
      </c>
      <c r="AN106" s="1">
        <f t="shared" si="134"/>
        <v>13.888180023377929</v>
      </c>
      <c r="AO106" s="1">
        <f t="shared" si="135"/>
        <v>13.888180023212323</v>
      </c>
      <c r="AP106" s="1">
        <f t="shared" si="136"/>
        <v>13.888180018042133</v>
      </c>
      <c r="AQ106" s="1">
        <f t="shared" si="137"/>
        <v>13.888179856630789</v>
      </c>
      <c r="AR106" s="1">
        <f t="shared" si="138"/>
        <v>13.888174817481248</v>
      </c>
      <c r="AS106" s="1">
        <f t="shared" si="139"/>
        <v>13.888017548944497</v>
      </c>
      <c r="AT106" s="1">
        <f t="shared" si="140"/>
        <v>13.883157221097244</v>
      </c>
      <c r="AU106" s="1">
        <f t="shared" si="141"/>
        <v>13.762203695628092</v>
      </c>
    </row>
    <row r="107" spans="1:47">
      <c r="A107" s="141" t="s">
        <v>171</v>
      </c>
      <c r="B107" s="142" t="s">
        <v>133</v>
      </c>
      <c r="C107" s="143">
        <v>58626.995199999998</v>
      </c>
      <c r="D107" s="143" t="s">
        <v>172</v>
      </c>
      <c r="E107" s="1">
        <f t="shared" si="114"/>
        <v>37354.886523326502</v>
      </c>
      <c r="F107" s="105">
        <f t="shared" si="115"/>
        <v>37355.5</v>
      </c>
      <c r="G107" s="1">
        <f t="shared" si="116"/>
        <v>-0.21286340000369819</v>
      </c>
      <c r="K107" s="1">
        <f t="shared" si="117"/>
        <v>-0.21286340000369819</v>
      </c>
      <c r="O107" s="1">
        <f t="shared" ca="1" si="118"/>
        <v>-0.21027554376524404</v>
      </c>
      <c r="P107" s="1">
        <f t="shared" si="119"/>
        <v>-0.29521963602542667</v>
      </c>
      <c r="Q107" s="271">
        <f t="shared" si="120"/>
        <v>43608.495199999998</v>
      </c>
      <c r="S107" s="2">
        <v>1</v>
      </c>
      <c r="Y107" s="1">
        <f t="shared" si="121"/>
        <v>-0.22748572430762853</v>
      </c>
      <c r="Z107" s="1">
        <f t="shared" si="122"/>
        <v>37355.5</v>
      </c>
      <c r="AA107" s="1">
        <f t="shared" si="123"/>
        <v>-0.28059731172149632</v>
      </c>
      <c r="AB107" s="1">
        <f t="shared" si="124"/>
        <v>-0.22748572430762853</v>
      </c>
      <c r="AC107" s="1">
        <f t="shared" si="125"/>
        <v>8.2356236021728479E-2</v>
      </c>
      <c r="AE107" s="1">
        <f t="shared" si="126"/>
        <v>4.5878827965944715E-3</v>
      </c>
      <c r="AF107" s="1">
        <f t="shared" si="127"/>
        <v>8.2356236021728479E-2</v>
      </c>
      <c r="AG107" s="2"/>
      <c r="AH107" s="1">
        <f t="shared" si="128"/>
        <v>1.4622324303930354E-2</v>
      </c>
      <c r="AI107" s="1">
        <f t="shared" si="129"/>
        <v>1.0505100623095742</v>
      </c>
      <c r="AJ107" s="1">
        <f t="shared" si="130"/>
        <v>0.29800639728240286</v>
      </c>
      <c r="AK107" s="1">
        <f t="shared" si="131"/>
        <v>0.11976961999078539</v>
      </c>
      <c r="AL107" s="1">
        <f t="shared" si="132"/>
        <v>1.1717013461764119</v>
      </c>
      <c r="AM107" s="1">
        <f t="shared" si="133"/>
        <v>0.66356277079068304</v>
      </c>
      <c r="AN107" s="1">
        <f t="shared" si="134"/>
        <v>13.620901503761583</v>
      </c>
      <c r="AO107" s="1">
        <f t="shared" si="135"/>
        <v>13.620901495599114</v>
      </c>
      <c r="AP107" s="1">
        <f t="shared" si="136"/>
        <v>13.620901368388722</v>
      </c>
      <c r="AQ107" s="1">
        <f t="shared" si="137"/>
        <v>13.620899385844851</v>
      </c>
      <c r="AR107" s="1">
        <f t="shared" si="138"/>
        <v>13.620868489262424</v>
      </c>
      <c r="AS107" s="1">
        <f t="shared" si="139"/>
        <v>13.620387204391537</v>
      </c>
      <c r="AT107" s="1">
        <f t="shared" si="140"/>
        <v>13.612941968832631</v>
      </c>
      <c r="AU107" s="1">
        <f t="shared" si="141"/>
        <v>13.507857852062033</v>
      </c>
    </row>
    <row r="108" spans="1:47">
      <c r="A108" s="141" t="s">
        <v>171</v>
      </c>
      <c r="B108" s="142" t="s">
        <v>126</v>
      </c>
      <c r="C108" s="143">
        <v>58503.297100000003</v>
      </c>
      <c r="D108" s="143" t="s">
        <v>172</v>
      </c>
      <c r="E108" s="1">
        <f t="shared" si="114"/>
        <v>36998.386068543688</v>
      </c>
      <c r="F108" s="105">
        <f t="shared" si="115"/>
        <v>36999</v>
      </c>
      <c r="G108" s="1">
        <f t="shared" si="116"/>
        <v>-0.21302119999745628</v>
      </c>
      <c r="K108" s="1">
        <f t="shared" si="117"/>
        <v>-0.21302119999745628</v>
      </c>
      <c r="O108" s="1">
        <f t="shared" ca="1" si="118"/>
        <v>-0.20991705457335999</v>
      </c>
      <c r="P108" s="1">
        <f t="shared" si="119"/>
        <v>-0.29207884865242678</v>
      </c>
      <c r="Q108" s="271">
        <f t="shared" si="120"/>
        <v>43484.797100000003</v>
      </c>
      <c r="S108" s="2">
        <v>1</v>
      </c>
      <c r="Y108" s="1">
        <f t="shared" si="121"/>
        <v>-0.23037364802624191</v>
      </c>
      <c r="Z108" s="1">
        <f t="shared" si="122"/>
        <v>36999</v>
      </c>
      <c r="AA108" s="1">
        <f t="shared" si="123"/>
        <v>-0.27472640062364112</v>
      </c>
      <c r="AB108" s="1">
        <f t="shared" si="124"/>
        <v>-0.23037364802624191</v>
      </c>
      <c r="AC108" s="1">
        <f t="shared" si="125"/>
        <v>7.9057648654970503E-2</v>
      </c>
      <c r="AE108" s="1">
        <f t="shared" si="126"/>
        <v>3.8075317843177222E-3</v>
      </c>
      <c r="AF108" s="1">
        <f t="shared" si="127"/>
        <v>7.9057648654970503E-2</v>
      </c>
      <c r="AG108" s="2"/>
      <c r="AH108" s="1">
        <f t="shared" si="128"/>
        <v>1.7352448028785643E-2</v>
      </c>
      <c r="AI108" s="1">
        <f t="shared" si="129"/>
        <v>1.0611586553752521</v>
      </c>
      <c r="AJ108" s="1">
        <f t="shared" si="130"/>
        <v>0.38330612568633021</v>
      </c>
      <c r="AK108" s="1">
        <f t="shared" si="131"/>
        <v>0.11469806946912992</v>
      </c>
      <c r="AL108" s="1">
        <f t="shared" si="132"/>
        <v>1.0809316472313959</v>
      </c>
      <c r="AM108" s="1">
        <f t="shared" si="133"/>
        <v>0.60006300150046399</v>
      </c>
      <c r="AN108" s="1">
        <f t="shared" si="134"/>
        <v>13.535663605862508</v>
      </c>
      <c r="AO108" s="1">
        <f t="shared" si="135"/>
        <v>13.535663588827672</v>
      </c>
      <c r="AP108" s="1">
        <f t="shared" si="136"/>
        <v>13.535663357237981</v>
      </c>
      <c r="AQ108" s="1">
        <f t="shared" si="137"/>
        <v>13.535660208768983</v>
      </c>
      <c r="AR108" s="1">
        <f t="shared" si="138"/>
        <v>13.535617406668386</v>
      </c>
      <c r="AS108" s="1">
        <f t="shared" si="139"/>
        <v>13.535035794780185</v>
      </c>
      <c r="AT108" s="1">
        <f t="shared" si="140"/>
        <v>13.527180774429548</v>
      </c>
      <c r="AU108" s="1">
        <f t="shared" si="141"/>
        <v>13.428493043982121</v>
      </c>
    </row>
    <row r="109" spans="1:47">
      <c r="A109" s="141" t="s">
        <v>171</v>
      </c>
      <c r="B109" s="142" t="s">
        <v>133</v>
      </c>
      <c r="C109" s="143">
        <v>58580.1584</v>
      </c>
      <c r="D109" s="143" t="s">
        <v>172</v>
      </c>
      <c r="E109" s="1">
        <f t="shared" si="114"/>
        <v>37219.901907551714</v>
      </c>
      <c r="F109" s="105">
        <f t="shared" si="115"/>
        <v>37220.5</v>
      </c>
      <c r="G109" s="1">
        <f t="shared" si="116"/>
        <v>-0.20752539999375585</v>
      </c>
      <c r="K109" s="1">
        <f t="shared" si="117"/>
        <v>-0.20752539999375585</v>
      </c>
      <c r="O109" s="1">
        <f t="shared" ca="1" si="118"/>
        <v>-0.21013979049482512</v>
      </c>
      <c r="P109" s="1">
        <f t="shared" si="119"/>
        <v>-0.29402930769110996</v>
      </c>
      <c r="Q109" s="271">
        <f t="shared" si="120"/>
        <v>43561.6584</v>
      </c>
      <c r="S109" s="2">
        <v>1</v>
      </c>
      <c r="Y109" s="1">
        <f t="shared" si="121"/>
        <v>-0.22319189207181084</v>
      </c>
      <c r="Z109" s="1">
        <f t="shared" si="122"/>
        <v>37220.5</v>
      </c>
      <c r="AA109" s="1">
        <f t="shared" si="123"/>
        <v>-0.27836281561305498</v>
      </c>
      <c r="AB109" s="1">
        <f t="shared" si="124"/>
        <v>-0.22319189207181084</v>
      </c>
      <c r="AC109" s="1">
        <f t="shared" si="125"/>
        <v>8.650390769735411E-2</v>
      </c>
      <c r="AE109" s="1">
        <f t="shared" si="126"/>
        <v>5.0179394516213236E-3</v>
      </c>
      <c r="AF109" s="1">
        <f t="shared" si="127"/>
        <v>8.650390769735411E-2</v>
      </c>
      <c r="AG109" s="2"/>
      <c r="AH109" s="1">
        <f t="shared" si="128"/>
        <v>1.5666492078054976E-2</v>
      </c>
      <c r="AI109" s="1">
        <f t="shared" si="129"/>
        <v>1.0545708079627438</v>
      </c>
      <c r="AJ109" s="1">
        <f t="shared" si="130"/>
        <v>0.3304315296468191</v>
      </c>
      <c r="AK109" s="1">
        <f t="shared" si="131"/>
        <v>0.11797480741898898</v>
      </c>
      <c r="AL109" s="1">
        <f t="shared" si="132"/>
        <v>1.1375440716849043</v>
      </c>
      <c r="AM109" s="1">
        <f t="shared" si="133"/>
        <v>0.63923745157412826</v>
      </c>
      <c r="AN109" s="1">
        <f t="shared" si="134"/>
        <v>13.588724724083461</v>
      </c>
      <c r="AO109" s="1">
        <f t="shared" si="135"/>
        <v>13.588724713101042</v>
      </c>
      <c r="AP109" s="1">
        <f t="shared" si="136"/>
        <v>13.588724551043541</v>
      </c>
      <c r="AQ109" s="1">
        <f t="shared" si="137"/>
        <v>13.588722159714429</v>
      </c>
      <c r="AR109" s="1">
        <f t="shared" si="138"/>
        <v>13.588686874222532</v>
      </c>
      <c r="AS109" s="1">
        <f t="shared" si="139"/>
        <v>13.588166452317102</v>
      </c>
      <c r="AT109" s="1">
        <f t="shared" si="140"/>
        <v>13.580541517699576</v>
      </c>
      <c r="AU109" s="1">
        <f t="shared" si="141"/>
        <v>13.477803857417467</v>
      </c>
    </row>
    <row r="110" spans="1:47">
      <c r="A110" s="138" t="s">
        <v>173</v>
      </c>
      <c r="B110" s="139" t="s">
        <v>133</v>
      </c>
      <c r="C110" s="140">
        <v>58904.232799999998</v>
      </c>
      <c r="D110" s="140" t="s">
        <v>167</v>
      </c>
      <c r="E110" s="1">
        <f t="shared" si="114"/>
        <v>38153.890958179582</v>
      </c>
      <c r="F110" s="105">
        <f t="shared" si="115"/>
        <v>38154.5</v>
      </c>
      <c r="G110" s="1">
        <f t="shared" si="116"/>
        <v>-0.21132460000080755</v>
      </c>
      <c r="K110" s="1">
        <f t="shared" si="117"/>
        <v>-0.21132460000080755</v>
      </c>
      <c r="O110" s="1">
        <f t="shared" ca="1" si="118"/>
        <v>-0.21107900201016799</v>
      </c>
      <c r="P110" s="1">
        <f t="shared" si="119"/>
        <v>-0.30228882081614339</v>
      </c>
      <c r="Q110" s="271">
        <f t="shared" si="120"/>
        <v>43885.732799999998</v>
      </c>
      <c r="S110" s="2">
        <v>1</v>
      </c>
      <c r="Y110" s="1">
        <f t="shared" si="121"/>
        <v>-0.21958388497878101</v>
      </c>
      <c r="Z110" s="1">
        <f t="shared" si="122"/>
        <v>38154.5</v>
      </c>
      <c r="AA110" s="1">
        <f t="shared" si="123"/>
        <v>-0.29402953583816993</v>
      </c>
      <c r="AB110" s="1">
        <f t="shared" si="124"/>
        <v>-0.21958388497878101</v>
      </c>
      <c r="AC110" s="1">
        <f t="shared" si="125"/>
        <v>9.0964220815335839E-2</v>
      </c>
      <c r="AE110" s="1">
        <f t="shared" si="126"/>
        <v>6.8401064118622287E-3</v>
      </c>
      <c r="AF110" s="1">
        <f t="shared" si="127"/>
        <v>9.0964220815335839E-2</v>
      </c>
      <c r="AG110" s="2"/>
      <c r="AH110" s="1">
        <f t="shared" si="128"/>
        <v>8.259284977973444E-3</v>
      </c>
      <c r="AI110" s="1">
        <f t="shared" si="129"/>
        <v>1.0261223887016662</v>
      </c>
      <c r="AJ110" s="1">
        <f t="shared" si="130"/>
        <v>0.10565392403622502</v>
      </c>
      <c r="AK110" s="1">
        <f t="shared" si="131"/>
        <v>0.12733282795796719</v>
      </c>
      <c r="AL110" s="1">
        <f t="shared" si="132"/>
        <v>1.3684533386932238</v>
      </c>
      <c r="AM110" s="1">
        <f t="shared" si="133"/>
        <v>0.81567602142493756</v>
      </c>
      <c r="AN110" s="1">
        <f t="shared" si="134"/>
        <v>13.808771452797128</v>
      </c>
      <c r="AO110" s="1">
        <f t="shared" si="135"/>
        <v>13.808771452036332</v>
      </c>
      <c r="AP110" s="1">
        <f t="shared" si="136"/>
        <v>13.808771433889024</v>
      </c>
      <c r="AQ110" s="1">
        <f t="shared" si="137"/>
        <v>13.808771001019856</v>
      </c>
      <c r="AR110" s="1">
        <f t="shared" si="138"/>
        <v>13.808760675920571</v>
      </c>
      <c r="AS110" s="1">
        <f t="shared" si="139"/>
        <v>13.808514487068743</v>
      </c>
      <c r="AT110" s="1">
        <f t="shared" si="140"/>
        <v>13.802696148194192</v>
      </c>
      <c r="AU110" s="1">
        <f t="shared" si="141"/>
        <v>13.68573297592136</v>
      </c>
    </row>
    <row r="111" spans="1:47">
      <c r="A111" s="138" t="s">
        <v>173</v>
      </c>
      <c r="B111" s="139" t="s">
        <v>133</v>
      </c>
      <c r="C111" s="140">
        <v>58904.2336</v>
      </c>
      <c r="D111" s="140" t="s">
        <v>166</v>
      </c>
      <c r="E111" s="1">
        <f t="shared" si="114"/>
        <v>38153.893263795951</v>
      </c>
      <c r="F111" s="105">
        <f t="shared" si="115"/>
        <v>38154.5</v>
      </c>
      <c r="G111" s="1">
        <f t="shared" si="116"/>
        <v>-0.21052459999918938</v>
      </c>
      <c r="K111" s="1">
        <f t="shared" si="117"/>
        <v>-0.21052459999918938</v>
      </c>
      <c r="O111" s="1">
        <f t="shared" ca="1" si="118"/>
        <v>-0.21107900201016799</v>
      </c>
      <c r="P111" s="1">
        <f t="shared" si="119"/>
        <v>-0.30228882081614339</v>
      </c>
      <c r="Q111" s="271">
        <f t="shared" si="120"/>
        <v>43885.7336</v>
      </c>
      <c r="S111" s="2">
        <v>1</v>
      </c>
      <c r="Y111" s="1">
        <f t="shared" si="121"/>
        <v>-0.21878388497716283</v>
      </c>
      <c r="Z111" s="1">
        <f t="shared" si="122"/>
        <v>38154.5</v>
      </c>
      <c r="AA111" s="1">
        <f t="shared" si="123"/>
        <v>-0.29402953583816993</v>
      </c>
      <c r="AB111" s="1">
        <f t="shared" si="124"/>
        <v>-0.21878388497716283</v>
      </c>
      <c r="AC111" s="1">
        <f t="shared" si="125"/>
        <v>9.1764220816954012E-2</v>
      </c>
      <c r="AE111" s="1">
        <f t="shared" si="126"/>
        <v>6.9730743094722587E-3</v>
      </c>
      <c r="AF111" s="1">
        <f t="shared" si="127"/>
        <v>9.1764220816954012E-2</v>
      </c>
      <c r="AG111" s="2"/>
      <c r="AH111" s="1">
        <f t="shared" si="128"/>
        <v>8.259284977973444E-3</v>
      </c>
      <c r="AI111" s="1">
        <f t="shared" si="129"/>
        <v>1.0261223887016662</v>
      </c>
      <c r="AJ111" s="1">
        <f t="shared" si="130"/>
        <v>0.10565392403622502</v>
      </c>
      <c r="AK111" s="1">
        <f t="shared" si="131"/>
        <v>0.12733282795796719</v>
      </c>
      <c r="AL111" s="1">
        <f t="shared" si="132"/>
        <v>1.3684533386932238</v>
      </c>
      <c r="AM111" s="1">
        <f t="shared" si="133"/>
        <v>0.81567602142493756</v>
      </c>
      <c r="AN111" s="1">
        <f t="shared" si="134"/>
        <v>13.808771452797128</v>
      </c>
      <c r="AO111" s="1">
        <f t="shared" si="135"/>
        <v>13.808771452036332</v>
      </c>
      <c r="AP111" s="1">
        <f t="shared" si="136"/>
        <v>13.808771433889024</v>
      </c>
      <c r="AQ111" s="1">
        <f t="shared" si="137"/>
        <v>13.808771001019856</v>
      </c>
      <c r="AR111" s="1">
        <f t="shared" si="138"/>
        <v>13.808760675920571</v>
      </c>
      <c r="AS111" s="1">
        <f t="shared" si="139"/>
        <v>13.808514487068743</v>
      </c>
      <c r="AT111" s="1">
        <f t="shared" si="140"/>
        <v>13.802696148194192</v>
      </c>
      <c r="AU111" s="1">
        <f t="shared" si="141"/>
        <v>13.68573297592136</v>
      </c>
    </row>
    <row r="112" spans="1:47">
      <c r="A112" s="138" t="s">
        <v>173</v>
      </c>
      <c r="B112" s="139" t="s">
        <v>133</v>
      </c>
      <c r="C112" s="140">
        <v>58904.237099999998</v>
      </c>
      <c r="D112" s="140" t="s">
        <v>134</v>
      </c>
      <c r="E112" s="1">
        <f t="shared" si="114"/>
        <v>38153.903350867549</v>
      </c>
      <c r="F112" s="105">
        <f t="shared" si="115"/>
        <v>38154.5</v>
      </c>
      <c r="G112" s="1">
        <f t="shared" si="116"/>
        <v>-0.20702460000029532</v>
      </c>
      <c r="K112" s="1">
        <f t="shared" si="117"/>
        <v>-0.20702460000029532</v>
      </c>
      <c r="O112" s="1">
        <f t="shared" ca="1" si="118"/>
        <v>-0.21107900201016799</v>
      </c>
      <c r="P112" s="1">
        <f t="shared" si="119"/>
        <v>-0.30228882081614339</v>
      </c>
      <c r="Q112" s="271">
        <f t="shared" si="120"/>
        <v>43885.737099999998</v>
      </c>
      <c r="S112" s="2">
        <v>1</v>
      </c>
      <c r="Y112" s="1">
        <f t="shared" si="121"/>
        <v>-0.21528388497826878</v>
      </c>
      <c r="Z112" s="1">
        <f t="shared" si="122"/>
        <v>38154.5</v>
      </c>
      <c r="AA112" s="1">
        <f t="shared" si="123"/>
        <v>-0.29402953583816993</v>
      </c>
      <c r="AB112" s="1">
        <f t="shared" si="124"/>
        <v>-0.21528388497826878</v>
      </c>
      <c r="AC112" s="1">
        <f t="shared" si="125"/>
        <v>9.5264220815848066E-2</v>
      </c>
      <c r="AE112" s="1">
        <f t="shared" si="126"/>
        <v>7.569858860152677E-3</v>
      </c>
      <c r="AF112" s="1">
        <f t="shared" si="127"/>
        <v>9.5264220815848066E-2</v>
      </c>
      <c r="AG112" s="2"/>
      <c r="AH112" s="1">
        <f t="shared" si="128"/>
        <v>8.259284977973444E-3</v>
      </c>
      <c r="AI112" s="1">
        <f t="shared" si="129"/>
        <v>1.0261223887016662</v>
      </c>
      <c r="AJ112" s="1">
        <f t="shared" si="130"/>
        <v>0.10565392403622502</v>
      </c>
      <c r="AK112" s="1">
        <f t="shared" si="131"/>
        <v>0.12733282795796719</v>
      </c>
      <c r="AL112" s="1">
        <f t="shared" si="132"/>
        <v>1.3684533386932238</v>
      </c>
      <c r="AM112" s="1">
        <f t="shared" si="133"/>
        <v>0.81567602142493756</v>
      </c>
      <c r="AN112" s="1">
        <f t="shared" si="134"/>
        <v>13.808771452797128</v>
      </c>
      <c r="AO112" s="1">
        <f t="shared" si="135"/>
        <v>13.808771452036332</v>
      </c>
      <c r="AP112" s="1">
        <f t="shared" si="136"/>
        <v>13.808771433889024</v>
      </c>
      <c r="AQ112" s="1">
        <f t="shared" si="137"/>
        <v>13.808771001019856</v>
      </c>
      <c r="AR112" s="1">
        <f t="shared" si="138"/>
        <v>13.808760675920571</v>
      </c>
      <c r="AS112" s="1">
        <f t="shared" si="139"/>
        <v>13.808514487068743</v>
      </c>
      <c r="AT112" s="1">
        <f t="shared" si="140"/>
        <v>13.802696148194192</v>
      </c>
      <c r="AU112" s="1">
        <f t="shared" si="141"/>
        <v>13.68573297592136</v>
      </c>
    </row>
    <row r="113" spans="1:47">
      <c r="A113" s="138" t="s">
        <v>173</v>
      </c>
      <c r="B113" s="139" t="s">
        <v>133</v>
      </c>
      <c r="C113" s="140">
        <v>58984.037600000003</v>
      </c>
      <c r="D113" s="140" t="s">
        <v>172</v>
      </c>
      <c r="E113" s="1">
        <f t="shared" si="114"/>
        <v>38383.890024404966</v>
      </c>
      <c r="F113" s="105">
        <f t="shared" si="115"/>
        <v>38384.5</v>
      </c>
      <c r="G113" s="1">
        <f t="shared" si="116"/>
        <v>-0.21164859999407781</v>
      </c>
      <c r="K113" s="1">
        <f t="shared" si="117"/>
        <v>-0.21164859999407781</v>
      </c>
      <c r="O113" s="1">
        <f t="shared" ca="1" si="118"/>
        <v>-0.21131028535977062</v>
      </c>
      <c r="P113" s="1">
        <f t="shared" si="119"/>
        <v>-0.30433143130085083</v>
      </c>
      <c r="Q113" s="271">
        <f t="shared" si="120"/>
        <v>43965.537600000003</v>
      </c>
      <c r="S113" s="2">
        <v>1</v>
      </c>
      <c r="Y113" s="1">
        <f t="shared" si="121"/>
        <v>-0.21804105409838828</v>
      </c>
      <c r="Z113" s="1">
        <f t="shared" si="122"/>
        <v>38384.5</v>
      </c>
      <c r="AA113" s="1">
        <f t="shared" si="123"/>
        <v>-0.29793897719654039</v>
      </c>
      <c r="AB113" s="1">
        <f t="shared" si="124"/>
        <v>-0.21804105409838828</v>
      </c>
      <c r="AC113" s="1">
        <f t="shared" si="125"/>
        <v>9.2682831306773017E-2</v>
      </c>
      <c r="AE113" s="1">
        <f t="shared" si="126"/>
        <v>7.446029197743273E-3</v>
      </c>
      <c r="AF113" s="1">
        <f t="shared" si="127"/>
        <v>9.2682831306773017E-2</v>
      </c>
      <c r="AG113" s="2"/>
      <c r="AH113" s="1">
        <f t="shared" si="128"/>
        <v>6.3924541043104592E-3</v>
      </c>
      <c r="AI113" s="1">
        <f t="shared" si="129"/>
        <v>1.0190920339663727</v>
      </c>
      <c r="AJ113" s="1">
        <f t="shared" si="130"/>
        <v>5.0898860524081969E-2</v>
      </c>
      <c r="AK113" s="1">
        <f t="shared" si="131"/>
        <v>0.12857496842807734</v>
      </c>
      <c r="AL113" s="1">
        <f t="shared" si="132"/>
        <v>1.4233839580709648</v>
      </c>
      <c r="AM113" s="1">
        <f t="shared" si="133"/>
        <v>0.86247494824675575</v>
      </c>
      <c r="AN113" s="1">
        <f t="shared" si="134"/>
        <v>13.862031882520315</v>
      </c>
      <c r="AO113" s="1">
        <f t="shared" si="135"/>
        <v>13.862031882232269</v>
      </c>
      <c r="AP113" s="1">
        <f t="shared" si="136"/>
        <v>13.862031874075571</v>
      </c>
      <c r="AQ113" s="1">
        <f t="shared" si="137"/>
        <v>13.862031643098337</v>
      </c>
      <c r="AR113" s="1">
        <f t="shared" si="138"/>
        <v>13.862025102481345</v>
      </c>
      <c r="AS113" s="1">
        <f t="shared" si="139"/>
        <v>13.861839953707346</v>
      </c>
      <c r="AT113" s="1">
        <f t="shared" si="140"/>
        <v>13.856648247144117</v>
      </c>
      <c r="AU113" s="1">
        <f t="shared" si="141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7"/>
  </sheetPr>
  <dimension ref="A1:AB454"/>
  <sheetViews>
    <sheetView workbookViewId="0">
      <selection activeCell="E10" sqref="E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-5.0216420073412912E-2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-5.0078749994436809E-2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-5.1402241890147374E-2</v>
      </c>
      <c r="F4" s="149">
        <f ca="1">+E7/O7*O18</f>
        <v>1.7607076842284265E-3</v>
      </c>
      <c r="G4" s="150">
        <f>+B18</f>
        <v>1</v>
      </c>
      <c r="H4" s="151">
        <f ca="1">ABS(F4/E4)</f>
        <v>3.4253519291848507E-2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-5.1402241890147374E-2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-8.7528949839657359E-3</v>
      </c>
      <c r="F5" s="155">
        <f ca="1">P18*E7/O7</f>
        <v>1.8691719990478271E-3</v>
      </c>
      <c r="G5" s="156">
        <f>+B18/A18</f>
        <v>1E-4</v>
      </c>
      <c r="H5" s="151">
        <f ca="1">ABS(F5/E5)</f>
        <v>0.21354900321230041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-5.3731654931153484E-2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-1.4470851105323965E-2</v>
      </c>
      <c r="F6" s="159">
        <f ca="1">Q18*E7/O7</f>
        <v>5.2527867128689077E-4</v>
      </c>
      <c r="G6" s="160">
        <f>+B18/A18^2</f>
        <v>1E-8</v>
      </c>
      <c r="H6" s="151">
        <f ca="1">ABS(F6/E6)</f>
        <v>3.6299086174249678E-2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-5.7218736060585501E-2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4.0434039390804923E-3</v>
      </c>
      <c r="F7"/>
      <c r="G7" s="164">
        <f>+B22</f>
        <v>-5.2472496701798647E-2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-6.1863485278443438E-2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0.99661402216569051</v>
      </c>
      <c r="G8" s="163"/>
      <c r="K8" s="164"/>
      <c r="U8">
        <v>0.8</v>
      </c>
      <c r="V8">
        <f t="shared" ca="1" si="0"/>
        <v>-6.7665902584727294E-2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-1.4470851105323965E-10</v>
      </c>
      <c r="F9" s="168">
        <f ca="1">H6</f>
        <v>3.6299086174249678E-2</v>
      </c>
      <c r="G9" s="169">
        <f ca="1">F8</f>
        <v>0.99661402216569051</v>
      </c>
      <c r="K9" s="164"/>
      <c r="U9">
        <v>1</v>
      </c>
      <c r="V9">
        <f t="shared" ca="1" si="0"/>
        <v>-7.4625987979437078E-2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-3.0465045398026723E-7</v>
      </c>
      <c r="F10" s="1">
        <f ca="1">+F9*E10</f>
        <v>-1.1058533082054006E-8</v>
      </c>
      <c r="G10" t="s">
        <v>76</v>
      </c>
      <c r="U10">
        <v>1.2</v>
      </c>
      <c r="V10">
        <f t="shared" ca="1" si="0"/>
        <v>-8.2743741462572767E-2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-9.2019163034134363E-2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-0.10245225269412191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-0.11404301044253534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-0.1267914362793747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-0.14069753020463999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-0.15576129221833118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-0.17198272232044831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-10.944086997874633</v>
      </c>
      <c r="F18" s="35">
        <f ca="1">SUM(INDIRECT(F12):INDIRECT(F13))</f>
        <v>159.83239999999995</v>
      </c>
      <c r="G18" s="35">
        <f ca="1">SUM(INDIRECT(G12):INDIRECT(G13))</f>
        <v>-10.944086997874633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-27.894520444707013</v>
      </c>
      <c r="L18" s="35">
        <f ca="1">SUM(INDIRECT(L12):INDIRECT(L13))</f>
        <v>-75.162383336254379</v>
      </c>
      <c r="N18">
        <f ca="1">SUM(INDIRECT(N12):INDIRECT(N13))</f>
        <v>1.0790416173617283E-3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-0.18936182051099132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-0.20789858678996026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-0.22759302115735514</v>
      </c>
      <c r="AA20">
        <v>20</v>
      </c>
      <c r="AB20" t="s">
        <v>255</v>
      </c>
    </row>
    <row r="21" spans="1:28">
      <c r="A21" s="174">
        <v>-4740.5</v>
      </c>
      <c r="B21" s="174">
        <v>-4.9113598959061977E-2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-4.9113598959061977E-2</v>
      </c>
      <c r="F21" s="61">
        <f t="shared" ref="F21:F84" si="7">$C21*D21</f>
        <v>-0.47405000000000003</v>
      </c>
      <c r="G21" s="61">
        <f t="shared" ref="G21:G84" si="8">$C21*E21</f>
        <v>-4.9113598959061977E-2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2.3282301586543333E-2</v>
      </c>
      <c r="L21" s="61">
        <f t="shared" ref="L21:L84" si="13">C21*E21*D21*D21</f>
        <v>-1.1036975067100867E-2</v>
      </c>
      <c r="M21" s="61">
        <f t="shared" ref="M21:M84" ca="1" si="14">+E$4+E$5*D21+E$6*D21^2</f>
        <v>-5.050487092045771E-2</v>
      </c>
      <c r="N21" s="61">
        <f t="shared" ref="N21:N84" ca="1" si="15">C21*(M21-E21)^2</f>
        <v>1.9356376705659309E-6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1.3912719613957333E-3</v>
      </c>
      <c r="U21">
        <v>3.4</v>
      </c>
      <c r="V21">
        <f t="shared" ca="1" si="0"/>
        <v>-0.24844512361317589</v>
      </c>
      <c r="AA21">
        <v>21</v>
      </c>
      <c r="AB21" t="s">
        <v>256</v>
      </c>
    </row>
    <row r="22" spans="1:28">
      <c r="A22" s="174">
        <v>-1643.5</v>
      </c>
      <c r="B22" s="174">
        <v>-5.2472496701798647E-2</v>
      </c>
      <c r="C22" s="174">
        <v>1</v>
      </c>
      <c r="D22" s="176">
        <f t="shared" si="5"/>
        <v>-0.16435</v>
      </c>
      <c r="E22" s="176">
        <f t="shared" si="6"/>
        <v>-5.2472496701798647E-2</v>
      </c>
      <c r="F22" s="61">
        <f t="shared" si="7"/>
        <v>-0.16435</v>
      </c>
      <c r="G22" s="61">
        <f t="shared" si="8"/>
        <v>-5.2472496701798647E-2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8.6238548329406074E-3</v>
      </c>
      <c r="L22" s="61">
        <f t="shared" si="13"/>
        <v>-1.4173305417937887E-3</v>
      </c>
      <c r="M22" s="61">
        <f t="shared" ca="1" si="14"/>
        <v>-5.0354574637247546E-2</v>
      </c>
      <c r="N22" s="61">
        <f t="shared" ca="1" si="15"/>
        <v>4.4855938715124018E-6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-2.1179220645511018E-3</v>
      </c>
      <c r="U22">
        <v>3.6</v>
      </c>
      <c r="V22">
        <f t="shared" ca="1" si="0"/>
        <v>-0.27045489415742263</v>
      </c>
      <c r="AA22">
        <v>22</v>
      </c>
      <c r="AB22" t="s">
        <v>134</v>
      </c>
    </row>
    <row r="23" spans="1:28">
      <c r="A23" s="174">
        <v>2580</v>
      </c>
      <c r="B23" s="174">
        <v>-5.5102457287918287E-2</v>
      </c>
      <c r="C23" s="174">
        <v>1</v>
      </c>
      <c r="D23" s="176">
        <f t="shared" si="5"/>
        <v>0.25800000000000001</v>
      </c>
      <c r="E23" s="176">
        <f t="shared" si="6"/>
        <v>-5.5102457287918287E-2</v>
      </c>
      <c r="F23" s="61">
        <f t="shared" si="7"/>
        <v>0.25800000000000001</v>
      </c>
      <c r="G23" s="61">
        <f t="shared" si="8"/>
        <v>-5.5102457287918287E-2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-1.4216433980282918E-2</v>
      </c>
      <c r="L23" s="61">
        <f t="shared" si="13"/>
        <v>-3.6678399669129928E-3</v>
      </c>
      <c r="M23" s="61">
        <f t="shared" ca="1" si="14"/>
        <v>-5.4623726528985318E-2</v>
      </c>
      <c r="N23" s="61">
        <f t="shared" ca="1" si="15"/>
        <v>2.2918313954853618E-7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-4.7873075893296868E-4</v>
      </c>
      <c r="AA23">
        <v>23</v>
      </c>
      <c r="AB23" t="s">
        <v>257</v>
      </c>
    </row>
    <row r="24" spans="1:28">
      <c r="A24" s="174">
        <v>3628</v>
      </c>
      <c r="B24" s="174">
        <v>-5.5976448271700771E-2</v>
      </c>
      <c r="C24" s="174">
        <v>1</v>
      </c>
      <c r="D24" s="176">
        <f t="shared" si="5"/>
        <v>0.36280000000000001</v>
      </c>
      <c r="E24" s="176">
        <f t="shared" si="6"/>
        <v>-5.5976448271700771E-2</v>
      </c>
      <c r="F24" s="61">
        <f t="shared" si="7"/>
        <v>0.36280000000000001</v>
      </c>
      <c r="G24" s="61">
        <f t="shared" si="8"/>
        <v>-5.5976448271700771E-2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-2.030825543297304E-2</v>
      </c>
      <c r="L24" s="61">
        <f t="shared" si="13"/>
        <v>-7.3678350710826195E-3</v>
      </c>
      <c r="M24" s="61">
        <f t="shared" ca="1" si="14"/>
        <v>-5.6482501180881127E-2</v>
      </c>
      <c r="N24" s="61">
        <f t="shared" ca="1" si="15"/>
        <v>2.560895468899015E-7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5.0605290918035589E-4</v>
      </c>
      <c r="AA24">
        <v>24</v>
      </c>
      <c r="AB24" t="s">
        <v>179</v>
      </c>
    </row>
    <row r="25" spans="1:28">
      <c r="A25" s="174">
        <v>3671</v>
      </c>
      <c r="B25" s="174">
        <v>-5.6006879271318775E-2</v>
      </c>
      <c r="C25" s="174">
        <v>1</v>
      </c>
      <c r="D25" s="176">
        <f t="shared" si="5"/>
        <v>0.36709999999999998</v>
      </c>
      <c r="E25" s="176">
        <f t="shared" si="6"/>
        <v>-5.6006879271318775E-2</v>
      </c>
      <c r="F25" s="61">
        <f t="shared" si="7"/>
        <v>0.36709999999999998</v>
      </c>
      <c r="G25" s="61">
        <f t="shared" si="8"/>
        <v>-5.6006879271318775E-2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-2.0560125380501122E-2</v>
      </c>
      <c r="L25" s="61">
        <f t="shared" si="13"/>
        <v>-7.5476220271819619E-3</v>
      </c>
      <c r="M25" s="61">
        <f t="shared" ca="1" si="14"/>
        <v>-5.656555640846582E-2</v>
      </c>
      <c r="N25" s="61">
        <f t="shared" ca="1" si="15"/>
        <v>3.1212014357081726E-7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5.586771371470442E-4</v>
      </c>
      <c r="AA25">
        <v>26</v>
      </c>
      <c r="AB25" t="s">
        <v>258</v>
      </c>
    </row>
    <row r="26" spans="1:28">
      <c r="A26" s="174">
        <v>8169</v>
      </c>
      <c r="B26" s="174">
        <v>-6.7566782069762729E-2</v>
      </c>
      <c r="C26" s="174">
        <v>1</v>
      </c>
      <c r="D26" s="176">
        <f t="shared" si="5"/>
        <v>0.81689999999999996</v>
      </c>
      <c r="E26" s="176">
        <f t="shared" si="6"/>
        <v>-6.7566782069762729E-2</v>
      </c>
      <c r="F26" s="61">
        <f t="shared" si="7"/>
        <v>0.81689999999999996</v>
      </c>
      <c r="G26" s="61">
        <f t="shared" si="8"/>
        <v>-6.7566782069762729E-2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-5.5195304272789174E-2</v>
      </c>
      <c r="L26" s="61">
        <f t="shared" si="13"/>
        <v>-4.5089044060441473E-2</v>
      </c>
      <c r="M26" s="61">
        <f t="shared" ca="1" si="14"/>
        <v>-6.8209251343628471E-2</v>
      </c>
      <c r="N26" s="61">
        <f t="shared" ca="1" si="15"/>
        <v>4.1276676786157416E-7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6.4246927386574226E-4</v>
      </c>
    </row>
    <row r="27" spans="1:28">
      <c r="A27" s="174">
        <v>14204</v>
      </c>
      <c r="B27" s="174">
        <v>-8.8205205587481933E-2</v>
      </c>
      <c r="C27" s="174">
        <v>1</v>
      </c>
      <c r="D27" s="176">
        <f t="shared" si="5"/>
        <v>1.4204000000000001</v>
      </c>
      <c r="E27" s="176">
        <f t="shared" si="6"/>
        <v>-8.8205205587481933E-2</v>
      </c>
      <c r="F27" s="61">
        <f t="shared" si="7"/>
        <v>1.4204000000000001</v>
      </c>
      <c r="G27" s="61">
        <f t="shared" si="8"/>
        <v>-8.8205205587481933E-2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-0.12528667401645935</v>
      </c>
      <c r="L27" s="61">
        <f t="shared" si="13"/>
        <v>-0.17795719177297886</v>
      </c>
      <c r="M27" s="61">
        <f t="shared" ca="1" si="14"/>
        <v>-9.303031929633937E-2</v>
      </c>
      <c r="N27" s="61">
        <f t="shared" ca="1" si="15"/>
        <v>2.3281722303403971E-5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4.825113708857437E-3</v>
      </c>
    </row>
    <row r="28" spans="1:28">
      <c r="A28" s="174">
        <v>15222.5</v>
      </c>
      <c r="B28" s="174">
        <v>-0.10877981400887311</v>
      </c>
      <c r="C28" s="174">
        <v>1</v>
      </c>
      <c r="D28" s="176">
        <f t="shared" si="5"/>
        <v>1.5222500000000001</v>
      </c>
      <c r="E28" s="176">
        <f t="shared" si="6"/>
        <v>-0.10877981400887311</v>
      </c>
      <c r="F28" s="61">
        <f t="shared" si="7"/>
        <v>1.5222500000000001</v>
      </c>
      <c r="G28" s="61">
        <f t="shared" si="8"/>
        <v>-0.10877981400887311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-0.1655900718750071</v>
      </c>
      <c r="L28" s="61">
        <f t="shared" si="13"/>
        <v>-0.25206948691172959</v>
      </c>
      <c r="M28" s="61">
        <f t="shared" ca="1" si="14"/>
        <v>-9.8258844553473848E-2</v>
      </c>
      <c r="N28" s="61">
        <f t="shared" ca="1" si="15"/>
        <v>1.1069079828144431E-4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-1.0520969455399265E-2</v>
      </c>
    </row>
    <row r="29" spans="1:28">
      <c r="A29" s="174">
        <v>19338.5</v>
      </c>
      <c r="B29" s="174">
        <v>-0.11794811959904614</v>
      </c>
      <c r="C29" s="174">
        <v>1</v>
      </c>
      <c r="D29" s="176">
        <f t="shared" si="5"/>
        <v>1.9338500000000001</v>
      </c>
      <c r="E29" s="176">
        <f t="shared" si="6"/>
        <v>-0.11794811959904614</v>
      </c>
      <c r="F29" s="61">
        <f t="shared" si="7"/>
        <v>1.9338500000000001</v>
      </c>
      <c r="G29" s="61">
        <f t="shared" si="8"/>
        <v>-0.11794811959904614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-0.22809397108661539</v>
      </c>
      <c r="L29" s="61">
        <f t="shared" si="13"/>
        <v>-0.44109952598585117</v>
      </c>
      <c r="M29" s="61">
        <f t="shared" ca="1" si="14"/>
        <v>-0.12244676694957748</v>
      </c>
      <c r="N29" s="61">
        <f t="shared" ca="1" si="15"/>
        <v>2.023782798444272E-5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4.4986473505313485E-3</v>
      </c>
    </row>
    <row r="30" spans="1:28">
      <c r="A30" s="174">
        <v>19407.5</v>
      </c>
      <c r="B30" s="174">
        <v>-0.12222375420442752</v>
      </c>
      <c r="C30" s="174">
        <v>1</v>
      </c>
      <c r="D30" s="176">
        <f t="shared" si="5"/>
        <v>1.94075</v>
      </c>
      <c r="E30" s="176">
        <f t="shared" si="6"/>
        <v>-0.12222375420442752</v>
      </c>
      <c r="F30" s="61">
        <f t="shared" si="7"/>
        <v>1.94075</v>
      </c>
      <c r="G30" s="61">
        <f t="shared" si="8"/>
        <v>-0.12222375420442752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-0.2372057509722427</v>
      </c>
      <c r="L30" s="61">
        <f t="shared" si="13"/>
        <v>-0.46035706119938002</v>
      </c>
      <c r="M30" s="61">
        <f t="shared" ca="1" si="14"/>
        <v>-0.12289403636684638</v>
      </c>
      <c r="N30" s="61">
        <f t="shared" ca="1" si="15"/>
        <v>4.4927817725690876E-7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6.7028216241886429E-4</v>
      </c>
    </row>
    <row r="31" spans="1:28">
      <c r="A31" s="174">
        <v>19525.5</v>
      </c>
      <c r="B31" s="174">
        <v>-0.11870680992416316</v>
      </c>
      <c r="C31" s="174">
        <v>1</v>
      </c>
      <c r="D31" s="176">
        <f t="shared" si="5"/>
        <v>1.95255</v>
      </c>
      <c r="E31" s="176">
        <f t="shared" si="6"/>
        <v>-0.11870680992416316</v>
      </c>
      <c r="F31" s="61">
        <f t="shared" si="7"/>
        <v>1.95255</v>
      </c>
      <c r="G31" s="61">
        <f t="shared" si="8"/>
        <v>-0.11870680992416316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-0.23178098171742478</v>
      </c>
      <c r="L31" s="61">
        <f t="shared" si="13"/>
        <v>-0.45256395585235776</v>
      </c>
      <c r="M31" s="61">
        <f t="shared" ca="1" si="14"/>
        <v>-0.1236621250300358</v>
      </c>
      <c r="N31" s="61">
        <f t="shared" ca="1" si="15"/>
        <v>2.4555147798489631E-5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4.9553151058726458E-3</v>
      </c>
    </row>
    <row r="32" spans="1:28">
      <c r="A32" s="174">
        <v>19534</v>
      </c>
      <c r="B32" s="174">
        <v>-0.12073362357883435</v>
      </c>
      <c r="C32" s="174">
        <v>1</v>
      </c>
      <c r="D32" s="176">
        <f t="shared" si="5"/>
        <v>1.9534</v>
      </c>
      <c r="E32" s="176">
        <f t="shared" si="6"/>
        <v>-0.12073362357883435</v>
      </c>
      <c r="F32" s="61">
        <f t="shared" si="7"/>
        <v>1.9534</v>
      </c>
      <c r="G32" s="61">
        <f t="shared" si="8"/>
        <v>-0.12073362357883435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-0.23584106029889504</v>
      </c>
      <c r="L32" s="61">
        <f t="shared" si="13"/>
        <v>-0.46069192718786156</v>
      </c>
      <c r="M32" s="61">
        <f t="shared" ca="1" si="14"/>
        <v>-0.12371760904851579</v>
      </c>
      <c r="N32" s="61">
        <f t="shared" ca="1" si="15"/>
        <v>8.9041692832699713E-6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2.9839854696814411E-3</v>
      </c>
    </row>
    <row r="33" spans="1:18">
      <c r="A33" s="174">
        <v>19583</v>
      </c>
      <c r="B33" s="174">
        <v>-0.12063763827344745</v>
      </c>
      <c r="C33" s="174">
        <v>1</v>
      </c>
      <c r="D33" s="176">
        <f t="shared" si="5"/>
        <v>1.9582999999999999</v>
      </c>
      <c r="E33" s="176">
        <f t="shared" si="6"/>
        <v>-0.12063763827344745</v>
      </c>
      <c r="F33" s="61">
        <f t="shared" si="7"/>
        <v>1.9582999999999999</v>
      </c>
      <c r="G33" s="61">
        <f t="shared" si="8"/>
        <v>-0.12063763827344745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-0.23624468703089213</v>
      </c>
      <c r="L33" s="61">
        <f t="shared" si="13"/>
        <v>-0.46263797061259604</v>
      </c>
      <c r="M33" s="61">
        <f t="shared" ca="1" si="14"/>
        <v>-0.12403786581245382</v>
      </c>
      <c r="N33" s="61">
        <f t="shared" ca="1" si="15"/>
        <v>1.1561547317017335E-5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3.400227539006373E-3</v>
      </c>
    </row>
    <row r="34" spans="1:18">
      <c r="A34" s="174">
        <v>19594.5</v>
      </c>
      <c r="B34" s="174">
        <v>-0.12070447352890246</v>
      </c>
      <c r="C34" s="174">
        <v>1</v>
      </c>
      <c r="D34" s="176">
        <f t="shared" si="5"/>
        <v>1.9594499999999999</v>
      </c>
      <c r="E34" s="176">
        <f t="shared" si="6"/>
        <v>-0.12070447352890246</v>
      </c>
      <c r="F34" s="61">
        <f t="shared" si="7"/>
        <v>1.9594499999999999</v>
      </c>
      <c r="G34" s="61">
        <f t="shared" si="8"/>
        <v>-0.12070447352890246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-0.23651438065620792</v>
      </c>
      <c r="L34" s="61">
        <f t="shared" si="13"/>
        <v>-0.46343810317680656</v>
      </c>
      <c r="M34" s="61">
        <f t="shared" ca="1" si="14"/>
        <v>-0.12411312879514096</v>
      </c>
      <c r="N34" s="61">
        <f t="shared" ca="1" si="15"/>
        <v>1.1618930724055459E-5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3.4086552662385E-3</v>
      </c>
    </row>
    <row r="35" spans="1:18">
      <c r="A35" s="174">
        <v>20450.5</v>
      </c>
      <c r="B35" s="174">
        <v>-0.13245230687996071</v>
      </c>
      <c r="C35" s="174">
        <v>1</v>
      </c>
      <c r="D35" s="176">
        <f t="shared" si="5"/>
        <v>2.0450499999999998</v>
      </c>
      <c r="E35" s="176">
        <f t="shared" si="6"/>
        <v>-0.13245230687996071</v>
      </c>
      <c r="F35" s="61">
        <f t="shared" si="7"/>
        <v>2.0450499999999998</v>
      </c>
      <c r="G35" s="61">
        <f t="shared" si="8"/>
        <v>-0.13245230687996071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-0.27087159018486362</v>
      </c>
      <c r="L35" s="61">
        <f t="shared" si="13"/>
        <v>-0.55394594550755527</v>
      </c>
      <c r="M35" s="61">
        <f t="shared" ca="1" si="14"/>
        <v>-0.12982277019607713</v>
      </c>
      <c r="N35" s="61">
        <f t="shared" ca="1" si="15"/>
        <v>6.9144631718894362E-6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-2.6295366838835765E-3</v>
      </c>
    </row>
    <row r="36" spans="1:18">
      <c r="A36" s="174">
        <v>20451</v>
      </c>
      <c r="B36" s="174">
        <v>-0.12754285679259925</v>
      </c>
      <c r="C36" s="174">
        <v>1</v>
      </c>
      <c r="D36" s="176">
        <f t="shared" si="5"/>
        <v>2.0451000000000001</v>
      </c>
      <c r="E36" s="176">
        <f t="shared" si="6"/>
        <v>-0.12754285679259925</v>
      </c>
      <c r="F36" s="61">
        <f t="shared" si="7"/>
        <v>2.0451000000000001</v>
      </c>
      <c r="G36" s="61">
        <f t="shared" si="8"/>
        <v>-0.12754285679259925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-0.26083789642654476</v>
      </c>
      <c r="L36" s="61">
        <f t="shared" si="13"/>
        <v>-0.53343958198192676</v>
      </c>
      <c r="M36" s="61">
        <f t="shared" ca="1" si="14"/>
        <v>-0.12982616723840873</v>
      </c>
      <c r="N36" s="61">
        <f t="shared" ca="1" si="15"/>
        <v>5.2135065919427011E-6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2.2833104458094833E-3</v>
      </c>
    </row>
    <row r="37" spans="1:18">
      <c r="A37" s="174">
        <v>20473.5</v>
      </c>
      <c r="B37" s="174">
        <v>-0.1294179912416038</v>
      </c>
      <c r="C37" s="174">
        <v>1</v>
      </c>
      <c r="D37" s="176">
        <f t="shared" si="5"/>
        <v>2.0473499999999998</v>
      </c>
      <c r="E37" s="176">
        <f t="shared" si="6"/>
        <v>-0.1294179912416038</v>
      </c>
      <c r="F37" s="61">
        <f t="shared" si="7"/>
        <v>2.0473499999999998</v>
      </c>
      <c r="G37" s="61">
        <f t="shared" si="8"/>
        <v>-0.1294179912416038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-0.26496392436849753</v>
      </c>
      <c r="L37" s="61">
        <f t="shared" si="13"/>
        <v>-0.54247389055584339</v>
      </c>
      <c r="M37" s="61">
        <f t="shared" ca="1" si="14"/>
        <v>-0.12997910902998611</v>
      </c>
      <c r="N37" s="61">
        <f t="shared" ca="1" si="15"/>
        <v>3.1485317243904784E-7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5.6111778838230375E-4</v>
      </c>
    </row>
    <row r="38" spans="1:18">
      <c r="A38" s="174">
        <v>20474</v>
      </c>
      <c r="B38" s="174">
        <v>-0.13020855841381279</v>
      </c>
      <c r="C38" s="174">
        <v>1</v>
      </c>
      <c r="D38" s="176">
        <f t="shared" si="5"/>
        <v>2.0474000000000001</v>
      </c>
      <c r="E38" s="176">
        <f t="shared" si="6"/>
        <v>-0.13020855841381279</v>
      </c>
      <c r="F38" s="61">
        <f t="shared" si="7"/>
        <v>2.0474000000000001</v>
      </c>
      <c r="G38" s="61">
        <f t="shared" si="8"/>
        <v>-0.13020855841381279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-0.2665890024964403</v>
      </c>
      <c r="L38" s="61">
        <f t="shared" si="13"/>
        <v>-0.54581432371121186</v>
      </c>
      <c r="M38" s="61">
        <f t="shared" ca="1" si="14"/>
        <v>-0.12998250940061351</v>
      </c>
      <c r="N38" s="61">
        <f t="shared" ca="1" si="15"/>
        <v>5.1098156368368688E-8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-2.2604901319928095E-4</v>
      </c>
    </row>
    <row r="39" spans="1:18">
      <c r="A39" s="174">
        <v>20511.5</v>
      </c>
      <c r="B39" s="174">
        <v>-0.12740216222886677</v>
      </c>
      <c r="C39" s="174">
        <v>1</v>
      </c>
      <c r="D39" s="176">
        <f t="shared" si="5"/>
        <v>2.0511499999999998</v>
      </c>
      <c r="E39" s="176">
        <f t="shared" si="6"/>
        <v>-0.12740216222886677</v>
      </c>
      <c r="F39" s="61">
        <f t="shared" si="7"/>
        <v>2.0511499999999998</v>
      </c>
      <c r="G39" s="61">
        <f t="shared" si="8"/>
        <v>-0.12740216222886677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-0.26132094505574005</v>
      </c>
      <c r="L39" s="61">
        <f t="shared" si="13"/>
        <v>-0.53600845645108119</v>
      </c>
      <c r="M39" s="61">
        <f t="shared" ca="1" si="14"/>
        <v>-0.13023774340729483</v>
      </c>
      <c r="N39" s="61">
        <f t="shared" ca="1" si="15"/>
        <v>8.04052061945543E-6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2.8355811784280538E-3</v>
      </c>
    </row>
    <row r="40" spans="1:18">
      <c r="A40" s="174">
        <v>20551.5</v>
      </c>
      <c r="B40" s="174">
        <v>-0.13155098312813832</v>
      </c>
      <c r="C40" s="174">
        <v>1</v>
      </c>
      <c r="D40" s="176">
        <f t="shared" si="5"/>
        <v>2.0551499999999998</v>
      </c>
      <c r="E40" s="176">
        <f t="shared" si="6"/>
        <v>-0.13155098312813832</v>
      </c>
      <c r="F40" s="61">
        <f t="shared" si="7"/>
        <v>2.0551499999999998</v>
      </c>
      <c r="G40" s="61">
        <f t="shared" si="8"/>
        <v>-0.13155098312813832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-0.27035700297579346</v>
      </c>
      <c r="L40" s="61">
        <f t="shared" si="13"/>
        <v>-0.5556241946657019</v>
      </c>
      <c r="M40" s="61">
        <f t="shared" ca="1" si="14"/>
        <v>-0.13051044161080586</v>
      </c>
      <c r="N40" s="61">
        <f t="shared" ca="1" si="15"/>
        <v>1.0827266492925394E-6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-1.0405415173324606E-3</v>
      </c>
    </row>
    <row r="41" spans="1:18">
      <c r="A41" s="174">
        <v>20554.5</v>
      </c>
      <c r="B41" s="174">
        <v>-0.13089474045505145</v>
      </c>
      <c r="C41" s="174">
        <v>1</v>
      </c>
      <c r="D41" s="176">
        <f t="shared" si="5"/>
        <v>2.05545</v>
      </c>
      <c r="E41" s="176">
        <f t="shared" si="6"/>
        <v>-0.13089474045505145</v>
      </c>
      <c r="F41" s="61">
        <f t="shared" si="7"/>
        <v>2.05545</v>
      </c>
      <c r="G41" s="61">
        <f t="shared" si="8"/>
        <v>-0.13089474045505145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-0.26904759426833552</v>
      </c>
      <c r="L41" s="61">
        <f t="shared" si="13"/>
        <v>-0.55301387763885024</v>
      </c>
      <c r="M41" s="61">
        <f t="shared" ca="1" si="14"/>
        <v>-0.13053091264346711</v>
      </c>
      <c r="N41" s="61">
        <f t="shared" ca="1" si="15"/>
        <v>1.3237067648224892E-7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-3.6382781158433852E-4</v>
      </c>
    </row>
    <row r="42" spans="1:18">
      <c r="A42" s="174">
        <v>20577.5</v>
      </c>
      <c r="B42" s="174">
        <v>-0.13396398904841558</v>
      </c>
      <c r="C42" s="174">
        <v>1</v>
      </c>
      <c r="D42" s="176">
        <f t="shared" si="5"/>
        <v>2.05775</v>
      </c>
      <c r="E42" s="176">
        <f t="shared" si="6"/>
        <v>-0.13396398904841558</v>
      </c>
      <c r="F42" s="61">
        <f t="shared" si="7"/>
        <v>2.05775</v>
      </c>
      <c r="G42" s="61">
        <f t="shared" si="8"/>
        <v>-0.13396398904841558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-0.27566439846437718</v>
      </c>
      <c r="L42" s="61">
        <f t="shared" si="13"/>
        <v>-0.56724841594007214</v>
      </c>
      <c r="M42" s="61">
        <f t="shared" ca="1" si="14"/>
        <v>-0.130687943762893</v>
      </c>
      <c r="N42" s="61">
        <f t="shared" ca="1" si="15"/>
        <v>1.0732472712794742E-5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-3.276045285522583E-3</v>
      </c>
    </row>
    <row r="43" spans="1:18">
      <c r="A43" s="174">
        <v>20632</v>
      </c>
      <c r="B43" s="174">
        <v>-0.13054640821136085</v>
      </c>
      <c r="C43" s="174">
        <v>1</v>
      </c>
      <c r="D43" s="176">
        <f t="shared" si="5"/>
        <v>2.0632000000000001</v>
      </c>
      <c r="E43" s="176">
        <f t="shared" si="6"/>
        <v>-0.13054640821136085</v>
      </c>
      <c r="F43" s="61">
        <f t="shared" si="7"/>
        <v>2.0632000000000001</v>
      </c>
      <c r="G43" s="61">
        <f t="shared" si="8"/>
        <v>-0.13054640821136085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-0.2693433494216797</v>
      </c>
      <c r="L43" s="61">
        <f t="shared" si="13"/>
        <v>-0.55570919852680956</v>
      </c>
      <c r="M43" s="61">
        <f t="shared" ca="1" si="14"/>
        <v>-0.13106065045410617</v>
      </c>
      <c r="N43" s="61">
        <f t="shared" ca="1" si="15"/>
        <v>2.6444508422373859E-7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5.1424224274532193E-4</v>
      </c>
    </row>
    <row r="44" spans="1:18">
      <c r="A44" s="174">
        <v>21197</v>
      </c>
      <c r="B44" s="174">
        <v>-0.14254686884373047</v>
      </c>
      <c r="C44" s="174">
        <v>1</v>
      </c>
      <c r="D44" s="176">
        <f t="shared" si="5"/>
        <v>2.1196999999999999</v>
      </c>
      <c r="E44" s="176">
        <f t="shared" si="6"/>
        <v>-0.14254686884373047</v>
      </c>
      <c r="F44" s="61">
        <f t="shared" si="7"/>
        <v>2.1196999999999999</v>
      </c>
      <c r="G44" s="61">
        <f t="shared" si="8"/>
        <v>-0.14254686884373047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-0.30215659788805543</v>
      </c>
      <c r="L44" s="61">
        <f t="shared" si="13"/>
        <v>-0.64048134054331107</v>
      </c>
      <c r="M44" s="61">
        <f t="shared" ca="1" si="14"/>
        <v>-0.13497514097519819</v>
      </c>
      <c r="N44" s="61">
        <f t="shared" ca="1" si="15"/>
        <v>5.7331062915108294E-5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-7.5717278685322742E-3</v>
      </c>
    </row>
    <row r="45" spans="1:18">
      <c r="A45" s="174">
        <v>21200</v>
      </c>
      <c r="B45" s="174">
        <v>-0.13669335748687375</v>
      </c>
      <c r="C45" s="174">
        <v>1</v>
      </c>
      <c r="D45" s="176">
        <f t="shared" si="5"/>
        <v>2.12</v>
      </c>
      <c r="E45" s="176">
        <f t="shared" si="6"/>
        <v>-0.13669335748687375</v>
      </c>
      <c r="F45" s="61">
        <f t="shared" si="7"/>
        <v>2.12</v>
      </c>
      <c r="G45" s="61">
        <f t="shared" si="8"/>
        <v>-0.13669335748687375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-0.28978991787217234</v>
      </c>
      <c r="L45" s="61">
        <f t="shared" si="13"/>
        <v>-0.61435462588900536</v>
      </c>
      <c r="M45" s="61">
        <f t="shared" ca="1" si="14"/>
        <v>-0.13499617246392276</v>
      </c>
      <c r="N45" s="61">
        <f t="shared" ca="1" si="15"/>
        <v>2.88043700212916E-6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-1.6971850229509922E-3</v>
      </c>
    </row>
    <row r="46" spans="1:18">
      <c r="A46" s="174">
        <v>22548</v>
      </c>
      <c r="B46" s="174">
        <v>-0.14427731382919987</v>
      </c>
      <c r="C46" s="174">
        <v>1</v>
      </c>
      <c r="D46" s="176">
        <f t="shared" si="5"/>
        <v>2.2547999999999999</v>
      </c>
      <c r="E46" s="176">
        <f t="shared" si="6"/>
        <v>-0.14427731382919987</v>
      </c>
      <c r="F46" s="61">
        <f t="shared" si="7"/>
        <v>2.2547999999999999</v>
      </c>
      <c r="G46" s="61">
        <f t="shared" si="8"/>
        <v>-0.14427731382919987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-0.32531648722207984</v>
      </c>
      <c r="L46" s="61">
        <f t="shared" si="13"/>
        <v>-0.73352361538834565</v>
      </c>
      <c r="M46" s="61">
        <f t="shared" ca="1" si="14"/>
        <v>-0.14470985701298034</v>
      </c>
      <c r="N46" s="61">
        <f t="shared" ca="1" si="15"/>
        <v>1.8709360583494588E-7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4.3254318378047052E-4</v>
      </c>
    </row>
    <row r="47" spans="1:18">
      <c r="A47" s="174">
        <v>22552.5</v>
      </c>
      <c r="B47" s="174">
        <v>-0.14520428248695513</v>
      </c>
      <c r="C47" s="174">
        <v>1</v>
      </c>
      <c r="D47" s="176">
        <f t="shared" si="5"/>
        <v>2.2552500000000002</v>
      </c>
      <c r="E47" s="176">
        <f t="shared" si="6"/>
        <v>-0.14520428248695513</v>
      </c>
      <c r="F47" s="61">
        <f t="shared" si="7"/>
        <v>2.2552500000000002</v>
      </c>
      <c r="G47" s="61">
        <f t="shared" si="8"/>
        <v>-0.14520428248695513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-0.32747195807870561</v>
      </c>
      <c r="L47" s="61">
        <f t="shared" si="13"/>
        <v>-0.73853113345700083</v>
      </c>
      <c r="M47" s="61">
        <f t="shared" ca="1" si="14"/>
        <v>-0.14474316473363555</v>
      </c>
      <c r="N47" s="61">
        <f t="shared" ca="1" si="15"/>
        <v>2.1262958242650098E-7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-4.6111775331958427E-4</v>
      </c>
    </row>
    <row r="48" spans="1:18">
      <c r="A48" s="174">
        <v>22558</v>
      </c>
      <c r="B48" s="174">
        <v>-0.14421505059578971</v>
      </c>
      <c r="C48" s="174">
        <v>1</v>
      </c>
      <c r="D48" s="176">
        <f t="shared" si="5"/>
        <v>2.2557999999999998</v>
      </c>
      <c r="E48" s="176">
        <f t="shared" si="6"/>
        <v>-0.14421505059578971</v>
      </c>
      <c r="F48" s="61">
        <f t="shared" si="7"/>
        <v>2.2557999999999998</v>
      </c>
      <c r="G48" s="61">
        <f t="shared" si="8"/>
        <v>-0.14421505059578971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-0.32532031113398241</v>
      </c>
      <c r="L48" s="61">
        <f t="shared" si="13"/>
        <v>-0.73385755785603746</v>
      </c>
      <c r="M48" s="61">
        <f t="shared" ca="1" si="14"/>
        <v>-0.14478388212895998</v>
      </c>
      <c r="N48" s="61">
        <f t="shared" ca="1" si="15"/>
        <v>3.2356931312884861E-7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5.6883153317027757E-4</v>
      </c>
    </row>
    <row r="49" spans="1:18">
      <c r="A49" s="174">
        <v>22558.5</v>
      </c>
      <c r="B49" s="174">
        <v>-0.1452069401627645</v>
      </c>
      <c r="C49" s="174">
        <v>1</v>
      </c>
      <c r="D49" s="176">
        <f t="shared" si="5"/>
        <v>2.2558500000000001</v>
      </c>
      <c r="E49" s="176">
        <f t="shared" si="6"/>
        <v>-0.1452069401627645</v>
      </c>
      <c r="F49" s="61">
        <f t="shared" si="7"/>
        <v>2.2558500000000001</v>
      </c>
      <c r="G49" s="61">
        <f t="shared" si="8"/>
        <v>-0.1452069401627645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-0.32756507596617235</v>
      </c>
      <c r="L49" s="61">
        <f t="shared" si="13"/>
        <v>-0.73893767661828991</v>
      </c>
      <c r="M49" s="61">
        <f t="shared" ca="1" si="14"/>
        <v>-0.14478758414447868</v>
      </c>
      <c r="N49" s="61">
        <f t="shared" ca="1" si="15"/>
        <v>1.7585947007254281E-7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-4.1935601828582691E-4</v>
      </c>
    </row>
    <row r="50" spans="1:18">
      <c r="A50" s="174">
        <v>22570</v>
      </c>
      <c r="B50" s="174">
        <v>-0.14382047203714299</v>
      </c>
      <c r="C50" s="174">
        <v>1</v>
      </c>
      <c r="D50" s="176">
        <f t="shared" si="5"/>
        <v>2.2570000000000001</v>
      </c>
      <c r="E50" s="176">
        <f t="shared" si="6"/>
        <v>-0.14382047203714299</v>
      </c>
      <c r="F50" s="61">
        <f t="shared" si="7"/>
        <v>2.2570000000000001</v>
      </c>
      <c r="G50" s="61">
        <f t="shared" si="8"/>
        <v>-0.14382047203714299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-0.32460280538783176</v>
      </c>
      <c r="L50" s="61">
        <f t="shared" si="13"/>
        <v>-0.73262853176033638</v>
      </c>
      <c r="M50" s="61">
        <f t="shared" ca="1" si="14"/>
        <v>-0.14487275047118248</v>
      </c>
      <c r="N50" s="61">
        <f t="shared" ca="1" si="15"/>
        <v>1.1072899027445985E-6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1.0522784340394886E-3</v>
      </c>
    </row>
    <row r="51" spans="1:18">
      <c r="A51" s="174">
        <v>22572.5</v>
      </c>
      <c r="B51" s="174">
        <v>-0.14547995365133826</v>
      </c>
      <c r="C51" s="174">
        <v>1</v>
      </c>
      <c r="D51" s="176">
        <f t="shared" si="5"/>
        <v>2.25725</v>
      </c>
      <c r="E51" s="176">
        <f t="shared" si="6"/>
        <v>-0.14547995365133826</v>
      </c>
      <c r="F51" s="61">
        <f t="shared" si="7"/>
        <v>2.25725</v>
      </c>
      <c r="G51" s="61">
        <f t="shared" si="8"/>
        <v>-0.14547995365133826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-0.32838462537948326</v>
      </c>
      <c r="L51" s="61">
        <f t="shared" si="13"/>
        <v>-0.74124619563783856</v>
      </c>
      <c r="M51" s="61">
        <f t="shared" ca="1" si="14"/>
        <v>-0.14489126995482901</v>
      </c>
      <c r="N51" s="61">
        <f t="shared" ca="1" si="15"/>
        <v>3.4654849453578966E-7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-5.8868369650924568E-4</v>
      </c>
    </row>
    <row r="52" spans="1:18">
      <c r="A52" s="174">
        <v>22573</v>
      </c>
      <c r="B52" s="174">
        <v>-0.14467185075929501</v>
      </c>
      <c r="C52" s="174">
        <v>1</v>
      </c>
      <c r="D52" s="176">
        <f t="shared" si="5"/>
        <v>2.2572999999999999</v>
      </c>
      <c r="E52" s="176">
        <f t="shared" si="6"/>
        <v>-0.14467185075929501</v>
      </c>
      <c r="F52" s="61">
        <f t="shared" si="7"/>
        <v>2.2572999999999999</v>
      </c>
      <c r="G52" s="61">
        <f t="shared" si="8"/>
        <v>-0.14467185075929501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-0.3265677687189566</v>
      </c>
      <c r="L52" s="61">
        <f t="shared" si="13"/>
        <v>-0.73716142432930065</v>
      </c>
      <c r="M52" s="61">
        <f t="shared" ca="1" si="14"/>
        <v>-0.14489497406862106</v>
      </c>
      <c r="N52" s="61">
        <f t="shared" ca="1" si="15"/>
        <v>4.9784011164611097E-8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2.2312330932605651E-4</v>
      </c>
    </row>
    <row r="53" spans="1:18">
      <c r="A53" s="174">
        <v>23577</v>
      </c>
      <c r="B53" s="174">
        <v>-0.15968884688179846</v>
      </c>
      <c r="C53" s="174">
        <v>1</v>
      </c>
      <c r="D53" s="176">
        <f t="shared" si="5"/>
        <v>2.3576999999999999</v>
      </c>
      <c r="E53" s="176">
        <f t="shared" si="6"/>
        <v>-0.15968884688179846</v>
      </c>
      <c r="F53" s="61">
        <f t="shared" si="7"/>
        <v>2.3576999999999999</v>
      </c>
      <c r="G53" s="61">
        <f t="shared" si="8"/>
        <v>-0.15968884688179846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-0.37649839429321624</v>
      </c>
      <c r="L53" s="61">
        <f t="shared" si="13"/>
        <v>-0.88767026422511586</v>
      </c>
      <c r="M53" s="61">
        <f t="shared" ca="1" si="14"/>
        <v>-0.1524787757012587</v>
      </c>
      <c r="N53" s="61">
        <f t="shared" ca="1" si="15"/>
        <v>5.1985126428450037E-5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-7.2100711805397621E-3</v>
      </c>
    </row>
    <row r="54" spans="1:18">
      <c r="A54" s="174">
        <v>23600</v>
      </c>
      <c r="B54" s="174">
        <v>-0.15953786936682568</v>
      </c>
      <c r="C54" s="174">
        <v>1</v>
      </c>
      <c r="D54" s="176">
        <f t="shared" si="5"/>
        <v>2.36</v>
      </c>
      <c r="E54" s="176">
        <f t="shared" si="6"/>
        <v>-0.15953786936682568</v>
      </c>
      <c r="F54" s="61">
        <f t="shared" si="7"/>
        <v>2.36</v>
      </c>
      <c r="G54" s="61">
        <f t="shared" si="8"/>
        <v>-0.15953786936682568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-0.37650937170570858</v>
      </c>
      <c r="L54" s="61">
        <f t="shared" si="13"/>
        <v>-0.88856211722547218</v>
      </c>
      <c r="M54" s="61">
        <f t="shared" ca="1" si="14"/>
        <v>-0.15265592636851885</v>
      </c>
      <c r="N54" s="61">
        <f t="shared" ca="1" si="15"/>
        <v>4.7361139431944373E-5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-6.8819429983068281E-3</v>
      </c>
    </row>
    <row r="55" spans="1:18">
      <c r="A55" s="174">
        <v>23620</v>
      </c>
      <c r="B55" s="174">
        <v>-0.15473302651172502</v>
      </c>
      <c r="C55" s="174">
        <v>1</v>
      </c>
      <c r="D55" s="176">
        <f t="shared" si="5"/>
        <v>2.3620000000000001</v>
      </c>
      <c r="E55" s="176">
        <f t="shared" si="6"/>
        <v>-0.15473302651172502</v>
      </c>
      <c r="F55" s="61">
        <f t="shared" si="7"/>
        <v>2.3620000000000001</v>
      </c>
      <c r="G55" s="61">
        <f t="shared" si="8"/>
        <v>-0.15473302651172502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-0.3654794086206945</v>
      </c>
      <c r="L55" s="61">
        <f t="shared" si="13"/>
        <v>-0.86326236316208049</v>
      </c>
      <c r="M55" s="61">
        <f t="shared" ca="1" si="14"/>
        <v>-0.15281009487632549</v>
      </c>
      <c r="N55" s="61">
        <f t="shared" ca="1" si="15"/>
        <v>3.6976660744203009E-6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-1.9229316353995274E-3</v>
      </c>
    </row>
    <row r="56" spans="1:18">
      <c r="A56" s="174">
        <v>23666</v>
      </c>
      <c r="B56" s="174">
        <v>-0.15533313224471693</v>
      </c>
      <c r="C56" s="174">
        <v>1</v>
      </c>
      <c r="D56" s="176">
        <f t="shared" si="5"/>
        <v>2.3666</v>
      </c>
      <c r="E56" s="176">
        <f t="shared" si="6"/>
        <v>-0.15533313224471693</v>
      </c>
      <c r="F56" s="61">
        <f t="shared" si="7"/>
        <v>2.3666</v>
      </c>
      <c r="G56" s="61">
        <f t="shared" si="8"/>
        <v>-0.15533313224471693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-0.3676113907703471</v>
      </c>
      <c r="L56" s="61">
        <f t="shared" si="13"/>
        <v>-0.8699891173971035</v>
      </c>
      <c r="M56" s="61">
        <f t="shared" ca="1" si="14"/>
        <v>-0.15316512177932023</v>
      </c>
      <c r="N56" s="61">
        <f t="shared" ca="1" si="15"/>
        <v>4.700269378069578E-6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-2.1680104653966914E-3</v>
      </c>
    </row>
    <row r="57" spans="1:18">
      <c r="A57" s="174">
        <v>23666.5</v>
      </c>
      <c r="B57" s="174">
        <v>-0.15302553418253428</v>
      </c>
      <c r="C57" s="174">
        <v>1</v>
      </c>
      <c r="D57" s="176">
        <f t="shared" si="5"/>
        <v>2.3666499999999999</v>
      </c>
      <c r="E57" s="176">
        <f t="shared" si="6"/>
        <v>-0.15302553418253428</v>
      </c>
      <c r="F57" s="61">
        <f t="shared" si="7"/>
        <v>2.3666499999999999</v>
      </c>
      <c r="G57" s="61">
        <f t="shared" si="8"/>
        <v>-0.15302553418253428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-0.36215788047309477</v>
      </c>
      <c r="L57" s="61">
        <f t="shared" si="13"/>
        <v>-0.85710094782164969</v>
      </c>
      <c r="M57" s="61">
        <f t="shared" ca="1" si="14"/>
        <v>-0.15316898413186913</v>
      </c>
      <c r="N57" s="61">
        <f t="shared" ca="1" si="15"/>
        <v>2.0577887964171222E-8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1.4344994933485067E-4</v>
      </c>
    </row>
    <row r="58" spans="1:18">
      <c r="A58" s="174">
        <v>25712.5</v>
      </c>
      <c r="B58" s="174">
        <v>-0.16726499902077013</v>
      </c>
      <c r="C58" s="174">
        <v>1</v>
      </c>
      <c r="D58" s="176">
        <f t="shared" si="5"/>
        <v>2.57125</v>
      </c>
      <c r="E58" s="176">
        <f t="shared" si="6"/>
        <v>-0.16726499902077013</v>
      </c>
      <c r="F58" s="61">
        <f t="shared" si="7"/>
        <v>2.57125</v>
      </c>
      <c r="G58" s="61">
        <f t="shared" si="8"/>
        <v>-0.16726499902077013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-0.43008012873215523</v>
      </c>
      <c r="L58" s="61">
        <f t="shared" si="13"/>
        <v>-1.1058435310025541</v>
      </c>
      <c r="M58" s="61">
        <f t="shared" ca="1" si="14"/>
        <v>-0.1695796454122801</v>
      </c>
      <c r="N58" s="61">
        <f t="shared" ca="1" si="15"/>
        <v>5.3575879177301105E-6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2.3146463915099669E-3</v>
      </c>
    </row>
    <row r="59" spans="1:18">
      <c r="A59" s="174">
        <v>25886</v>
      </c>
      <c r="B59" s="174">
        <v>-0.16855581209867354</v>
      </c>
      <c r="C59" s="174">
        <v>1</v>
      </c>
      <c r="D59" s="176">
        <f t="shared" si="5"/>
        <v>2.5886</v>
      </c>
      <c r="E59" s="176">
        <f t="shared" si="6"/>
        <v>-0.16855581209867354</v>
      </c>
      <c r="F59" s="61">
        <f t="shared" si="7"/>
        <v>2.5886</v>
      </c>
      <c r="G59" s="61">
        <f t="shared" si="8"/>
        <v>-0.16855581209867354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-0.43632357519862636</v>
      </c>
      <c r="L59" s="61">
        <f t="shared" si="13"/>
        <v>-1.1294672067591642</v>
      </c>
      <c r="M59" s="61">
        <f t="shared" ca="1" si="14"/>
        <v>-0.17102698789591714</v>
      </c>
      <c r="N59" s="61">
        <f t="shared" ca="1" si="15"/>
        <v>6.1067098208825253E-6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2.4711757972435966E-3</v>
      </c>
    </row>
    <row r="60" spans="1:18">
      <c r="A60" s="174">
        <v>26761.5</v>
      </c>
      <c r="B60" s="174">
        <v>-0.17637276182503325</v>
      </c>
      <c r="C60" s="174">
        <v>1</v>
      </c>
      <c r="D60" s="176">
        <f t="shared" si="5"/>
        <v>2.6761499999999998</v>
      </c>
      <c r="E60" s="176">
        <f t="shared" si="6"/>
        <v>-0.17637276182503325</v>
      </c>
      <c r="F60" s="61">
        <f t="shared" si="7"/>
        <v>2.6761499999999998</v>
      </c>
      <c r="G60" s="61">
        <f t="shared" si="8"/>
        <v>-0.17637276182503325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-0.4719999665580627</v>
      </c>
      <c r="L60" s="61">
        <f t="shared" si="13"/>
        <v>-1.2631427105043593</v>
      </c>
      <c r="M60" s="61">
        <f t="shared" ca="1" si="14"/>
        <v>-0.17846333679114715</v>
      </c>
      <c r="N60" s="61">
        <f t="shared" ca="1" si="15"/>
        <v>4.370503688942113E-6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2.090574966113895E-3</v>
      </c>
    </row>
    <row r="61" spans="1:18">
      <c r="A61" s="174">
        <v>26770</v>
      </c>
      <c r="B61" s="174">
        <v>-0.17615764104912252</v>
      </c>
      <c r="C61" s="174">
        <v>1</v>
      </c>
      <c r="D61" s="176">
        <f t="shared" si="5"/>
        <v>2.677</v>
      </c>
      <c r="E61" s="176">
        <f t="shared" si="6"/>
        <v>-0.17615764104912252</v>
      </c>
      <c r="F61" s="61">
        <f t="shared" si="7"/>
        <v>2.677</v>
      </c>
      <c r="G61" s="61">
        <f t="shared" si="8"/>
        <v>-0.17615764104912252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-0.471574005088501</v>
      </c>
      <c r="L61" s="61">
        <f t="shared" si="13"/>
        <v>-1.2624036116219173</v>
      </c>
      <c r="M61" s="61">
        <f t="shared" ca="1" si="14"/>
        <v>-0.17853662169298884</v>
      </c>
      <c r="N61" s="61">
        <f t="shared" ca="1" si="15"/>
        <v>5.6595489038906304E-6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2.3789806438663241E-3</v>
      </c>
    </row>
    <row r="62" spans="1:18">
      <c r="A62" s="174">
        <v>26790</v>
      </c>
      <c r="B62" s="174">
        <v>-0.17618684828740791</v>
      </c>
      <c r="C62" s="174">
        <v>1</v>
      </c>
      <c r="D62" s="176">
        <f t="shared" si="5"/>
        <v>2.6789999999999998</v>
      </c>
      <c r="E62" s="176">
        <f t="shared" si="6"/>
        <v>-0.17618684828740791</v>
      </c>
      <c r="F62" s="61">
        <f t="shared" si="7"/>
        <v>2.6789999999999998</v>
      </c>
      <c r="G62" s="61">
        <f t="shared" si="8"/>
        <v>-0.17618684828740791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-0.47200456656196577</v>
      </c>
      <c r="L62" s="61">
        <f t="shared" si="13"/>
        <v>-1.2645002338195062</v>
      </c>
      <c r="M62" s="61">
        <f t="shared" ca="1" si="14"/>
        <v>-0.17870913923999698</v>
      </c>
      <c r="N62" s="61">
        <f t="shared" ca="1" si="15"/>
        <v>6.361951649512696E-6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2.5222909525890735E-3</v>
      </c>
    </row>
    <row r="63" spans="1:18">
      <c r="A63" s="174">
        <v>26804.5</v>
      </c>
      <c r="B63" s="174">
        <v>-0.17819059291426217</v>
      </c>
      <c r="C63" s="174">
        <v>1</v>
      </c>
      <c r="D63" s="176">
        <f t="shared" si="5"/>
        <v>2.68045</v>
      </c>
      <c r="E63" s="176">
        <f t="shared" si="6"/>
        <v>-0.17819059291426217</v>
      </c>
      <c r="F63" s="61">
        <f t="shared" si="7"/>
        <v>2.68045</v>
      </c>
      <c r="G63" s="61">
        <f t="shared" si="8"/>
        <v>-0.17819059291426217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-0.47763097477703403</v>
      </c>
      <c r="L63" s="61">
        <f t="shared" si="13"/>
        <v>-1.2802659463411008</v>
      </c>
      <c r="M63" s="61">
        <f t="shared" ca="1" si="14"/>
        <v>-0.17883428685201055</v>
      </c>
      <c r="N63" s="61">
        <f t="shared" ca="1" si="15"/>
        <v>4.1434188549401492E-7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6.4369393774837969E-4</v>
      </c>
    </row>
    <row r="64" spans="1:18">
      <c r="A64" s="174">
        <v>26804.5</v>
      </c>
      <c r="B64" s="174">
        <v>-0.177390592912644</v>
      </c>
      <c r="C64" s="174">
        <v>1</v>
      </c>
      <c r="D64" s="176">
        <f t="shared" si="5"/>
        <v>2.68045</v>
      </c>
      <c r="E64" s="176">
        <f t="shared" si="6"/>
        <v>-0.177390592912644</v>
      </c>
      <c r="F64" s="61">
        <f t="shared" si="7"/>
        <v>2.68045</v>
      </c>
      <c r="G64" s="61">
        <f t="shared" si="8"/>
        <v>-0.177390592912644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-0.4754866147726966</v>
      </c>
      <c r="L64" s="61">
        <f t="shared" si="13"/>
        <v>-1.2745180965674745</v>
      </c>
      <c r="M64" s="61">
        <f t="shared" ca="1" si="14"/>
        <v>-0.17883428685201055</v>
      </c>
      <c r="N64" s="61">
        <f t="shared" ca="1" si="15"/>
        <v>2.0842521905637154E-6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1.4436939393665527E-3</v>
      </c>
    </row>
    <row r="65" spans="1:18">
      <c r="A65" s="174">
        <v>26836</v>
      </c>
      <c r="B65" s="174">
        <v>-0.17706444364957777</v>
      </c>
      <c r="C65" s="174">
        <v>1</v>
      </c>
      <c r="D65" s="176">
        <f t="shared" si="5"/>
        <v>2.6836000000000002</v>
      </c>
      <c r="E65" s="176">
        <f t="shared" si="6"/>
        <v>-0.17706444364957777</v>
      </c>
      <c r="F65" s="61">
        <f t="shared" si="7"/>
        <v>2.6836000000000002</v>
      </c>
      <c r="G65" s="61">
        <f t="shared" si="8"/>
        <v>-0.17706444364957777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-0.47517014097800692</v>
      </c>
      <c r="L65" s="61">
        <f t="shared" si="13"/>
        <v>-1.2751665903285794</v>
      </c>
      <c r="M65" s="61">
        <f t="shared" ca="1" si="14"/>
        <v>-0.17910636893315535</v>
      </c>
      <c r="N65" s="61">
        <f t="shared" ca="1" si="15"/>
        <v>4.1694588637133729E-6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2.0419252835775781E-3</v>
      </c>
    </row>
    <row r="66" spans="1:18">
      <c r="A66" s="174">
        <v>26839</v>
      </c>
      <c r="B66" s="174">
        <v>-0.18242387205938076</v>
      </c>
      <c r="C66" s="174">
        <v>1</v>
      </c>
      <c r="D66" s="176">
        <f t="shared" si="5"/>
        <v>2.6839</v>
      </c>
      <c r="E66" s="176">
        <f t="shared" si="6"/>
        <v>-0.18242387205938076</v>
      </c>
      <c r="F66" s="61">
        <f t="shared" si="7"/>
        <v>2.6839</v>
      </c>
      <c r="G66" s="61">
        <f t="shared" si="8"/>
        <v>-0.18242387205938076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-0.489607430220172</v>
      </c>
      <c r="L66" s="61">
        <f t="shared" si="13"/>
        <v>-1.3140573819679195</v>
      </c>
      <c r="M66" s="61">
        <f t="shared" ca="1" si="14"/>
        <v>-0.17913229648964285</v>
      </c>
      <c r="N66" s="61">
        <f t="shared" ca="1" si="15"/>
        <v>1.0834469731295476E-5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-3.2915755697379145E-3</v>
      </c>
    </row>
    <row r="67" spans="1:18">
      <c r="A67" s="174">
        <v>26915</v>
      </c>
      <c r="B67" s="174">
        <v>-0.17869685845375055</v>
      </c>
      <c r="C67" s="174">
        <v>1</v>
      </c>
      <c r="D67" s="176">
        <f t="shared" si="5"/>
        <v>2.6915</v>
      </c>
      <c r="E67" s="176">
        <f t="shared" si="6"/>
        <v>-0.17869685845375055</v>
      </c>
      <c r="F67" s="61">
        <f t="shared" si="7"/>
        <v>2.6915</v>
      </c>
      <c r="G67" s="61">
        <f t="shared" si="8"/>
        <v>-0.17869685845375055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-0.48096259452826962</v>
      </c>
      <c r="L67" s="61">
        <f t="shared" si="13"/>
        <v>-1.2945108231728377</v>
      </c>
      <c r="M67" s="61">
        <f t="shared" ca="1" si="14"/>
        <v>-0.17978999675056084</v>
      </c>
      <c r="N67" s="61">
        <f t="shared" ca="1" si="15"/>
        <v>1.1949513359533061E-6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1.0931382968102921E-3</v>
      </c>
    </row>
    <row r="68" spans="1:18">
      <c r="A68" s="174">
        <v>28010</v>
      </c>
      <c r="B68" s="174">
        <v>-0.18803514613028527</v>
      </c>
      <c r="C68" s="174">
        <v>1</v>
      </c>
      <c r="D68" s="176">
        <f t="shared" si="5"/>
        <v>2.8010000000000002</v>
      </c>
      <c r="E68" s="176">
        <f t="shared" si="6"/>
        <v>-0.18803514613028527</v>
      </c>
      <c r="F68" s="61">
        <f t="shared" si="7"/>
        <v>2.8010000000000002</v>
      </c>
      <c r="G68" s="61">
        <f t="shared" si="8"/>
        <v>-0.18803514613028527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-0.52668644431092904</v>
      </c>
      <c r="L68" s="61">
        <f t="shared" si="13"/>
        <v>-1.4752487305149122</v>
      </c>
      <c r="M68" s="61">
        <f t="shared" ca="1" si="14"/>
        <v>-0.18945162464301624</v>
      </c>
      <c r="N68" s="61">
        <f t="shared" ca="1" si="15"/>
        <v>2.006411377028534E-6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1.4164785127309676E-3</v>
      </c>
    </row>
    <row r="69" spans="1:18">
      <c r="A69" s="174">
        <v>28679.5</v>
      </c>
      <c r="B69" s="174">
        <v>-0.19685656923292436</v>
      </c>
      <c r="C69" s="174">
        <v>1</v>
      </c>
      <c r="D69" s="176">
        <f t="shared" si="5"/>
        <v>2.86795</v>
      </c>
      <c r="E69" s="176">
        <f t="shared" si="6"/>
        <v>-0.19685656923292436</v>
      </c>
      <c r="F69" s="61">
        <f t="shared" si="7"/>
        <v>2.86795</v>
      </c>
      <c r="G69" s="61">
        <f t="shared" si="8"/>
        <v>-0.19685656923292436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-0.56457479773156538</v>
      </c>
      <c r="L69" s="61">
        <f t="shared" si="13"/>
        <v>-1.619172291154243</v>
      </c>
      <c r="M69" s="61">
        <f t="shared" ca="1" si="14"/>
        <v>-0.19552984283765029</v>
      </c>
      <c r="N69" s="61">
        <f t="shared" ca="1" si="15"/>
        <v>1.7602029279169113E-6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-1.3267263952740638E-3</v>
      </c>
    </row>
    <row r="70" spans="1:18">
      <c r="A70" s="174">
        <v>28679.5</v>
      </c>
      <c r="B70" s="174">
        <v>-0.196846569229539</v>
      </c>
      <c r="C70" s="174">
        <v>1</v>
      </c>
      <c r="D70" s="176">
        <f t="shared" si="5"/>
        <v>2.86795</v>
      </c>
      <c r="E70" s="176">
        <f t="shared" si="6"/>
        <v>-0.196846569229539</v>
      </c>
      <c r="F70" s="61">
        <f t="shared" si="7"/>
        <v>2.86795</v>
      </c>
      <c r="G70" s="61">
        <f t="shared" si="8"/>
        <v>-0.196846569229539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-0.56454611822185641</v>
      </c>
      <c r="L70" s="61">
        <f t="shared" si="13"/>
        <v>-1.619090039754373</v>
      </c>
      <c r="M70" s="61">
        <f t="shared" ca="1" si="14"/>
        <v>-0.19552984283765029</v>
      </c>
      <c r="N70" s="61">
        <f t="shared" ca="1" si="15"/>
        <v>1.7337683910962507E-6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-1.3167263918887062E-3</v>
      </c>
    </row>
    <row r="71" spans="1:18">
      <c r="A71" s="174">
        <v>28725.5</v>
      </c>
      <c r="B71" s="174">
        <v>-0.1894366839944388</v>
      </c>
      <c r="C71" s="174">
        <v>1</v>
      </c>
      <c r="D71" s="176">
        <f t="shared" si="5"/>
        <v>2.8725499999999999</v>
      </c>
      <c r="E71" s="176">
        <f t="shared" si="6"/>
        <v>-0.1894366839944388</v>
      </c>
      <c r="F71" s="61">
        <f t="shared" si="7"/>
        <v>2.8725499999999999</v>
      </c>
      <c r="G71" s="61">
        <f t="shared" si="8"/>
        <v>-0.1894366839944388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-0.54416634660822516</v>
      </c>
      <c r="L71" s="61">
        <f t="shared" si="13"/>
        <v>-1.5631450389494572</v>
      </c>
      <c r="M71" s="61">
        <f t="shared" ca="1" si="14"/>
        <v>-0.19595222779011906</v>
      </c>
      <c r="N71" s="61">
        <f t="shared" ca="1" si="15"/>
        <v>4.2452310953427483E-5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6.5155437956802564E-3</v>
      </c>
    </row>
    <row r="72" spans="1:18">
      <c r="A72" s="174">
        <v>30074</v>
      </c>
      <c r="B72" s="174">
        <v>-0.2036275916462644</v>
      </c>
      <c r="C72" s="174">
        <v>1</v>
      </c>
      <c r="D72" s="176">
        <f t="shared" si="5"/>
        <v>3.0074000000000001</v>
      </c>
      <c r="E72" s="176">
        <f t="shared" si="6"/>
        <v>-0.2036275916462644</v>
      </c>
      <c r="F72" s="61">
        <f t="shared" si="7"/>
        <v>3.0074000000000001</v>
      </c>
      <c r="G72" s="61">
        <f t="shared" si="8"/>
        <v>-0.2036275916462644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-0.61238961911697554</v>
      </c>
      <c r="L72" s="61">
        <f t="shared" si="13"/>
        <v>-1.8417005405323923</v>
      </c>
      <c r="M72" s="61">
        <f t="shared" ca="1" si="14"/>
        <v>-0.20860665642572454</v>
      </c>
      <c r="N72" s="61">
        <f t="shared" ca="1" si="15"/>
        <v>2.4791086078060458E-5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4.9790647794601406E-3</v>
      </c>
    </row>
    <row r="73" spans="1:18">
      <c r="A73" s="174">
        <v>30950</v>
      </c>
      <c r="B73" s="174">
        <v>-0.2238992085233788</v>
      </c>
      <c r="C73" s="174">
        <v>1</v>
      </c>
      <c r="D73" s="176">
        <f t="shared" si="5"/>
        <v>3.0950000000000002</v>
      </c>
      <c r="E73" s="176">
        <f t="shared" si="6"/>
        <v>-0.2238992085233788</v>
      </c>
      <c r="F73" s="61">
        <f t="shared" si="7"/>
        <v>3.0950000000000002</v>
      </c>
      <c r="G73" s="61">
        <f t="shared" si="8"/>
        <v>-0.2238992085233788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-0.69296805037985743</v>
      </c>
      <c r="L73" s="61">
        <f t="shared" si="13"/>
        <v>-2.1447361159256588</v>
      </c>
      <c r="M73" s="61">
        <f t="shared" ca="1" si="14"/>
        <v>-0.21710909637469722</v>
      </c>
      <c r="N73" s="61">
        <f t="shared" ca="1" si="15"/>
        <v>4.610562299167321E-5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-6.7901121486815819E-3</v>
      </c>
    </row>
    <row r="74" spans="1:18">
      <c r="A74" s="174">
        <v>30950</v>
      </c>
      <c r="B74" s="174">
        <v>-0.22387920852388404</v>
      </c>
      <c r="C74" s="174">
        <v>1</v>
      </c>
      <c r="D74" s="176">
        <f t="shared" si="5"/>
        <v>3.0950000000000002</v>
      </c>
      <c r="E74" s="176">
        <f t="shared" si="6"/>
        <v>-0.22387920852388404</v>
      </c>
      <c r="F74" s="61">
        <f t="shared" si="7"/>
        <v>3.0950000000000002</v>
      </c>
      <c r="G74" s="61">
        <f t="shared" si="8"/>
        <v>-0.22387920852388404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-0.69290615038142112</v>
      </c>
      <c r="L74" s="61">
        <f t="shared" si="13"/>
        <v>-2.1445445354304984</v>
      </c>
      <c r="M74" s="61">
        <f t="shared" ca="1" si="14"/>
        <v>-0.21710909637469722</v>
      </c>
      <c r="N74" s="61">
        <f t="shared" ca="1" si="15"/>
        <v>4.5834418512567045E-5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-6.7701121491868244E-3</v>
      </c>
    </row>
    <row r="75" spans="1:18">
      <c r="A75" s="174">
        <v>30950</v>
      </c>
      <c r="B75" s="174">
        <v>-0.22359920852368148</v>
      </c>
      <c r="C75" s="174">
        <v>1</v>
      </c>
      <c r="D75" s="176">
        <f t="shared" si="5"/>
        <v>3.0950000000000002</v>
      </c>
      <c r="E75" s="176">
        <f t="shared" si="6"/>
        <v>-0.22359920852368148</v>
      </c>
      <c r="F75" s="61">
        <f t="shared" si="7"/>
        <v>3.0950000000000002</v>
      </c>
      <c r="G75" s="61">
        <f t="shared" si="8"/>
        <v>-0.22359920852368148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-0.69203955038079423</v>
      </c>
      <c r="L75" s="61">
        <f t="shared" si="13"/>
        <v>-2.1418624084285582</v>
      </c>
      <c r="M75" s="61">
        <f t="shared" ca="1" si="14"/>
        <v>-0.21710909637469722</v>
      </c>
      <c r="N75" s="61">
        <f t="shared" ca="1" si="15"/>
        <v>4.2121555706393111E-5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-6.4901121489842617E-3</v>
      </c>
    </row>
    <row r="76" spans="1:18">
      <c r="A76" s="174">
        <v>30950</v>
      </c>
      <c r="B76" s="174">
        <v>-0.22357920852418672</v>
      </c>
      <c r="C76" s="174">
        <v>1</v>
      </c>
      <c r="D76" s="176">
        <f t="shared" si="5"/>
        <v>3.0950000000000002</v>
      </c>
      <c r="E76" s="176">
        <f t="shared" si="6"/>
        <v>-0.22357920852418672</v>
      </c>
      <c r="F76" s="61">
        <f t="shared" si="7"/>
        <v>3.0950000000000002</v>
      </c>
      <c r="G76" s="61">
        <f t="shared" si="8"/>
        <v>-0.22357920852418672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-0.69197765038235792</v>
      </c>
      <c r="L76" s="61">
        <f t="shared" si="13"/>
        <v>-2.1416708279333978</v>
      </c>
      <c r="M76" s="61">
        <f t="shared" ca="1" si="14"/>
        <v>-0.21710909637469722</v>
      </c>
      <c r="N76" s="61">
        <f t="shared" ca="1" si="15"/>
        <v>4.1862351226971694E-5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-6.4701121494895042E-3</v>
      </c>
    </row>
    <row r="77" spans="1:18">
      <c r="A77" s="174">
        <v>30950</v>
      </c>
      <c r="B77" s="174">
        <v>-0.22357920852418672</v>
      </c>
      <c r="C77" s="174">
        <v>1</v>
      </c>
      <c r="D77" s="176">
        <f t="shared" si="5"/>
        <v>3.0950000000000002</v>
      </c>
      <c r="E77" s="176">
        <f t="shared" si="6"/>
        <v>-0.22357920852418672</v>
      </c>
      <c r="F77" s="61">
        <f t="shared" si="7"/>
        <v>3.0950000000000002</v>
      </c>
      <c r="G77" s="61">
        <f t="shared" si="8"/>
        <v>-0.22357920852418672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-0.69197765038235792</v>
      </c>
      <c r="L77" s="61">
        <f t="shared" si="13"/>
        <v>-2.1416708279333978</v>
      </c>
      <c r="M77" s="61">
        <f t="shared" ca="1" si="14"/>
        <v>-0.21710909637469722</v>
      </c>
      <c r="N77" s="61">
        <f t="shared" ca="1" si="15"/>
        <v>4.1862351226971694E-5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-6.4701121494895042E-3</v>
      </c>
    </row>
    <row r="78" spans="1:18">
      <c r="A78" s="174">
        <v>30950</v>
      </c>
      <c r="B78" s="174">
        <v>-0.22356920852807732</v>
      </c>
      <c r="C78" s="174">
        <v>1</v>
      </c>
      <c r="D78" s="176">
        <f t="shared" si="5"/>
        <v>3.0950000000000002</v>
      </c>
      <c r="E78" s="176">
        <f t="shared" si="6"/>
        <v>-0.22356920852807732</v>
      </c>
      <c r="F78" s="61">
        <f t="shared" si="7"/>
        <v>3.0950000000000002</v>
      </c>
      <c r="G78" s="61">
        <f t="shared" si="8"/>
        <v>-0.22356920852807732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-0.69194670039439932</v>
      </c>
      <c r="L78" s="61">
        <f t="shared" si="13"/>
        <v>-2.1415750377206662</v>
      </c>
      <c r="M78" s="61">
        <f t="shared" ca="1" si="14"/>
        <v>-0.21710909637469722</v>
      </c>
      <c r="N78" s="61">
        <f t="shared" ca="1" si="15"/>
        <v>4.1733049034249326E-5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-6.4601121533801042E-3</v>
      </c>
    </row>
    <row r="79" spans="1:18">
      <c r="A79" s="174">
        <v>30950</v>
      </c>
      <c r="B79" s="174">
        <v>-0.22337920852923915</v>
      </c>
      <c r="C79" s="174">
        <v>1</v>
      </c>
      <c r="D79" s="176">
        <f t="shared" si="5"/>
        <v>3.0950000000000002</v>
      </c>
      <c r="E79" s="176">
        <f t="shared" si="6"/>
        <v>-0.22337920852923915</v>
      </c>
      <c r="F79" s="61">
        <f t="shared" si="7"/>
        <v>3.0950000000000002</v>
      </c>
      <c r="G79" s="61">
        <f t="shared" si="8"/>
        <v>-0.22337920852923915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-0.69135865039799516</v>
      </c>
      <c r="L79" s="61">
        <f t="shared" si="13"/>
        <v>-2.1397550229817952</v>
      </c>
      <c r="M79" s="61">
        <f t="shared" ca="1" si="14"/>
        <v>-0.21710909637469722</v>
      </c>
      <c r="N79" s="61">
        <f t="shared" ca="1" si="15"/>
        <v>3.9314306430534433E-5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-6.2701121545419292E-3</v>
      </c>
    </row>
    <row r="80" spans="1:18">
      <c r="A80" s="174">
        <v>30950</v>
      </c>
      <c r="B80" s="174">
        <v>-0.22334920852635903</v>
      </c>
      <c r="C80" s="174">
        <v>1</v>
      </c>
      <c r="D80" s="176">
        <f t="shared" si="5"/>
        <v>3.0950000000000002</v>
      </c>
      <c r="E80" s="176">
        <f t="shared" si="6"/>
        <v>-0.22334920852635903</v>
      </c>
      <c r="F80" s="61">
        <f t="shared" si="7"/>
        <v>3.0950000000000002</v>
      </c>
      <c r="G80" s="61">
        <f t="shared" si="8"/>
        <v>-0.22334920852635903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-0.69126580038908125</v>
      </c>
      <c r="L80" s="61">
        <f t="shared" si="13"/>
        <v>-2.1394676522042064</v>
      </c>
      <c r="M80" s="61">
        <f t="shared" ca="1" si="14"/>
        <v>-0.21710909637469722</v>
      </c>
      <c r="N80" s="61">
        <f t="shared" ca="1" si="15"/>
        <v>3.8938999665317436E-5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-6.2401121516618141E-3</v>
      </c>
    </row>
    <row r="81" spans="1:18">
      <c r="A81" s="174">
        <v>30992</v>
      </c>
      <c r="B81" s="174">
        <v>-0.21361209660916869</v>
      </c>
      <c r="C81" s="174">
        <v>1</v>
      </c>
      <c r="D81" s="176">
        <f t="shared" si="5"/>
        <v>3.0992000000000002</v>
      </c>
      <c r="E81" s="176">
        <f t="shared" si="6"/>
        <v>-0.21361209660916869</v>
      </c>
      <c r="F81" s="61">
        <f t="shared" si="7"/>
        <v>3.0992000000000002</v>
      </c>
      <c r="G81" s="61">
        <f t="shared" si="8"/>
        <v>-0.21361209660916869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-0.66202660981113559</v>
      </c>
      <c r="L81" s="61">
        <f t="shared" si="13"/>
        <v>-2.0517528691266715</v>
      </c>
      <c r="M81" s="61">
        <f t="shared" ca="1" si="14"/>
        <v>-0.21752232698647958</v>
      </c>
      <c r="N81" s="61">
        <f t="shared" ca="1" si="15"/>
        <v>1.5289901603644877E-5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3.9102303773108915E-3</v>
      </c>
    </row>
    <row r="82" spans="1:18">
      <c r="A82" s="174">
        <v>30998</v>
      </c>
      <c r="B82" s="174">
        <v>-0.21283104741435036</v>
      </c>
      <c r="C82" s="174">
        <v>1</v>
      </c>
      <c r="D82" s="176">
        <f t="shared" si="5"/>
        <v>3.0998000000000001</v>
      </c>
      <c r="E82" s="176">
        <f t="shared" si="6"/>
        <v>-0.21283104741435036</v>
      </c>
      <c r="F82" s="61">
        <f t="shared" si="7"/>
        <v>3.0998000000000001</v>
      </c>
      <c r="G82" s="61">
        <f t="shared" si="8"/>
        <v>-0.21283104741435036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-0.65973368077500327</v>
      </c>
      <c r="L82" s="61">
        <f t="shared" si="13"/>
        <v>-2.0450424636663551</v>
      </c>
      <c r="M82" s="61">
        <f t="shared" ca="1" si="14"/>
        <v>-0.21758140160707112</v>
      </c>
      <c r="N82" s="61">
        <f t="shared" ca="1" si="15"/>
        <v>2.2565864956299782E-5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4.7503541927207682E-3</v>
      </c>
    </row>
    <row r="83" spans="1:18">
      <c r="A83" s="174">
        <v>30998</v>
      </c>
      <c r="B83" s="174">
        <v>-0.2123310474124295</v>
      </c>
      <c r="C83" s="174">
        <v>1</v>
      </c>
      <c r="D83" s="176">
        <f t="shared" si="5"/>
        <v>3.0998000000000001</v>
      </c>
      <c r="E83" s="176">
        <f t="shared" si="6"/>
        <v>-0.2123310474124295</v>
      </c>
      <c r="F83" s="61">
        <f t="shared" si="7"/>
        <v>3.0998000000000001</v>
      </c>
      <c r="G83" s="61">
        <f t="shared" si="8"/>
        <v>-0.2123310474124295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-0.65818378076904904</v>
      </c>
      <c r="L83" s="61">
        <f t="shared" si="13"/>
        <v>-2.0402380836278984</v>
      </c>
      <c r="M83" s="61">
        <f t="shared" ca="1" si="14"/>
        <v>-0.21758140160707112</v>
      </c>
      <c r="N83" s="61">
        <f t="shared" ca="1" si="15"/>
        <v>2.7566219169190866E-5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5.250354194641621E-3</v>
      </c>
    </row>
    <row r="84" spans="1:18">
      <c r="A84" s="174">
        <v>30998</v>
      </c>
      <c r="B84" s="174">
        <v>-0.21203104741273218</v>
      </c>
      <c r="C84" s="174">
        <v>1</v>
      </c>
      <c r="D84" s="176">
        <f t="shared" si="5"/>
        <v>3.0998000000000001</v>
      </c>
      <c r="E84" s="176">
        <f t="shared" si="6"/>
        <v>-0.21203104741273218</v>
      </c>
      <c r="F84" s="61">
        <f t="shared" si="7"/>
        <v>3.0998000000000001</v>
      </c>
      <c r="G84" s="61">
        <f t="shared" si="8"/>
        <v>-0.21203104741273218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-0.65725384076998727</v>
      </c>
      <c r="L84" s="61">
        <f t="shared" si="13"/>
        <v>-2.0373554556188065</v>
      </c>
      <c r="M84" s="61">
        <f t="shared" ca="1" si="14"/>
        <v>-0.21758140160707112</v>
      </c>
      <c r="N84" s="61">
        <f t="shared" ca="1" si="15"/>
        <v>3.0806431682615878E-5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5.5503541943389412E-3</v>
      </c>
    </row>
    <row r="85" spans="1:18">
      <c r="A85" s="174">
        <v>31015</v>
      </c>
      <c r="B85" s="174">
        <v>-0.21350136250420801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-0.21350136250420801</v>
      </c>
      <c r="F85" s="61">
        <f t="shared" ref="F85:F148" si="22">$C85*D85</f>
        <v>3.1015000000000001</v>
      </c>
      <c r="G85" s="61">
        <f t="shared" ref="G85:G148" si="23">$C85*E85</f>
        <v>-0.21350136250420801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-0.66217447580680122</v>
      </c>
      <c r="L85" s="61">
        <f t="shared" ref="L85:L148" si="28">C85*E85*D85*D85</f>
        <v>-2.0537341367147941</v>
      </c>
      <c r="M85" s="61">
        <f t="shared" ref="M85:M148" ca="1" si="29">+E$4+E$5*D85+E$6*D85^2</f>
        <v>-0.2177488362797749</v>
      </c>
      <c r="N85" s="61">
        <f t="shared" ref="N85:N148" ca="1" si="30">C85*(M85-E85)^2</f>
        <v>1.8041033474128453E-5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4.2474737755668901E-3</v>
      </c>
    </row>
    <row r="86" spans="1:18">
      <c r="A86" s="174">
        <v>31015</v>
      </c>
      <c r="B86" s="174">
        <v>-0.21230136250541873</v>
      </c>
      <c r="C86" s="174">
        <v>1</v>
      </c>
      <c r="D86" s="176">
        <f t="shared" si="20"/>
        <v>3.1015000000000001</v>
      </c>
      <c r="E86" s="176">
        <f t="shared" si="21"/>
        <v>-0.21230136250541873</v>
      </c>
      <c r="F86" s="61">
        <f t="shared" si="22"/>
        <v>3.1015000000000001</v>
      </c>
      <c r="G86" s="61">
        <f t="shared" si="23"/>
        <v>-0.21230136250541873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-0.65845267581055622</v>
      </c>
      <c r="L86" s="61">
        <f t="shared" si="28"/>
        <v>-2.0421909740264401</v>
      </c>
      <c r="M86" s="61">
        <f t="shared" ca="1" si="29"/>
        <v>-0.2177488362797749</v>
      </c>
      <c r="N86" s="61">
        <f t="shared" ca="1" si="30"/>
        <v>2.9674970522298263E-5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5.4474737743561708E-3</v>
      </c>
    </row>
    <row r="87" spans="1:18">
      <c r="A87" s="174">
        <v>31015</v>
      </c>
      <c r="B87" s="174">
        <v>-0.21220136250794494</v>
      </c>
      <c r="C87" s="174">
        <v>1</v>
      </c>
      <c r="D87" s="176">
        <f t="shared" si="20"/>
        <v>3.1015000000000001</v>
      </c>
      <c r="E87" s="176">
        <f t="shared" si="21"/>
        <v>-0.21220136250794494</v>
      </c>
      <c r="F87" s="61">
        <f t="shared" si="22"/>
        <v>3.1015000000000001</v>
      </c>
      <c r="G87" s="61">
        <f t="shared" si="23"/>
        <v>-0.21220136250794494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-0.65814252581839128</v>
      </c>
      <c r="L87" s="61">
        <f t="shared" si="28"/>
        <v>-2.0412290438257408</v>
      </c>
      <c r="M87" s="61">
        <f t="shared" ca="1" si="29"/>
        <v>-0.2177488362797749</v>
      </c>
      <c r="N87" s="61">
        <f t="shared" ca="1" si="30"/>
        <v>3.0774465249141303E-5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5.5474737718299583E-3</v>
      </c>
    </row>
    <row r="88" spans="1:18">
      <c r="A88" s="174">
        <v>31097</v>
      </c>
      <c r="B88" s="174">
        <v>-0.21689251120000524</v>
      </c>
      <c r="C88" s="174">
        <v>1</v>
      </c>
      <c r="D88" s="176">
        <f t="shared" si="20"/>
        <v>3.1097000000000001</v>
      </c>
      <c r="E88" s="176">
        <f t="shared" si="21"/>
        <v>-0.21689251120000524</v>
      </c>
      <c r="F88" s="61">
        <f t="shared" si="22"/>
        <v>3.1097000000000001</v>
      </c>
      <c r="G88" s="61">
        <f t="shared" si="23"/>
        <v>-0.21689251120000524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-0.67447064207865637</v>
      </c>
      <c r="L88" s="61">
        <f t="shared" si="28"/>
        <v>-2.0974013556719977</v>
      </c>
      <c r="M88" s="61">
        <f t="shared" ca="1" si="29"/>
        <v>-0.21855763709180362</v>
      </c>
      <c r="N88" s="61">
        <f t="shared" ca="1" si="30"/>
        <v>2.7726442355373327E-6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1.6651258917983747E-3</v>
      </c>
    </row>
    <row r="89" spans="1:18">
      <c r="A89" s="174">
        <v>31100</v>
      </c>
      <c r="B89" s="174">
        <v>-0.21385191289406652</v>
      </c>
      <c r="C89" s="174">
        <v>1</v>
      </c>
      <c r="D89" s="176">
        <f t="shared" si="20"/>
        <v>3.11</v>
      </c>
      <c r="E89" s="176">
        <f t="shared" si="21"/>
        <v>-0.21385191289406652</v>
      </c>
      <c r="F89" s="61">
        <f t="shared" si="22"/>
        <v>3.11</v>
      </c>
      <c r="G89" s="61">
        <f t="shared" si="23"/>
        <v>-0.21385191289406652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-0.66507944910054684</v>
      </c>
      <c r="L89" s="61">
        <f t="shared" si="28"/>
        <v>-2.0683970867027006</v>
      </c>
      <c r="M89" s="61">
        <f t="shared" ca="1" si="29"/>
        <v>-0.21858726426608471</v>
      </c>
      <c r="N89" s="61">
        <f t="shared" ca="1" si="30"/>
        <v>2.2423552616474582E-5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4.7353513720181928E-3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-5.1402241890147374E-2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5.1402241890147374E-2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-5.1402241890147374E-2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5.1402241890147374E-2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-5.1402241890147374E-2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5.1402241890147374E-2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-5.1402241890147374E-2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5.1402241890147374E-2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-5.1402241890147374E-2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5.1402241890147374E-2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-5.1402241890147374E-2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5.1402241890147374E-2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-5.1402241890147374E-2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5.1402241890147374E-2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-5.1402241890147374E-2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5.1402241890147374E-2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-5.1402241890147374E-2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5.1402241890147374E-2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-5.1402241890147374E-2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5.1402241890147374E-2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-5.1402241890147374E-2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5.1402241890147374E-2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-5.1402241890147374E-2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5.1402241890147374E-2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-5.1402241890147374E-2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5.1402241890147374E-2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-5.1402241890147374E-2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5.1402241890147374E-2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-5.1402241890147374E-2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5.1402241890147374E-2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-5.1402241890147374E-2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5.1402241890147374E-2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-5.1402241890147374E-2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5.1402241890147374E-2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-5.1402241890147374E-2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5.1402241890147374E-2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-5.1402241890147374E-2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5.1402241890147374E-2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-5.1402241890147374E-2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5.1402241890147374E-2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-5.1402241890147374E-2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5.1402241890147374E-2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-5.1402241890147374E-2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5.1402241890147374E-2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-5.1402241890147374E-2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5.1402241890147374E-2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-5.1402241890147374E-2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5.1402241890147374E-2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-5.1402241890147374E-2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5.1402241890147374E-2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-5.1402241890147374E-2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5.1402241890147374E-2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-5.1402241890147374E-2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5.1402241890147374E-2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-5.1402241890147374E-2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5.1402241890147374E-2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-5.1402241890147374E-2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5.1402241890147374E-2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-5.1402241890147374E-2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5.1402241890147374E-2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-5.1402241890147374E-2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5.1402241890147374E-2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-5.1402241890147374E-2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5.1402241890147374E-2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-5.1402241890147374E-2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5.1402241890147374E-2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-5.1402241890147374E-2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5.1402241890147374E-2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-5.1402241890147374E-2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5.1402241890147374E-2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-5.1402241890147374E-2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5.1402241890147374E-2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-5.1402241890147374E-2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5.1402241890147374E-2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-5.1402241890147374E-2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5.1402241890147374E-2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-5.1402241890147374E-2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5.1402241890147374E-2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-5.1402241890147374E-2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5.1402241890147374E-2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-5.1402241890147374E-2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5.1402241890147374E-2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-5.1402241890147374E-2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5.1402241890147374E-2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-5.1402241890147374E-2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5.1402241890147374E-2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-5.1402241890147374E-2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5.1402241890147374E-2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-5.1402241890147374E-2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5.1402241890147374E-2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-5.1402241890147374E-2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5.1402241890147374E-2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-5.1402241890147374E-2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5.1402241890147374E-2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-5.1402241890147374E-2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5.1402241890147374E-2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-5.1402241890147374E-2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5.1402241890147374E-2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-5.1402241890147374E-2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5.1402241890147374E-2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-5.1402241890147374E-2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5.1402241890147374E-2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-5.1402241890147374E-2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5.1402241890147374E-2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-5.1402241890147374E-2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5.1402241890147374E-2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-5.1402241890147374E-2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5.1402241890147374E-2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-5.1402241890147374E-2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5.1402241890147374E-2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-5.1402241890147374E-2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5.1402241890147374E-2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-5.1402241890147374E-2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5.1402241890147374E-2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-5.1402241890147374E-2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5.1402241890147374E-2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-5.1402241890147374E-2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5.1402241890147374E-2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-5.1402241890147374E-2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5.1402241890147374E-2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-5.1402241890147374E-2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5.1402241890147374E-2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-5.1402241890147374E-2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5.1402241890147374E-2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-5.1402241890147374E-2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5.1402241890147374E-2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-5.1402241890147374E-2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5.1402241890147374E-2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-5.1402241890147374E-2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5.1402241890147374E-2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-5.1402241890147374E-2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5.1402241890147374E-2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-5.1402241890147374E-2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5.1402241890147374E-2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-5.1402241890147374E-2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5.1402241890147374E-2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-5.1402241890147374E-2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5.1402241890147374E-2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-5.1402241890147374E-2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5.1402241890147374E-2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-5.1402241890147374E-2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5.1402241890147374E-2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-5.1402241890147374E-2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5.1402241890147374E-2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-5.1402241890147374E-2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5.1402241890147374E-2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-5.1402241890147374E-2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5.1402241890147374E-2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-5.1402241890147374E-2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5.1402241890147374E-2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-5.1402241890147374E-2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5.1402241890147374E-2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-5.1402241890147374E-2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5.1402241890147374E-2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-5.1402241890147374E-2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5.1402241890147374E-2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-5.1402241890147374E-2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5.1402241890147374E-2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-5.1402241890147374E-2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5.1402241890147374E-2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-5.1402241890147374E-2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5.1402241890147374E-2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-5.1402241890147374E-2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5.1402241890147374E-2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-5.1402241890147374E-2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5.1402241890147374E-2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-5.1402241890147374E-2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5.1402241890147374E-2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-5.1402241890147374E-2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5.1402241890147374E-2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-5.1402241890147374E-2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5.1402241890147374E-2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-5.1402241890147374E-2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5.1402241890147374E-2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-5.1402241890147374E-2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5.1402241890147374E-2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-5.1402241890147374E-2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5.1402241890147374E-2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-5.1402241890147374E-2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5.1402241890147374E-2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-5.1402241890147374E-2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5.1402241890147374E-2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-5.1402241890147374E-2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5.1402241890147374E-2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-5.1402241890147374E-2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5.1402241890147374E-2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-5.1402241890147374E-2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5.1402241890147374E-2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-5.1402241890147374E-2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5.1402241890147374E-2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-5.1402241890147374E-2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5.1402241890147374E-2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-5.1402241890147374E-2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5.1402241890147374E-2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-5.1402241890147374E-2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5.1402241890147374E-2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-5.1402241890147374E-2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5.1402241890147374E-2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-5.1402241890147374E-2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5.1402241890147374E-2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-5.1402241890147374E-2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5.1402241890147374E-2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-5.1402241890147374E-2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5.1402241890147374E-2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-5.1402241890147374E-2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5.1402241890147374E-2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-5.1402241890147374E-2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5.1402241890147374E-2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-5.1402241890147374E-2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5.1402241890147374E-2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-5.1402241890147374E-2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5.1402241890147374E-2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-5.1402241890147374E-2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5.1402241890147374E-2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-5.1402241890147374E-2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5.1402241890147374E-2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-5.1402241890147374E-2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5.1402241890147374E-2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-5.1402241890147374E-2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5.1402241890147374E-2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-5.1402241890147374E-2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5.1402241890147374E-2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-5.1402241890147374E-2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5.1402241890147374E-2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-5.1402241890147374E-2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5.1402241890147374E-2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-5.1402241890147374E-2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5.1402241890147374E-2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-5.1402241890147374E-2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5.1402241890147374E-2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-5.1402241890147374E-2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5.1402241890147374E-2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-5.1402241890147374E-2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5.1402241890147374E-2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-5.1402241890147374E-2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5.1402241890147374E-2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-5.1402241890147374E-2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5.1402241890147374E-2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-5.1402241890147374E-2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5.1402241890147374E-2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-5.1402241890147374E-2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5.1402241890147374E-2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-5.1402241890147374E-2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5.1402241890147374E-2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-5.1402241890147374E-2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5.1402241890147374E-2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-5.1402241890147374E-2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5.1402241890147374E-2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-5.1402241890147374E-2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5.1402241890147374E-2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-5.1402241890147374E-2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5.1402241890147374E-2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-5.1402241890147374E-2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5.1402241890147374E-2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-5.1402241890147374E-2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5.1402241890147374E-2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-5.1402241890147374E-2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5.1402241890147374E-2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-5.1402241890147374E-2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5.1402241890147374E-2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-5.1402241890147374E-2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5.1402241890147374E-2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-5.1402241890147374E-2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5.1402241890147374E-2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-5.1402241890147374E-2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5.1402241890147374E-2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-5.1402241890147374E-2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5.1402241890147374E-2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-5.1402241890147374E-2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5.1402241890147374E-2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-5.1402241890147374E-2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5.1402241890147374E-2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-5.1402241890147374E-2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5.1402241890147374E-2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-5.1402241890147374E-2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5.1402241890147374E-2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-5.1402241890147374E-2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5.1402241890147374E-2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-5.1402241890147374E-2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5.1402241890147374E-2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-5.1402241890147374E-2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5.1402241890147374E-2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-5.1402241890147374E-2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5.1402241890147374E-2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-5.1402241890147374E-2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5.1402241890147374E-2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-5.1402241890147374E-2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5.1402241890147374E-2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-5.1402241890147374E-2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5.1402241890147374E-2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-5.1402241890147374E-2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5.1402241890147374E-2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-5.1402241890147374E-2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5.1402241890147374E-2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-5.1402241890147374E-2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5.1402241890147374E-2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-5.1402241890147374E-2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5.1402241890147374E-2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-5.1402241890147374E-2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5.1402241890147374E-2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-5.1402241890147374E-2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5.1402241890147374E-2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-5.1402241890147374E-2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5.1402241890147374E-2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-5.1402241890147374E-2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5.1402241890147374E-2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-5.1402241890147374E-2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5.1402241890147374E-2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-5.1402241890147374E-2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5.1402241890147374E-2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-5.1402241890147374E-2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5.1402241890147374E-2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-5.1402241890147374E-2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5.1402241890147374E-2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-5.1402241890147374E-2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5.1402241890147374E-2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-5.1402241890147374E-2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5.1402241890147374E-2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-5.1402241890147374E-2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5.1402241890147374E-2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-5.1402241890147374E-2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5.1402241890147374E-2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-5.1402241890147374E-2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5.1402241890147374E-2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-5.1402241890147374E-2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5.1402241890147374E-2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-5.1402241890147374E-2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5.1402241890147374E-2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-5.1402241890147374E-2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5.1402241890147374E-2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-5.1402241890147374E-2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5.1402241890147374E-2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-5.1402241890147374E-2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5.1402241890147374E-2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-5.1402241890147374E-2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5.1402241890147374E-2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-5.1402241890147374E-2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5.1402241890147374E-2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-5.1402241890147374E-2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5.1402241890147374E-2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-5.1402241890147374E-2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5.1402241890147374E-2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-5.1402241890147374E-2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5.1402241890147374E-2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-5.1402241890147374E-2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5.1402241890147374E-2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-5.1402241890147374E-2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5.1402241890147374E-2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-5.1402241890147374E-2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5.1402241890147374E-2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-5.1402241890147374E-2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5.1402241890147374E-2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-5.1402241890147374E-2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5.1402241890147374E-2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-5.1402241890147374E-2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5.1402241890147374E-2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-5.1402241890147374E-2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5.1402241890147374E-2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-5.1402241890147374E-2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5.1402241890147374E-2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-5.1402241890147374E-2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5.1402241890147374E-2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-5.1402241890147374E-2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5.1402241890147374E-2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-5.1402241890147374E-2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5.1402241890147374E-2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-5.1402241890147374E-2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5.1402241890147374E-2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-5.1402241890147374E-2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5.1402241890147374E-2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-5.1402241890147374E-2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5.1402241890147374E-2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-5.1402241890147374E-2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5.1402241890147374E-2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-5.1402241890147374E-2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5.1402241890147374E-2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-5.1402241890147374E-2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5.1402241890147374E-2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-5.1402241890147374E-2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5.1402241890147374E-2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-5.1402241890147374E-2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5.1402241890147374E-2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-5.1402241890147374E-2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5.1402241890147374E-2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-5.1402241890147374E-2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5.1402241890147374E-2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-5.1402241890147374E-2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5.1402241890147374E-2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-5.1402241890147374E-2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5.1402241890147374E-2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-5.1402241890147374E-2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5.1402241890147374E-2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-5.1402241890147374E-2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5.1402241890147374E-2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-5.1402241890147374E-2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5.1402241890147374E-2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-5.1402241890147374E-2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5.1402241890147374E-2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-5.1402241890147374E-2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5.1402241890147374E-2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-5.1402241890147374E-2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5.1402241890147374E-2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-5.1402241890147374E-2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5.1402241890147374E-2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-5.1402241890147374E-2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5.1402241890147374E-2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-5.1402241890147374E-2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5.1402241890147374E-2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-5.1402241890147374E-2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5.1402241890147374E-2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-5.1402241890147374E-2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5.1402241890147374E-2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-5.1402241890147374E-2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5.1402241890147374E-2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-5.1402241890147374E-2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5.1402241890147374E-2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-5.1402241890147374E-2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5.1402241890147374E-2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-5.1402241890147374E-2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5.1402241890147374E-2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-5.1402241890147374E-2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5.1402241890147374E-2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-5.1402241890147374E-2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5.1402241890147374E-2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-5.1402241890147374E-2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5.1402241890147374E-2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-5.1402241890147374E-2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5.1402241890147374E-2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-5.1402241890147374E-2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5.1402241890147374E-2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-5.1402241890147374E-2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5.1402241890147374E-2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-5.1402241890147374E-2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5.1402241890147374E-2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-5.1402241890147374E-2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5.1402241890147374E-2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-5.1402241890147374E-2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5.1402241890147374E-2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-5.1402241890147374E-2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5.1402241890147374E-2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-5.1402241890147374E-2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5.1402241890147374E-2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-5.1402241890147374E-2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5.1402241890147374E-2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-5.1402241890147374E-2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5.1402241890147374E-2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-5.1402241890147374E-2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5.1402241890147374E-2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-5.1402241890147374E-2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5.1402241890147374E-2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-5.1402241890147374E-2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5.1402241890147374E-2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-5.1402241890147374E-2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5.1402241890147374E-2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-5.1402241890147374E-2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5.1402241890147374E-2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-5.1402241890147374E-2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5.1402241890147374E-2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-5.1402241890147374E-2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5.1402241890147374E-2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-5.1402241890147374E-2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5.1402241890147374E-2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-5.1402241890147374E-2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5.1402241890147374E-2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-5.1402241890147374E-2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5.1402241890147374E-2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-5.1402241890147374E-2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5.1402241890147374E-2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-5.1402241890147374E-2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5.1402241890147374E-2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-5.1402241890147374E-2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5.1402241890147374E-2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-5.1402241890147374E-2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5.1402241890147374E-2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-5.1402241890147374E-2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5.1402241890147374E-2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-5.1402241890147374E-2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5.1402241890147374E-2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-5.1402241890147374E-2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5.1402241890147374E-2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-5.1402241890147374E-2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5.1402241890147374E-2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-5.1402241890147374E-2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5.1402241890147374E-2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-5.1402241890147374E-2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5.1402241890147374E-2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-5.1402241890147374E-2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5.1402241890147374E-2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-5.1402241890147374E-2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5.1402241890147374E-2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-5.1402241890147374E-2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5.1402241890147374E-2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-5.1402241890147374E-2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5.1402241890147374E-2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-5.1402241890147374E-2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5.1402241890147374E-2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-5.1402241890147374E-2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5.1402241890147374E-2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-5.1402241890147374E-2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5.1402241890147374E-2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-5.1402241890147374E-2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5.1402241890147374E-2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-5.1402241890147374E-2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5.1402241890147374E-2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-5.1402241890147374E-2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5.1402241890147374E-2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-5.1402241890147374E-2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5.1402241890147374E-2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-5.1402241890147374E-2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5.1402241890147374E-2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-5.1402241890147374E-2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5.1402241890147374E-2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-5.1402241890147374E-2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5.1402241890147374E-2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-5.1402241890147374E-2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5.1402241890147374E-2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-5.1402241890147374E-2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5.1402241890147374E-2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-5.1402241890147374E-2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5.1402241890147374E-2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-5.1402241890147374E-2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5.1402241890147374E-2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-5.1402241890147374E-2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5.1402241890147374E-2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-5.1402241890147374E-2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5.1402241890147374E-2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-5.1402241890147374E-2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5.1402241890147374E-2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-5.1402241890147374E-2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5.1402241890147374E-2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-5.1402241890147374E-2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5.1402241890147374E-2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-5.1402241890147374E-2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5.1402241890147374E-2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-5.1402241890147374E-2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5.1402241890147374E-2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-5.1402241890147374E-2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5.1402241890147374E-2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-5.1402241890147374E-2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5.1402241890147374E-2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-5.1402241890147374E-2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5.1402241890147374E-2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-5.1402241890147374E-2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5.1402241890147374E-2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-5.1402241890147374E-2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5.1402241890147374E-2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-5.1402241890147374E-2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5.1402241890147374E-2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-5.1402241890147374E-2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5.1402241890147374E-2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-5.1402241890147374E-2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5.1402241890147374E-2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-5.1402241890147374E-2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5.1402241890147374E-2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-5.1402241890147374E-2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5.1402241890147374E-2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-5.1402241890147374E-2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5.1402241890147374E-2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-5.1402241890147374E-2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5.1402241890147374E-2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-5.1402241890147374E-2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5.1402241890147374E-2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-5.1402241890147374E-2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5.1402241890147374E-2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-5.1402241890147374E-2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5.1402241890147374E-2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-5.1402241890147374E-2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5.1402241890147374E-2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-5.1402241890147374E-2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5.1402241890147374E-2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-5.1402241890147374E-2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5.1402241890147374E-2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-5.1402241890147374E-2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5.1402241890147374E-2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-5.1402241890147374E-2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5.1402241890147374E-2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-5.1402241890147374E-2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5.1402241890147374E-2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-5.1402241890147374E-2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5.1402241890147374E-2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-5.1402241890147374E-2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5.1402241890147374E-2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-5.1402241890147374E-2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5.1402241890147374E-2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-5.1402241890147374E-2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5.1402241890147374E-2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-5.1402241890147374E-2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5.1402241890147374E-2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-5.1402241890147374E-2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5.1402241890147374E-2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-5.1402241890147374E-2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5.1402241890147374E-2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-5.1402241890147374E-2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5.1402241890147374E-2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-5.1402241890147374E-2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5.1402241890147374E-2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-5.1402241890147374E-2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5.1402241890147374E-2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-5.1402241890147374E-2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5.1402241890147374E-2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-5.1402241890147374E-2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5.1402241890147374E-2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-5.1402241890147374E-2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5.1402241890147374E-2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-5.1402241890147374E-2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5.1402241890147374E-2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-5.1402241890147374E-2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5.1402241890147374E-2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-5.1402241890147374E-2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5.1402241890147374E-2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-5.1402241890147374E-2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5.1402241890147374E-2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-5.1402241890147374E-2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5.1402241890147374E-2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-5.1402241890147374E-2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5.1402241890147374E-2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-5.1402241890147374E-2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5.1402241890147374E-2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-5.1402241890147374E-2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5.1402241890147374E-2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-5.1402241890147374E-2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5.1402241890147374E-2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-5.1402241890147374E-2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5.1402241890147374E-2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-5.1402241890147374E-2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5.1402241890147374E-2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-5.1402241890147374E-2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5.1402241890147374E-2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-5.1402241890147374E-2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5.1402241890147374E-2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-5.1402241890147374E-2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5.1402241890147374E-2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-5.1402241890147374E-2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5.1402241890147374E-2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-5.1402241890147374E-2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5.1402241890147374E-2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-5.1402241890147374E-2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5.1402241890147374E-2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-5.1402241890147374E-2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5.1402241890147374E-2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-5.1402241890147374E-2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5.1402241890147374E-2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-5.1402241890147374E-2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5.1402241890147374E-2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-5.1402241890147374E-2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5.1402241890147374E-2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-5.1402241890147374E-2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5.1402241890147374E-2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-5.1402241890147374E-2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5.1402241890147374E-2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-5.1402241890147374E-2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5.1402241890147374E-2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-5.1402241890147374E-2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5.1402241890147374E-2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-5.1402241890147374E-2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5.1402241890147374E-2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-5.1402241890147374E-2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5.1402241890147374E-2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-5.1402241890147374E-2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5.1402241890147374E-2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-5.1402241890147374E-2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5.1402241890147374E-2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-5.1402241890147374E-2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5.1402241890147374E-2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-5.1402241890147374E-2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5.1402241890147374E-2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-5.1402241890147374E-2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5.1402241890147374E-2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-5.1402241890147374E-2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5.1402241890147374E-2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-5.1402241890147374E-2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5.1402241890147374E-2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-5.1402241890147374E-2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5.1402241890147374E-2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-5.1402241890147374E-2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5.1402241890147374E-2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-5.1402241890147374E-2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5.1402241890147374E-2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-5.1402241890147374E-2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5.1402241890147374E-2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-5.1402241890147374E-2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5.1402241890147374E-2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-5.1402241890147374E-2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5.1402241890147374E-2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-5.1402241890147374E-2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5.1402241890147374E-2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-5.1402241890147374E-2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5.1402241890147374E-2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-5.1402241890147374E-2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5.1402241890147374E-2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-5.1402241890147374E-2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5.1402241890147374E-2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-5.1402241890147374E-2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5.1402241890147374E-2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-5.1402241890147374E-2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5.1402241890147374E-2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-5.1402241890147374E-2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5.1402241890147374E-2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-5.1402241890147374E-2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5.1402241890147374E-2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-5.1402241890147374E-2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5.1402241890147374E-2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-5.1402241890147374E-2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5.1402241890147374E-2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-5.1402241890147374E-2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5.1402241890147374E-2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-5.1402241890147374E-2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5.1402241890147374E-2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-5.1402241890147374E-2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5.1402241890147374E-2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-5.1402241890147374E-2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5.1402241890147374E-2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-5.1402241890147374E-2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5.1402241890147374E-2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-5.1402241890147374E-2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5.1402241890147374E-2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-5.1402241890147374E-2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5.1402241890147374E-2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-5.1402241890147374E-2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5.1402241890147374E-2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-5.1402241890147374E-2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5.1402241890147374E-2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-5.1402241890147374E-2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5.1402241890147374E-2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-5.1402241890147374E-2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5.1402241890147374E-2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-5.1402241890147374E-2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5.1402241890147374E-2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-5.1402241890147374E-2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5.1402241890147374E-2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6"/>
  </sheetPr>
  <dimension ref="A1:BL105"/>
  <sheetViews>
    <sheetView workbookViewId="0">
      <pane xSplit="14" ySplit="20" topLeftCell="AI84" activePane="bottomRight" state="frozen"/>
      <selection pane="topRight" activeCell="O1" sqref="O1"/>
      <selection pane="bottomLeft" activeCell="A21" sqref="A21"/>
      <selection pane="bottomRight" activeCell="E84" sqref="E84:AU105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29.731589101218901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/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47"/>
      <c r="AH2" s="2" t="s">
        <v>289</v>
      </c>
      <c r="AI2" s="12"/>
      <c r="AJ2" s="12"/>
      <c r="AL2" s="2"/>
      <c r="AW2" s="1">
        <v>-5000</v>
      </c>
      <c r="AX2" s="1">
        <f t="shared" ref="AX2:AX33" si="0">AB$3+AB$4*AW2+AB$5*AW2^2+AZ2</f>
        <v>-5.3085111873162096E-3</v>
      </c>
      <c r="AY2" s="1">
        <f t="shared" ref="AY2:AY33" si="1">AB$3+AB$4*AW2+AB$5*AW2^2</f>
        <v>-1.0438819395105347E-3</v>
      </c>
      <c r="AZ2" s="1">
        <f t="shared" ref="AZ2:AZ33" si="2">$AB$6*($AB$11/BA2*BB2+$AB$12)</f>
        <v>-4.2646292478056751E-3</v>
      </c>
      <c r="BA2" s="1">
        <f t="shared" ref="BA2:BA33" si="3">1+$AB$7*COS(BC2)</f>
        <v>0.94368960420595094</v>
      </c>
      <c r="BB2" s="1">
        <f t="shared" ref="BB2:BB33" si="4">SIN(BC2+RADIANS($AB$9))</f>
        <v>-0.11960179194174235</v>
      </c>
      <c r="BC2" s="1">
        <f t="shared" ref="BC2:BC33" si="5">2*ATAN(BD2)</f>
        <v>-2.8531569249020952</v>
      </c>
      <c r="BD2" s="1">
        <f t="shared" ref="BD2:BD33" si="6">SQRT((1+$AB$7)/(1-$AB$7))*TAN(BE2/2)</f>
        <v>-6.8858143305055934</v>
      </c>
      <c r="BE2" s="1">
        <f t="shared" ref="BE2:BK11" si="7">$BL2+$AB$7*SIN(BF2)</f>
        <v>3.447235141572139</v>
      </c>
      <c r="BF2" s="1">
        <f t="shared" si="7"/>
        <v>3.4472351421471106</v>
      </c>
      <c r="BG2" s="1">
        <f t="shared" si="7"/>
        <v>3.4472351318824312</v>
      </c>
      <c r="BH2" s="1">
        <f t="shared" si="7"/>
        <v>3.4472353151325521</v>
      </c>
      <c r="BI2" s="1">
        <f t="shared" si="7"/>
        <v>3.4472320436625852</v>
      </c>
      <c r="BJ2" s="1">
        <f t="shared" si="7"/>
        <v>3.4472904480379789</v>
      </c>
      <c r="BK2" s="1">
        <f t="shared" si="7"/>
        <v>3.4462479374519779</v>
      </c>
      <c r="BL2" s="1">
        <f t="shared" ref="BL2:BL33" si="8">RADIANS($AB$9)+$AB$18*(AW2-AB$15)</f>
        <v>3.4649093980140164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-2.3281752375585718E-2</v>
      </c>
      <c r="AC3" s="31">
        <v>-2.3281752375585718</v>
      </c>
      <c r="AD3" s="1">
        <v>0.01</v>
      </c>
      <c r="AE3" s="32"/>
      <c r="AF3" s="31">
        <v>-1.0593325349988807</v>
      </c>
      <c r="AG3" s="31">
        <v>-1.0593325349988807</v>
      </c>
      <c r="AH3" s="31">
        <v>-2.3281752375585718</v>
      </c>
      <c r="AI3" s="31"/>
      <c r="AJ3" s="31"/>
      <c r="AK3" s="31"/>
      <c r="AL3" s="31"/>
      <c r="AW3" s="1">
        <v>-4500</v>
      </c>
      <c r="AX3" s="1">
        <f t="shared" si="0"/>
        <v>-3.4511227862170733E-3</v>
      </c>
      <c r="AY3" s="1">
        <f t="shared" si="1"/>
        <v>-3.113197779549973E-3</v>
      </c>
      <c r="AZ3" s="1">
        <f t="shared" si="2"/>
        <v>-3.3792500666710034E-4</v>
      </c>
      <c r="BA3" s="1">
        <f t="shared" si="3"/>
        <v>0.94541955379529352</v>
      </c>
      <c r="BB3" s="1">
        <f t="shared" si="4"/>
        <v>-2.986737060117841E-2</v>
      </c>
      <c r="BC3" s="1">
        <f t="shared" si="5"/>
        <v>-2.7631399522572737</v>
      </c>
      <c r="BD3" s="1">
        <f t="shared" si="6"/>
        <v>-5.2214497100420338</v>
      </c>
      <c r="BE3" s="1">
        <f t="shared" si="7"/>
        <v>3.5423753808796827</v>
      </c>
      <c r="BF3" s="1">
        <f t="shared" si="7"/>
        <v>3.5423753814812575</v>
      </c>
      <c r="BG3" s="1">
        <f t="shared" si="7"/>
        <v>3.5423753703579299</v>
      </c>
      <c r="BH3" s="1">
        <f t="shared" si="7"/>
        <v>3.5423755760321494</v>
      </c>
      <c r="BI3" s="1">
        <f t="shared" si="7"/>
        <v>3.5423717730467827</v>
      </c>
      <c r="BJ3" s="1">
        <f t="shared" si="7"/>
        <v>3.542442092513832</v>
      </c>
      <c r="BK3" s="1">
        <f t="shared" si="7"/>
        <v>3.5411421819564488</v>
      </c>
      <c r="BL3" s="1">
        <f t="shared" si="8"/>
        <v>3.565290911930056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-4.790843428477433E-6</v>
      </c>
      <c r="AC4" s="42">
        <v>-47.90843428477433</v>
      </c>
      <c r="AD4" s="195">
        <v>9.9999999999999995E-8</v>
      </c>
      <c r="AE4" s="32"/>
      <c r="AF4" s="42">
        <v>-92.385494778296021</v>
      </c>
      <c r="AG4" s="42">
        <v>-92.385494778296021</v>
      </c>
      <c r="AH4" s="42">
        <v>-47.90843428477433</v>
      </c>
      <c r="AI4" s="42"/>
      <c r="AJ4" s="42"/>
      <c r="AK4" s="42"/>
      <c r="AL4" s="42"/>
      <c r="AW4" s="1">
        <v>-4000</v>
      </c>
      <c r="AX4" s="1">
        <f t="shared" si="0"/>
        <v>-1.6168856859396664E-3</v>
      </c>
      <c r="AY4" s="1">
        <f t="shared" si="1"/>
        <v>-5.2168405537156553E-3</v>
      </c>
      <c r="AZ4" s="1">
        <f t="shared" si="2"/>
        <v>3.5999548677759889E-3</v>
      </c>
      <c r="BA4" s="1">
        <f t="shared" si="3"/>
        <v>0.94760137837104841</v>
      </c>
      <c r="BB4" s="1">
        <f t="shared" si="4"/>
        <v>6.0481572481247525E-2</v>
      </c>
      <c r="BC4" s="1">
        <f t="shared" si="5"/>
        <v>-2.6727496321738418</v>
      </c>
      <c r="BD4" s="1">
        <f t="shared" si="6"/>
        <v>-4.1873918502993144</v>
      </c>
      <c r="BE4" s="1">
        <f t="shared" si="7"/>
        <v>3.6377127064055137</v>
      </c>
      <c r="BF4" s="1">
        <f t="shared" si="7"/>
        <v>3.6377127069600097</v>
      </c>
      <c r="BG4" s="1">
        <f t="shared" si="7"/>
        <v>3.6377126962254573</v>
      </c>
      <c r="BH4" s="1">
        <f t="shared" si="7"/>
        <v>3.6377129040368255</v>
      </c>
      <c r="BI4" s="1">
        <f t="shared" si="7"/>
        <v>3.6377088809981308</v>
      </c>
      <c r="BJ4" s="1">
        <f t="shared" si="7"/>
        <v>3.6377867649176361</v>
      </c>
      <c r="BK4" s="1">
        <f t="shared" si="7"/>
        <v>3.6362795556314373</v>
      </c>
      <c r="BL4" s="1">
        <f t="shared" si="8"/>
        <v>3.6656724258460955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-6.865386825247924E-11</v>
      </c>
      <c r="AC5" s="42">
        <v>-6.8653868252479242</v>
      </c>
      <c r="AD5" s="1">
        <v>9.9999999999999994E-12</v>
      </c>
      <c r="AE5" s="32"/>
      <c r="AF5" s="42">
        <v>8.0611614212242966</v>
      </c>
      <c r="AG5" s="42">
        <v>8.0611614212242966</v>
      </c>
      <c r="AH5" s="42">
        <v>-6.8653868252479242</v>
      </c>
      <c r="AI5" s="42"/>
      <c r="AJ5" s="42"/>
      <c r="AK5" s="42"/>
      <c r="AL5" s="42"/>
      <c r="AW5" s="1">
        <v>-3500</v>
      </c>
      <c r="AX5" s="1">
        <f t="shared" si="0"/>
        <v>1.601748857518806E-4</v>
      </c>
      <c r="AY5" s="1">
        <f t="shared" si="1"/>
        <v>-7.3548102620075734E-3</v>
      </c>
      <c r="AZ5" s="1">
        <f t="shared" si="2"/>
        <v>7.514985147759454E-3</v>
      </c>
      <c r="BA5" s="1">
        <f t="shared" si="3"/>
        <v>0.95022536144927694</v>
      </c>
      <c r="BB5" s="1">
        <f t="shared" si="4"/>
        <v>0.1507911919364025</v>
      </c>
      <c r="BC5" s="1">
        <f t="shared" si="5"/>
        <v>-2.5818995719237527</v>
      </c>
      <c r="BD5" s="1">
        <f t="shared" si="6"/>
        <v>-3.4796141701641923</v>
      </c>
      <c r="BE5" s="1">
        <f t="shared" si="7"/>
        <v>3.7332921658638707</v>
      </c>
      <c r="BF5" s="1">
        <f t="shared" si="7"/>
        <v>3.7332921663202074</v>
      </c>
      <c r="BG5" s="1">
        <f t="shared" si="7"/>
        <v>3.7332921569596782</v>
      </c>
      <c r="BH5" s="1">
        <f t="shared" si="7"/>
        <v>3.7332923489658234</v>
      </c>
      <c r="BI5" s="1">
        <f t="shared" si="7"/>
        <v>3.7332884104797994</v>
      </c>
      <c r="BJ5" s="1">
        <f t="shared" si="7"/>
        <v>3.7333691999396339</v>
      </c>
      <c r="BK5" s="1">
        <f t="shared" si="7"/>
        <v>3.731712856428151</v>
      </c>
      <c r="BL5" s="1">
        <f t="shared" si="8"/>
        <v>3.7660539397621351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4.1412818141216043E-2</v>
      </c>
      <c r="AC6" s="42">
        <v>4.1412818141216041</v>
      </c>
      <c r="AD6" s="1">
        <v>0.01</v>
      </c>
      <c r="AE6" s="32" t="s">
        <v>28</v>
      </c>
      <c r="AF6" s="42">
        <v>2.7</v>
      </c>
      <c r="AG6" s="42">
        <v>2.7</v>
      </c>
      <c r="AH6" s="42">
        <v>4.1412818141216041</v>
      </c>
      <c r="AI6" s="42"/>
      <c r="AJ6" s="42"/>
      <c r="AK6" s="42"/>
      <c r="AL6" s="42"/>
      <c r="AW6" s="1">
        <v>-3000</v>
      </c>
      <c r="AX6" s="1">
        <f t="shared" si="0"/>
        <v>1.8456824848727491E-3</v>
      </c>
      <c r="AY6" s="1">
        <f t="shared" si="1"/>
        <v>-9.5271069044257327E-3</v>
      </c>
      <c r="AZ6" s="1">
        <f t="shared" si="2"/>
        <v>1.1372789389298482E-2</v>
      </c>
      <c r="BA6" s="1">
        <f t="shared" si="3"/>
        <v>0.95327927096199949</v>
      </c>
      <c r="BB6" s="1">
        <f t="shared" si="4"/>
        <v>0.24038582051098323</v>
      </c>
      <c r="BC6" s="1">
        <f t="shared" si="5"/>
        <v>-2.4905048322855841</v>
      </c>
      <c r="BD6" s="1">
        <f t="shared" si="6"/>
        <v>-2.9624930887716516</v>
      </c>
      <c r="BE6" s="1">
        <f t="shared" si="7"/>
        <v>3.8291577035118047</v>
      </c>
      <c r="BF6" s="1">
        <f t="shared" si="7"/>
        <v>3.829157703847585</v>
      </c>
      <c r="BG6" s="1">
        <f t="shared" si="7"/>
        <v>3.8291576964501437</v>
      </c>
      <c r="BH6" s="1">
        <f t="shared" si="7"/>
        <v>3.8291578594201305</v>
      </c>
      <c r="BI6" s="1">
        <f t="shared" si="7"/>
        <v>3.8291542691004889</v>
      </c>
      <c r="BJ6" s="1">
        <f t="shared" si="7"/>
        <v>3.8292333682959256</v>
      </c>
      <c r="BK6" s="1">
        <f t="shared" si="7"/>
        <v>3.827491902906512</v>
      </c>
      <c r="BL6" s="1">
        <f t="shared" si="8"/>
        <v>3.8664354536781742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5.8736812961391716E-2</v>
      </c>
      <c r="AC7" s="42">
        <v>5.8736812961391716E-2</v>
      </c>
      <c r="AD7" s="1">
        <v>1</v>
      </c>
      <c r="AE7" s="32"/>
      <c r="AF7" s="42">
        <v>0.3</v>
      </c>
      <c r="AG7" s="42">
        <v>0.3</v>
      </c>
      <c r="AH7" s="42">
        <v>5.8736812961391716E-2</v>
      </c>
      <c r="AI7" s="42"/>
      <c r="AJ7" s="42"/>
      <c r="AK7" s="42"/>
      <c r="AL7" s="42"/>
      <c r="AW7" s="1">
        <v>-2500</v>
      </c>
      <c r="AX7" s="1">
        <f t="shared" si="0"/>
        <v>3.4050729503989508E-3</v>
      </c>
      <c r="AY7" s="1">
        <f t="shared" si="1"/>
        <v>-1.1733730480970131E-2</v>
      </c>
      <c r="AZ7" s="1">
        <f t="shared" si="2"/>
        <v>1.5138803431369082E-2</v>
      </c>
      <c r="BA7" s="1">
        <f t="shared" si="3"/>
        <v>0.95674810542492872</v>
      </c>
      <c r="BB7" s="1">
        <f t="shared" si="4"/>
        <v>0.32856686498508569</v>
      </c>
      <c r="BC7" s="1">
        <f t="shared" si="5"/>
        <v>-2.3984823442260632</v>
      </c>
      <c r="BD7" s="1">
        <f t="shared" si="6"/>
        <v>-2.5663836731750713</v>
      </c>
      <c r="BE7" s="1">
        <f t="shared" si="7"/>
        <v>3.9253518942870498</v>
      </c>
      <c r="BF7" s="1">
        <f t="shared" si="7"/>
        <v>3.9253518945064192</v>
      </c>
      <c r="BG7" s="1">
        <f t="shared" si="7"/>
        <v>3.9253518892332702</v>
      </c>
      <c r="BH7" s="1">
        <f t="shared" si="7"/>
        <v>3.9253520159879787</v>
      </c>
      <c r="BI7" s="1">
        <f t="shared" si="7"/>
        <v>3.92534896909287</v>
      </c>
      <c r="BJ7" s="1">
        <f t="shared" si="7"/>
        <v>3.9254222120887841</v>
      </c>
      <c r="BK7" s="1">
        <f t="shared" si="7"/>
        <v>3.9236630326623989</v>
      </c>
      <c r="BL7" s="1">
        <f t="shared" si="8"/>
        <v>3.9668169675942142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>AC8*AD8</f>
        <v>29.731589101218901</v>
      </c>
      <c r="AC8" s="42">
        <v>2.97315891012189</v>
      </c>
      <c r="AD8" s="1">
        <v>10</v>
      </c>
      <c r="AE8" s="32" t="s">
        <v>47</v>
      </c>
      <c r="AF8" s="42">
        <v>3.9128753434686803</v>
      </c>
      <c r="AG8" s="42">
        <v>3.9128753434686803</v>
      </c>
      <c r="AH8" s="42">
        <v>2.97315891012189</v>
      </c>
      <c r="AI8" s="42"/>
      <c r="AJ8" s="42"/>
      <c r="AK8" s="42"/>
      <c r="AL8" s="42"/>
      <c r="AW8" s="1">
        <v>-2000</v>
      </c>
      <c r="AX8" s="1">
        <f t="shared" si="0"/>
        <v>4.8037774273926442E-3</v>
      </c>
      <c r="AY8" s="1">
        <f t="shared" si="1"/>
        <v>-1.3974680991640769E-2</v>
      </c>
      <c r="AZ8" s="1">
        <f t="shared" si="2"/>
        <v>1.8778458419033413E-2</v>
      </c>
      <c r="BA8" s="1">
        <f t="shared" si="3"/>
        <v>0.96061380540091368</v>
      </c>
      <c r="BB8" s="1">
        <f t="shared" si="4"/>
        <v>0.41461232280454852</v>
      </c>
      <c r="BC8" s="1">
        <f t="shared" si="5"/>
        <v>-2.3057513974506065</v>
      </c>
      <c r="BD8" s="1">
        <f t="shared" si="6"/>
        <v>-2.2518424494568459</v>
      </c>
      <c r="BE8" s="1">
        <f t="shared" si="7"/>
        <v>4.0219156505823381</v>
      </c>
      <c r="BF8" s="1">
        <f t="shared" si="7"/>
        <v>4.0219156507076459</v>
      </c>
      <c r="BG8" s="1">
        <f t="shared" si="7"/>
        <v>4.0219156473580142</v>
      </c>
      <c r="BH8" s="1">
        <f t="shared" si="7"/>
        <v>4.0219157368973706</v>
      </c>
      <c r="BI8" s="1">
        <f t="shared" si="7"/>
        <v>4.0219133434147363</v>
      </c>
      <c r="BJ8" s="1">
        <f t="shared" si="7"/>
        <v>4.0219773261471872</v>
      </c>
      <c r="BK8" s="1">
        <f t="shared" si="7"/>
        <v>4.020268635801191</v>
      </c>
      <c r="BL8" s="1">
        <f t="shared" si="8"/>
        <v>4.0671984815102533</v>
      </c>
    </row>
    <row r="9" spans="1:64" ht="15.75">
      <c r="A9" s="49" t="s">
        <v>48</v>
      </c>
      <c r="C9" s="182">
        <v>75</v>
      </c>
      <c r="D9" s="50" t="str">
        <f>"F"&amp;C9</f>
        <v>F75</v>
      </c>
      <c r="E9" s="51" t="str">
        <f>"G"&amp;C9</f>
        <v>G75</v>
      </c>
      <c r="Z9" s="96" t="s">
        <v>295</v>
      </c>
      <c r="AA9" s="40" t="s">
        <v>50</v>
      </c>
      <c r="AB9" s="41">
        <f t="shared" si="9"/>
        <v>156.60472865902668</v>
      </c>
      <c r="AC9" s="42">
        <v>1.5660472865902668</v>
      </c>
      <c r="AD9" s="1">
        <v>100</v>
      </c>
      <c r="AE9" s="32" t="s">
        <v>51</v>
      </c>
      <c r="AF9" s="42">
        <v>2.126429259127931</v>
      </c>
      <c r="AG9" s="42">
        <v>2.126429259127931</v>
      </c>
      <c r="AH9" s="42">
        <v>1.5660472865902668</v>
      </c>
      <c r="AI9" s="42"/>
      <c r="AJ9" s="42"/>
      <c r="AK9" s="42"/>
      <c r="AL9" s="42"/>
      <c r="AW9" s="1">
        <v>-1500</v>
      </c>
      <c r="AX9" s="1">
        <f t="shared" si="0"/>
        <v>6.0074286597061148E-3</v>
      </c>
      <c r="AY9" s="1">
        <f t="shared" si="1"/>
        <v>-1.6249958436437648E-2</v>
      </c>
      <c r="AZ9" s="1">
        <f t="shared" si="2"/>
        <v>2.2257387096143763E-2</v>
      </c>
      <c r="BA9" s="1">
        <f t="shared" si="3"/>
        <v>0.96485493694519797</v>
      </c>
      <c r="BB9" s="1">
        <f t="shared" si="4"/>
        <v>0.49777713472717972</v>
      </c>
      <c r="BC9" s="1">
        <f t="shared" si="5"/>
        <v>-2.2122342112016256</v>
      </c>
      <c r="BD9" s="1">
        <f t="shared" si="6"/>
        <v>-1.9948525575364209</v>
      </c>
      <c r="BE9" s="1">
        <f t="shared" si="7"/>
        <v>4.1188878984786381</v>
      </c>
      <c r="BF9" s="1">
        <f t="shared" si="7"/>
        <v>4.1188878985395938</v>
      </c>
      <c r="BG9" s="1">
        <f t="shared" si="7"/>
        <v>4.1188878966839901</v>
      </c>
      <c r="BH9" s="1">
        <f t="shared" si="7"/>
        <v>4.1188879531719351</v>
      </c>
      <c r="BI9" s="1">
        <f t="shared" si="7"/>
        <v>4.1188862335782481</v>
      </c>
      <c r="BJ9" s="1">
        <f t="shared" si="7"/>
        <v>4.1189385830380685</v>
      </c>
      <c r="BK9" s="1">
        <f t="shared" si="7"/>
        <v>4.1173467281546223</v>
      </c>
      <c r="BL9" s="1">
        <f t="shared" si="8"/>
        <v>4.1675799954262924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42666.251697545413</v>
      </c>
      <c r="AC10" s="58">
        <v>4.2666251697545414</v>
      </c>
      <c r="AD10" s="1">
        <v>10000</v>
      </c>
      <c r="AE10" s="32" t="s">
        <v>55</v>
      </c>
      <c r="AF10" s="58">
        <v>4.6587758242950787</v>
      </c>
      <c r="AG10" s="58">
        <v>4.6587758242950787</v>
      </c>
      <c r="AH10" s="58">
        <v>4.2666251697545414</v>
      </c>
      <c r="AI10" s="58"/>
      <c r="AJ10" s="58"/>
      <c r="AK10" s="58"/>
      <c r="AL10" s="58"/>
      <c r="AW10" s="1">
        <v>-1000</v>
      </c>
      <c r="AX10" s="1">
        <f t="shared" si="0"/>
        <v>6.982094097383762E-3</v>
      </c>
      <c r="AY10" s="1">
        <f t="shared" si="1"/>
        <v>-1.8559562815360763E-2</v>
      </c>
      <c r="AZ10" s="1">
        <f t="shared" si="2"/>
        <v>2.5541656912744525E-2</v>
      </c>
      <c r="BA10" s="1">
        <f t="shared" si="3"/>
        <v>0.96944635618650465</v>
      </c>
      <c r="BB10" s="1">
        <f t="shared" si="4"/>
        <v>0.57729461067536914</v>
      </c>
      <c r="BC10" s="1">
        <f t="shared" si="5"/>
        <v>-2.1178565964590756</v>
      </c>
      <c r="BD10" s="1">
        <f t="shared" si="6"/>
        <v>-1.7799492044227947</v>
      </c>
      <c r="BE10" s="1">
        <f t="shared" si="7"/>
        <v>4.2163052210531831</v>
      </c>
      <c r="BF10" s="1">
        <f t="shared" si="7"/>
        <v>4.2163052210773495</v>
      </c>
      <c r="BG10" s="1">
        <f t="shared" si="7"/>
        <v>4.2163052202129414</v>
      </c>
      <c r="BH10" s="1">
        <f t="shared" si="7"/>
        <v>4.2163052511312218</v>
      </c>
      <c r="BI10" s="1">
        <f t="shared" si="7"/>
        <v>4.216304145243023</v>
      </c>
      <c r="BJ10" s="1">
        <f t="shared" si="7"/>
        <v>4.2163437021698691</v>
      </c>
      <c r="BK10" s="1">
        <f t="shared" si="7"/>
        <v>4.2149305685377634</v>
      </c>
      <c r="BL10" s="1">
        <f t="shared" si="8"/>
        <v>4.2679615093423324</v>
      </c>
    </row>
    <row r="11" spans="1:64" ht="14.25">
      <c r="A11" t="s">
        <v>56</v>
      </c>
      <c r="B11"/>
      <c r="C11" s="61">
        <f ca="1">INTERCEPT(INDIRECT($E$9):G970,INDIRECT($D$9):F970)</f>
        <v>-0.16848658755845056</v>
      </c>
      <c r="D11" s="2">
        <f>AB3</f>
        <v>-2.3281752375585718E-2</v>
      </c>
      <c r="E11"/>
      <c r="Z11" s="96"/>
      <c r="AA11" s="62" t="s">
        <v>58</v>
      </c>
      <c r="AB11" s="51">
        <f>1-AB7^2</f>
        <v>0.99654998680313844</v>
      </c>
      <c r="AC11" s="213">
        <f>SUM(AE21:AE1923)</f>
        <v>3.7748862728056033E-2</v>
      </c>
      <c r="AD11" s="9" t="s">
        <v>59</v>
      </c>
      <c r="AE11" s="10"/>
      <c r="AF11" s="51">
        <v>3.7355783659866757E-3</v>
      </c>
      <c r="AG11" s="51">
        <v>3.7355783659866757E-3</v>
      </c>
      <c r="AH11" s="51">
        <v>1.0413113884965698E-3</v>
      </c>
      <c r="AI11" s="51"/>
      <c r="AJ11" s="51"/>
      <c r="AK11" s="51"/>
      <c r="AL11" s="51"/>
      <c r="AW11" s="1">
        <v>-500</v>
      </c>
      <c r="AX11" s="1">
        <f t="shared" si="0"/>
        <v>7.6945389889938424E-3</v>
      </c>
      <c r="AY11" s="1">
        <f t="shared" si="1"/>
        <v>-2.0903494128410124E-2</v>
      </c>
      <c r="AZ11" s="1">
        <f t="shared" si="2"/>
        <v>2.8598033117403967E-2</v>
      </c>
      <c r="BA11" s="1">
        <f t="shared" si="3"/>
        <v>0.97435886720958653</v>
      </c>
      <c r="BB11" s="1">
        <f t="shared" si="4"/>
        <v>0.65237918487493363</v>
      </c>
      <c r="BC11" s="1">
        <f t="shared" si="5"/>
        <v>-2.0225487168080249</v>
      </c>
      <c r="BD11" s="1">
        <f t="shared" si="6"/>
        <v>-1.5967201960146746</v>
      </c>
      <c r="BE11" s="1">
        <f t="shared" si="7"/>
        <v>4.3142014674474245</v>
      </c>
      <c r="BF11" s="1">
        <f t="shared" si="7"/>
        <v>4.3142014674546614</v>
      </c>
      <c r="BG11" s="1">
        <f t="shared" si="7"/>
        <v>4.3142014671369111</v>
      </c>
      <c r="BH11" s="1">
        <f t="shared" si="7"/>
        <v>4.3142014810885687</v>
      </c>
      <c r="BI11" s="1">
        <f t="shared" si="7"/>
        <v>4.3142008685051287</v>
      </c>
      <c r="BJ11" s="1">
        <f t="shared" si="7"/>
        <v>4.3142277663972433</v>
      </c>
      <c r="BK11" s="1">
        <f t="shared" si="7"/>
        <v>4.3130483238996078</v>
      </c>
      <c r="BL11" s="1">
        <f t="shared" si="8"/>
        <v>4.3683430232583724</v>
      </c>
    </row>
    <row r="12" spans="1:64">
      <c r="A12" t="s">
        <v>60</v>
      </c>
      <c r="B12"/>
      <c r="C12" s="61">
        <f ca="1">SLOPE(INDIRECT($E$9):G970,INDIRECT($D$9):F970)</f>
        <v>-1.122250257139325E-6</v>
      </c>
      <c r="D12" s="2">
        <f>AB4</f>
        <v>-4.790843428477433E-6</v>
      </c>
      <c r="E12"/>
      <c r="Z12" s="96"/>
      <c r="AA12" s="66" t="s">
        <v>62</v>
      </c>
      <c r="AB12" s="51">
        <f>AB7*SIN(RADIANS(AB9))</f>
        <v>2.3322752394034661E-2</v>
      </c>
      <c r="AE12" s="32"/>
      <c r="AW12" s="1">
        <v>0</v>
      </c>
      <c r="AX12" s="1">
        <f t="shared" si="0"/>
        <v>8.1125220295908268E-3</v>
      </c>
      <c r="AY12" s="1">
        <f t="shared" si="1"/>
        <v>-2.3281752375585718E-2</v>
      </c>
      <c r="AZ12" s="1">
        <f t="shared" si="2"/>
        <v>3.1394274405176545E-2</v>
      </c>
      <c r="BA12" s="1">
        <f t="shared" si="3"/>
        <v>0.9795588889439889</v>
      </c>
      <c r="BB12" s="1">
        <f t="shared" si="4"/>
        <v>0.72223076860885593</v>
      </c>
      <c r="BC12" s="1">
        <f t="shared" si="5"/>
        <v>-1.9262459524942752</v>
      </c>
      <c r="BD12" s="1">
        <f t="shared" si="6"/>
        <v>-1.4378945525342228</v>
      </c>
      <c r="BE12" s="1">
        <f t="shared" ref="BE12:BK21" si="10">$BL12+$AB$7*SIN(BF12)</f>
        <v>4.412607327779531</v>
      </c>
      <c r="BF12" s="1">
        <f t="shared" si="10"/>
        <v>4.4126073277809459</v>
      </c>
      <c r="BG12" s="1">
        <f t="shared" si="10"/>
        <v>4.4126073276993703</v>
      </c>
      <c r="BH12" s="1">
        <f t="shared" si="10"/>
        <v>4.4126073324023158</v>
      </c>
      <c r="BI12" s="1">
        <f t="shared" si="10"/>
        <v>4.4126070612714772</v>
      </c>
      <c r="BJ12" s="1">
        <f t="shared" si="10"/>
        <v>4.4126226926987018</v>
      </c>
      <c r="BK12" s="1">
        <f t="shared" si="10"/>
        <v>4.4117227857385126</v>
      </c>
      <c r="BL12" s="1">
        <f t="shared" si="8"/>
        <v>4.4687245371744115</v>
      </c>
    </row>
    <row r="13" spans="1:64" ht="15.75">
      <c r="A13" t="s">
        <v>63</v>
      </c>
      <c r="B13"/>
      <c r="C13" s="2" t="s">
        <v>64</v>
      </c>
      <c r="D13" s="2">
        <f>AB5</f>
        <v>-6.865386825247924E-11</v>
      </c>
      <c r="Z13" s="96">
        <v>2.4300000000000002</v>
      </c>
      <c r="AA13" s="67" t="s">
        <v>71</v>
      </c>
      <c r="AB13" s="68">
        <f>AB6*86400*300000/149600000</f>
        <v>7.1752690255368972</v>
      </c>
      <c r="AC13" s="1" t="s">
        <v>72</v>
      </c>
      <c r="AE13" s="32"/>
      <c r="AF13" s="1">
        <f>10*AF4</f>
        <v>-923.85494778296015</v>
      </c>
      <c r="AG13" s="1">
        <f>10*AG4</f>
        <v>-923.85494778296015</v>
      </c>
      <c r="AH13" s="1">
        <f>10*AH4</f>
        <v>-479.0843428477433</v>
      </c>
      <c r="AW13" s="1">
        <v>500</v>
      </c>
      <c r="AX13" s="1">
        <f t="shared" si="0"/>
        <v>8.2051252568035929E-3</v>
      </c>
      <c r="AY13" s="1">
        <f t="shared" si="1"/>
        <v>-2.5694337556887555E-2</v>
      </c>
      <c r="AZ13" s="1">
        <f t="shared" si="2"/>
        <v>3.3899462813691147E-2</v>
      </c>
      <c r="BA13" s="1">
        <f t="shared" si="3"/>
        <v>0.98500815074705594</v>
      </c>
      <c r="BB13" s="1">
        <f t="shared" si="4"/>
        <v>0.78604096987863814</v>
      </c>
      <c r="BC13" s="1">
        <f t="shared" si="5"/>
        <v>-1.8288898683986741</v>
      </c>
      <c r="BD13" s="1">
        <f t="shared" si="6"/>
        <v>-1.2982374907875458</v>
      </c>
      <c r="BE13" s="1">
        <f t="shared" si="10"/>
        <v>4.5115498757653469</v>
      </c>
      <c r="BF13" s="1">
        <f t="shared" si="10"/>
        <v>4.5115498757654766</v>
      </c>
      <c r="BG13" s="1">
        <f t="shared" si="10"/>
        <v>4.5115498757544232</v>
      </c>
      <c r="BH13" s="1">
        <f t="shared" si="10"/>
        <v>4.5115498766977318</v>
      </c>
      <c r="BI13" s="1">
        <f t="shared" si="10"/>
        <v>4.5115497961934743</v>
      </c>
      <c r="BJ13" s="1">
        <f t="shared" si="10"/>
        <v>4.51155666673439</v>
      </c>
      <c r="BK13" s="1">
        <f t="shared" si="10"/>
        <v>4.5109711406376229</v>
      </c>
      <c r="BL13" s="1">
        <f t="shared" si="8"/>
        <v>4.5691060510904506</v>
      </c>
    </row>
    <row r="14" spans="1:64">
      <c r="A14"/>
      <c r="B14"/>
      <c r="C14"/>
      <c r="AA14" s="67" t="s">
        <v>73</v>
      </c>
      <c r="AB14" s="51">
        <f>2*AB5*365.24/C8</f>
        <v>-1.4453412623788843E-7</v>
      </c>
      <c r="AC14" s="1" t="s">
        <v>76</v>
      </c>
      <c r="AE14" s="32"/>
      <c r="AW14" s="1">
        <v>1000</v>
      </c>
      <c r="AX14" s="1">
        <f t="shared" si="0"/>
        <v>7.9431186772055441E-3</v>
      </c>
      <c r="AY14" s="1">
        <f t="shared" si="1"/>
        <v>-2.814124967231563E-2</v>
      </c>
      <c r="AZ14" s="1">
        <f t="shared" si="2"/>
        <v>3.6084368349521175E-2</v>
      </c>
      <c r="BA14" s="1">
        <f t="shared" si="3"/>
        <v>0.99066344062101541</v>
      </c>
      <c r="BB14" s="1">
        <f t="shared" si="4"/>
        <v>0.84300143332676469</v>
      </c>
      <c r="BC14" s="1">
        <f t="shared" si="5"/>
        <v>-1.7304292816474125</v>
      </c>
      <c r="BD14" s="1">
        <f t="shared" si="6"/>
        <v>-1.1738809203132452</v>
      </c>
      <c r="BE14" s="1">
        <f t="shared" si="10"/>
        <v>4.6110520831077197</v>
      </c>
      <c r="BF14" s="1">
        <f t="shared" si="10"/>
        <v>4.6110520831077224</v>
      </c>
      <c r="BG14" s="1">
        <f t="shared" si="10"/>
        <v>4.6110520831074115</v>
      </c>
      <c r="BH14" s="1">
        <f t="shared" si="10"/>
        <v>4.6110520831596631</v>
      </c>
      <c r="BI14" s="1">
        <f t="shared" si="10"/>
        <v>4.611052074366083</v>
      </c>
      <c r="BJ14" s="1">
        <f t="shared" si="10"/>
        <v>4.6110535542730569</v>
      </c>
      <c r="BK14" s="1">
        <f t="shared" si="10"/>
        <v>4.6108047972305268</v>
      </c>
      <c r="BL14" s="1">
        <f t="shared" si="8"/>
        <v>4.6694875650064906</v>
      </c>
    </row>
    <row r="15" spans="1:64" ht="15.75">
      <c r="A15" s="35" t="s">
        <v>77</v>
      </c>
      <c r="B15"/>
      <c r="C15" s="71">
        <f ca="1">(C7+C11)+(C8+C12)*INT(MAX(F21:F3511))</f>
        <v>59023.419651422038</v>
      </c>
      <c r="E15" s="49" t="s">
        <v>78</v>
      </c>
      <c r="F15" s="46">
        <v>1</v>
      </c>
      <c r="AA15" s="66" t="s">
        <v>83</v>
      </c>
      <c r="AB15" s="72">
        <f>(AB10-AB2)/AD2</f>
        <v>-8644.3027713929077</v>
      </c>
      <c r="AC15" s="1" t="s">
        <v>84</v>
      </c>
      <c r="AE15" s="32"/>
      <c r="AW15" s="1">
        <v>1500</v>
      </c>
      <c r="AX15" s="1">
        <f t="shared" si="0"/>
        <v>7.2993585163183029E-3</v>
      </c>
      <c r="AY15" s="1">
        <f t="shared" si="1"/>
        <v>-3.0622488721869946E-2</v>
      </c>
      <c r="AZ15" s="1">
        <f t="shared" si="2"/>
        <v>3.7921847238188248E-2</v>
      </c>
      <c r="BA15" s="1">
        <f t="shared" si="3"/>
        <v>0.99647643423042898</v>
      </c>
      <c r="BB15" s="1">
        <f t="shared" si="4"/>
        <v>0.89231451456748634</v>
      </c>
      <c r="BC15" s="1">
        <f t="shared" si="5"/>
        <v>-1.6308214182091643</v>
      </c>
      <c r="BD15" s="1">
        <f t="shared" si="6"/>
        <v>-1.0619015001173111</v>
      </c>
      <c r="BE15" s="1">
        <f t="shared" si="10"/>
        <v>4.7111323123401476</v>
      </c>
      <c r="BF15" s="1">
        <f t="shared" si="10"/>
        <v>4.7111323123401476</v>
      </c>
      <c r="BG15" s="1">
        <f t="shared" si="10"/>
        <v>4.7111323123401476</v>
      </c>
      <c r="BH15" s="1">
        <f t="shared" si="10"/>
        <v>4.7111323123401476</v>
      </c>
      <c r="BI15" s="1">
        <f t="shared" si="10"/>
        <v>4.7111323123406557</v>
      </c>
      <c r="BJ15" s="1">
        <f t="shared" si="10"/>
        <v>4.7111323054594401</v>
      </c>
      <c r="BK15" s="1">
        <f t="shared" si="10"/>
        <v>4.711229271339243</v>
      </c>
      <c r="BL15" s="1">
        <f t="shared" si="8"/>
        <v>4.7698690789225298</v>
      </c>
    </row>
    <row r="16" spans="1:64" ht="15.75">
      <c r="A16" s="35" t="s">
        <v>86</v>
      </c>
      <c r="B16"/>
      <c r="C16" s="71">
        <f ca="1">+C8+C12</f>
        <v>0.34697767774974286</v>
      </c>
      <c r="E16" s="49" t="s">
        <v>87</v>
      </c>
      <c r="F16" s="183">
        <f ca="1">NOW()+15018.5+$C$5/24</f>
        <v>60369.369054745373</v>
      </c>
      <c r="AA16" s="62" t="s">
        <v>89</v>
      </c>
      <c r="AB16" s="72">
        <f>365.24*AB8</f>
        <v>10859.165603329191</v>
      </c>
      <c r="AC16" s="1" t="s">
        <v>28</v>
      </c>
      <c r="AD16" s="51"/>
      <c r="AE16" s="32"/>
      <c r="AW16" s="1">
        <v>2000</v>
      </c>
      <c r="AX16" s="1">
        <f t="shared" si="0"/>
        <v>6.2492159882037643E-3</v>
      </c>
      <c r="AY16" s="1">
        <f t="shared" si="1"/>
        <v>-3.31380547055505E-2</v>
      </c>
      <c r="AZ16" s="1">
        <f t="shared" si="2"/>
        <v>3.9387270693754264E-2</v>
      </c>
      <c r="BA16" s="1">
        <f t="shared" si="3"/>
        <v>1.0023936366533694</v>
      </c>
      <c r="BB16" s="1">
        <f t="shared" si="4"/>
        <v>0.93320643398515501</v>
      </c>
      <c r="BC16" s="1">
        <f t="shared" si="5"/>
        <v>-1.5300331400662075</v>
      </c>
      <c r="BD16" s="1">
        <f t="shared" si="6"/>
        <v>-0.96004561467779514</v>
      </c>
      <c r="BE16" s="1">
        <f t="shared" si="10"/>
        <v>4.811803797843675</v>
      </c>
      <c r="BF16" s="1">
        <f t="shared" si="10"/>
        <v>4.8118037978436776</v>
      </c>
      <c r="BG16" s="1">
        <f t="shared" si="10"/>
        <v>4.8118037978441839</v>
      </c>
      <c r="BH16" s="1">
        <f t="shared" si="10"/>
        <v>4.811803797931109</v>
      </c>
      <c r="BI16" s="1">
        <f t="shared" si="10"/>
        <v>4.8118038128417577</v>
      </c>
      <c r="BJ16" s="1">
        <f t="shared" si="10"/>
        <v>4.8118063705148364</v>
      </c>
      <c r="BK16" s="1">
        <f t="shared" si="10"/>
        <v>4.812244130440984</v>
      </c>
      <c r="BL16" s="1">
        <f t="shared" si="8"/>
        <v>4.8702505928385698</v>
      </c>
    </row>
    <row r="17" spans="1:64" ht="15.75">
      <c r="A17" s="49" t="s">
        <v>90</v>
      </c>
      <c r="B17"/>
      <c r="C17">
        <f>COUNT(C21:C2169)</f>
        <v>85</v>
      </c>
      <c r="E17" s="49" t="s">
        <v>91</v>
      </c>
      <c r="F17" s="61">
        <f ca="1">ROUND(2*(F16-$C$7)/$C$8,0)/2+F15</f>
        <v>42377.5</v>
      </c>
      <c r="AA17" s="62" t="s">
        <v>92</v>
      </c>
      <c r="AB17" s="77">
        <f>AB13^3/AB8^2</f>
        <v>0.41790572674754245</v>
      </c>
      <c r="AC17" s="1" t="s">
        <v>300</v>
      </c>
      <c r="AE17" s="32"/>
      <c r="AW17" s="1">
        <v>2500</v>
      </c>
      <c r="AX17" s="1">
        <f t="shared" si="0"/>
        <v>4.7710310722768046E-3</v>
      </c>
      <c r="AY17" s="1">
        <f t="shared" si="1"/>
        <v>-3.5687947623357294E-2</v>
      </c>
      <c r="AZ17" s="1">
        <f t="shared" si="2"/>
        <v>4.0458978695634099E-2</v>
      </c>
      <c r="BA17" s="1">
        <f t="shared" si="3"/>
        <v>1.0083564715227669</v>
      </c>
      <c r="BB17" s="1">
        <f t="shared" si="4"/>
        <v>0.96494295006170627</v>
      </c>
      <c r="BC17" s="1">
        <f t="shared" si="5"/>
        <v>-1.4280422154761161</v>
      </c>
      <c r="BD17" s="1">
        <f t="shared" si="6"/>
        <v>-0.86654481266287142</v>
      </c>
      <c r="BE17" s="1">
        <f t="shared" si="10"/>
        <v>4.9130741281213854</v>
      </c>
      <c r="BF17" s="1">
        <f t="shared" si="10"/>
        <v>4.9130741281215533</v>
      </c>
      <c r="BG17" s="1">
        <f t="shared" si="10"/>
        <v>4.9130741281358619</v>
      </c>
      <c r="BH17" s="1">
        <f t="shared" si="10"/>
        <v>4.9130741293579065</v>
      </c>
      <c r="BI17" s="1">
        <f t="shared" si="10"/>
        <v>4.9130742337290512</v>
      </c>
      <c r="BJ17" s="1">
        <f t="shared" si="10"/>
        <v>4.913083147555767</v>
      </c>
      <c r="BK17" s="1">
        <f t="shared" si="10"/>
        <v>4.9138429980227878</v>
      </c>
      <c r="BL17" s="1">
        <f t="shared" si="8"/>
        <v>4.9706321067546089</v>
      </c>
    </row>
    <row r="18" spans="1:64" ht="15.75">
      <c r="A18" s="35" t="s">
        <v>93</v>
      </c>
      <c r="B18"/>
      <c r="C18" s="186">
        <f ca="1">+C15</f>
        <v>59023.419651422038</v>
      </c>
      <c r="D18" s="187">
        <f ca="1">+C16</f>
        <v>0.34697767774974286</v>
      </c>
      <c r="E18" s="49" t="s">
        <v>94</v>
      </c>
      <c r="F18" s="51">
        <f ca="1">ROUND(2*(F16-$C$15)/$C$16,0)/2+F15</f>
        <v>3880</v>
      </c>
      <c r="AA18" s="82" t="s">
        <v>96</v>
      </c>
      <c r="AB18" s="83">
        <f>2*PI()/(AB8*365.2422)*AD2</f>
        <v>2.0076302783207897E-4</v>
      </c>
      <c r="AC18" s="84" t="s">
        <v>97</v>
      </c>
      <c r="AD18" s="84"/>
      <c r="AE18" s="85"/>
      <c r="AW18" s="1">
        <v>3000</v>
      </c>
      <c r="AX18" s="1">
        <f t="shared" si="0"/>
        <v>2.8465830046605842E-3</v>
      </c>
      <c r="AY18" s="1">
        <f t="shared" si="1"/>
        <v>-3.8272167475290331E-2</v>
      </c>
      <c r="AZ18" s="1">
        <f t="shared" si="2"/>
        <v>4.1118750479950915E-2</v>
      </c>
      <c r="BA18" s="1">
        <f t="shared" si="3"/>
        <v>1.0143015531690154</v>
      </c>
      <c r="BB18" s="1">
        <f t="shared" si="4"/>
        <v>0.98684744717133943</v>
      </c>
      <c r="BC18" s="1">
        <f t="shared" si="5"/>
        <v>-1.3248385947424102</v>
      </c>
      <c r="BD18" s="1">
        <f t="shared" si="6"/>
        <v>-0.77998874695201625</v>
      </c>
      <c r="BE18" s="1">
        <f t="shared" si="10"/>
        <v>5.014944745972099</v>
      </c>
      <c r="BF18" s="1">
        <f t="shared" si="10"/>
        <v>5.0149447459738266</v>
      </c>
      <c r="BG18" s="1">
        <f t="shared" si="10"/>
        <v>5.0149447460725201</v>
      </c>
      <c r="BH18" s="1">
        <f t="shared" si="10"/>
        <v>5.014944751711786</v>
      </c>
      <c r="BI18" s="1">
        <f t="shared" si="10"/>
        <v>5.0149450739319397</v>
      </c>
      <c r="BJ18" s="1">
        <f t="shared" si="10"/>
        <v>5.0149634846126681</v>
      </c>
      <c r="BK18" s="1">
        <f t="shared" si="10"/>
        <v>5.0160136177801924</v>
      </c>
      <c r="BL18" s="1">
        <f t="shared" si="8"/>
        <v>5.071013620670648</v>
      </c>
    </row>
    <row r="19" spans="1:64">
      <c r="E19" s="49" t="s">
        <v>98</v>
      </c>
      <c r="F19" s="86">
        <f ca="1">+$C$15+$C$16*F18-15018.5-$C$5/24</f>
        <v>45350.859707757707</v>
      </c>
      <c r="AA19" s="95"/>
      <c r="AC19" s="95"/>
      <c r="AW19" s="1">
        <v>3500</v>
      </c>
      <c r="AX19" s="1">
        <f t="shared" si="0"/>
        <v>4.6156613335821689E-4</v>
      </c>
      <c r="AY19" s="1">
        <f t="shared" si="1"/>
        <v>-4.0890714261349603E-2</v>
      </c>
      <c r="AZ19" s="1">
        <f t="shared" si="2"/>
        <v>4.135228039470782E-2</v>
      </c>
      <c r="BA19" s="1">
        <f t="shared" si="3"/>
        <v>1.0201611757401527</v>
      </c>
      <c r="BB19" s="1">
        <f t="shared" si="4"/>
        <v>0.99832114671578276</v>
      </c>
      <c r="BC19" s="1">
        <f t="shared" si="5"/>
        <v>-1.2204256433060625</v>
      </c>
      <c r="BD19" s="1">
        <f t="shared" si="6"/>
        <v>-0.69923569179545331</v>
      </c>
      <c r="BE19" s="1">
        <f t="shared" si="10"/>
        <v>5.1174104867348786</v>
      </c>
      <c r="BF19" s="1">
        <f t="shared" si="10"/>
        <v>5.1174104867435037</v>
      </c>
      <c r="BG19" s="1">
        <f t="shared" si="10"/>
        <v>5.1174104871161923</v>
      </c>
      <c r="BH19" s="1">
        <f t="shared" si="10"/>
        <v>5.1174105032188111</v>
      </c>
      <c r="BI19" s="1">
        <f t="shared" si="10"/>
        <v>5.1174111989589708</v>
      </c>
      <c r="BJ19" s="1">
        <f t="shared" si="10"/>
        <v>5.1174412584803708</v>
      </c>
      <c r="BK19" s="1">
        <f t="shared" si="10"/>
        <v>5.1187379770135788</v>
      </c>
      <c r="BL19" s="1">
        <f t="shared" si="8"/>
        <v>5.171395134586688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-2.3939433875356797E-3</v>
      </c>
      <c r="AY20" s="1">
        <f t="shared" si="1"/>
        <v>-4.3543587981535119E-2</v>
      </c>
      <c r="AZ20" s="1">
        <f t="shared" si="2"/>
        <v>4.1149644593999439E-2</v>
      </c>
      <c r="BA20" s="1">
        <f t="shared" si="3"/>
        <v>1.0258640482201908</v>
      </c>
      <c r="BB20" s="1">
        <f t="shared" si="4"/>
        <v>0.9988649278703291</v>
      </c>
      <c r="BC20" s="1">
        <f t="shared" si="5"/>
        <v>-1.1148212736516472</v>
      </c>
      <c r="BD20" s="1">
        <f t="shared" si="6"/>
        <v>-0.62334822030520454</v>
      </c>
      <c r="BE20" s="1">
        <f t="shared" si="10"/>
        <v>5.2204591779757097</v>
      </c>
      <c r="BF20" s="1">
        <f t="shared" si="10"/>
        <v>5.220459178004127</v>
      </c>
      <c r="BG20" s="1">
        <f t="shared" si="10"/>
        <v>5.2204591789986141</v>
      </c>
      <c r="BH20" s="1">
        <f t="shared" si="10"/>
        <v>5.2204592138013002</v>
      </c>
      <c r="BI20" s="1">
        <f t="shared" si="10"/>
        <v>5.2204604317418086</v>
      </c>
      <c r="BJ20" s="1">
        <f t="shared" si="10"/>
        <v>5.2205030526101668</v>
      </c>
      <c r="BK20" s="1">
        <f t="shared" si="10"/>
        <v>5.2219924879798523</v>
      </c>
      <c r="BL20" s="1">
        <f t="shared" si="8"/>
        <v>5.2717766485027271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-0.16316656021448159</v>
      </c>
      <c r="P21" s="1">
        <f t="shared" ref="P21:P52" si="15">+D$11+D$12*F21+D$13*F21^2</f>
        <v>-2.1135721897368349E-3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-1.0684561538135042E-3</v>
      </c>
      <c r="Z21" s="1">
        <f t="shared" ref="Z21:Z52" si="18">F21</f>
        <v>-4740.5</v>
      </c>
      <c r="AA21" s="1">
        <f t="shared" ref="AA21:AA52" si="19">AB$3+AB$4*Z21+AB$5*Z21^2+AH21</f>
        <v>-4.343716036485477E-3</v>
      </c>
      <c r="AB21" s="1">
        <f t="shared" ref="AB21:AB52" si="20">G21-AH21</f>
        <v>-1.0684561538135042E-3</v>
      </c>
      <c r="AC21" s="1">
        <f t="shared" ref="AC21:AC52" si="21">+G21-P21</f>
        <v>-1.1850278108253114E-3</v>
      </c>
      <c r="AE21" s="1">
        <f t="shared" ref="AE21:AE52" si="22">+(G21-AA21)^2*S21</f>
        <v>1.0922675285440968E-6</v>
      </c>
      <c r="AF21" s="1">
        <f t="shared" ref="AF21:AF52" si="23">IF(S21&lt;&gt;0,G21-P21,-9999)</f>
        <v>-1.1850278108253114E-3</v>
      </c>
      <c r="AG21" s="2"/>
      <c r="AH21" s="1">
        <f t="shared" ref="AH21:AH52" si="24">$AB$6*($AB$11/AI21*AJ21+$AB$12)</f>
        <v>-2.2301438467486421E-3</v>
      </c>
      <c r="AI21" s="1">
        <f t="shared" ref="AI21:AI52" si="25">1+$AB$7*COS(AL21)</f>
        <v>0.94453053666865272</v>
      </c>
      <c r="AJ21" s="1">
        <f t="shared" ref="AJ21:AJ52" si="26">SIN(AL21+RADIANS($AB$9))</f>
        <v>-7.3145825635847594E-2</v>
      </c>
      <c r="AK21" s="1">
        <f t="shared" ref="AK21:AK52" si="27">$AB$7*SIN(AL21)</f>
        <v>-1.9317138364515572E-2</v>
      </c>
      <c r="AL21" s="1">
        <f t="shared" ref="AL21:AL52" si="28">2*ATAN(AM21)</f>
        <v>-2.8064793479654409</v>
      </c>
      <c r="AM21" s="1">
        <f t="shared" ref="AM21:AM52" si="29">SQRT((1+$AB$7)/(1-$AB$7))*TAN(AN21/2)</f>
        <v>-5.9121736427859828</v>
      </c>
      <c r="AN21" s="1">
        <f t="shared" ref="AN21:AT30" si="30">$AU21+$AB$7*SIN(AO21)</f>
        <v>3.4965911369608231</v>
      </c>
      <c r="AO21" s="1">
        <f t="shared" si="30"/>
        <v>3.49659113755974</v>
      </c>
      <c r="AP21" s="1">
        <f t="shared" si="30"/>
        <v>3.4965911266850536</v>
      </c>
      <c r="AQ21" s="1">
        <f t="shared" si="30"/>
        <v>3.4965913241395383</v>
      </c>
      <c r="AR21" s="1">
        <f t="shared" si="30"/>
        <v>3.4965877389098043</v>
      </c>
      <c r="AS21" s="1">
        <f t="shared" si="30"/>
        <v>3.4966528375518142</v>
      </c>
      <c r="AT21" s="1">
        <f t="shared" si="30"/>
        <v>3.4954710563627414</v>
      </c>
      <c r="AU21" s="1">
        <f t="shared" ref="AU21:AU52" si="31">RADIANS($AB$9)+$AB$18*(F21-AB$15)</f>
        <v>3.5170074037364412</v>
      </c>
      <c r="AW21" s="1">
        <v>4500</v>
      </c>
      <c r="AX21" s="1">
        <f t="shared" si="0"/>
        <v>-5.7250476432375366E-3</v>
      </c>
      <c r="AY21" s="1">
        <f t="shared" si="1"/>
        <v>-4.6230788635846877E-2</v>
      </c>
      <c r="AZ21" s="1">
        <f t="shared" si="2"/>
        <v>4.050574099260934E-2</v>
      </c>
      <c r="BA21" s="1">
        <f t="shared" si="3"/>
        <v>1.0313362950819447</v>
      </c>
      <c r="BB21" s="1">
        <f t="shared" si="4"/>
        <v>0.98810199644470109</v>
      </c>
      <c r="BC21" s="1">
        <f t="shared" si="5"/>
        <v>-1.0080589085731471</v>
      </c>
      <c r="BD21" s="1">
        <f t="shared" si="6"/>
        <v>-0.55154609142230449</v>
      </c>
      <c r="BE21" s="1">
        <f t="shared" si="10"/>
        <v>5.3240713264751722</v>
      </c>
      <c r="BF21" s="1">
        <f t="shared" si="10"/>
        <v>5.3240713265459965</v>
      </c>
      <c r="BG21" s="1">
        <f t="shared" si="10"/>
        <v>5.3240713286457799</v>
      </c>
      <c r="BH21" s="1">
        <f t="shared" si="10"/>
        <v>5.3240713908996753</v>
      </c>
      <c r="BI21" s="1">
        <f t="shared" si="10"/>
        <v>5.3240732365859182</v>
      </c>
      <c r="BJ21" s="1">
        <f t="shared" si="10"/>
        <v>5.324127954774772</v>
      </c>
      <c r="BK21" s="1">
        <f t="shared" si="10"/>
        <v>5.3257482253736059</v>
      </c>
      <c r="BL21" s="1">
        <f t="shared" si="8"/>
        <v>5.3721581624187671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-0.16664216926084208</v>
      </c>
      <c r="P22" s="1">
        <f t="shared" si="15"/>
        <v>-1.5593441632352351E-2</v>
      </c>
      <c r="Q22" s="271">
        <f t="shared" si="16"/>
        <v>30076.887000000002</v>
      </c>
      <c r="S22" s="2">
        <v>1</v>
      </c>
      <c r="X22" s="1">
        <f t="shared" si="17"/>
        <v>-1.6119572497702198E-2</v>
      </c>
      <c r="Z22" s="1">
        <f t="shared" si="18"/>
        <v>-1643.5</v>
      </c>
      <c r="AA22" s="1">
        <f t="shared" si="19"/>
        <v>5.6839308710405073E-3</v>
      </c>
      <c r="AB22" s="1">
        <f t="shared" si="20"/>
        <v>-1.6119572497702198E-2</v>
      </c>
      <c r="AC22" s="1">
        <f t="shared" si="21"/>
        <v>2.0751241638043011E-2</v>
      </c>
      <c r="AE22" s="1">
        <f t="shared" si="22"/>
        <v>2.7681368747377881E-7</v>
      </c>
      <c r="AF22" s="1">
        <f t="shared" si="23"/>
        <v>2.0751241638043011E-2</v>
      </c>
      <c r="AG22" s="2"/>
      <c r="AH22" s="1">
        <f t="shared" si="24"/>
        <v>2.1277372503392858E-2</v>
      </c>
      <c r="AI22" s="1">
        <f t="shared" si="25"/>
        <v>0.96360071545316528</v>
      </c>
      <c r="AJ22" s="1">
        <f t="shared" si="26"/>
        <v>0.47424797589788487</v>
      </c>
      <c r="AK22" s="1">
        <f t="shared" si="27"/>
        <v>-4.6098864208785839E-2</v>
      </c>
      <c r="AL22" s="1">
        <f t="shared" si="28"/>
        <v>-2.2391584973018492</v>
      </c>
      <c r="AM22" s="1">
        <f t="shared" si="29"/>
        <v>-2.0637405962399975</v>
      </c>
      <c r="AN22" s="1">
        <f t="shared" si="30"/>
        <v>4.0910128831527475</v>
      </c>
      <c r="AO22" s="1">
        <f t="shared" si="30"/>
        <v>4.0910128832291139</v>
      </c>
      <c r="AP22" s="1">
        <f t="shared" si="30"/>
        <v>4.091012880995792</v>
      </c>
      <c r="AQ22" s="1">
        <f t="shared" si="30"/>
        <v>4.0910129463092479</v>
      </c>
      <c r="AR22" s="1">
        <f t="shared" si="30"/>
        <v>4.0910110362210421</v>
      </c>
      <c r="AS22" s="1">
        <f t="shared" si="30"/>
        <v>4.0910668987437537</v>
      </c>
      <c r="AT22" s="1">
        <f t="shared" si="30"/>
        <v>4.0894349365994058</v>
      </c>
      <c r="AU22" s="1">
        <f t="shared" si="31"/>
        <v>4.1387705009323899</v>
      </c>
      <c r="AW22" s="1">
        <v>5000</v>
      </c>
      <c r="AX22" s="1">
        <f t="shared" si="0"/>
        <v>-9.5316339474654024E-3</v>
      </c>
      <c r="AY22" s="1">
        <f t="shared" si="1"/>
        <v>-4.8952316224284864E-2</v>
      </c>
      <c r="AZ22" s="1">
        <f t="shared" si="2"/>
        <v>3.9420682276819462E-2</v>
      </c>
      <c r="BA22" s="1">
        <f t="shared" si="3"/>
        <v>1.0365027285928534</v>
      </c>
      <c r="BB22" s="1">
        <f t="shared" si="4"/>
        <v>0.96580038701938498</v>
      </c>
      <c r="BC22" s="1">
        <f t="shared" si="5"/>
        <v>-0.90018820208833306</v>
      </c>
      <c r="BD22" s="1">
        <f t="shared" si="6"/>
        <v>-0.483171129681225</v>
      </c>
      <c r="BE22" s="1">
        <f t="shared" ref="BE22:BK31" si="32">$BL22+$AB$7*SIN(BF22)</f>
        <v>5.4282199197115775</v>
      </c>
      <c r="BF22" s="1">
        <f t="shared" si="32"/>
        <v>5.4282199198550023</v>
      </c>
      <c r="BG22" s="1">
        <f t="shared" si="32"/>
        <v>5.4282199235758979</v>
      </c>
      <c r="BH22" s="1">
        <f t="shared" si="32"/>
        <v>5.4282200201079194</v>
      </c>
      <c r="BI22" s="1">
        <f t="shared" si="32"/>
        <v>5.4282225244553937</v>
      </c>
      <c r="BJ22" s="1">
        <f t="shared" si="32"/>
        <v>5.4282874926691829</v>
      </c>
      <c r="BK22" s="1">
        <f t="shared" si="32"/>
        <v>5.4299712175467985</v>
      </c>
      <c r="BL22" s="1">
        <f t="shared" si="8"/>
        <v>5.4725396763348062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-0.17138199322187</v>
      </c>
      <c r="P23" s="1">
        <f t="shared" si="15"/>
        <v>-3.6099116029693297E-2</v>
      </c>
      <c r="Q23" s="271">
        <f t="shared" si="16"/>
        <v>31542.350100000003</v>
      </c>
      <c r="S23" s="2">
        <v>1</v>
      </c>
      <c r="X23" s="1">
        <f t="shared" si="17"/>
        <v>-3.7296645256363829E-2</v>
      </c>
      <c r="Z23" s="1">
        <f t="shared" si="18"/>
        <v>2580</v>
      </c>
      <c r="AA23" s="1">
        <f t="shared" si="19"/>
        <v>4.4935292292628687E-3</v>
      </c>
      <c r="AB23" s="1">
        <f t="shared" si="20"/>
        <v>-3.7296645256363829E-2</v>
      </c>
      <c r="AC23" s="1">
        <f t="shared" si="21"/>
        <v>3.9395116032285633E-2</v>
      </c>
      <c r="AE23" s="1">
        <f t="shared" si="22"/>
        <v>1.4340762487301231E-6</v>
      </c>
      <c r="AF23" s="1">
        <f t="shared" si="23"/>
        <v>3.9395116032285633E-2</v>
      </c>
      <c r="AG23" s="2"/>
      <c r="AH23" s="1">
        <f t="shared" si="24"/>
        <v>4.0592645258956166E-2</v>
      </c>
      <c r="AI23" s="1">
        <f t="shared" si="25"/>
        <v>1.0093105884006144</v>
      </c>
      <c r="AJ23" s="1">
        <f t="shared" si="26"/>
        <v>0.96912497973798306</v>
      </c>
      <c r="AK23" s="1">
        <f t="shared" si="27"/>
        <v>-5.7994190575400374E-2</v>
      </c>
      <c r="AL23" s="1">
        <f t="shared" si="28"/>
        <v>-1.4116112084003896</v>
      </c>
      <c r="AM23" s="1">
        <f t="shared" si="29"/>
        <v>-0.8522616501822956</v>
      </c>
      <c r="AN23" s="1">
        <f t="shared" si="30"/>
        <v>4.929333140629911</v>
      </c>
      <c r="AO23" s="1">
        <f t="shared" si="30"/>
        <v>4.929333140630173</v>
      </c>
      <c r="AP23" s="1">
        <f t="shared" si="30"/>
        <v>4.9293331406508756</v>
      </c>
      <c r="AQ23" s="1">
        <f t="shared" si="30"/>
        <v>4.9293331422883906</v>
      </c>
      <c r="AR23" s="1">
        <f t="shared" si="30"/>
        <v>4.929333271808952</v>
      </c>
      <c r="AS23" s="1">
        <f t="shared" si="30"/>
        <v>4.9293435161032857</v>
      </c>
      <c r="AT23" s="1">
        <f t="shared" si="30"/>
        <v>4.9301522754721185</v>
      </c>
      <c r="AU23" s="1">
        <f t="shared" si="31"/>
        <v>4.9866931489811748</v>
      </c>
      <c r="AW23" s="1">
        <v>5500</v>
      </c>
      <c r="AX23" s="1">
        <f t="shared" si="0"/>
        <v>-1.3808050812600628E-2</v>
      </c>
      <c r="AY23" s="1">
        <f t="shared" si="1"/>
        <v>-5.1708170746849101E-2</v>
      </c>
      <c r="AZ23" s="1">
        <f t="shared" si="2"/>
        <v>3.7900119934248473E-2</v>
      </c>
      <c r="BA23" s="1">
        <f t="shared" si="3"/>
        <v>1.041288380641302</v>
      </c>
      <c r="BB23" s="1">
        <f t="shared" si="4"/>
        <v>0.93189405252154456</v>
      </c>
      <c r="BC23" s="1">
        <f t="shared" si="5"/>
        <v>-0.7912754421864161</v>
      </c>
      <c r="BD23" s="1">
        <f t="shared" si="6"/>
        <v>-0.41766059831612562</v>
      </c>
      <c r="BE23" s="1">
        <f t="shared" si="32"/>
        <v>5.5328703687613237</v>
      </c>
      <c r="BF23" s="1">
        <f t="shared" si="32"/>
        <v>5.5328703690070675</v>
      </c>
      <c r="BG23" s="1">
        <f t="shared" si="32"/>
        <v>5.5328703747267767</v>
      </c>
      <c r="BH23" s="1">
        <f t="shared" si="32"/>
        <v>5.5328705078532963</v>
      </c>
      <c r="BI23" s="1">
        <f t="shared" si="32"/>
        <v>5.5328736063749</v>
      </c>
      <c r="BJ23" s="1">
        <f t="shared" si="32"/>
        <v>5.5329457219804645</v>
      </c>
      <c r="BK23" s="1">
        <f t="shared" si="32"/>
        <v>5.5346227885349686</v>
      </c>
      <c r="BL23" s="1">
        <f t="shared" si="8"/>
        <v>5.5729211902508453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-0.17255811149135203</v>
      </c>
      <c r="P24" s="1">
        <f t="shared" si="15"/>
        <v>-4.1566580911126381E-2</v>
      </c>
      <c r="Q24" s="271">
        <f t="shared" si="16"/>
        <v>31905.979899999998</v>
      </c>
      <c r="S24" s="2">
        <v>1</v>
      </c>
      <c r="X24" s="1">
        <f t="shared" si="17"/>
        <v>-4.2028633093936618E-2</v>
      </c>
      <c r="Z24" s="1">
        <f t="shared" si="18"/>
        <v>3628</v>
      </c>
      <c r="AA24" s="1">
        <f t="shared" si="19"/>
        <v>-2.2434781964044553E-4</v>
      </c>
      <c r="AB24" s="1">
        <f t="shared" si="20"/>
        <v>-4.2028633093936618E-2</v>
      </c>
      <c r="AC24" s="1">
        <f t="shared" si="21"/>
        <v>4.0880180908675699E-2</v>
      </c>
      <c r="AE24" s="1">
        <f t="shared" si="22"/>
        <v>2.1349221963970439E-7</v>
      </c>
      <c r="AF24" s="1">
        <f t="shared" si="23"/>
        <v>4.0880180908675699E-2</v>
      </c>
      <c r="AG24" s="2"/>
      <c r="AH24" s="1">
        <f t="shared" si="24"/>
        <v>4.1342233091485936E-2</v>
      </c>
      <c r="AI24" s="1">
        <f t="shared" si="25"/>
        <v>1.0216389482527017</v>
      </c>
      <c r="AJ24" s="1">
        <f t="shared" si="26"/>
        <v>0.99951856111159387</v>
      </c>
      <c r="AK24" s="1">
        <f t="shared" si="27"/>
        <v>-5.460557769475944E-2</v>
      </c>
      <c r="AL24" s="1">
        <f t="shared" si="28"/>
        <v>-1.1935033295062409</v>
      </c>
      <c r="AM24" s="1">
        <f t="shared" si="29"/>
        <v>-0.67937866926459201</v>
      </c>
      <c r="AN24" s="1">
        <f t="shared" si="30"/>
        <v>5.1437360840816995</v>
      </c>
      <c r="AO24" s="1">
        <f t="shared" si="30"/>
        <v>5.1437360840937902</v>
      </c>
      <c r="AP24" s="1">
        <f t="shared" si="30"/>
        <v>5.1437360845861217</v>
      </c>
      <c r="AQ24" s="1">
        <f t="shared" si="30"/>
        <v>5.1437361046341659</v>
      </c>
      <c r="AR24" s="1">
        <f t="shared" si="30"/>
        <v>5.1437369210028949</v>
      </c>
      <c r="AS24" s="1">
        <f t="shared" si="30"/>
        <v>5.1437701628115491</v>
      </c>
      <c r="AT24" s="1">
        <f t="shared" si="30"/>
        <v>5.1451217069867141</v>
      </c>
      <c r="AU24" s="1">
        <f t="shared" si="31"/>
        <v>5.1970928021491938</v>
      </c>
      <c r="AW24" s="1">
        <v>6000</v>
      </c>
      <c r="AX24" s="1">
        <f t="shared" si="0"/>
        <v>-1.8542875591097276E-2</v>
      </c>
      <c r="AY24" s="1">
        <f t="shared" si="1"/>
        <v>-5.4498352203539567E-2</v>
      </c>
      <c r="AZ24" s="1">
        <f t="shared" si="2"/>
        <v>3.5955476612442291E-2</v>
      </c>
      <c r="BA24" s="1">
        <f t="shared" si="3"/>
        <v>1.0456202601623541</v>
      </c>
      <c r="BB24" s="1">
        <f t="shared" si="4"/>
        <v>0.88650112142740534</v>
      </c>
      <c r="BC24" s="1">
        <f t="shared" si="5"/>
        <v>-0.68140356305766114</v>
      </c>
      <c r="BD24" s="1">
        <f t="shared" si="6"/>
        <v>-0.35452666952772138</v>
      </c>
      <c r="BE24" s="1">
        <f t="shared" si="32"/>
        <v>5.6379806172439215</v>
      </c>
      <c r="BF24" s="1">
        <f t="shared" si="32"/>
        <v>5.6379806176084841</v>
      </c>
      <c r="BG24" s="1">
        <f t="shared" si="32"/>
        <v>5.637980625376799</v>
      </c>
      <c r="BH24" s="1">
        <f t="shared" si="32"/>
        <v>5.6379807909089408</v>
      </c>
      <c r="BI24" s="1">
        <f t="shared" si="32"/>
        <v>5.6379843181668248</v>
      </c>
      <c r="BJ24" s="1">
        <f t="shared" si="32"/>
        <v>5.6380594768620789</v>
      </c>
      <c r="BK24" s="1">
        <f t="shared" si="32"/>
        <v>5.639659947446459</v>
      </c>
      <c r="BL24" s="1">
        <f t="shared" si="8"/>
        <v>5.6733027041668853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-0.17260636825240902</v>
      </c>
      <c r="P25" s="1">
        <f t="shared" si="15"/>
        <v>-4.1794134675679037E-2</v>
      </c>
      <c r="Q25" s="271">
        <f t="shared" si="16"/>
        <v>31920.899799999999</v>
      </c>
      <c r="S25" s="2">
        <v>1</v>
      </c>
      <c r="X25" s="1">
        <f t="shared" si="17"/>
        <v>-4.2207216929471318E-2</v>
      </c>
      <c r="Z25" s="1">
        <f t="shared" si="18"/>
        <v>3671</v>
      </c>
      <c r="AA25" s="1">
        <f t="shared" si="19"/>
        <v>-4.6171774258934456E-4</v>
      </c>
      <c r="AB25" s="1">
        <f t="shared" si="20"/>
        <v>-4.2207216929471318E-2</v>
      </c>
      <c r="AC25" s="1">
        <f t="shared" si="21"/>
        <v>4.0919334679297412E-2</v>
      </c>
      <c r="AE25" s="1">
        <f t="shared" si="22"/>
        <v>1.7063694839811043E-7</v>
      </c>
      <c r="AF25" s="1">
        <f t="shared" si="23"/>
        <v>4.0919334679297412E-2</v>
      </c>
      <c r="AG25" s="2"/>
      <c r="AH25" s="1">
        <f t="shared" si="24"/>
        <v>4.1332416933089693E-2</v>
      </c>
      <c r="AI25" s="1">
        <f t="shared" si="25"/>
        <v>1.0221328710583335</v>
      </c>
      <c r="AJ25" s="1">
        <f t="shared" si="26"/>
        <v>0.99975867272935615</v>
      </c>
      <c r="AK25" s="1">
        <f t="shared" si="27"/>
        <v>-5.4407253336082817E-2</v>
      </c>
      <c r="AL25" s="1">
        <f t="shared" si="28"/>
        <v>-1.1844416544515339</v>
      </c>
      <c r="AM25" s="1">
        <f t="shared" si="29"/>
        <v>-0.67277687548293275</v>
      </c>
      <c r="AN25" s="1">
        <f t="shared" si="30"/>
        <v>5.1525883726443045</v>
      </c>
      <c r="AO25" s="1">
        <f t="shared" si="30"/>
        <v>5.1525883726577737</v>
      </c>
      <c r="AP25" s="1">
        <f t="shared" si="30"/>
        <v>5.1525883731959157</v>
      </c>
      <c r="AQ25" s="1">
        <f t="shared" si="30"/>
        <v>5.1525883946967195</v>
      </c>
      <c r="AR25" s="1">
        <f t="shared" si="30"/>
        <v>5.1525892537342441</v>
      </c>
      <c r="AS25" s="1">
        <f t="shared" si="30"/>
        <v>5.1526235742140161</v>
      </c>
      <c r="AT25" s="1">
        <f t="shared" si="30"/>
        <v>5.1539927153112286</v>
      </c>
      <c r="AU25" s="1">
        <f t="shared" si="31"/>
        <v>5.2057256123459732</v>
      </c>
      <c r="AW25" s="1">
        <v>6500</v>
      </c>
      <c r="AX25" s="1">
        <f t="shared" si="0"/>
        <v>-2.3718795590837317E-2</v>
      </c>
      <c r="AY25" s="1">
        <f t="shared" si="1"/>
        <v>-5.7322860594356276E-2</v>
      </c>
      <c r="AZ25" s="1">
        <f t="shared" si="2"/>
        <v>3.3604065003518958E-2</v>
      </c>
      <c r="BA25" s="1">
        <f t="shared" si="3"/>
        <v>1.0494292784274082</v>
      </c>
      <c r="BB25" s="1">
        <f t="shared" si="4"/>
        <v>0.82993782349244782</v>
      </c>
      <c r="BC25" s="1">
        <f t="shared" si="5"/>
        <v>-0.57067170461344807</v>
      </c>
      <c r="BD25" s="1">
        <f t="shared" si="6"/>
        <v>-0.29334031891968904</v>
      </c>
      <c r="BE25" s="1">
        <f t="shared" si="32"/>
        <v>5.7435014363311083</v>
      </c>
      <c r="BF25" s="1">
        <f t="shared" si="32"/>
        <v>5.7435014368046442</v>
      </c>
      <c r="BG25" s="1">
        <f t="shared" si="32"/>
        <v>5.74350144620231</v>
      </c>
      <c r="BH25" s="1">
        <f t="shared" si="32"/>
        <v>5.7435016327060469</v>
      </c>
      <c r="BI25" s="1">
        <f t="shared" si="32"/>
        <v>5.7435053340083115</v>
      </c>
      <c r="BJ25" s="1">
        <f t="shared" si="32"/>
        <v>5.7435787873457711</v>
      </c>
      <c r="BK25" s="1">
        <f t="shared" si="32"/>
        <v>5.7450358212942749</v>
      </c>
      <c r="BL25" s="1">
        <f t="shared" si="8"/>
        <v>5.7736842180829253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-0.17765424990902171</v>
      </c>
      <c r="P26" s="1">
        <f t="shared" si="15"/>
        <v>-6.6999600793862399E-2</v>
      </c>
      <c r="Q26" s="271">
        <f t="shared" si="16"/>
        <v>33481.569000000003</v>
      </c>
      <c r="S26" s="2">
        <v>1</v>
      </c>
      <c r="X26" s="1">
        <f t="shared" si="17"/>
        <v>-6.5468319607972947E-2</v>
      </c>
      <c r="Z26" s="1">
        <f t="shared" si="18"/>
        <v>8169</v>
      </c>
      <c r="AA26" s="1">
        <f t="shared" si="19"/>
        <v>-4.3848481179593439E-2</v>
      </c>
      <c r="AB26" s="1">
        <f t="shared" si="20"/>
        <v>-6.5468319607972947E-2</v>
      </c>
      <c r="AC26" s="1">
        <f t="shared" si="21"/>
        <v>2.4682400800158419E-2</v>
      </c>
      <c r="AE26" s="1">
        <f t="shared" si="22"/>
        <v>2.344822070259028E-6</v>
      </c>
      <c r="AF26" s="1">
        <f t="shared" si="23"/>
        <v>2.4682400800158419E-2</v>
      </c>
      <c r="AG26" s="2"/>
      <c r="AH26" s="1">
        <f t="shared" si="24"/>
        <v>2.315111961426896E-2</v>
      </c>
      <c r="AI26" s="1">
        <f t="shared" si="25"/>
        <v>1.057607666109023</v>
      </c>
      <c r="AJ26" s="1">
        <f t="shared" si="26"/>
        <v>0.56853239355385488</v>
      </c>
      <c r="AK26" s="1">
        <f t="shared" si="27"/>
        <v>-1.1461675371987874E-2</v>
      </c>
      <c r="AL26" s="1">
        <f t="shared" si="28"/>
        <v>-0.19639626387810094</v>
      </c>
      <c r="AM26" s="1">
        <f t="shared" si="29"/>
        <v>-9.8514991545503125E-2</v>
      </c>
      <c r="AN26" s="1">
        <f t="shared" si="30"/>
        <v>6.0979390618902904</v>
      </c>
      <c r="AO26" s="1">
        <f t="shared" si="30"/>
        <v>6.0979390622681233</v>
      </c>
      <c r="AP26" s="1">
        <f t="shared" si="30"/>
        <v>6.0979390688127459</v>
      </c>
      <c r="AQ26" s="1">
        <f t="shared" si="30"/>
        <v>6.0979391821751054</v>
      </c>
      <c r="AR26" s="1">
        <f t="shared" si="30"/>
        <v>6.0979411457753852</v>
      </c>
      <c r="AS26" s="1">
        <f t="shared" si="30"/>
        <v>6.097975158061856</v>
      </c>
      <c r="AT26" s="1">
        <f t="shared" si="30"/>
        <v>6.0985642637906521</v>
      </c>
      <c r="AU26" s="1">
        <f t="shared" si="31"/>
        <v>6.1087577115346647</v>
      </c>
      <c r="AW26" s="1">
        <v>7000</v>
      </c>
      <c r="AX26" s="1">
        <f t="shared" si="0"/>
        <v>-2.9312621768100892E-2</v>
      </c>
      <c r="AY26" s="1">
        <f t="shared" si="1"/>
        <v>-6.0181695919299234E-2</v>
      </c>
      <c r="AZ26" s="1">
        <f t="shared" si="2"/>
        <v>3.0869074151198342E-2</v>
      </c>
      <c r="BA26" s="1">
        <f t="shared" si="3"/>
        <v>1.0526522610402749</v>
      </c>
      <c r="BB26" s="1">
        <f t="shared" si="4"/>
        <v>0.76272663506700933</v>
      </c>
      <c r="BC26" s="1">
        <f t="shared" si="5"/>
        <v>-0.4591942745187651</v>
      </c>
      <c r="BD26" s="1">
        <f t="shared" si="6"/>
        <v>-0.23371845347850134</v>
      </c>
      <c r="BE26" s="1">
        <f t="shared" si="32"/>
        <v>5.8493769188288454</v>
      </c>
      <c r="BF26" s="1">
        <f t="shared" si="32"/>
        <v>5.8493769193676863</v>
      </c>
      <c r="BG26" s="1">
        <f t="shared" si="32"/>
        <v>5.8493769294780069</v>
      </c>
      <c r="BH26" s="1">
        <f t="shared" si="32"/>
        <v>5.8493771191788939</v>
      </c>
      <c r="BI26" s="1">
        <f t="shared" si="32"/>
        <v>5.8493806785512552</v>
      </c>
      <c r="BJ26" s="1">
        <f t="shared" si="32"/>
        <v>5.8494474622411641</v>
      </c>
      <c r="BK26" s="1">
        <f t="shared" si="32"/>
        <v>5.8507001269128498</v>
      </c>
      <c r="BL26" s="1">
        <f t="shared" si="8"/>
        <v>5.8740657319989644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-0.18442703021085752</v>
      </c>
      <c r="P27" s="1">
        <f t="shared" si="15"/>
        <v>-0.10518205860600446</v>
      </c>
      <c r="Q27" s="271">
        <f t="shared" si="16"/>
        <v>35575.502</v>
      </c>
      <c r="S27" s="2">
        <v>1</v>
      </c>
      <c r="Y27" s="1">
        <f t="shared" ref="Y27:Y45" si="35">AB27</f>
        <v>-0.10036398782182165</v>
      </c>
      <c r="Z27" s="1">
        <f t="shared" si="18"/>
        <v>14204</v>
      </c>
      <c r="AA27" s="1">
        <f t="shared" si="19"/>
        <v>-0.13119327077825513</v>
      </c>
      <c r="AB27" s="1">
        <f t="shared" si="20"/>
        <v>-0.10036398782182165</v>
      </c>
      <c r="AC27" s="1">
        <f t="shared" si="21"/>
        <v>-2.1193141388067854E-2</v>
      </c>
      <c r="AE27" s="1">
        <f t="shared" si="22"/>
        <v>2.3213806081395954E-5</v>
      </c>
      <c r="AF27" s="1">
        <f t="shared" si="23"/>
        <v>-2.1193141388067854E-2</v>
      </c>
      <c r="AG27" s="2"/>
      <c r="AH27" s="1">
        <f t="shared" si="24"/>
        <v>-2.6011212172250671E-2</v>
      </c>
      <c r="AI27" s="1">
        <f t="shared" si="25"/>
        <v>1.0244190983843544</v>
      </c>
      <c r="AJ27" s="1">
        <f t="shared" si="26"/>
        <v>-0.6696357353359299</v>
      </c>
      <c r="AK27" s="1">
        <f t="shared" si="27"/>
        <v>5.3420228668143478E-2</v>
      </c>
      <c r="AL27" s="1">
        <f t="shared" si="28"/>
        <v>1.1420427263999438</v>
      </c>
      <c r="AM27" s="1">
        <f t="shared" si="29"/>
        <v>0.64241047694171238</v>
      </c>
      <c r="AN27" s="1">
        <f t="shared" si="30"/>
        <v>7.3724194027384584</v>
      </c>
      <c r="AO27" s="1">
        <f t="shared" si="30"/>
        <v>7.3724194027168855</v>
      </c>
      <c r="AP27" s="1">
        <f t="shared" si="30"/>
        <v>7.3724194019238762</v>
      </c>
      <c r="AQ27" s="1">
        <f t="shared" si="30"/>
        <v>7.3724193727742842</v>
      </c>
      <c r="AR27" s="1">
        <f t="shared" si="30"/>
        <v>7.372418301288139</v>
      </c>
      <c r="AS27" s="1">
        <f t="shared" si="30"/>
        <v>7.372378916925447</v>
      </c>
      <c r="AT27" s="1">
        <f t="shared" si="30"/>
        <v>7.3709333284309722</v>
      </c>
      <c r="AU27" s="1">
        <f t="shared" si="31"/>
        <v>7.320362584501261</v>
      </c>
      <c r="AW27" s="1">
        <v>7500</v>
      </c>
      <c r="AX27" s="1">
        <f t="shared" si="0"/>
        <v>-3.5295449478509461E-2</v>
      </c>
      <c r="AY27" s="1">
        <f t="shared" si="1"/>
        <v>-6.3074858178368429E-2</v>
      </c>
      <c r="AZ27" s="1">
        <f t="shared" si="2"/>
        <v>2.7779408699858971E-2</v>
      </c>
      <c r="BA27" s="1">
        <f t="shared" si="3"/>
        <v>1.0552339454837101</v>
      </c>
      <c r="BB27" s="1">
        <f t="shared" si="4"/>
        <v>0.68559739902007377</v>
      </c>
      <c r="BC27" s="1">
        <f t="shared" si="5"/>
        <v>-0.34709949234666065</v>
      </c>
      <c r="BD27" s="1">
        <f t="shared" si="6"/>
        <v>-0.1753134088498029</v>
      </c>
      <c r="BE27" s="1">
        <f t="shared" si="32"/>
        <v>5.9555451761162761</v>
      </c>
      <c r="BF27" s="1">
        <f t="shared" si="32"/>
        <v>5.9555451766461012</v>
      </c>
      <c r="BG27" s="1">
        <f t="shared" si="32"/>
        <v>5.9555451861732358</v>
      </c>
      <c r="BH27" s="1">
        <f t="shared" si="32"/>
        <v>5.9555453574867556</v>
      </c>
      <c r="BI27" s="1">
        <f t="shared" si="32"/>
        <v>5.9555484379833663</v>
      </c>
      <c r="BJ27" s="1">
        <f t="shared" si="32"/>
        <v>5.9556038297882754</v>
      </c>
      <c r="BK27" s="1">
        <f t="shared" si="32"/>
        <v>5.95659967720845</v>
      </c>
      <c r="BL27" s="1">
        <f t="shared" si="8"/>
        <v>5.9744472459150035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-0.18557004209775393</v>
      </c>
      <c r="P28" s="1">
        <f t="shared" si="15"/>
        <v>-0.11211915018854174</v>
      </c>
      <c r="Q28" s="271">
        <f t="shared" si="16"/>
        <v>35928.870999999999</v>
      </c>
      <c r="S28" s="2">
        <v>1</v>
      </c>
      <c r="Y28" s="1">
        <f t="shared" si="35"/>
        <v>-0.12316812024343153</v>
      </c>
      <c r="Z28" s="1">
        <f t="shared" si="18"/>
        <v>15222.5</v>
      </c>
      <c r="AA28" s="1">
        <f t="shared" si="19"/>
        <v>-0.14423402994516421</v>
      </c>
      <c r="AB28" s="1">
        <f t="shared" si="20"/>
        <v>-0.12316812024343153</v>
      </c>
      <c r="AC28" s="1">
        <f t="shared" si="21"/>
        <v>-4.3163849811512278E-2</v>
      </c>
      <c r="AE28" s="1">
        <f t="shared" si="22"/>
        <v>1.2207973927385164E-4</v>
      </c>
      <c r="AF28" s="1">
        <f t="shared" si="23"/>
        <v>-4.3163849811512278E-2</v>
      </c>
      <c r="AG28" s="2"/>
      <c r="AH28" s="1">
        <f t="shared" si="24"/>
        <v>-3.2114879756622486E-2</v>
      </c>
      <c r="AI28" s="1">
        <f t="shared" si="25"/>
        <v>1.0125612018904044</v>
      </c>
      <c r="AJ28" s="1">
        <f t="shared" si="26"/>
        <v>-0.81163849003052913</v>
      </c>
      <c r="AK28" s="1">
        <f t="shared" si="27"/>
        <v>5.7377952245875899E-2</v>
      </c>
      <c r="AL28" s="1">
        <f t="shared" si="28"/>
        <v>1.3552760537871034</v>
      </c>
      <c r="AM28" s="1">
        <f t="shared" si="29"/>
        <v>0.8047622695406712</v>
      </c>
      <c r="AN28" s="1">
        <f t="shared" si="30"/>
        <v>7.5814080516029936</v>
      </c>
      <c r="AO28" s="1">
        <f t="shared" si="30"/>
        <v>7.5814080516020343</v>
      </c>
      <c r="AP28" s="1">
        <f t="shared" si="30"/>
        <v>7.5814080515413496</v>
      </c>
      <c r="AQ28" s="1">
        <f t="shared" si="30"/>
        <v>7.581408047703583</v>
      </c>
      <c r="AR28" s="1">
        <f t="shared" si="30"/>
        <v>7.5814078050004703</v>
      </c>
      <c r="AS28" s="1">
        <f t="shared" si="30"/>
        <v>7.5813924567092572</v>
      </c>
      <c r="AT28" s="1">
        <f t="shared" si="30"/>
        <v>7.5804235524025287</v>
      </c>
      <c r="AU28" s="1">
        <f t="shared" si="31"/>
        <v>7.5248397283482333</v>
      </c>
      <c r="AW28" s="1">
        <v>8000</v>
      </c>
      <c r="AX28" s="1">
        <f t="shared" si="0"/>
        <v>-4.1632974322825964E-2</v>
      </c>
      <c r="AY28" s="1">
        <f t="shared" si="1"/>
        <v>-6.6002347371563852E-2</v>
      </c>
      <c r="AZ28" s="1">
        <f t="shared" si="2"/>
        <v>2.4369373048737888E-2</v>
      </c>
      <c r="BA28" s="1">
        <f t="shared" si="3"/>
        <v>1.0571288497338813</v>
      </c>
      <c r="BB28" s="1">
        <f t="shared" si="4"/>
        <v>0.59948053843476468</v>
      </c>
      <c r="BC28" s="1">
        <f t="shared" si="5"/>
        <v>-0.23452742552631714</v>
      </c>
      <c r="BD28" s="1">
        <f t="shared" si="6"/>
        <v>-0.11780417477407915</v>
      </c>
      <c r="BE28" s="1">
        <f t="shared" si="32"/>
        <v>6.0619392307956401</v>
      </c>
      <c r="BF28" s="1">
        <f t="shared" si="32"/>
        <v>6.0619392312265861</v>
      </c>
      <c r="BG28" s="1">
        <f t="shared" si="32"/>
        <v>6.0619392387467883</v>
      </c>
      <c r="BH28" s="1">
        <f t="shared" si="32"/>
        <v>6.0619393699777593</v>
      </c>
      <c r="BI28" s="1">
        <f t="shared" si="32"/>
        <v>6.0619416600175242</v>
      </c>
      <c r="BJ28" s="1">
        <f t="shared" si="32"/>
        <v>6.0619816220568188</v>
      </c>
      <c r="BK28" s="1">
        <f t="shared" si="32"/>
        <v>6.0626789166462993</v>
      </c>
      <c r="BL28" s="1">
        <f t="shared" si="8"/>
        <v>6.0748287598310426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-0.1901892241561394</v>
      </c>
      <c r="P29" s="1">
        <f t="shared" si="15"/>
        <v>-0.14160448567836878</v>
      </c>
      <c r="Q29" s="271">
        <f t="shared" si="16"/>
        <v>37357.012600000002</v>
      </c>
      <c r="S29" s="2">
        <v>1</v>
      </c>
      <c r="Y29" s="1">
        <f t="shared" si="35"/>
        <v>-0.13746661184794376</v>
      </c>
      <c r="Z29" s="1">
        <f t="shared" si="18"/>
        <v>19338.5</v>
      </c>
      <c r="AA29" s="1">
        <f t="shared" si="19"/>
        <v>-0.18256167382680571</v>
      </c>
      <c r="AB29" s="1">
        <f t="shared" si="20"/>
        <v>-0.13746661184794376</v>
      </c>
      <c r="AC29" s="1">
        <f t="shared" si="21"/>
        <v>-3.6819314318011914E-2</v>
      </c>
      <c r="AE29" s="1">
        <f t="shared" si="22"/>
        <v>1.7121999836516234E-5</v>
      </c>
      <c r="AF29" s="1">
        <f t="shared" si="23"/>
        <v>-3.6819314318011914E-2</v>
      </c>
      <c r="AG29" s="2"/>
      <c r="AH29" s="1">
        <f t="shared" si="24"/>
        <v>-4.0957188148436942E-2</v>
      </c>
      <c r="AI29" s="1">
        <f t="shared" si="25"/>
        <v>0.96699063568595789</v>
      </c>
      <c r="AJ29" s="1">
        <f t="shared" si="26"/>
        <v>-0.98229346929443961</v>
      </c>
      <c r="AK29" s="1">
        <f t="shared" si="27"/>
        <v>4.8583897172256099E-2</v>
      </c>
      <c r="AL29" s="1">
        <f t="shared" si="28"/>
        <v>2.1675832107296618</v>
      </c>
      <c r="AM29" s="1">
        <f t="shared" si="29"/>
        <v>1.8884071187238074</v>
      </c>
      <c r="AN29" s="1">
        <f t="shared" si="30"/>
        <v>8.4013359733394122</v>
      </c>
      <c r="AO29" s="1">
        <f t="shared" si="30"/>
        <v>8.401335973298945</v>
      </c>
      <c r="AP29" s="1">
        <f t="shared" si="30"/>
        <v>8.4013359746227785</v>
      </c>
      <c r="AQ29" s="1">
        <f t="shared" si="30"/>
        <v>8.4013359313155291</v>
      </c>
      <c r="AR29" s="1">
        <f t="shared" si="30"/>
        <v>8.4013373480468285</v>
      </c>
      <c r="AS29" s="1">
        <f t="shared" si="30"/>
        <v>8.4012910001112111</v>
      </c>
      <c r="AT29" s="1">
        <f t="shared" si="30"/>
        <v>8.4028054352809143</v>
      </c>
      <c r="AU29" s="1">
        <f t="shared" si="31"/>
        <v>8.3511803509050697</v>
      </c>
      <c r="AW29" s="1">
        <v>8500</v>
      </c>
      <c r="AX29" s="1">
        <f t="shared" si="0"/>
        <v>-4.8285963215910305E-2</v>
      </c>
      <c r="AY29" s="1">
        <f t="shared" si="1"/>
        <v>-6.8964163498885511E-2</v>
      </c>
      <c r="AZ29" s="1">
        <f t="shared" si="2"/>
        <v>2.067820028297521E-2</v>
      </c>
      <c r="BA29" s="1">
        <f t="shared" si="3"/>
        <v>1.0583028937084418</v>
      </c>
      <c r="BB29" s="1">
        <f t="shared" si="4"/>
        <v>0.50549199011540646</v>
      </c>
      <c r="BC29" s="1">
        <f t="shared" si="5"/>
        <v>-0.12162756014618535</v>
      </c>
      <c r="BD29" s="1">
        <f t="shared" si="6"/>
        <v>-6.0888860665929814E-2</v>
      </c>
      <c r="BE29" s="1">
        <f t="shared" si="32"/>
        <v>6.1684880860958629</v>
      </c>
      <c r="BF29" s="1">
        <f t="shared" si="32"/>
        <v>6.1684880863458158</v>
      </c>
      <c r="BG29" s="1">
        <f t="shared" si="32"/>
        <v>6.1684880906294479</v>
      </c>
      <c r="BH29" s="1">
        <f t="shared" si="32"/>
        <v>6.1684881640410492</v>
      </c>
      <c r="BI29" s="1">
        <f t="shared" si="32"/>
        <v>6.168489422147065</v>
      </c>
      <c r="BJ29" s="1">
        <f t="shared" si="32"/>
        <v>6.1685109831624985</v>
      </c>
      <c r="BK29" s="1">
        <f t="shared" si="32"/>
        <v>6.1688804805831463</v>
      </c>
      <c r="BL29" s="1">
        <f t="shared" si="8"/>
        <v>6.1752102737470826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-0.19026665942388202</v>
      </c>
      <c r="P30" s="1">
        <f t="shared" si="15"/>
        <v>-0.14211859820670614</v>
      </c>
      <c r="Q30" s="271">
        <f t="shared" si="16"/>
        <v>37380.9499</v>
      </c>
      <c r="S30" s="2">
        <v>1</v>
      </c>
      <c r="Y30" s="1">
        <f t="shared" si="35"/>
        <v>-0.14178416651450906</v>
      </c>
      <c r="Z30" s="1">
        <f t="shared" si="18"/>
        <v>19407.5</v>
      </c>
      <c r="AA30" s="1">
        <f t="shared" si="19"/>
        <v>-0.18299543169111301</v>
      </c>
      <c r="AB30" s="1">
        <f t="shared" si="20"/>
        <v>-0.14178416651450906</v>
      </c>
      <c r="AC30" s="1">
        <f t="shared" si="21"/>
        <v>-4.0542401792209803E-2</v>
      </c>
      <c r="AE30" s="1">
        <f t="shared" si="22"/>
        <v>1.1184455674579816E-7</v>
      </c>
      <c r="AF30" s="1">
        <f t="shared" si="23"/>
        <v>-4.0542401792209803E-2</v>
      </c>
      <c r="AG30" s="2"/>
      <c r="AH30" s="1">
        <f t="shared" si="24"/>
        <v>-4.0876833484406877E-2</v>
      </c>
      <c r="AI30" s="1">
        <f t="shared" si="25"/>
        <v>0.9663612720885586</v>
      </c>
      <c r="AJ30" s="1">
        <f t="shared" si="26"/>
        <v>-0.9797725916819473</v>
      </c>
      <c r="AK30" s="1">
        <f t="shared" si="27"/>
        <v>4.8150277064223902E-2</v>
      </c>
      <c r="AL30" s="1">
        <f t="shared" si="28"/>
        <v>2.1805952557979498</v>
      </c>
      <c r="AM30" s="1">
        <f t="shared" si="29"/>
        <v>1.9184840982248264</v>
      </c>
      <c r="AN30" s="1">
        <f t="shared" si="30"/>
        <v>8.4147733476077295</v>
      </c>
      <c r="AO30" s="1">
        <f t="shared" si="30"/>
        <v>8.4147733475619084</v>
      </c>
      <c r="AP30" s="1">
        <f t="shared" si="30"/>
        <v>8.4147733490286836</v>
      </c>
      <c r="AQ30" s="1">
        <f t="shared" si="30"/>
        <v>8.4147733020762221</v>
      </c>
      <c r="AR30" s="1">
        <f t="shared" si="30"/>
        <v>8.4147748050546998</v>
      </c>
      <c r="AS30" s="1">
        <f t="shared" si="30"/>
        <v>8.4147266919610413</v>
      </c>
      <c r="AT30" s="1">
        <f t="shared" si="30"/>
        <v>8.4162650555690384</v>
      </c>
      <c r="AU30" s="1">
        <f t="shared" si="31"/>
        <v>8.365032999825484</v>
      </c>
      <c r="AW30" s="1">
        <v>9000</v>
      </c>
      <c r="AX30" s="1">
        <f t="shared" si="0"/>
        <v>-5.5210872033718647E-2</v>
      </c>
      <c r="AY30" s="1">
        <f t="shared" si="1"/>
        <v>-7.1960306560333448E-2</v>
      </c>
      <c r="AZ30" s="1">
        <f t="shared" si="2"/>
        <v>1.6749434526614797E-2</v>
      </c>
      <c r="BA30" s="1">
        <f t="shared" si="3"/>
        <v>1.0587346630647709</v>
      </c>
      <c r="BB30" s="1">
        <f t="shared" si="4"/>
        <v>0.4049100904067609</v>
      </c>
      <c r="BC30" s="1">
        <f t="shared" si="5"/>
        <v>-8.5559831770303206E-3</v>
      </c>
      <c r="BD30" s="1">
        <f t="shared" si="6"/>
        <v>-4.2780176861832511E-3</v>
      </c>
      <c r="BE30" s="1">
        <f t="shared" si="32"/>
        <v>6.2751179414522609</v>
      </c>
      <c r="BF30" s="1">
        <f t="shared" si="32"/>
        <v>6.2751179414705724</v>
      </c>
      <c r="BG30" s="1">
        <f t="shared" si="32"/>
        <v>6.2751179417823399</v>
      </c>
      <c r="BH30" s="1">
        <f t="shared" si="32"/>
        <v>6.2751179470903926</v>
      </c>
      <c r="BI30" s="1">
        <f t="shared" si="32"/>
        <v>6.2751180374634492</v>
      </c>
      <c r="BJ30" s="1">
        <f t="shared" si="32"/>
        <v>6.2751195761236565</v>
      </c>
      <c r="BK30" s="1">
        <f t="shared" si="32"/>
        <v>6.2751457728139117</v>
      </c>
      <c r="BL30" s="1">
        <f t="shared" si="8"/>
        <v>6.2755917876631226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-0.19039908495422445</v>
      </c>
      <c r="P31" s="1">
        <f t="shared" si="15"/>
        <v>-0.14299932005548199</v>
      </c>
      <c r="Q31" s="271">
        <f t="shared" si="16"/>
        <v>37421.896999999997</v>
      </c>
      <c r="S31" s="2">
        <v>1</v>
      </c>
      <c r="Y31" s="1">
        <f t="shared" si="35"/>
        <v>-0.13833693519308959</v>
      </c>
      <c r="Z31" s="1">
        <f t="shared" si="18"/>
        <v>19525.5</v>
      </c>
      <c r="AA31" s="1">
        <f t="shared" si="19"/>
        <v>-0.18372178486003327</v>
      </c>
      <c r="AB31" s="1">
        <f t="shared" si="20"/>
        <v>-0.13833693519308959</v>
      </c>
      <c r="AC31" s="1">
        <f t="shared" si="21"/>
        <v>-3.6060079942158874E-2</v>
      </c>
      <c r="AE31" s="1">
        <f t="shared" si="22"/>
        <v>2.173783260506579E-5</v>
      </c>
      <c r="AF31" s="1">
        <f t="shared" si="23"/>
        <v>-3.6060079942158874E-2</v>
      </c>
      <c r="AG31" s="2"/>
      <c r="AH31" s="1">
        <f t="shared" si="24"/>
        <v>-4.0722464804551266E-2</v>
      </c>
      <c r="AI31" s="1">
        <f t="shared" si="25"/>
        <v>0.96530007114267613</v>
      </c>
      <c r="AJ31" s="1">
        <f t="shared" si="26"/>
        <v>-0.97508599439816712</v>
      </c>
      <c r="AK31" s="1">
        <f t="shared" si="27"/>
        <v>4.7391224231477472E-2</v>
      </c>
      <c r="AL31" s="1">
        <f t="shared" si="28"/>
        <v>2.2028087922076462</v>
      </c>
      <c r="AM31" s="1">
        <f t="shared" si="29"/>
        <v>1.9716043072095706</v>
      </c>
      <c r="AN31" s="1">
        <f t="shared" ref="AN31:AT40" si="36">$AU31+$AB$7*SIN(AO31)</f>
        <v>8.4377330857373813</v>
      </c>
      <c r="AO31" s="1">
        <f t="shared" si="36"/>
        <v>8.4377330856812591</v>
      </c>
      <c r="AP31" s="1">
        <f t="shared" si="36"/>
        <v>8.4377330874148431</v>
      </c>
      <c r="AQ31" s="1">
        <f t="shared" si="36"/>
        <v>8.4377330338649639</v>
      </c>
      <c r="AR31" s="1">
        <f t="shared" si="36"/>
        <v>8.4377346880019441</v>
      </c>
      <c r="AS31" s="1">
        <f t="shared" si="36"/>
        <v>8.4376835903782048</v>
      </c>
      <c r="AT31" s="1">
        <f t="shared" si="36"/>
        <v>8.4392602170492559</v>
      </c>
      <c r="AU31" s="1">
        <f t="shared" si="31"/>
        <v>8.3887230371096688</v>
      </c>
      <c r="AW31" s="1">
        <v>9500</v>
      </c>
      <c r="AX31" s="1">
        <f t="shared" si="0"/>
        <v>-6.2360592347090044E-2</v>
      </c>
      <c r="AY31" s="1">
        <f t="shared" si="1"/>
        <v>-7.4990776555907579E-2</v>
      </c>
      <c r="AZ31" s="1">
        <f t="shared" si="2"/>
        <v>1.2630184208817539E-2</v>
      </c>
      <c r="BA31" s="1">
        <f t="shared" si="3"/>
        <v>1.0584162245251678</v>
      </c>
      <c r="BB31" s="1">
        <f t="shared" si="4"/>
        <v>0.29914528651509453</v>
      </c>
      <c r="BC31" s="1">
        <f t="shared" si="5"/>
        <v>0.10452771739114711</v>
      </c>
      <c r="BD31" s="1">
        <f t="shared" si="6"/>
        <v>5.2311497179949838E-2</v>
      </c>
      <c r="BE31" s="1">
        <f t="shared" si="32"/>
        <v>6.3817535134495378</v>
      </c>
      <c r="BF31" s="1">
        <f t="shared" si="32"/>
        <v>6.3817535132324181</v>
      </c>
      <c r="BG31" s="1">
        <f t="shared" si="32"/>
        <v>6.3817535095179059</v>
      </c>
      <c r="BH31" s="1">
        <f t="shared" si="32"/>
        <v>6.3817534459695073</v>
      </c>
      <c r="BI31" s="1">
        <f t="shared" si="32"/>
        <v>6.3817523587747074</v>
      </c>
      <c r="BJ31" s="1">
        <f t="shared" si="32"/>
        <v>6.3817337589136427</v>
      </c>
      <c r="BK31" s="1">
        <f t="shared" si="32"/>
        <v>6.3814155555176919</v>
      </c>
      <c r="BL31" s="1">
        <f t="shared" si="8"/>
        <v>6.3759733015791618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-0.19040862408141013</v>
      </c>
      <c r="P32" s="1">
        <f t="shared" si="15"/>
        <v>-0.14306283570364361</v>
      </c>
      <c r="Q32" s="271">
        <f t="shared" si="16"/>
        <v>37424.844299999997</v>
      </c>
      <c r="S32" s="2">
        <v>1</v>
      </c>
      <c r="Y32" s="1">
        <f t="shared" si="35"/>
        <v>-0.1403686778001621</v>
      </c>
      <c r="Z32" s="1">
        <f t="shared" si="18"/>
        <v>19534</v>
      </c>
      <c r="AA32" s="1">
        <f t="shared" si="19"/>
        <v>-0.18377335790677765</v>
      </c>
      <c r="AB32" s="1">
        <f t="shared" si="20"/>
        <v>-0.1403686778001621</v>
      </c>
      <c r="AC32" s="1">
        <f t="shared" si="21"/>
        <v>-3.8016364299652522E-2</v>
      </c>
      <c r="AE32" s="1">
        <f t="shared" si="22"/>
        <v>7.2584868088919092E-6</v>
      </c>
      <c r="AF32" s="1">
        <f t="shared" si="23"/>
        <v>-3.8016364299652522E-2</v>
      </c>
      <c r="AG32" s="2"/>
      <c r="AH32" s="1">
        <f t="shared" si="24"/>
        <v>-4.0710522203134029E-2</v>
      </c>
      <c r="AI32" s="1">
        <f t="shared" si="25"/>
        <v>0.96522437248194637</v>
      </c>
      <c r="AJ32" s="1">
        <f t="shared" si="26"/>
        <v>-0.97473021391524928</v>
      </c>
      <c r="AK32" s="1">
        <f t="shared" si="27"/>
        <v>4.7335704574740442E-2</v>
      </c>
      <c r="AL32" s="1">
        <f t="shared" si="28"/>
        <v>2.2044070419465549</v>
      </c>
      <c r="AM32" s="1">
        <f t="shared" si="29"/>
        <v>1.9755159729754195</v>
      </c>
      <c r="AN32" s="1">
        <f t="shared" si="36"/>
        <v>8.4393859944937013</v>
      </c>
      <c r="AO32" s="1">
        <f t="shared" si="36"/>
        <v>8.4393859944367797</v>
      </c>
      <c r="AP32" s="1">
        <f t="shared" si="36"/>
        <v>8.4393859961906834</v>
      </c>
      <c r="AQ32" s="1">
        <f t="shared" si="36"/>
        <v>8.4393859421483182</v>
      </c>
      <c r="AR32" s="1">
        <f t="shared" si="36"/>
        <v>8.4393876073334333</v>
      </c>
      <c r="AS32" s="1">
        <f t="shared" si="36"/>
        <v>8.4393362967498007</v>
      </c>
      <c r="AT32" s="1">
        <f t="shared" si="36"/>
        <v>8.4409155483571574</v>
      </c>
      <c r="AU32" s="1">
        <f t="shared" si="31"/>
        <v>8.390429522846242</v>
      </c>
      <c r="AW32" s="1">
        <v>10000</v>
      </c>
      <c r="AX32" s="1">
        <f t="shared" si="0"/>
        <v>-6.9685301717404238E-2</v>
      </c>
      <c r="AY32" s="1">
        <f t="shared" si="1"/>
        <v>-7.8055573485607974E-2</v>
      </c>
      <c r="AZ32" s="1">
        <f t="shared" si="2"/>
        <v>8.3702717682037318E-3</v>
      </c>
      <c r="BA32" s="1">
        <f t="shared" si="3"/>
        <v>1.0573534320602678</v>
      </c>
      <c r="BB32" s="1">
        <f t="shared" si="4"/>
        <v>0.18970414302836264</v>
      </c>
      <c r="BC32" s="1">
        <f t="shared" si="5"/>
        <v>0.21746370525253381</v>
      </c>
      <c r="BD32" s="1">
        <f t="shared" si="6"/>
        <v>0.10916238706363132</v>
      </c>
      <c r="BE32" s="1">
        <f t="shared" ref="BE32:BK41" si="37">$BL32+$AB$7*SIN(BF32)</f>
        <v>6.4883194136085258</v>
      </c>
      <c r="BF32" s="1">
        <f t="shared" si="37"/>
        <v>6.4883194132002178</v>
      </c>
      <c r="BG32" s="1">
        <f t="shared" si="37"/>
        <v>6.4883194060998646</v>
      </c>
      <c r="BH32" s="1">
        <f t="shared" si="37"/>
        <v>6.4883192826268914</v>
      </c>
      <c r="BI32" s="1">
        <f t="shared" si="37"/>
        <v>6.4883171354699529</v>
      </c>
      <c r="BJ32" s="1">
        <f t="shared" si="37"/>
        <v>6.4882797972261281</v>
      </c>
      <c r="BK32" s="1">
        <f t="shared" si="37"/>
        <v>6.4876305456635501</v>
      </c>
      <c r="BL32" s="1">
        <f t="shared" si="8"/>
        <v>6.4763548154952009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-0.19046361434400996</v>
      </c>
      <c r="P33" s="1">
        <f t="shared" si="15"/>
        <v>-0.1434291781664962</v>
      </c>
      <c r="Q33" s="271">
        <f t="shared" si="16"/>
        <v>37441.846400000002</v>
      </c>
      <c r="S33" s="2">
        <v>1</v>
      </c>
      <c r="Y33" s="1">
        <f t="shared" si="35"/>
        <v>-0.14030087177929171</v>
      </c>
      <c r="Z33" s="1">
        <f t="shared" si="18"/>
        <v>19583</v>
      </c>
      <c r="AA33" s="1">
        <f t="shared" si="19"/>
        <v>-0.18406870638134684</v>
      </c>
      <c r="AB33" s="1">
        <f t="shared" si="20"/>
        <v>-0.14030087177929171</v>
      </c>
      <c r="AC33" s="1">
        <f t="shared" si="21"/>
        <v>-3.7511221827646157E-2</v>
      </c>
      <c r="AE33" s="1">
        <f t="shared" si="22"/>
        <v>9.7863008522243967E-6</v>
      </c>
      <c r="AF33" s="1">
        <f t="shared" si="23"/>
        <v>-3.7511221827646157E-2</v>
      </c>
      <c r="AG33" s="2"/>
      <c r="AH33" s="1">
        <f t="shared" si="24"/>
        <v>-4.0639528214850638E-2</v>
      </c>
      <c r="AI33" s="1">
        <f t="shared" si="25"/>
        <v>0.96478995910648568</v>
      </c>
      <c r="AJ33" s="1">
        <f t="shared" si="26"/>
        <v>-0.97263185713936917</v>
      </c>
      <c r="AK33" s="1">
        <f t="shared" si="27"/>
        <v>4.7013468465308593E-2</v>
      </c>
      <c r="AL33" s="1">
        <f t="shared" si="28"/>
        <v>2.2136156082050191</v>
      </c>
      <c r="AM33" s="1">
        <f t="shared" si="29"/>
        <v>1.9982965929057053</v>
      </c>
      <c r="AN33" s="1">
        <f t="shared" si="36"/>
        <v>8.4489120068728383</v>
      </c>
      <c r="AO33" s="1">
        <f t="shared" si="36"/>
        <v>8.4489120068111507</v>
      </c>
      <c r="AP33" s="1">
        <f t="shared" si="36"/>
        <v>8.4489120086850811</v>
      </c>
      <c r="AQ33" s="1">
        <f t="shared" si="36"/>
        <v>8.4489119517597651</v>
      </c>
      <c r="AR33" s="1">
        <f t="shared" si="36"/>
        <v>8.4489136810060206</v>
      </c>
      <c r="AS33" s="1">
        <f t="shared" si="36"/>
        <v>8.4488611489342098</v>
      </c>
      <c r="AT33" s="1">
        <f t="shared" si="36"/>
        <v>8.4504551844884137</v>
      </c>
      <c r="AU33" s="1">
        <f t="shared" si="31"/>
        <v>8.4002669112100143</v>
      </c>
      <c r="AW33" s="1">
        <v>10500</v>
      </c>
      <c r="AX33" s="1">
        <f t="shared" si="0"/>
        <v>-7.7133385657602999E-2</v>
      </c>
      <c r="AY33" s="1">
        <f t="shared" si="1"/>
        <v>-8.1154697349434604E-2</v>
      </c>
      <c r="AZ33" s="1">
        <f t="shared" si="2"/>
        <v>4.0213116918316081E-3</v>
      </c>
      <c r="BA33" s="1">
        <f t="shared" si="3"/>
        <v>1.0555657007404311</v>
      </c>
      <c r="BB33" s="1">
        <f t="shared" si="4"/>
        <v>7.8149587544599525E-2</v>
      </c>
      <c r="BC33" s="1">
        <f t="shared" si="5"/>
        <v>0.33009515941379236</v>
      </c>
      <c r="BD33" s="1">
        <f t="shared" si="6"/>
        <v>0.16656276243966936</v>
      </c>
      <c r="BE33" s="1">
        <f t="shared" si="37"/>
        <v>6.5947415302297374</v>
      </c>
      <c r="BF33" s="1">
        <f t="shared" si="37"/>
        <v>6.5947415297090046</v>
      </c>
      <c r="BG33" s="1">
        <f t="shared" si="37"/>
        <v>6.5947415203950888</v>
      </c>
      <c r="BH33" s="1">
        <f t="shared" si="37"/>
        <v>6.5947413538047073</v>
      </c>
      <c r="BI33" s="1">
        <f t="shared" si="37"/>
        <v>6.5947383741407037</v>
      </c>
      <c r="BJ33" s="1">
        <f t="shared" si="37"/>
        <v>6.5946850798445533</v>
      </c>
      <c r="BK33" s="1">
        <f t="shared" si="37"/>
        <v>6.5937320118714702</v>
      </c>
      <c r="BL33" s="1">
        <f t="shared" si="8"/>
        <v>6.57673632941124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-0.19047652022196707</v>
      </c>
      <c r="P34" s="1">
        <f t="shared" si="15"/>
        <v>-0.14351520426554348</v>
      </c>
      <c r="Q34" s="271">
        <f t="shared" si="16"/>
        <v>37445.836600000002</v>
      </c>
      <c r="S34" s="2">
        <v>1</v>
      </c>
      <c r="Y34" s="1">
        <f t="shared" si="35"/>
        <v>-0.14037426339589229</v>
      </c>
      <c r="Z34" s="1">
        <f t="shared" si="18"/>
        <v>19594.5</v>
      </c>
      <c r="AA34" s="1">
        <f t="shared" si="19"/>
        <v>-0.18413754086244657</v>
      </c>
      <c r="AB34" s="1">
        <f t="shared" si="20"/>
        <v>-0.14037426339589229</v>
      </c>
      <c r="AC34" s="1">
        <f t="shared" si="21"/>
        <v>-3.7481395727251898E-2</v>
      </c>
      <c r="AE34" s="1">
        <f t="shared" si="22"/>
        <v>9.865509546645193E-6</v>
      </c>
      <c r="AF34" s="1">
        <f t="shared" si="23"/>
        <v>-3.7481395727251898E-2</v>
      </c>
      <c r="AG34" s="2"/>
      <c r="AH34" s="1">
        <f t="shared" si="24"/>
        <v>-4.0622336596903084E-2</v>
      </c>
      <c r="AI34" s="1">
        <f t="shared" si="25"/>
        <v>0.96468849245209487</v>
      </c>
      <c r="AJ34" s="1">
        <f t="shared" si="26"/>
        <v>-0.97212771019999722</v>
      </c>
      <c r="AK34" s="1">
        <f t="shared" si="27"/>
        <v>4.6937305329084994E-2</v>
      </c>
      <c r="AL34" s="1">
        <f t="shared" si="28"/>
        <v>2.2157756035055978</v>
      </c>
      <c r="AM34" s="1">
        <f t="shared" si="29"/>
        <v>2.003700891005757</v>
      </c>
      <c r="AN34" s="1">
        <f t="shared" si="36"/>
        <v>8.4511470835134421</v>
      </c>
      <c r="AO34" s="1">
        <f t="shared" si="36"/>
        <v>8.4511470834505964</v>
      </c>
      <c r="AP34" s="1">
        <f t="shared" si="36"/>
        <v>8.4511470853534121</v>
      </c>
      <c r="AQ34" s="1">
        <f t="shared" si="36"/>
        <v>8.4511470277407792</v>
      </c>
      <c r="AR34" s="1">
        <f t="shared" si="36"/>
        <v>8.4511487721089935</v>
      </c>
      <c r="AS34" s="1">
        <f t="shared" si="36"/>
        <v>8.4510959549654121</v>
      </c>
      <c r="AT34" s="1">
        <f t="shared" si="36"/>
        <v>8.4526933739046726</v>
      </c>
      <c r="AU34" s="1">
        <f t="shared" si="31"/>
        <v>8.4025756860300831</v>
      </c>
      <c r="AW34" s="1">
        <v>11000</v>
      </c>
      <c r="AX34" s="1">
        <f t="shared" ref="AX34:AX65" si="38">AB$3+AB$4*AW34+AB$5*AW34^2+AZ34</f>
        <v>-8.465239533257489E-2</v>
      </c>
      <c r="AY34" s="1">
        <f t="shared" ref="AY34:AY65" si="39">AB$3+AB$4*AW34+AB$5*AW34^2</f>
        <v>-8.4288148147387471E-2</v>
      </c>
      <c r="AZ34" s="1">
        <f t="shared" ref="AZ34:AZ65" si="40">$AB$6*($AB$11/BA34*BB34+$AB$12)</f>
        <v>-3.6424718518741401E-4</v>
      </c>
      <c r="BA34" s="1">
        <f t="shared" ref="BA34:BA65" si="41">1+$AB$7*COS(BC34)</f>
        <v>1.0530852654047471</v>
      </c>
      <c r="BB34" s="1">
        <f t="shared" ref="BB34:BB65" si="42">SIN(BC34+RADIANS($AB$9))</f>
        <v>-3.3940371977416832E-2</v>
      </c>
      <c r="BC34" s="1">
        <f t="shared" ref="BC34:BC65" si="43">2*ATAN(BD34)</f>
        <v>0.44227140591714653</v>
      </c>
      <c r="BD34" s="1">
        <f t="shared" ref="BD34:BD65" si="44">SQRT((1+$AB$7)/(1-$AB$7))*TAN(BE34/2)</f>
        <v>0.22481221947905261</v>
      </c>
      <c r="BE34" s="1">
        <f t="shared" si="37"/>
        <v>6.7009483611993712</v>
      </c>
      <c r="BF34" s="1">
        <f t="shared" si="37"/>
        <v>6.7009483606565139</v>
      </c>
      <c r="BG34" s="1">
        <f t="shared" si="37"/>
        <v>6.7009483505446816</v>
      </c>
      <c r="BH34" s="1">
        <f t="shared" si="37"/>
        <v>6.7009481621911196</v>
      </c>
      <c r="BI34" s="1">
        <f t="shared" si="37"/>
        <v>6.7009446537235986</v>
      </c>
      <c r="BJ34" s="1">
        <f t="shared" si="37"/>
        <v>6.7008793023911908</v>
      </c>
      <c r="BK34" s="1">
        <f t="shared" si="37"/>
        <v>6.699662365719302</v>
      </c>
      <c r="BL34" s="1">
        <f t="shared" ref="BL34:BL65" si="45">RADIANS($AB$9)+$AB$18*(AW34-AB$15)</f>
        <v>6.67711784332728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-0.19143716644207831</v>
      </c>
      <c r="P35" s="1">
        <f t="shared" si="15"/>
        <v>-0.14996951923629015</v>
      </c>
      <c r="Q35" s="271">
        <f t="shared" si="16"/>
        <v>37742.840100000001</v>
      </c>
      <c r="S35" s="2">
        <v>1</v>
      </c>
      <c r="Y35" s="1">
        <f t="shared" si="35"/>
        <v>-0.15256020067764944</v>
      </c>
      <c r="Z35" s="1">
        <f t="shared" si="18"/>
        <v>20450.5</v>
      </c>
      <c r="AA35" s="1">
        <f t="shared" si="19"/>
        <v>-0.18875871855503826</v>
      </c>
      <c r="AB35" s="1">
        <f t="shared" si="20"/>
        <v>-0.15256020067764944</v>
      </c>
      <c r="AC35" s="1">
        <f t="shared" si="21"/>
        <v>-4.1379880760107401E-2</v>
      </c>
      <c r="AE35" s="1">
        <f t="shared" si="22"/>
        <v>6.7116303306034677E-6</v>
      </c>
      <c r="AF35" s="1">
        <f t="shared" si="23"/>
        <v>-4.1379880760107401E-2</v>
      </c>
      <c r="AG35" s="2"/>
      <c r="AH35" s="1">
        <f t="shared" si="24"/>
        <v>-3.8789199318748108E-2</v>
      </c>
      <c r="AI35" s="1">
        <f t="shared" si="25"/>
        <v>0.95767920643610238</v>
      </c>
      <c r="AJ35" s="1">
        <f t="shared" si="26"/>
        <v>-0.9225259696174104</v>
      </c>
      <c r="AK35" s="1">
        <f t="shared" si="27"/>
        <v>4.0730377226137641E-2</v>
      </c>
      <c r="AL35" s="1">
        <f t="shared" si="28"/>
        <v>2.375341986307089</v>
      </c>
      <c r="AM35" s="1">
        <f t="shared" si="29"/>
        <v>2.481136031817508</v>
      </c>
      <c r="AN35" s="1">
        <f t="shared" si="36"/>
        <v>8.6168857024145549</v>
      </c>
      <c r="AO35" s="1">
        <f t="shared" si="36"/>
        <v>8.6168857022212997</v>
      </c>
      <c r="AP35" s="1">
        <f t="shared" si="36"/>
        <v>8.6168857069826021</v>
      </c>
      <c r="AQ35" s="1">
        <f t="shared" si="36"/>
        <v>8.6168855896759453</v>
      </c>
      <c r="AR35" s="1">
        <f t="shared" si="36"/>
        <v>8.6168884798157777</v>
      </c>
      <c r="AS35" s="1">
        <f t="shared" si="36"/>
        <v>8.6168172715240434</v>
      </c>
      <c r="AT35" s="1">
        <f t="shared" si="36"/>
        <v>8.6185701856598929</v>
      </c>
      <c r="AU35" s="1">
        <f t="shared" si="31"/>
        <v>8.5744288378543416</v>
      </c>
      <c r="AW35" s="1">
        <v>11500</v>
      </c>
      <c r="AX35" s="1">
        <f t="shared" si="38"/>
        <v>-9.2190003786102398E-2</v>
      </c>
      <c r="AY35" s="1">
        <f t="shared" si="39"/>
        <v>-8.7455925879466587E-2</v>
      </c>
      <c r="AZ35" s="1">
        <f t="shared" si="40"/>
        <v>-4.7340779066358148E-3</v>
      </c>
      <c r="BA35" s="1">
        <f t="shared" si="41"/>
        <v>1.0499559795178937</v>
      </c>
      <c r="BB35" s="1">
        <f t="shared" si="42"/>
        <v>-0.14501315842795143</v>
      </c>
      <c r="BC35" s="1">
        <f t="shared" si="43"/>
        <v>0.55385078579093883</v>
      </c>
      <c r="BD35" s="1">
        <f t="shared" si="44"/>
        <v>0.28422841710322988</v>
      </c>
      <c r="BE35" s="1">
        <f t="shared" si="37"/>
        <v>6.8068722483538924</v>
      </c>
      <c r="BF35" s="1">
        <f t="shared" si="37"/>
        <v>6.8068722478668207</v>
      </c>
      <c r="BG35" s="1">
        <f t="shared" si="37"/>
        <v>6.8068722382910547</v>
      </c>
      <c r="BH35" s="1">
        <f t="shared" si="37"/>
        <v>6.8068720500325472</v>
      </c>
      <c r="BI35" s="1">
        <f t="shared" si="37"/>
        <v>6.8068683488952511</v>
      </c>
      <c r="BJ35" s="1">
        <f t="shared" si="37"/>
        <v>6.8067955866329726</v>
      </c>
      <c r="BK35" s="1">
        <f t="shared" si="37"/>
        <v>6.805365741542416</v>
      </c>
      <c r="BL35" s="1">
        <f t="shared" si="45"/>
        <v>6.77749935724332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-0.19143772756720689</v>
      </c>
      <c r="P36" s="1">
        <f t="shared" si="15"/>
        <v>-0.14997331868110053</v>
      </c>
      <c r="Q36" s="271">
        <f t="shared" si="16"/>
        <v>37743.018499999998</v>
      </c>
      <c r="S36" s="2">
        <v>1</v>
      </c>
      <c r="Y36" s="1">
        <f t="shared" si="35"/>
        <v>-0.14765098351294678</v>
      </c>
      <c r="Z36" s="1">
        <f t="shared" si="18"/>
        <v>20451</v>
      </c>
      <c r="AA36" s="1">
        <f t="shared" si="19"/>
        <v>-0.18876113517124229</v>
      </c>
      <c r="AB36" s="1">
        <f t="shared" si="20"/>
        <v>-0.14765098351294678</v>
      </c>
      <c r="AC36" s="1">
        <f t="shared" si="21"/>
        <v>-3.6465481321988014E-2</v>
      </c>
      <c r="AE36" s="1">
        <f t="shared" si="22"/>
        <v>5.3932406332437047E-6</v>
      </c>
      <c r="AF36" s="1">
        <f t="shared" si="23"/>
        <v>-3.6465481321988014E-2</v>
      </c>
      <c r="AG36" s="2"/>
      <c r="AH36" s="1">
        <f t="shared" si="24"/>
        <v>-3.878781649014177E-2</v>
      </c>
      <c r="AI36" s="1">
        <f t="shared" si="25"/>
        <v>0.95767543730653182</v>
      </c>
      <c r="AJ36" s="1">
        <f t="shared" si="26"/>
        <v>-0.92249025008782282</v>
      </c>
      <c r="AK36" s="1">
        <f t="shared" si="27"/>
        <v>4.0726460559054219E-2</v>
      </c>
      <c r="AL36" s="1">
        <f t="shared" si="28"/>
        <v>2.3754345292947687</v>
      </c>
      <c r="AM36" s="1">
        <f t="shared" si="29"/>
        <v>2.4814671903127636</v>
      </c>
      <c r="AN36" s="1">
        <f t="shared" si="36"/>
        <v>8.6169821683226253</v>
      </c>
      <c r="AO36" s="1">
        <f t="shared" si="36"/>
        <v>8.6169821681292689</v>
      </c>
      <c r="AP36" s="1">
        <f t="shared" si="36"/>
        <v>8.6169821728925857</v>
      </c>
      <c r="AQ36" s="1">
        <f t="shared" si="36"/>
        <v>8.6169820555481866</v>
      </c>
      <c r="AR36" s="1">
        <f t="shared" si="36"/>
        <v>8.6169849463261698</v>
      </c>
      <c r="AS36" s="1">
        <f t="shared" si="36"/>
        <v>8.6169137294975418</v>
      </c>
      <c r="AT36" s="1">
        <f t="shared" si="36"/>
        <v>8.618666677177977</v>
      </c>
      <c r="AU36" s="1">
        <f t="shared" si="31"/>
        <v>8.5745292193682587</v>
      </c>
      <c r="AW36" s="1">
        <v>12000</v>
      </c>
      <c r="AX36" s="1">
        <f t="shared" si="38"/>
        <v>-9.9694924997513687E-2</v>
      </c>
      <c r="AY36" s="1">
        <f t="shared" si="39"/>
        <v>-9.0658030545671925E-2</v>
      </c>
      <c r="AZ36" s="1">
        <f t="shared" si="40"/>
        <v>-9.0368944518417621E-3</v>
      </c>
      <c r="BA36" s="1">
        <f t="shared" si="41"/>
        <v>1.0462317410901543</v>
      </c>
      <c r="BB36" s="1">
        <f t="shared" si="42"/>
        <v>-0.2535792224550229</v>
      </c>
      <c r="BC36" s="1">
        <f t="shared" si="43"/>
        <v>0.66470314874820646</v>
      </c>
      <c r="BD36" s="1">
        <f t="shared" si="44"/>
        <v>0.34515445924581506</v>
      </c>
      <c r="BE36" s="1">
        <f t="shared" si="37"/>
        <v>6.9124504712360633</v>
      </c>
      <c r="BF36" s="1">
        <f t="shared" si="37"/>
        <v>6.9124504708535914</v>
      </c>
      <c r="BG36" s="1">
        <f t="shared" si="37"/>
        <v>6.9124504627992325</v>
      </c>
      <c r="BH36" s="1">
        <f t="shared" si="37"/>
        <v>6.9124502931851453</v>
      </c>
      <c r="BI36" s="1">
        <f t="shared" si="37"/>
        <v>6.9124467213429162</v>
      </c>
      <c r="BJ36" s="1">
        <f t="shared" si="37"/>
        <v>6.9123715053554475</v>
      </c>
      <c r="BK36" s="1">
        <f t="shared" si="37"/>
        <v>6.9107885588886493</v>
      </c>
      <c r="BL36" s="1">
        <f t="shared" si="45"/>
        <v>6.8778808711593591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-0.19146297819799252</v>
      </c>
      <c r="P37" s="1">
        <f t="shared" si="15"/>
        <v>-0.15014432922594551</v>
      </c>
      <c r="Q37" s="271">
        <f t="shared" si="16"/>
        <v>37750.823700000001</v>
      </c>
      <c r="S37" s="2">
        <v>1</v>
      </c>
      <c r="Y37" s="1">
        <f t="shared" si="35"/>
        <v>-0.14953657848479671</v>
      </c>
      <c r="Z37" s="1">
        <f t="shared" si="18"/>
        <v>20473.5</v>
      </c>
      <c r="AA37" s="1">
        <f t="shared" si="19"/>
        <v>-0.18886955073565567</v>
      </c>
      <c r="AB37" s="1">
        <f t="shared" si="20"/>
        <v>-0.14953657848479671</v>
      </c>
      <c r="AC37" s="1">
        <f t="shared" si="21"/>
        <v>-3.8117470768561368E-2</v>
      </c>
      <c r="AE37" s="1">
        <f t="shared" si="22"/>
        <v>3.6936096336691479E-7</v>
      </c>
      <c r="AF37" s="1">
        <f t="shared" si="23"/>
        <v>-3.8117470768561368E-2</v>
      </c>
      <c r="AG37" s="2"/>
      <c r="AH37" s="1">
        <f t="shared" si="24"/>
        <v>-3.8725221509710167E-2</v>
      </c>
      <c r="AI37" s="1">
        <f t="shared" si="25"/>
        <v>0.95750623265019641</v>
      </c>
      <c r="AJ37" s="1">
        <f t="shared" si="26"/>
        <v>-0.92087499245065407</v>
      </c>
      <c r="AK37" s="1">
        <f t="shared" si="27"/>
        <v>4.0549882037834363E-2</v>
      </c>
      <c r="AL37" s="1">
        <f t="shared" si="28"/>
        <v>2.3795982110373584</v>
      </c>
      <c r="AM37" s="1">
        <f t="shared" si="29"/>
        <v>2.4964457409948526</v>
      </c>
      <c r="AN37" s="1">
        <f t="shared" si="36"/>
        <v>8.6213227418572735</v>
      </c>
      <c r="AO37" s="1">
        <f t="shared" si="36"/>
        <v>8.6213227416593377</v>
      </c>
      <c r="AP37" s="1">
        <f t="shared" si="36"/>
        <v>8.6213227465135027</v>
      </c>
      <c r="AQ37" s="1">
        <f t="shared" si="36"/>
        <v>8.6213226274703079</v>
      </c>
      <c r="AR37" s="1">
        <f t="shared" si="36"/>
        <v>8.6213255468730079</v>
      </c>
      <c r="AS37" s="1">
        <f t="shared" si="36"/>
        <v>8.621253949200911</v>
      </c>
      <c r="AT37" s="1">
        <f t="shared" si="36"/>
        <v>8.6230083357724965</v>
      </c>
      <c r="AU37" s="1">
        <f t="shared" si="31"/>
        <v>8.5790463874944809</v>
      </c>
      <c r="AW37" s="1">
        <v>12500</v>
      </c>
      <c r="AX37" s="1">
        <f t="shared" si="38"/>
        <v>-0.10711776411021746</v>
      </c>
      <c r="AY37" s="1">
        <f t="shared" si="39"/>
        <v>-9.3894462146003527E-2</v>
      </c>
      <c r="AZ37" s="1">
        <f t="shared" si="40"/>
        <v>-1.3223301964213941E-2</v>
      </c>
      <c r="BA37" s="1">
        <f t="shared" si="41"/>
        <v>1.0419746539206676</v>
      </c>
      <c r="BB37" s="1">
        <f t="shared" si="42"/>
        <v>-0.35824493227791393</v>
      </c>
      <c r="BC37" s="1">
        <f t="shared" si="43"/>
        <v>0.77471189121816664</v>
      </c>
      <c r="BD37" s="1">
        <f t="shared" si="44"/>
        <v>0.40796745350590913</v>
      </c>
      <c r="BE37" s="1">
        <f t="shared" si="37"/>
        <v>7.0176261679977996</v>
      </c>
      <c r="BF37" s="1">
        <f t="shared" si="37"/>
        <v>7.0176261677346252</v>
      </c>
      <c r="BG37" s="1">
        <f t="shared" si="37"/>
        <v>7.0176261616978008</v>
      </c>
      <c r="BH37" s="1">
        <f t="shared" si="37"/>
        <v>7.0176260232219834</v>
      </c>
      <c r="BI37" s="1">
        <f t="shared" si="37"/>
        <v>7.0176228467965842</v>
      </c>
      <c r="BJ37" s="1">
        <f t="shared" si="37"/>
        <v>7.0175499869128366</v>
      </c>
      <c r="BK37" s="1">
        <f t="shared" si="37"/>
        <v>7.0158800619657677</v>
      </c>
      <c r="BL37" s="1">
        <f t="shared" si="45"/>
        <v>6.9782623850753982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-0.1914635393231211</v>
      </c>
      <c r="P38" s="1">
        <f t="shared" si="15"/>
        <v>-0.15014813024979487</v>
      </c>
      <c r="Q38" s="271">
        <f t="shared" si="16"/>
        <v>37750.996400000004</v>
      </c>
      <c r="S38" s="2">
        <v>1</v>
      </c>
      <c r="Y38" s="1">
        <f t="shared" si="35"/>
        <v>-0.15032737765027226</v>
      </c>
      <c r="Z38" s="1">
        <f t="shared" si="18"/>
        <v>20474</v>
      </c>
      <c r="AA38" s="1">
        <f t="shared" si="19"/>
        <v>-0.18887195259496956</v>
      </c>
      <c r="AB38" s="1">
        <f t="shared" si="20"/>
        <v>-0.15032737765027226</v>
      </c>
      <c r="AC38" s="1">
        <f t="shared" si="21"/>
        <v>-3.890306974565208E-2</v>
      </c>
      <c r="AE38" s="1">
        <f t="shared" si="22"/>
        <v>3.2129630577903533E-8</v>
      </c>
      <c r="AF38" s="1">
        <f t="shared" si="23"/>
        <v>-3.890306974565208E-2</v>
      </c>
      <c r="AG38" s="2"/>
      <c r="AH38" s="1">
        <f t="shared" si="24"/>
        <v>-3.8723822345174692E-2</v>
      </c>
      <c r="AI38" s="1">
        <f t="shared" si="25"/>
        <v>0.95750248158018303</v>
      </c>
      <c r="AJ38" s="1">
        <f t="shared" si="26"/>
        <v>-0.92083892291863467</v>
      </c>
      <c r="AK38" s="1">
        <f t="shared" si="27"/>
        <v>4.054595078449677E-2</v>
      </c>
      <c r="AL38" s="1">
        <f t="shared" si="28"/>
        <v>2.3796907205999376</v>
      </c>
      <c r="AM38" s="1">
        <f t="shared" si="29"/>
        <v>2.4967803053694029</v>
      </c>
      <c r="AN38" s="1">
        <f t="shared" si="36"/>
        <v>8.6214191903427704</v>
      </c>
      <c r="AO38" s="1">
        <f t="shared" si="36"/>
        <v>8.6214191901447332</v>
      </c>
      <c r="AP38" s="1">
        <f t="shared" si="36"/>
        <v>8.6214191950009216</v>
      </c>
      <c r="AQ38" s="1">
        <f t="shared" si="36"/>
        <v>8.6214190759199685</v>
      </c>
      <c r="AR38" s="1">
        <f t="shared" si="36"/>
        <v>8.6214219959566947</v>
      </c>
      <c r="AS38" s="1">
        <f t="shared" si="36"/>
        <v>8.6213503898954649</v>
      </c>
      <c r="AT38" s="1">
        <f t="shared" si="36"/>
        <v>8.6231048068727763</v>
      </c>
      <c r="AU38" s="1">
        <f t="shared" si="31"/>
        <v>8.5791467690083962</v>
      </c>
      <c r="AW38" s="1">
        <v>13000</v>
      </c>
      <c r="AX38" s="1">
        <f t="shared" si="38"/>
        <v>-0.11441177317764667</v>
      </c>
      <c r="AY38" s="1">
        <f t="shared" si="39"/>
        <v>-9.7165220680461337E-2</v>
      </c>
      <c r="AZ38" s="1">
        <f t="shared" si="40"/>
        <v>-1.7246552497185336E-2</v>
      </c>
      <c r="BA38" s="1">
        <f t="shared" si="41"/>
        <v>1.0372530419936201</v>
      </c>
      <c r="BB38" s="1">
        <f t="shared" si="42"/>
        <v>-0.45773945051297427</v>
      </c>
      <c r="BC38" s="1">
        <f t="shared" si="43"/>
        <v>0.88377549049966586</v>
      </c>
      <c r="BD38" s="1">
        <f t="shared" si="44"/>
        <v>0.47308871569414568</v>
      </c>
      <c r="BE38" s="1">
        <f t="shared" si="37"/>
        <v>7.1223490626933916</v>
      </c>
      <c r="BF38" s="1">
        <f t="shared" si="37"/>
        <v>7.1223490625362293</v>
      </c>
      <c r="BG38" s="1">
        <f t="shared" si="37"/>
        <v>7.1223490585311868</v>
      </c>
      <c r="BH38" s="1">
        <f t="shared" si="37"/>
        <v>7.1223489564690174</v>
      </c>
      <c r="BI38" s="1">
        <f t="shared" si="37"/>
        <v>7.1223463555799977</v>
      </c>
      <c r="BJ38" s="1">
        <f t="shared" si="37"/>
        <v>7.1222800786792257</v>
      </c>
      <c r="BK38" s="1">
        <f t="shared" si="37"/>
        <v>7.1205928306502635</v>
      </c>
      <c r="BL38" s="1">
        <f t="shared" si="45"/>
        <v>7.0786438989914373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-0.19150562370776381</v>
      </c>
      <c r="P39" s="1">
        <f t="shared" si="15"/>
        <v>-0.1504333048702601</v>
      </c>
      <c r="Q39" s="271">
        <f t="shared" si="16"/>
        <v>37764.010999999999</v>
      </c>
      <c r="S39" s="2">
        <v>1</v>
      </c>
      <c r="Y39" s="1">
        <f t="shared" si="35"/>
        <v>-0.14753832482012433</v>
      </c>
      <c r="Z39" s="1">
        <f t="shared" si="18"/>
        <v>20511.5</v>
      </c>
      <c r="AA39" s="1">
        <f t="shared" si="19"/>
        <v>-0.18905118004777599</v>
      </c>
      <c r="AB39" s="1">
        <f t="shared" si="20"/>
        <v>-0.14753832482012433</v>
      </c>
      <c r="AC39" s="1">
        <f t="shared" si="21"/>
        <v>-3.5722895127380111E-2</v>
      </c>
      <c r="AE39" s="1">
        <f t="shared" si="22"/>
        <v>8.3809094906841392E-6</v>
      </c>
      <c r="AF39" s="1">
        <f t="shared" si="23"/>
        <v>-3.5722895127380111E-2</v>
      </c>
      <c r="AG39" s="2"/>
      <c r="AH39" s="1">
        <f t="shared" si="24"/>
        <v>-3.861787517751588E-2</v>
      </c>
      <c r="AI39" s="1">
        <f t="shared" si="25"/>
        <v>0.95722227303004159</v>
      </c>
      <c r="AJ39" s="1">
        <f t="shared" si="26"/>
        <v>-0.91811208667775468</v>
      </c>
      <c r="AK39" s="1">
        <f t="shared" si="27"/>
        <v>4.0250208349090662E-2</v>
      </c>
      <c r="AL39" s="1">
        <f t="shared" si="28"/>
        <v>2.3866268777078035</v>
      </c>
      <c r="AM39" s="1">
        <f t="shared" si="29"/>
        <v>2.5220873156956851</v>
      </c>
      <c r="AN39" s="1">
        <f t="shared" si="36"/>
        <v>8.6286517527490201</v>
      </c>
      <c r="AO39" s="1">
        <f t="shared" si="36"/>
        <v>8.6286517525432309</v>
      </c>
      <c r="AP39" s="1">
        <f t="shared" si="36"/>
        <v>8.6286517575520669</v>
      </c>
      <c r="AQ39" s="1">
        <f t="shared" si="36"/>
        <v>8.6286516356387999</v>
      </c>
      <c r="AR39" s="1">
        <f t="shared" si="36"/>
        <v>8.6286546029593012</v>
      </c>
      <c r="AS39" s="1">
        <f t="shared" si="36"/>
        <v>8.6285823770011714</v>
      </c>
      <c r="AT39" s="1">
        <f t="shared" si="36"/>
        <v>8.6303388797882334</v>
      </c>
      <c r="AU39" s="1">
        <f t="shared" si="31"/>
        <v>8.5866753825520998</v>
      </c>
      <c r="AW39" s="1">
        <v>13500</v>
      </c>
      <c r="AX39" s="1">
        <f t="shared" si="38"/>
        <v>-0.12153349400570723</v>
      </c>
      <c r="AY39" s="1">
        <f t="shared" si="39"/>
        <v>-0.10047030614904541</v>
      </c>
      <c r="AZ39" s="1">
        <f t="shared" si="40"/>
        <v>-2.1063187856661825E-2</v>
      </c>
      <c r="BA39" s="1">
        <f t="shared" si="41"/>
        <v>1.0321394327538933</v>
      </c>
      <c r="BB39" s="1">
        <f t="shared" si="42"/>
        <v>-0.55093484588428399</v>
      </c>
      <c r="BC39" s="1">
        <f t="shared" si="43"/>
        <v>0.99180852045621171</v>
      </c>
      <c r="BD39" s="1">
        <f t="shared" si="44"/>
        <v>0.54099623438270972</v>
      </c>
      <c r="BE39" s="1">
        <f t="shared" si="37"/>
        <v>7.2265759900626634</v>
      </c>
      <c r="BF39" s="1">
        <f t="shared" si="37"/>
        <v>7.2265759899829023</v>
      </c>
      <c r="BG39" s="1">
        <f t="shared" si="37"/>
        <v>7.2265759876697464</v>
      </c>
      <c r="BH39" s="1">
        <f t="shared" si="37"/>
        <v>7.2265759205852724</v>
      </c>
      <c r="BI39" s="1">
        <f t="shared" si="37"/>
        <v>7.2265739750525508</v>
      </c>
      <c r="BJ39" s="1">
        <f t="shared" si="37"/>
        <v>7.2265175544679794</v>
      </c>
      <c r="BK39" s="1">
        <f t="shared" si="37"/>
        <v>7.2248832579126896</v>
      </c>
      <c r="BL39" s="1">
        <f t="shared" si="45"/>
        <v>7.1790254129074782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-0.1915505137180494</v>
      </c>
      <c r="P40" s="1">
        <f t="shared" si="15"/>
        <v>-0.15073770395908126</v>
      </c>
      <c r="Q40" s="271">
        <f t="shared" si="16"/>
        <v>37777.886100000003</v>
      </c>
      <c r="S40" s="2">
        <v>1</v>
      </c>
      <c r="Y40" s="1">
        <f t="shared" si="35"/>
        <v>-0.15170552652600147</v>
      </c>
      <c r="Z40" s="1">
        <f t="shared" si="18"/>
        <v>20551.5</v>
      </c>
      <c r="AA40" s="1">
        <f t="shared" si="19"/>
        <v>-0.1892403774273109</v>
      </c>
      <c r="AB40" s="1">
        <f t="shared" si="20"/>
        <v>-0.15170552652600147</v>
      </c>
      <c r="AC40" s="1">
        <f t="shared" si="21"/>
        <v>-3.9470496035149849E-2</v>
      </c>
      <c r="AE40" s="1">
        <f t="shared" si="22"/>
        <v>9.366805210400288E-7</v>
      </c>
      <c r="AF40" s="1">
        <f t="shared" si="23"/>
        <v>-3.9470496035149849E-2</v>
      </c>
      <c r="AG40" s="2"/>
      <c r="AH40" s="1">
        <f t="shared" si="24"/>
        <v>-3.850267346822963E-2</v>
      </c>
      <c r="AI40" s="1">
        <f t="shared" si="25"/>
        <v>0.95692583060101799</v>
      </c>
      <c r="AJ40" s="1">
        <f t="shared" si="26"/>
        <v>-0.91515657522673832</v>
      </c>
      <c r="AK40" s="1">
        <f t="shared" si="27"/>
        <v>3.9932807657981073E-2</v>
      </c>
      <c r="AL40" s="1">
        <f t="shared" si="28"/>
        <v>2.3940209891586059</v>
      </c>
      <c r="AM40" s="1">
        <f t="shared" si="29"/>
        <v>2.5495573272075087</v>
      </c>
      <c r="AN40" s="1">
        <f t="shared" si="36"/>
        <v>8.636364162350942</v>
      </c>
      <c r="AO40" s="1">
        <f t="shared" si="36"/>
        <v>8.6363641621367293</v>
      </c>
      <c r="AP40" s="1">
        <f t="shared" si="36"/>
        <v>8.6363641673099405</v>
      </c>
      <c r="AQ40" s="1">
        <f t="shared" si="36"/>
        <v>8.6363640423765951</v>
      </c>
      <c r="AR40" s="1">
        <f t="shared" si="36"/>
        <v>8.6363670595203974</v>
      </c>
      <c r="AS40" s="1">
        <f t="shared" si="36"/>
        <v>8.6362941928518975</v>
      </c>
      <c r="AT40" s="1">
        <f t="shared" si="36"/>
        <v>8.6380524968233825</v>
      </c>
      <c r="AU40" s="1">
        <f t="shared" si="31"/>
        <v>8.5947059036653819</v>
      </c>
      <c r="AW40" s="1">
        <v>14000</v>
      </c>
      <c r="AX40" s="1">
        <f t="shared" si="38"/>
        <v>-0.12844327734717187</v>
      </c>
      <c r="AY40" s="1">
        <f t="shared" si="39"/>
        <v>-0.10380971855175572</v>
      </c>
      <c r="AZ40" s="1">
        <f t="shared" si="40"/>
        <v>-2.4633558795416139E-2</v>
      </c>
      <c r="BA40" s="1">
        <f t="shared" si="41"/>
        <v>1.0267086129412144</v>
      </c>
      <c r="BB40" s="1">
        <f t="shared" si="42"/>
        <v>-0.63685923806917033</v>
      </c>
      <c r="BC40" s="1">
        <f t="shared" si="43"/>
        <v>1.0987421649128748</v>
      </c>
      <c r="BD40" s="1">
        <f t="shared" si="44"/>
        <v>0.61224022031703662</v>
      </c>
      <c r="BE40" s="1">
        <f t="shared" si="37"/>
        <v>7.3302712200270506</v>
      </c>
      <c r="BF40" s="1">
        <f t="shared" si="37"/>
        <v>7.3302712199939073</v>
      </c>
      <c r="BG40" s="1">
        <f t="shared" si="37"/>
        <v>7.3302712188656107</v>
      </c>
      <c r="BH40" s="1">
        <f t="shared" si="37"/>
        <v>7.3302711804543197</v>
      </c>
      <c r="BI40" s="1">
        <f t="shared" si="37"/>
        <v>7.330269872796733</v>
      </c>
      <c r="BJ40" s="1">
        <f t="shared" si="37"/>
        <v>7.3302253572267571</v>
      </c>
      <c r="BK40" s="1">
        <f t="shared" si="37"/>
        <v>7.3287119888527803</v>
      </c>
      <c r="BL40" s="1">
        <f t="shared" si="45"/>
        <v>7.2794069268235173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-0.19155388046882083</v>
      </c>
      <c r="P41" s="1">
        <f t="shared" si="15"/>
        <v>-0.15076054274709186</v>
      </c>
      <c r="Q41" s="271">
        <f t="shared" si="16"/>
        <v>37778.9277</v>
      </c>
      <c r="S41" s="2">
        <v>1</v>
      </c>
      <c r="Y41" s="1">
        <f t="shared" si="35"/>
        <v>-0.15105065761427036</v>
      </c>
      <c r="Z41" s="1">
        <f t="shared" si="18"/>
        <v>20554.5</v>
      </c>
      <c r="AA41" s="1">
        <f t="shared" si="19"/>
        <v>-0.18925448513086535</v>
      </c>
      <c r="AB41" s="1">
        <f t="shared" si="20"/>
        <v>-0.15105065761427036</v>
      </c>
      <c r="AC41" s="1">
        <f t="shared" si="21"/>
        <v>-3.8784057250951992E-2</v>
      </c>
      <c r="AE41" s="1">
        <f t="shared" si="22"/>
        <v>8.4166636158000819E-8</v>
      </c>
      <c r="AF41" s="1">
        <f t="shared" si="23"/>
        <v>-3.8784057250951992E-2</v>
      </c>
      <c r="AG41" s="2"/>
      <c r="AH41" s="1">
        <f t="shared" si="24"/>
        <v>-3.8493942383773488E-2</v>
      </c>
      <c r="AI41" s="1">
        <f t="shared" si="25"/>
        <v>0.9569036995099921</v>
      </c>
      <c r="AJ41" s="1">
        <f t="shared" si="26"/>
        <v>-0.91493296724500572</v>
      </c>
      <c r="AK41" s="1">
        <f t="shared" si="27"/>
        <v>3.9908922322413783E-2</v>
      </c>
      <c r="AL41" s="1">
        <f t="shared" si="28"/>
        <v>2.3945753631799227</v>
      </c>
      <c r="AM41" s="1">
        <f t="shared" si="29"/>
        <v>2.5516377673322381</v>
      </c>
      <c r="AN41" s="1">
        <f t="shared" ref="AN41:AT50" si="46">$AU41+$AB$7*SIN(AO41)</f>
        <v>8.6369424969290129</v>
      </c>
      <c r="AO41" s="1">
        <f t="shared" si="46"/>
        <v>8.6369424967141626</v>
      </c>
      <c r="AP41" s="1">
        <f t="shared" si="46"/>
        <v>8.6369425018997621</v>
      </c>
      <c r="AQ41" s="1">
        <f t="shared" si="46"/>
        <v>8.636942376740036</v>
      </c>
      <c r="AR41" s="1">
        <f t="shared" si="46"/>
        <v>8.6369453975938271</v>
      </c>
      <c r="AS41" s="1">
        <f t="shared" si="46"/>
        <v>8.6368724837387223</v>
      </c>
      <c r="AT41" s="1">
        <f t="shared" si="46"/>
        <v>8.6386309051572709</v>
      </c>
      <c r="AU41" s="1">
        <f t="shared" si="31"/>
        <v>8.5953081927488793</v>
      </c>
      <c r="AW41" s="1">
        <v>14500</v>
      </c>
      <c r="AX41" s="1">
        <f t="shared" si="38"/>
        <v>-0.13510567509578872</v>
      </c>
      <c r="AY41" s="1">
        <f t="shared" si="39"/>
        <v>-0.10718345788859227</v>
      </c>
      <c r="AZ41" s="1">
        <f t="shared" si="40"/>
        <v>-2.7922217207196454E-2</v>
      </c>
      <c r="BA41" s="1">
        <f t="shared" si="41"/>
        <v>1.0210358414657481</v>
      </c>
      <c r="BB41" s="1">
        <f t="shared" si="42"/>
        <v>-0.71470326179226618</v>
      </c>
      <c r="BC41" s="1">
        <f t="shared" si="43"/>
        <v>1.2045242702713721</v>
      </c>
      <c r="BD41" s="1">
        <f t="shared" si="44"/>
        <v>0.68746287350783375</v>
      </c>
      <c r="BE41" s="1">
        <f t="shared" si="37"/>
        <v>7.4334065936451781</v>
      </c>
      <c r="BF41" s="1">
        <f t="shared" si="37"/>
        <v>7.433406593634615</v>
      </c>
      <c r="BG41" s="1">
        <f t="shared" si="37"/>
        <v>7.4334065931941646</v>
      </c>
      <c r="BH41" s="1">
        <f t="shared" si="37"/>
        <v>7.4334065748277958</v>
      </c>
      <c r="BI41" s="1">
        <f t="shared" si="37"/>
        <v>7.4334058089691437</v>
      </c>
      <c r="BJ41" s="1">
        <f t="shared" si="37"/>
        <v>7.4333738746193943</v>
      </c>
      <c r="BK41" s="1">
        <f t="shared" si="37"/>
        <v>7.4320443169242081</v>
      </c>
      <c r="BL41" s="1">
        <f t="shared" si="45"/>
        <v>7.3797884407395564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-0.191579692224735</v>
      </c>
      <c r="P42" s="1">
        <f t="shared" si="15"/>
        <v>-0.15093568117685294</v>
      </c>
      <c r="Q42" s="271">
        <f t="shared" si="16"/>
        <v>37786.905200000001</v>
      </c>
      <c r="S42" s="2">
        <v>1</v>
      </c>
      <c r="Y42" s="1">
        <f t="shared" si="35"/>
        <v>-0.15413041667107852</v>
      </c>
      <c r="Z42" s="1">
        <f t="shared" si="18"/>
        <v>20577.5</v>
      </c>
      <c r="AA42" s="1">
        <f t="shared" si="19"/>
        <v>-0.18936226450062377</v>
      </c>
      <c r="AB42" s="1">
        <f t="shared" si="20"/>
        <v>-0.15413041667107852</v>
      </c>
      <c r="AC42" s="1">
        <f t="shared" si="21"/>
        <v>-4.1621318817996383E-2</v>
      </c>
      <c r="AE42" s="1">
        <f t="shared" si="22"/>
        <v>1.0206334878064591E-5</v>
      </c>
      <c r="AF42" s="1">
        <f t="shared" si="23"/>
        <v>-4.1621318817996383E-2</v>
      </c>
      <c r="AG42" s="2"/>
      <c r="AH42" s="1">
        <f t="shared" si="24"/>
        <v>-3.8426583323770816E-2</v>
      </c>
      <c r="AI42" s="1">
        <f t="shared" si="25"/>
        <v>0.95673450211628275</v>
      </c>
      <c r="AJ42" s="1">
        <f t="shared" si="26"/>
        <v>-0.91320964933381077</v>
      </c>
      <c r="AK42" s="1">
        <f t="shared" si="27"/>
        <v>3.9725431271863718E-2</v>
      </c>
      <c r="AL42" s="1">
        <f t="shared" si="28"/>
        <v>2.3988247136542631</v>
      </c>
      <c r="AM42" s="1">
        <f t="shared" si="29"/>
        <v>2.5676829068776921</v>
      </c>
      <c r="AN42" s="1">
        <f t="shared" si="46"/>
        <v>8.6413759517785635</v>
      </c>
      <c r="AO42" s="1">
        <f t="shared" si="46"/>
        <v>8.6413759515587945</v>
      </c>
      <c r="AP42" s="1">
        <f t="shared" si="46"/>
        <v>8.6413759568396369</v>
      </c>
      <c r="AQ42" s="1">
        <f t="shared" si="46"/>
        <v>8.6413758299452059</v>
      </c>
      <c r="AR42" s="1">
        <f t="shared" si="46"/>
        <v>8.6413788791134145</v>
      </c>
      <c r="AS42" s="1">
        <f t="shared" si="46"/>
        <v>8.6413056075608843</v>
      </c>
      <c r="AT42" s="1">
        <f t="shared" si="46"/>
        <v>8.6430648475902689</v>
      </c>
      <c r="AU42" s="1">
        <f t="shared" si="31"/>
        <v>8.5999257423890167</v>
      </c>
      <c r="AW42" s="1">
        <v>15000</v>
      </c>
      <c r="AX42" s="1">
        <f t="shared" si="38"/>
        <v>-0.14148970865572214</v>
      </c>
      <c r="AY42" s="1">
        <f t="shared" si="39"/>
        <v>-0.11059152415955505</v>
      </c>
      <c r="AZ42" s="1">
        <f t="shared" si="40"/>
        <v>-3.0898184496167089E-2</v>
      </c>
      <c r="BA42" s="1">
        <f t="shared" si="41"/>
        <v>1.0151952806985742</v>
      </c>
      <c r="BB42" s="1">
        <f t="shared" si="42"/>
        <v>-0.78382052095361376</v>
      </c>
      <c r="BC42" s="1">
        <f t="shared" si="43"/>
        <v>1.3091189973697428</v>
      </c>
      <c r="BD42" s="1">
        <f t="shared" si="44"/>
        <v>0.76742395512511463</v>
      </c>
      <c r="BE42" s="1">
        <f t="shared" ref="BE42:BK51" si="47">$BL42+$AB$7*SIN(BF42)</f>
        <v>7.5359614896396891</v>
      </c>
      <c r="BF42" s="1">
        <f t="shared" si="47"/>
        <v>7.5359614896374065</v>
      </c>
      <c r="BG42" s="1">
        <f t="shared" si="47"/>
        <v>7.535961489513106</v>
      </c>
      <c r="BH42" s="1">
        <f t="shared" si="47"/>
        <v>7.5359614827452486</v>
      </c>
      <c r="BI42" s="1">
        <f t="shared" si="47"/>
        <v>7.5359611142504628</v>
      </c>
      <c r="BJ42" s="1">
        <f t="shared" si="47"/>
        <v>7.5359410511533982</v>
      </c>
      <c r="BK42" s="1">
        <f t="shared" si="47"/>
        <v>7.5348505333597311</v>
      </c>
      <c r="BL42" s="1">
        <f t="shared" si="45"/>
        <v>7.4801699546555955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-0.1916408548637491</v>
      </c>
      <c r="P43" s="1">
        <f t="shared" si="15"/>
        <v>-0.15135097308501935</v>
      </c>
      <c r="Q43" s="271">
        <f t="shared" si="16"/>
        <v>37805.819100000001</v>
      </c>
      <c r="S43" s="2">
        <v>1</v>
      </c>
      <c r="Y43" s="1">
        <f t="shared" si="35"/>
        <v>-0.15073759235269757</v>
      </c>
      <c r="Z43" s="1">
        <f t="shared" si="18"/>
        <v>20632</v>
      </c>
      <c r="AA43" s="1">
        <f t="shared" si="19"/>
        <v>-0.18961498072843966</v>
      </c>
      <c r="AB43" s="1">
        <f t="shared" si="20"/>
        <v>-0.15073759235269757</v>
      </c>
      <c r="AC43" s="1">
        <f t="shared" si="21"/>
        <v>-3.7650626911098523E-2</v>
      </c>
      <c r="AE43" s="1">
        <f t="shared" si="22"/>
        <v>3.7623592278360714E-7</v>
      </c>
      <c r="AF43" s="1">
        <f t="shared" si="23"/>
        <v>-3.7650626911098523E-2</v>
      </c>
      <c r="AG43" s="2"/>
      <c r="AH43" s="1">
        <f t="shared" si="24"/>
        <v>-3.8264007643420299E-2</v>
      </c>
      <c r="AI43" s="1">
        <f t="shared" si="25"/>
        <v>0.95633693683292209</v>
      </c>
      <c r="AJ43" s="1">
        <f t="shared" si="26"/>
        <v>-0.90906284944948967</v>
      </c>
      <c r="AK43" s="1">
        <f t="shared" si="27"/>
        <v>3.9288040314188165E-2</v>
      </c>
      <c r="AL43" s="1">
        <f t="shared" si="28"/>
        <v>2.4088878565679837</v>
      </c>
      <c r="AM43" s="1">
        <f t="shared" si="29"/>
        <v>2.6063879824387621</v>
      </c>
      <c r="AN43" s="1">
        <f t="shared" si="46"/>
        <v>8.6518781972462264</v>
      </c>
      <c r="AO43" s="1">
        <f t="shared" si="46"/>
        <v>8.651878197014609</v>
      </c>
      <c r="AP43" s="1">
        <f t="shared" si="46"/>
        <v>8.6518782025228642</v>
      </c>
      <c r="AQ43" s="1">
        <f t="shared" si="46"/>
        <v>8.6518780715268857</v>
      </c>
      <c r="AR43" s="1">
        <f t="shared" si="46"/>
        <v>8.6518811868369045</v>
      </c>
      <c r="AS43" s="1">
        <f t="shared" si="46"/>
        <v>8.6518070968337017</v>
      </c>
      <c r="AT43" s="1">
        <f t="shared" si="46"/>
        <v>8.6535676985008116</v>
      </c>
      <c r="AU43" s="1">
        <f t="shared" si="31"/>
        <v>8.6108673274058649</v>
      </c>
      <c r="AW43" s="1">
        <v>15500</v>
      </c>
      <c r="AX43" s="1">
        <f t="shared" si="38"/>
        <v>-0.14756902193824908</v>
      </c>
      <c r="AY43" s="1">
        <f t="shared" si="39"/>
        <v>-0.11403391736464406</v>
      </c>
      <c r="AZ43" s="1">
        <f t="shared" si="40"/>
        <v>-3.3535104573605028E-2</v>
      </c>
      <c r="BA43" s="1">
        <f t="shared" si="41"/>
        <v>1.0092586836219157</v>
      </c>
      <c r="BB43" s="1">
        <f t="shared" si="42"/>
        <v>-0.84372296533331848</v>
      </c>
      <c r="BC43" s="1">
        <f t="shared" si="43"/>
        <v>1.4125061438524209</v>
      </c>
      <c r="BD43" s="1">
        <f t="shared" si="44"/>
        <v>0.85303443081434815</v>
      </c>
      <c r="BE43" s="1">
        <f t="shared" si="47"/>
        <v>7.63792264557914</v>
      </c>
      <c r="BF43" s="1">
        <f t="shared" si="47"/>
        <v>7.6379226455788842</v>
      </c>
      <c r="BG43" s="1">
        <f t="shared" si="47"/>
        <v>7.6379226455585787</v>
      </c>
      <c r="BH43" s="1">
        <f t="shared" si="47"/>
        <v>7.6379226439459931</v>
      </c>
      <c r="BI43" s="1">
        <f t="shared" si="47"/>
        <v>7.6379225158828907</v>
      </c>
      <c r="BJ43" s="1">
        <f t="shared" si="47"/>
        <v>7.637912346018175</v>
      </c>
      <c r="BK43" s="1">
        <f t="shared" si="47"/>
        <v>7.6371062262787675</v>
      </c>
      <c r="BL43" s="1">
        <f t="shared" si="45"/>
        <v>7.5805514685716346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-0.19227492625903284</v>
      </c>
      <c r="P44" s="1">
        <f t="shared" si="15"/>
        <v>-0.15568032292225925</v>
      </c>
      <c r="Q44" s="271">
        <f t="shared" si="16"/>
        <v>38001.851799999997</v>
      </c>
      <c r="S44" s="2">
        <v>1</v>
      </c>
      <c r="Y44" s="1">
        <f t="shared" si="35"/>
        <v>-0.16298525952811987</v>
      </c>
      <c r="Z44" s="1">
        <f t="shared" si="18"/>
        <v>21197</v>
      </c>
      <c r="AA44" s="1">
        <f t="shared" si="19"/>
        <v>-0.19201866339216367</v>
      </c>
      <c r="AB44" s="1">
        <f t="shared" si="20"/>
        <v>-0.16298525952811987</v>
      </c>
      <c r="AC44" s="1">
        <f t="shared" si="21"/>
        <v>-4.3643277075765041E-2</v>
      </c>
      <c r="AE44" s="1">
        <f t="shared" si="22"/>
        <v>5.3362098815642526E-5</v>
      </c>
      <c r="AF44" s="1">
        <f t="shared" si="23"/>
        <v>-4.3643277075765041E-2</v>
      </c>
      <c r="AG44" s="2"/>
      <c r="AH44" s="1">
        <f t="shared" si="24"/>
        <v>-3.6338340469904432E-2</v>
      </c>
      <c r="AI44" s="1">
        <f t="shared" si="25"/>
        <v>0.95249931471571947</v>
      </c>
      <c r="AJ44" s="1">
        <f t="shared" si="26"/>
        <v>-0.86097104432052662</v>
      </c>
      <c r="AK44" s="1">
        <f t="shared" si="27"/>
        <v>3.454993624285356E-2</v>
      </c>
      <c r="AL44" s="1">
        <f t="shared" si="28"/>
        <v>2.5127415217473441</v>
      </c>
      <c r="AM44" s="1">
        <f t="shared" si="29"/>
        <v>3.0748970851616786</v>
      </c>
      <c r="AN44" s="1">
        <f t="shared" si="46"/>
        <v>8.7605087380913318</v>
      </c>
      <c r="AO44" s="1">
        <f t="shared" si="46"/>
        <v>8.7605087377257664</v>
      </c>
      <c r="AP44" s="1">
        <f t="shared" si="46"/>
        <v>8.760508745630327</v>
      </c>
      <c r="AQ44" s="1">
        <f t="shared" si="46"/>
        <v>8.760508574711519</v>
      </c>
      <c r="AR44" s="1">
        <f t="shared" si="46"/>
        <v>8.7605122704515335</v>
      </c>
      <c r="AS44" s="1">
        <f t="shared" si="46"/>
        <v>8.7604323558880477</v>
      </c>
      <c r="AT44" s="1">
        <f t="shared" si="46"/>
        <v>8.7621592698446626</v>
      </c>
      <c r="AU44" s="1">
        <f t="shared" si="31"/>
        <v>8.7242984381309885</v>
      </c>
      <c r="AW44" s="1">
        <v>16000</v>
      </c>
      <c r="AX44" s="1">
        <f t="shared" si="38"/>
        <v>-0.1533219312768796</v>
      </c>
      <c r="AY44" s="1">
        <f t="shared" si="39"/>
        <v>-0.11751063750385933</v>
      </c>
      <c r="AZ44" s="1">
        <f t="shared" si="40"/>
        <v>-3.5811293773020253E-2</v>
      </c>
      <c r="BA44" s="1">
        <f t="shared" si="41"/>
        <v>1.0032943520646274</v>
      </c>
      <c r="BB44" s="1">
        <f t="shared" si="42"/>
        <v>-0.89407226075436241</v>
      </c>
      <c r="BC44" s="1">
        <f t="shared" si="43"/>
        <v>1.5146802127317691</v>
      </c>
      <c r="BD44" s="1">
        <f t="shared" si="44"/>
        <v>0.94540148576783478</v>
      </c>
      <c r="BE44" s="1">
        <f t="shared" si="47"/>
        <v>7.7392838604283227</v>
      </c>
      <c r="BF44" s="1">
        <f t="shared" si="47"/>
        <v>7.7392838604283156</v>
      </c>
      <c r="BG44" s="1">
        <f t="shared" si="47"/>
        <v>7.7392838604273173</v>
      </c>
      <c r="BH44" s="1">
        <f t="shared" si="47"/>
        <v>7.7392838602787517</v>
      </c>
      <c r="BI44" s="1">
        <f t="shared" si="47"/>
        <v>7.7392838381781406</v>
      </c>
      <c r="BJ44" s="1">
        <f t="shared" si="47"/>
        <v>7.7392805505302995</v>
      </c>
      <c r="BK44" s="1">
        <f t="shared" si="47"/>
        <v>7.738792526465966</v>
      </c>
      <c r="BL44" s="1">
        <f t="shared" si="45"/>
        <v>7.6809329824876755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-0.19227829300980426</v>
      </c>
      <c r="P45" s="1">
        <f t="shared" si="15"/>
        <v>-0.15570342760670156</v>
      </c>
      <c r="Q45" s="271">
        <f t="shared" si="16"/>
        <v>38002.8986</v>
      </c>
      <c r="S45" s="2">
        <v>1</v>
      </c>
      <c r="Y45" s="1">
        <f t="shared" si="35"/>
        <v>-0.15713302754725544</v>
      </c>
      <c r="Z45" s="1">
        <f t="shared" si="18"/>
        <v>21200</v>
      </c>
      <c r="AA45" s="1">
        <f t="shared" si="19"/>
        <v>-0.192030400054403</v>
      </c>
      <c r="AB45" s="1">
        <f t="shared" si="20"/>
        <v>-0.15713302754725544</v>
      </c>
      <c r="AC45" s="1">
        <f t="shared" si="21"/>
        <v>-3.7756572388255333E-2</v>
      </c>
      <c r="AE45" s="1">
        <f t="shared" si="22"/>
        <v>2.0437559900316812E-6</v>
      </c>
      <c r="AF45" s="1">
        <f t="shared" si="23"/>
        <v>-3.7756572388255333E-2</v>
      </c>
      <c r="AG45" s="2"/>
      <c r="AH45" s="1">
        <f t="shared" si="24"/>
        <v>-3.6326972447701444E-2</v>
      </c>
      <c r="AI45" s="1">
        <f t="shared" si="25"/>
        <v>0.95248034502398482</v>
      </c>
      <c r="AJ45" s="1">
        <f t="shared" si="26"/>
        <v>-0.8606915317753655</v>
      </c>
      <c r="AK45" s="1">
        <f t="shared" si="27"/>
        <v>3.4523840861381397E-2</v>
      </c>
      <c r="AL45" s="1">
        <f t="shared" si="28"/>
        <v>2.5132907805848652</v>
      </c>
      <c r="AM45" s="1">
        <f t="shared" si="29"/>
        <v>3.0777707603288764</v>
      </c>
      <c r="AN45" s="1">
        <f t="shared" si="46"/>
        <v>8.7610843983527857</v>
      </c>
      <c r="AO45" s="1">
        <f t="shared" si="46"/>
        <v>8.7610843979864832</v>
      </c>
      <c r="AP45" s="1">
        <f t="shared" si="46"/>
        <v>8.7610844059034125</v>
      </c>
      <c r="AQ45" s="1">
        <f t="shared" si="46"/>
        <v>8.7610842347942484</v>
      </c>
      <c r="AR45" s="1">
        <f t="shared" si="46"/>
        <v>8.7610879329840721</v>
      </c>
      <c r="AS45" s="1">
        <f t="shared" si="46"/>
        <v>8.7610080014634022</v>
      </c>
      <c r="AT45" s="1">
        <f t="shared" si="46"/>
        <v>8.7627345055230847</v>
      </c>
      <c r="AU45" s="1">
        <f t="shared" si="31"/>
        <v>8.7249007272144858</v>
      </c>
      <c r="AW45" s="1">
        <v>16500</v>
      </c>
      <c r="AX45" s="1">
        <f t="shared" si="38"/>
        <v>-0.15873138694746344</v>
      </c>
      <c r="AY45" s="1">
        <f t="shared" si="39"/>
        <v>-0.12102168457720083</v>
      </c>
      <c r="AZ45" s="1">
        <f t="shared" si="40"/>
        <v>-3.7709702370262617E-2</v>
      </c>
      <c r="BA45" s="1">
        <f t="shared" si="41"/>
        <v>0.9973663624768242</v>
      </c>
      <c r="BB45" s="1">
        <f t="shared" si="42"/>
        <v>-0.93466825266133113</v>
      </c>
      <c r="BC45" s="1">
        <f t="shared" si="43"/>
        <v>1.615649301473542</v>
      </c>
      <c r="BD45" s="1">
        <f t="shared" si="44"/>
        <v>1.0458898156941097</v>
      </c>
      <c r="BE45" s="1">
        <f t="shared" si="47"/>
        <v>7.840045605734522</v>
      </c>
      <c r="BF45" s="1">
        <f t="shared" si="47"/>
        <v>7.840045605734522</v>
      </c>
      <c r="BG45" s="1">
        <f t="shared" si="47"/>
        <v>7.840045605734522</v>
      </c>
      <c r="BH45" s="1">
        <f t="shared" si="47"/>
        <v>7.8400456057344403</v>
      </c>
      <c r="BI45" s="1">
        <f t="shared" si="47"/>
        <v>7.84004560563395</v>
      </c>
      <c r="BJ45" s="1">
        <f t="shared" si="47"/>
        <v>7.840045482866274</v>
      </c>
      <c r="BK45" s="1">
        <f t="shared" si="47"/>
        <v>7.8398962973462671</v>
      </c>
      <c r="BL45" s="1">
        <f t="shared" si="45"/>
        <v>7.7813144964037146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-0.19379108635642806</v>
      </c>
      <c r="P46" s="1">
        <f t="shared" si="15"/>
        <v>-0.16621016133765029</v>
      </c>
      <c r="Q46" s="271">
        <f t="shared" si="16"/>
        <v>38470.624100000001</v>
      </c>
      <c r="S46" s="2">
        <v>1</v>
      </c>
      <c r="X46" s="1">
        <f>AB46</f>
        <v>-0.16528896119408804</v>
      </c>
      <c r="Z46" s="1">
        <f t="shared" si="18"/>
        <v>22548</v>
      </c>
      <c r="AA46" s="1">
        <f t="shared" si="19"/>
        <v>-0.19630360013739451</v>
      </c>
      <c r="AB46" s="1">
        <f t="shared" si="20"/>
        <v>-0.16528896119408804</v>
      </c>
      <c r="AC46" s="1">
        <f t="shared" si="21"/>
        <v>-2.9172238656181931E-2</v>
      </c>
      <c r="AE46" s="1">
        <f t="shared" si="22"/>
        <v>8.4860970449917278E-7</v>
      </c>
      <c r="AF46" s="1">
        <f t="shared" si="23"/>
        <v>-2.9172238656181931E-2</v>
      </c>
      <c r="AG46" s="2"/>
      <c r="AH46" s="1">
        <f t="shared" si="24"/>
        <v>-3.0093438799744202E-2</v>
      </c>
      <c r="AI46" s="1">
        <f t="shared" si="25"/>
        <v>0.94552847042392663</v>
      </c>
      <c r="AJ46" s="1">
        <f t="shared" si="26"/>
        <v>-0.71159419522351741</v>
      </c>
      <c r="AK46" s="1">
        <f t="shared" si="27"/>
        <v>2.1974204479445258E-2</v>
      </c>
      <c r="AL46" s="1">
        <f t="shared" si="28"/>
        <v>2.7581525337850761</v>
      </c>
      <c r="AM46" s="1">
        <f t="shared" si="29"/>
        <v>5.151874446392843</v>
      </c>
      <c r="AN46" s="1">
        <f t="shared" si="46"/>
        <v>9.0187292946529158</v>
      </c>
      <c r="AO46" s="1">
        <f t="shared" si="46"/>
        <v>9.0187292940521768</v>
      </c>
      <c r="AP46" s="1">
        <f t="shared" si="46"/>
        <v>9.0187293051850208</v>
      </c>
      <c r="AQ46" s="1">
        <f t="shared" si="46"/>
        <v>9.0187290988716597</v>
      </c>
      <c r="AR46" s="1">
        <f t="shared" si="46"/>
        <v>9.0187329222588524</v>
      </c>
      <c r="AS46" s="1">
        <f t="shared" si="46"/>
        <v>9.0186620664488011</v>
      </c>
      <c r="AT46" s="1">
        <f t="shared" si="46"/>
        <v>9.0199748309632302</v>
      </c>
      <c r="AU46" s="1">
        <f t="shared" si="31"/>
        <v>8.9955292887321274</v>
      </c>
      <c r="AW46" s="1">
        <v>17000</v>
      </c>
      <c r="AX46" s="1">
        <f t="shared" si="38"/>
        <v>-0.16378486206113291</v>
      </c>
      <c r="AY46" s="1">
        <f t="shared" si="39"/>
        <v>-0.12456705858466857</v>
      </c>
      <c r="AZ46" s="1">
        <f t="shared" si="40"/>
        <v>-3.9217803476464322E-2</v>
      </c>
      <c r="BA46" s="1">
        <f t="shared" si="41"/>
        <v>0.99153404128736256</v>
      </c>
      <c r="BB46" s="1">
        <f t="shared" si="42"/>
        <v>-0.96543556595414781</v>
      </c>
      <c r="BC46" s="1">
        <f t="shared" si="43"/>
        <v>1.715433880215778</v>
      </c>
      <c r="BD46" s="1">
        <f t="shared" si="44"/>
        <v>1.1562066422282165</v>
      </c>
      <c r="BE46" s="1">
        <f t="shared" si="47"/>
        <v>7.9402145715958934</v>
      </c>
      <c r="BF46" s="1">
        <f t="shared" si="47"/>
        <v>7.9402145715958925</v>
      </c>
      <c r="BG46" s="1">
        <f t="shared" si="47"/>
        <v>7.9402145715960222</v>
      </c>
      <c r="BH46" s="1">
        <f t="shared" si="47"/>
        <v>7.9402145715705306</v>
      </c>
      <c r="BI46" s="1">
        <f t="shared" si="47"/>
        <v>7.9402145766096162</v>
      </c>
      <c r="BJ46" s="1">
        <f t="shared" si="47"/>
        <v>7.9402135804955272</v>
      </c>
      <c r="BK46" s="1">
        <f t="shared" si="47"/>
        <v>7.9404102672438182</v>
      </c>
      <c r="BL46" s="1">
        <f t="shared" si="45"/>
        <v>7.8816960103197538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-0.19379613648258517</v>
      </c>
      <c r="P47" s="1">
        <f t="shared" si="15"/>
        <v>-0.16624565359011148</v>
      </c>
      <c r="Q47" s="271">
        <f t="shared" si="16"/>
        <v>38472.184600000001</v>
      </c>
      <c r="S47" s="2">
        <v>1</v>
      </c>
      <c r="Y47" s="1">
        <f t="shared" ref="Y47:Y52" si="49">AB47</f>
        <v>-0.16621788364103551</v>
      </c>
      <c r="Z47" s="1">
        <f t="shared" si="18"/>
        <v>22552.5</v>
      </c>
      <c r="AA47" s="1">
        <f t="shared" si="19"/>
        <v>-0.19631476994792299</v>
      </c>
      <c r="AB47" s="1">
        <f t="shared" si="20"/>
        <v>-0.16621788364103551</v>
      </c>
      <c r="AC47" s="1">
        <f t="shared" si="21"/>
        <v>-3.0041346408735542E-2</v>
      </c>
      <c r="AE47" s="1">
        <f t="shared" si="22"/>
        <v>7.7117007168182966E-10</v>
      </c>
      <c r="AF47" s="1">
        <f t="shared" si="23"/>
        <v>-3.0041346408735542E-2</v>
      </c>
      <c r="AG47" s="2"/>
      <c r="AH47" s="1">
        <f t="shared" si="24"/>
        <v>-3.0069116357811513E-2</v>
      </c>
      <c r="AI47" s="1">
        <f t="shared" si="25"/>
        <v>0.94551064809205676</v>
      </c>
      <c r="AJ47" s="1">
        <f t="shared" si="26"/>
        <v>-0.71102354561613679</v>
      </c>
      <c r="AK47" s="1">
        <f t="shared" si="27"/>
        <v>2.192997322191325E-2</v>
      </c>
      <c r="AL47" s="1">
        <f t="shared" si="28"/>
        <v>2.7589644078172983</v>
      </c>
      <c r="AM47" s="1">
        <f t="shared" si="29"/>
        <v>5.1630781179520655</v>
      </c>
      <c r="AN47" s="1">
        <f t="shared" si="46"/>
        <v>9.0195864660660288</v>
      </c>
      <c r="AO47" s="1">
        <f t="shared" si="46"/>
        <v>9.0195864654651388</v>
      </c>
      <c r="AP47" s="1">
        <f t="shared" si="46"/>
        <v>9.0195864765966949</v>
      </c>
      <c r="AQ47" s="1">
        <f t="shared" si="46"/>
        <v>9.019586270383094</v>
      </c>
      <c r="AR47" s="1">
        <f t="shared" si="46"/>
        <v>9.0195900905151092</v>
      </c>
      <c r="AS47" s="1">
        <f t="shared" si="46"/>
        <v>9.0195193210890974</v>
      </c>
      <c r="AT47" s="1">
        <f t="shared" si="46"/>
        <v>9.0208300039157656</v>
      </c>
      <c r="AU47" s="1">
        <f t="shared" si="31"/>
        <v>8.9964327223573726</v>
      </c>
      <c r="AW47" s="1">
        <v>17500</v>
      </c>
      <c r="AX47" s="1">
        <f t="shared" si="38"/>
        <v>-0.16847418458203364</v>
      </c>
      <c r="AY47" s="1">
        <f t="shared" si="39"/>
        <v>-0.12814675952626256</v>
      </c>
      <c r="AZ47" s="1">
        <f t="shared" si="40"/>
        <v>-4.0327425055771082E-2</v>
      </c>
      <c r="BA47" s="1">
        <f t="shared" si="41"/>
        <v>0.9858516620336587</v>
      </c>
      <c r="BB47" s="1">
        <f t="shared" si="42"/>
        <v>-0.98640926707055765</v>
      </c>
      <c r="BC47" s="1">
        <f t="shared" si="43"/>
        <v>1.8140655190992812</v>
      </c>
      <c r="BD47" s="1">
        <f t="shared" si="44"/>
        <v>1.2785220404693578</v>
      </c>
      <c r="BE47" s="1">
        <f t="shared" si="47"/>
        <v>8.0398031712156452</v>
      </c>
      <c r="BF47" s="1">
        <f t="shared" si="47"/>
        <v>8.0398031712155635</v>
      </c>
      <c r="BG47" s="1">
        <f t="shared" si="47"/>
        <v>8.0398031712230029</v>
      </c>
      <c r="BH47" s="1">
        <f t="shared" si="47"/>
        <v>8.0398031705374766</v>
      </c>
      <c r="BI47" s="1">
        <f t="shared" si="47"/>
        <v>8.0398032337088878</v>
      </c>
      <c r="BJ47" s="1">
        <f t="shared" si="47"/>
        <v>8.0397974123690314</v>
      </c>
      <c r="BK47" s="1">
        <f t="shared" si="47"/>
        <v>8.0403331025931308</v>
      </c>
      <c r="BL47" s="1">
        <f t="shared" si="45"/>
        <v>7.9820775242357929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-0.19380230885899946</v>
      </c>
      <c r="P48" s="1">
        <f t="shared" si="15"/>
        <v>-0.16628903678574905</v>
      </c>
      <c r="Q48" s="271">
        <f t="shared" si="16"/>
        <v>38474.093999999997</v>
      </c>
      <c r="S48" s="2">
        <v>1</v>
      </c>
      <c r="Y48" s="1">
        <f t="shared" si="49"/>
        <v>-0.1652310404490813</v>
      </c>
      <c r="Z48" s="1">
        <f t="shared" si="18"/>
        <v>22558</v>
      </c>
      <c r="AA48" s="1">
        <f t="shared" si="19"/>
        <v>-0.19632839633623972</v>
      </c>
      <c r="AB48" s="1">
        <f t="shared" si="20"/>
        <v>-0.1652310404490813</v>
      </c>
      <c r="AC48" s="1">
        <f t="shared" si="21"/>
        <v>-2.8981363213822914E-2</v>
      </c>
      <c r="AE48" s="1">
        <f t="shared" si="22"/>
        <v>1.1193562484023891E-6</v>
      </c>
      <c r="AF48" s="1">
        <f t="shared" si="23"/>
        <v>-2.8981363213822914E-2</v>
      </c>
      <c r="AG48" s="2"/>
      <c r="AH48" s="1">
        <f t="shared" si="24"/>
        <v>-3.0039359550490662E-2</v>
      </c>
      <c r="AI48" s="1">
        <f t="shared" si="25"/>
        <v>0.94548891492627041</v>
      </c>
      <c r="AJ48" s="1">
        <f t="shared" si="26"/>
        <v>-0.71032547778716737</v>
      </c>
      <c r="AK48" s="1">
        <f t="shared" si="27"/>
        <v>2.1875895431870327E-2</v>
      </c>
      <c r="AL48" s="1">
        <f t="shared" si="28"/>
        <v>2.7599566567862657</v>
      </c>
      <c r="AM48" s="1">
        <f t="shared" si="29"/>
        <v>5.1768348586149244</v>
      </c>
      <c r="AN48" s="1">
        <f t="shared" si="46"/>
        <v>9.0206340980995883</v>
      </c>
      <c r="AO48" s="1">
        <f t="shared" si="46"/>
        <v>9.0206340974985224</v>
      </c>
      <c r="AP48" s="1">
        <f t="shared" si="46"/>
        <v>9.0206341086283679</v>
      </c>
      <c r="AQ48" s="1">
        <f t="shared" si="46"/>
        <v>9.0206339025389504</v>
      </c>
      <c r="AR48" s="1">
        <f t="shared" si="46"/>
        <v>9.0206377186577615</v>
      </c>
      <c r="AS48" s="1">
        <f t="shared" si="46"/>
        <v>9.0205670552964463</v>
      </c>
      <c r="AT48" s="1">
        <f t="shared" si="46"/>
        <v>9.0218751882639907</v>
      </c>
      <c r="AU48" s="1">
        <f t="shared" si="31"/>
        <v>8.9975369190104484</v>
      </c>
      <c r="AW48" s="1">
        <v>18000</v>
      </c>
      <c r="AX48" s="1">
        <f t="shared" si="38"/>
        <v>-0.17279532736600989</v>
      </c>
      <c r="AY48" s="1">
        <f t="shared" si="39"/>
        <v>-0.1317607874019828</v>
      </c>
      <c r="AZ48" s="1">
        <f t="shared" si="40"/>
        <v>-4.1034539964027075E-2</v>
      </c>
      <c r="BA48" s="1">
        <f t="shared" si="41"/>
        <v>0.98036833081316754</v>
      </c>
      <c r="BB48" s="1">
        <f t="shared" si="42"/>
        <v>-0.99772036323548852</v>
      </c>
      <c r="BC48" s="1">
        <f t="shared" si="43"/>
        <v>1.9115856145008878</v>
      </c>
      <c r="BD48" s="1">
        <f t="shared" si="44"/>
        <v>1.4156430925519192</v>
      </c>
      <c r="BE48" s="1">
        <f t="shared" si="47"/>
        <v>8.1388290247275705</v>
      </c>
      <c r="BF48" s="1">
        <f t="shared" si="47"/>
        <v>8.1388290247265243</v>
      </c>
      <c r="BG48" s="1">
        <f t="shared" si="47"/>
        <v>8.1388290247900184</v>
      </c>
      <c r="BH48" s="1">
        <f t="shared" si="47"/>
        <v>8.1388290209431453</v>
      </c>
      <c r="BI48" s="1">
        <f t="shared" si="47"/>
        <v>8.1388292540064722</v>
      </c>
      <c r="BJ48" s="1">
        <f t="shared" si="47"/>
        <v>8.1388151334964878</v>
      </c>
      <c r="BK48" s="1">
        <f t="shared" si="47"/>
        <v>8.1396694213654026</v>
      </c>
      <c r="BL48" s="1">
        <f t="shared" si="45"/>
        <v>8.082459038151832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-0.19380286998412802</v>
      </c>
      <c r="P49" s="1">
        <f t="shared" si="15"/>
        <v>-0.1662929809185868</v>
      </c>
      <c r="Q49" s="271">
        <f t="shared" si="16"/>
        <v>38474.266499999998</v>
      </c>
      <c r="S49" s="2">
        <v>1</v>
      </c>
      <c r="Y49" s="1">
        <f t="shared" si="49"/>
        <v>-0.16622314721067527</v>
      </c>
      <c r="Z49" s="1">
        <f t="shared" si="18"/>
        <v>22558.5</v>
      </c>
      <c r="AA49" s="1">
        <f t="shared" si="19"/>
        <v>-0.19632963370337114</v>
      </c>
      <c r="AB49" s="1">
        <f t="shared" si="20"/>
        <v>-0.16622314721067527</v>
      </c>
      <c r="AC49" s="1">
        <f t="shared" si="21"/>
        <v>-2.9966819076872819E-2</v>
      </c>
      <c r="AE49" s="1">
        <f t="shared" si="22"/>
        <v>4.8767467606723744E-9</v>
      </c>
      <c r="AF49" s="1">
        <f t="shared" si="23"/>
        <v>-2.9966819076872819E-2</v>
      </c>
      <c r="AG49" s="2"/>
      <c r="AH49" s="1">
        <f t="shared" si="24"/>
        <v>-3.0036652784784335E-2</v>
      </c>
      <c r="AI49" s="1">
        <f t="shared" si="25"/>
        <v>0.94548694189433946</v>
      </c>
      <c r="AJ49" s="1">
        <f t="shared" si="26"/>
        <v>-0.71026198397772711</v>
      </c>
      <c r="AK49" s="1">
        <f t="shared" si="27"/>
        <v>2.1870978323577331E-2</v>
      </c>
      <c r="AL49" s="1">
        <f t="shared" si="28"/>
        <v>2.7600468589771983</v>
      </c>
      <c r="AM49" s="1">
        <f t="shared" si="29"/>
        <v>5.1780889446983185</v>
      </c>
      <c r="AN49" s="1">
        <f t="shared" si="46"/>
        <v>9.0207293361818728</v>
      </c>
      <c r="AO49" s="1">
        <f t="shared" si="46"/>
        <v>9.0207293355807892</v>
      </c>
      <c r="AP49" s="1">
        <f t="shared" si="46"/>
        <v>9.020729346710473</v>
      </c>
      <c r="AQ49" s="1">
        <f t="shared" si="46"/>
        <v>9.0207291406324686</v>
      </c>
      <c r="AR49" s="1">
        <f t="shared" si="46"/>
        <v>9.0207329563845526</v>
      </c>
      <c r="AS49" s="1">
        <f t="shared" si="46"/>
        <v>9.0206623026918731</v>
      </c>
      <c r="AT49" s="1">
        <f t="shared" si="46"/>
        <v>9.0219702035503797</v>
      </c>
      <c r="AU49" s="1">
        <f t="shared" si="31"/>
        <v>8.9976373005243655</v>
      </c>
      <c r="AW49" s="1">
        <v>18500</v>
      </c>
      <c r="AX49" s="1">
        <f t="shared" si="38"/>
        <v>-0.17674816968028553</v>
      </c>
      <c r="AY49" s="1">
        <f t="shared" si="39"/>
        <v>-0.13540914221182926</v>
      </c>
      <c r="AZ49" s="1">
        <f t="shared" si="40"/>
        <v>-4.1339027468456274E-2</v>
      </c>
      <c r="BA49" s="1">
        <f t="shared" si="41"/>
        <v>0.97512802450560521</v>
      </c>
      <c r="BB49" s="1">
        <f t="shared" si="42"/>
        <v>-0.99958175016306616</v>
      </c>
      <c r="BC49" s="1">
        <f t="shared" si="43"/>
        <v>2.0080441533395224</v>
      </c>
      <c r="BD49" s="1">
        <f t="shared" si="44"/>
        <v>1.571272346927101</v>
      </c>
      <c r="BE49" s="1">
        <f t="shared" si="47"/>
        <v>8.2373144394768367</v>
      </c>
      <c r="BF49" s="1">
        <f t="shared" si="47"/>
        <v>8.2373144394709978</v>
      </c>
      <c r="BG49" s="1">
        <f t="shared" si="47"/>
        <v>8.2373144397368296</v>
      </c>
      <c r="BH49" s="1">
        <f t="shared" si="47"/>
        <v>8.2373144276360915</v>
      </c>
      <c r="BI49" s="1">
        <f t="shared" si="47"/>
        <v>8.2373149784615052</v>
      </c>
      <c r="BJ49" s="1">
        <f t="shared" si="47"/>
        <v>8.2372899041350092</v>
      </c>
      <c r="BK49" s="1">
        <f t="shared" si="47"/>
        <v>8.2384297465748286</v>
      </c>
      <c r="BL49" s="1">
        <f t="shared" si="45"/>
        <v>8.1828405520678729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-0.19381577586208512</v>
      </c>
      <c r="P50" s="1">
        <f t="shared" si="15"/>
        <v>-0.16638370544808875</v>
      </c>
      <c r="Q50" s="271">
        <f t="shared" si="16"/>
        <v>38478.258199999997</v>
      </c>
      <c r="S50" s="2">
        <v>1</v>
      </c>
      <c r="Y50" s="1">
        <f t="shared" si="49"/>
        <v>-0.16484167641356506</v>
      </c>
      <c r="Z50" s="1">
        <f t="shared" si="18"/>
        <v>22570</v>
      </c>
      <c r="AA50" s="1">
        <f t="shared" si="19"/>
        <v>-0.19635802903742569</v>
      </c>
      <c r="AB50" s="1">
        <f t="shared" si="20"/>
        <v>-0.16484167641356506</v>
      </c>
      <c r="AC50" s="1">
        <f t="shared" si="21"/>
        <v>-2.8432294554813248E-2</v>
      </c>
      <c r="AE50" s="1">
        <f t="shared" si="22"/>
        <v>2.3778535433140627E-6</v>
      </c>
      <c r="AF50" s="1">
        <f t="shared" si="23"/>
        <v>-2.8432294554813248E-2</v>
      </c>
      <c r="AG50" s="2"/>
      <c r="AH50" s="1">
        <f t="shared" si="24"/>
        <v>-2.9974323589336944E-2</v>
      </c>
      <c r="AI50" s="1">
        <f t="shared" si="25"/>
        <v>0.94544168686660324</v>
      </c>
      <c r="AJ50" s="1">
        <f t="shared" si="26"/>
        <v>-0.70880010556520545</v>
      </c>
      <c r="AK50" s="1">
        <f t="shared" si="27"/>
        <v>2.1757841457730586E-2</v>
      </c>
      <c r="AL50" s="1">
        <f t="shared" si="28"/>
        <v>2.7621214056521963</v>
      </c>
      <c r="AM50" s="1">
        <f t="shared" si="29"/>
        <v>5.2070940177999399</v>
      </c>
      <c r="AN50" s="1">
        <f t="shared" si="46"/>
        <v>9.0229197573200768</v>
      </c>
      <c r="AO50" s="1">
        <f t="shared" si="46"/>
        <v>9.0229197567186539</v>
      </c>
      <c r="AP50" s="1">
        <f t="shared" si="46"/>
        <v>9.0229197678442379</v>
      </c>
      <c r="AQ50" s="1">
        <f t="shared" si="46"/>
        <v>9.0229195620343816</v>
      </c>
      <c r="AR50" s="1">
        <f t="shared" si="46"/>
        <v>9.0229233692648645</v>
      </c>
      <c r="AS50" s="1">
        <f t="shared" si="46"/>
        <v>9.0228529391632559</v>
      </c>
      <c r="AT50" s="1">
        <f t="shared" si="46"/>
        <v>9.0241554875745553</v>
      </c>
      <c r="AU50" s="1">
        <f t="shared" si="31"/>
        <v>8.9999460753444342</v>
      </c>
      <c r="AW50" s="1">
        <v>19000</v>
      </c>
      <c r="AX50" s="1">
        <f t="shared" si="38"/>
        <v>-0.18033624188289596</v>
      </c>
      <c r="AY50" s="1">
        <f t="shared" si="39"/>
        <v>-0.13909182395580194</v>
      </c>
      <c r="AZ50" s="1">
        <f t="shared" si="40"/>
        <v>-4.1244417927094011E-2</v>
      </c>
      <c r="BA50" s="1">
        <f t="shared" si="41"/>
        <v>0.97016974683206403</v>
      </c>
      <c r="BB50" s="1">
        <f t="shared" si="42"/>
        <v>-0.99227505978143671</v>
      </c>
      <c r="BC50" s="1">
        <f t="shared" si="43"/>
        <v>2.103498544410066</v>
      </c>
      <c r="BD50" s="1">
        <f t="shared" si="44"/>
        <v>1.7504024996315766</v>
      </c>
      <c r="BE50" s="1">
        <f t="shared" si="47"/>
        <v>8.3352859003706836</v>
      </c>
      <c r="BF50" s="1">
        <f t="shared" si="47"/>
        <v>8.3352859003501294</v>
      </c>
      <c r="BG50" s="1">
        <f t="shared" si="47"/>
        <v>8.3352859011060563</v>
      </c>
      <c r="BH50" s="1">
        <f t="shared" si="47"/>
        <v>8.3352858733057928</v>
      </c>
      <c r="BI50" s="1">
        <f t="shared" si="47"/>
        <v>8.335286895697914</v>
      </c>
      <c r="BJ50" s="1">
        <f t="shared" si="47"/>
        <v>8.3352492945341705</v>
      </c>
      <c r="BK50" s="1">
        <f t="shared" si="47"/>
        <v>8.3366304003330036</v>
      </c>
      <c r="BL50" s="1">
        <f t="shared" si="45"/>
        <v>8.283222065983912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-0.19381858148772796</v>
      </c>
      <c r="P51" s="1">
        <f t="shared" si="15"/>
        <v>-0.16640343057477891</v>
      </c>
      <c r="Q51" s="271">
        <f t="shared" si="16"/>
        <v>38479.124000000003</v>
      </c>
      <c r="S51" s="2">
        <v>1</v>
      </c>
      <c r="Y51" s="1">
        <f t="shared" si="49"/>
        <v>-0.16650224487446005</v>
      </c>
      <c r="Z51" s="1">
        <f t="shared" si="18"/>
        <v>22572.5</v>
      </c>
      <c r="AA51" s="1">
        <f t="shared" si="19"/>
        <v>-0.19636418569326455</v>
      </c>
      <c r="AB51" s="1">
        <f t="shared" si="20"/>
        <v>-0.16650224487446005</v>
      </c>
      <c r="AC51" s="1">
        <f t="shared" si="21"/>
        <v>-3.0059569418166787E-2</v>
      </c>
      <c r="AE51" s="1">
        <f t="shared" si="22"/>
        <v>9.7642658214748637E-9</v>
      </c>
      <c r="AF51" s="1">
        <f t="shared" si="23"/>
        <v>-3.0059569418166787E-2</v>
      </c>
      <c r="AG51" s="2"/>
      <c r="AH51" s="1">
        <f t="shared" si="24"/>
        <v>-2.9960755118485647E-2</v>
      </c>
      <c r="AI51" s="1">
        <f t="shared" si="25"/>
        <v>0.94543188045139703</v>
      </c>
      <c r="AJ51" s="1">
        <f t="shared" si="26"/>
        <v>-0.70848192055852688</v>
      </c>
      <c r="AK51" s="1">
        <f t="shared" si="27"/>
        <v>2.1733235511329059E-2</v>
      </c>
      <c r="AL51" s="1">
        <f t="shared" si="28"/>
        <v>2.7625723678137879</v>
      </c>
      <c r="AM51" s="1">
        <f t="shared" si="29"/>
        <v>5.2134406057915905</v>
      </c>
      <c r="AN51" s="1">
        <f t="shared" ref="AN51:AT60" si="50">$AU51+$AB$7*SIN(AO51)</f>
        <v>9.0233959219722255</v>
      </c>
      <c r="AO51" s="1">
        <f t="shared" si="50"/>
        <v>9.0233959213707333</v>
      </c>
      <c r="AP51" s="1">
        <f t="shared" si="50"/>
        <v>9.0233959324953386</v>
      </c>
      <c r="AQ51" s="1">
        <f t="shared" si="50"/>
        <v>9.0233957267452123</v>
      </c>
      <c r="AR51" s="1">
        <f t="shared" si="50"/>
        <v>9.0233995321011413</v>
      </c>
      <c r="AS51" s="1">
        <f t="shared" si="50"/>
        <v>9.0233291509134634</v>
      </c>
      <c r="AT51" s="1">
        <f t="shared" si="50"/>
        <v>9.0246305322200708</v>
      </c>
      <c r="AU51" s="1">
        <f t="shared" si="31"/>
        <v>9.0004479829140145</v>
      </c>
      <c r="AW51" s="1">
        <v>19500</v>
      </c>
      <c r="AX51" s="1">
        <f t="shared" si="38"/>
        <v>-0.18356646300954091</v>
      </c>
      <c r="AY51" s="1">
        <f t="shared" si="39"/>
        <v>-0.14280883263390087</v>
      </c>
      <c r="AZ51" s="1">
        <f t="shared" si="40"/>
        <v>-4.0757630375640043E-2</v>
      </c>
      <c r="BA51" s="1">
        <f t="shared" si="41"/>
        <v>0.96552776982226607</v>
      </c>
      <c r="BB51" s="1">
        <f t="shared" si="42"/>
        <v>-0.97613871481879322</v>
      </c>
      <c r="BC51" s="1">
        <f t="shared" si="43"/>
        <v>2.1980125364508321</v>
      </c>
      <c r="BD51" s="1">
        <f t="shared" si="44"/>
        <v>1.9599392520566863</v>
      </c>
      <c r="BE51" s="1">
        <f t="shared" si="47"/>
        <v>8.4327735805084814</v>
      </c>
      <c r="BF51" s="1">
        <f t="shared" si="47"/>
        <v>8.432773580454711</v>
      </c>
      <c r="BG51" s="1">
        <f t="shared" si="47"/>
        <v>8.4327735821282293</v>
      </c>
      <c r="BH51" s="1">
        <f t="shared" si="47"/>
        <v>8.4327735300421001</v>
      </c>
      <c r="BI51" s="1">
        <f t="shared" si="47"/>
        <v>8.4327751511559423</v>
      </c>
      <c r="BJ51" s="1">
        <f t="shared" si="47"/>
        <v>8.4327246941848877</v>
      </c>
      <c r="BK51" s="1">
        <f t="shared" si="47"/>
        <v>8.4342933395180637</v>
      </c>
      <c r="BL51" s="1">
        <f t="shared" si="45"/>
        <v>8.3836035798999511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-0.19381914261285654</v>
      </c>
      <c r="P52" s="1">
        <f t="shared" si="15"/>
        <v>-0.16640737570309772</v>
      </c>
      <c r="Q52" s="271">
        <f t="shared" si="16"/>
        <v>38479.298300000002</v>
      </c>
      <c r="S52" s="2">
        <v>1</v>
      </c>
      <c r="Y52" s="1">
        <f t="shared" si="49"/>
        <v>-0.16569435937198884</v>
      </c>
      <c r="Z52" s="1">
        <f t="shared" si="18"/>
        <v>22573</v>
      </c>
      <c r="AA52" s="1">
        <f t="shared" si="19"/>
        <v>-0.19636541632903426</v>
      </c>
      <c r="AB52" s="1">
        <f t="shared" si="20"/>
        <v>-0.16569435937198884</v>
      </c>
      <c r="AC52" s="1">
        <f t="shared" si="21"/>
        <v>-2.9245024294827671E-2</v>
      </c>
      <c r="AE52" s="1">
        <f t="shared" si="22"/>
        <v>5.0839228842795848E-7</v>
      </c>
      <c r="AF52" s="1">
        <f t="shared" si="23"/>
        <v>-2.9245024294827671E-2</v>
      </c>
      <c r="AG52" s="2"/>
      <c r="AH52" s="1">
        <f t="shared" si="24"/>
        <v>-2.9958040625936534E-2</v>
      </c>
      <c r="AI52" s="1">
        <f t="shared" si="25"/>
        <v>0.94542992052435959</v>
      </c>
      <c r="AJ52" s="1">
        <f t="shared" si="26"/>
        <v>-0.7084182670574255</v>
      </c>
      <c r="AK52" s="1">
        <f t="shared" si="27"/>
        <v>2.172831385275455E-2</v>
      </c>
      <c r="AL52" s="1">
        <f t="shared" si="28"/>
        <v>2.7626625591237999</v>
      </c>
      <c r="AM52" s="1">
        <f t="shared" si="29"/>
        <v>5.214711698518105</v>
      </c>
      <c r="AN52" s="1">
        <f t="shared" si="50"/>
        <v>9.0234911543101397</v>
      </c>
      <c r="AO52" s="1">
        <f t="shared" si="50"/>
        <v>9.0234911537086351</v>
      </c>
      <c r="AP52" s="1">
        <f t="shared" si="50"/>
        <v>9.0234911648330396</v>
      </c>
      <c r="AQ52" s="1">
        <f t="shared" si="50"/>
        <v>9.0234909590949197</v>
      </c>
      <c r="AR52" s="1">
        <f t="shared" si="50"/>
        <v>9.0234947640749947</v>
      </c>
      <c r="AS52" s="1">
        <f t="shared" si="50"/>
        <v>9.0234243926832534</v>
      </c>
      <c r="AT52" s="1">
        <f t="shared" si="50"/>
        <v>9.0247255404179345</v>
      </c>
      <c r="AU52" s="1">
        <f t="shared" si="31"/>
        <v>9.0005483644279298</v>
      </c>
      <c r="AW52" s="1">
        <v>20000</v>
      </c>
      <c r="AX52" s="1">
        <f t="shared" si="38"/>
        <v>-0.18644887908431923</v>
      </c>
      <c r="AY52" s="1">
        <f t="shared" si="39"/>
        <v>-0.14656016824612608</v>
      </c>
      <c r="AZ52" s="1">
        <f t="shared" si="40"/>
        <v>-3.9888710838193148E-2</v>
      </c>
      <c r="BA52" s="1">
        <f t="shared" si="41"/>
        <v>0.96123193191156275</v>
      </c>
      <c r="BB52" s="1">
        <f t="shared" si="42"/>
        <v>-0.95155737357215209</v>
      </c>
      <c r="BC52" s="1">
        <f t="shared" si="43"/>
        <v>2.2916552346790571</v>
      </c>
      <c r="BD52" s="1">
        <f t="shared" si="44"/>
        <v>2.2097227871605134</v>
      </c>
      <c r="BE52" s="1">
        <f t="shared" ref="BE52:BK61" si="51">$BL52+$AB$7*SIN(BF52)</f>
        <v>8.5298108792109577</v>
      </c>
      <c r="BF52" s="1">
        <f t="shared" si="51"/>
        <v>8.529810879097333</v>
      </c>
      <c r="BG52" s="1">
        <f t="shared" si="51"/>
        <v>8.5298108821897944</v>
      </c>
      <c r="BH52" s="1">
        <f t="shared" si="51"/>
        <v>8.5298107980239521</v>
      </c>
      <c r="BI52" s="1">
        <f t="shared" si="51"/>
        <v>8.5298130887160077</v>
      </c>
      <c r="BJ52" s="1">
        <f t="shared" si="51"/>
        <v>8.5297507419672343</v>
      </c>
      <c r="BK52" s="1">
        <f t="shared" si="51"/>
        <v>8.5314459347130605</v>
      </c>
      <c r="BL52" s="1">
        <f t="shared" si="45"/>
        <v>8.4839850938159902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4" si="52">+(C53-C$7)/C$8</f>
        <v>23576.408702779547</v>
      </c>
      <c r="F53" s="105">
        <f t="shared" si="34"/>
        <v>23577</v>
      </c>
      <c r="G53" s="1">
        <f t="shared" ref="G53:G79" si="53">+C53-(C$7+F53*C$8)</f>
        <v>-0.20516759999736678</v>
      </c>
      <c r="J53" s="1">
        <f>+G53</f>
        <v>-0.20516759999736678</v>
      </c>
      <c r="O53" s="1">
        <f t="shared" ref="O53:O84" ca="1" si="54">+C$11+C$12*$F53</f>
        <v>-0.19494588187102441</v>
      </c>
      <c r="P53" s="1">
        <f t="shared" ref="P53:P84" si="55">+D$11+D$12*F53+D$13*F53^2</f>
        <v>-0.1743984320292204</v>
      </c>
      <c r="Q53" s="271">
        <f t="shared" ref="Q53:Q84" si="56">+C53-15018.5</f>
        <v>38827.655500000001</v>
      </c>
      <c r="S53" s="2">
        <v>1</v>
      </c>
      <c r="X53" s="1">
        <f>AB53</f>
        <v>-0.18116213019706207</v>
      </c>
      <c r="Z53" s="1">
        <f t="shared" ref="Z53:Z84" si="57">F53</f>
        <v>23577</v>
      </c>
      <c r="AA53" s="1">
        <f t="shared" ref="AA53:AA79" si="58">AB$3+AB$4*Z53+AB$5*Z53^2+AH53</f>
        <v>-0.19840390182952511</v>
      </c>
      <c r="AB53" s="1">
        <f t="shared" ref="AB53:AB84" si="59">G53-AH53</f>
        <v>-0.18116213019706207</v>
      </c>
      <c r="AC53" s="1">
        <f t="shared" ref="AC53:AC84" si="60">+G53-P53</f>
        <v>-3.0769167968146383E-2</v>
      </c>
      <c r="AE53" s="1">
        <f t="shared" ref="AE53:AE84" si="61">+(G53-AA53)^2*S53</f>
        <v>4.5747612905664759E-5</v>
      </c>
      <c r="AF53" s="1">
        <f t="shared" ref="AF53:AF84" si="62">IF(S53&lt;&gt;0,G53-P53,-9999)</f>
        <v>-3.0769167968146383E-2</v>
      </c>
      <c r="AG53" s="2"/>
      <c r="AH53" s="1">
        <f t="shared" ref="AH53:AH79" si="63">$AB$6*($AB$11/AI53*AJ53+$AB$12)</f>
        <v>-2.4005469800304709E-2</v>
      </c>
      <c r="AI53" s="1">
        <f t="shared" ref="AI53:AI84" si="64">1+$AB$7*COS(AL53)</f>
        <v>0.94241613399912938</v>
      </c>
      <c r="AJ53" s="1">
        <f t="shared" ref="AJ53:AJ84" si="65">SIN(AL53+RADIANS($AB$9))</f>
        <v>-0.5702306090041106</v>
      </c>
      <c r="AK53" s="1">
        <f t="shared" ref="AK53:AK79" si="66">$AB$7*SIN(AL53)</f>
        <v>1.158065513066036E-2</v>
      </c>
      <c r="AL53" s="1">
        <f t="shared" ref="AL53:AL79" si="67">2*ATAN(AM53)</f>
        <v>2.9431306177893664</v>
      </c>
      <c r="AM53" s="1">
        <f t="shared" ref="AM53:AM79" si="68">SQRT((1+$AB$7)/(1-$AB$7))*TAN(AN53/2)</f>
        <v>10.044395386086366</v>
      </c>
      <c r="AN53" s="1">
        <f t="shared" si="50"/>
        <v>9.2143814894403988</v>
      </c>
      <c r="AO53" s="1">
        <f t="shared" si="50"/>
        <v>9.2143814889750217</v>
      </c>
      <c r="AP53" s="1">
        <f t="shared" si="50"/>
        <v>9.2143814970767597</v>
      </c>
      <c r="AQ53" s="1">
        <f t="shared" si="50"/>
        <v>9.2143813560336323</v>
      </c>
      <c r="AR53" s="1">
        <f t="shared" si="50"/>
        <v>9.2143838114525742</v>
      </c>
      <c r="AS53" s="1">
        <f t="shared" si="50"/>
        <v>9.2143410648952528</v>
      </c>
      <c r="AT53" s="1">
        <f t="shared" si="50"/>
        <v>9.2150851869821402</v>
      </c>
      <c r="AU53" s="1">
        <f t="shared" ref="AU53:AU84" si="69">RADIANS($AB$9)+$AB$18*(F53-AB$15)</f>
        <v>9.2021144443713379</v>
      </c>
      <c r="AW53" s="1">
        <v>20500</v>
      </c>
      <c r="AX53" s="1">
        <f t="shared" si="38"/>
        <v>-0.18899640814437862</v>
      </c>
      <c r="AY53" s="1">
        <f t="shared" si="39"/>
        <v>-0.15034583079247749</v>
      </c>
      <c r="AZ53" s="1">
        <f t="shared" si="40"/>
        <v>-3.8650577351901125E-2</v>
      </c>
      <c r="BA53" s="1">
        <f t="shared" si="41"/>
        <v>0.95730796807777296</v>
      </c>
      <c r="BB53" s="1">
        <f t="shared" si="42"/>
        <v>-0.91895284824489465</v>
      </c>
      <c r="BC53" s="1">
        <f t="shared" si="43"/>
        <v>2.3845002209511827</v>
      </c>
      <c r="BD53" s="1">
        <f t="shared" si="44"/>
        <v>2.5142811675017387</v>
      </c>
      <c r="BE53" s="1">
        <f t="shared" si="51"/>
        <v>8.6264339918783097</v>
      </c>
      <c r="BF53" s="1">
        <f t="shared" si="51"/>
        <v>8.6264339916749115</v>
      </c>
      <c r="BG53" s="1">
        <f t="shared" si="51"/>
        <v>8.6264339966367807</v>
      </c>
      <c r="BH53" s="1">
        <f t="shared" si="51"/>
        <v>8.6264338755921077</v>
      </c>
      <c r="BI53" s="1">
        <f t="shared" si="51"/>
        <v>8.6264368284694779</v>
      </c>
      <c r="BJ53" s="1">
        <f t="shared" si="51"/>
        <v>8.6263647906540779</v>
      </c>
      <c r="BK53" s="1">
        <f t="shared" si="51"/>
        <v>8.6281206946392093</v>
      </c>
      <c r="BL53" s="1">
        <f t="shared" si="45"/>
        <v>8.5843666077320311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-0.19497169362693861</v>
      </c>
      <c r="P54" s="1">
        <f t="shared" si="55"/>
        <v>-0.17458311574955399</v>
      </c>
      <c r="Q54" s="271">
        <f t="shared" si="56"/>
        <v>38835.636299999998</v>
      </c>
      <c r="S54" s="2">
        <v>1</v>
      </c>
      <c r="X54" s="1">
        <f>AB54</f>
        <v>-0.18102178918067749</v>
      </c>
      <c r="Z54" s="1">
        <f t="shared" si="57"/>
        <v>23600</v>
      </c>
      <c r="AA54" s="1">
        <f t="shared" si="58"/>
        <v>-0.19844132656637822</v>
      </c>
      <c r="AB54" s="1">
        <f t="shared" si="59"/>
        <v>-0.18102178918067749</v>
      </c>
      <c r="AC54" s="1">
        <f t="shared" si="60"/>
        <v>-3.0296884247947742E-2</v>
      </c>
      <c r="AE54" s="1">
        <f t="shared" si="61"/>
        <v>4.1456515552655713E-5</v>
      </c>
      <c r="AF54" s="1">
        <f t="shared" si="62"/>
        <v>-3.0296884247947742E-2</v>
      </c>
      <c r="AG54" s="2"/>
      <c r="AH54" s="1">
        <f t="shared" si="63"/>
        <v>-2.3858210816824238E-2</v>
      </c>
      <c r="AI54" s="1">
        <f t="shared" si="64"/>
        <v>0.94236888587857304</v>
      </c>
      <c r="AJ54" s="1">
        <f t="shared" si="65"/>
        <v>-0.56683946956445186</v>
      </c>
      <c r="AK54" s="1">
        <f t="shared" si="66"/>
        <v>1.1343186588634117E-2</v>
      </c>
      <c r="AL54" s="1">
        <f t="shared" si="67"/>
        <v>2.9472527936646218</v>
      </c>
      <c r="AM54" s="1">
        <f t="shared" si="68"/>
        <v>10.258839187166297</v>
      </c>
      <c r="AN54" s="1">
        <f t="shared" si="50"/>
        <v>9.2187480981142382</v>
      </c>
      <c r="AO54" s="1">
        <f t="shared" si="50"/>
        <v>9.2187480976558032</v>
      </c>
      <c r="AP54" s="1">
        <f t="shared" si="50"/>
        <v>9.2187481056293166</v>
      </c>
      <c r="AQ54" s="1">
        <f t="shared" si="50"/>
        <v>9.2187479669464434</v>
      </c>
      <c r="AR54" s="1">
        <f t="shared" si="50"/>
        <v>9.2187503790494425</v>
      </c>
      <c r="AS54" s="1">
        <f t="shared" si="50"/>
        <v>9.2187084253117071</v>
      </c>
      <c r="AT54" s="1">
        <f t="shared" si="50"/>
        <v>9.2194380748184432</v>
      </c>
      <c r="AU54" s="1">
        <f t="shared" si="69"/>
        <v>9.2067319940114754</v>
      </c>
      <c r="AW54" s="1">
        <v>21000</v>
      </c>
      <c r="AX54" s="1">
        <f t="shared" si="38"/>
        <v>-0.19122459631229199</v>
      </c>
      <c r="AY54" s="1">
        <f t="shared" si="39"/>
        <v>-0.15416582027295517</v>
      </c>
      <c r="AZ54" s="1">
        <f t="shared" si="40"/>
        <v>-3.7058776039336813E-2</v>
      </c>
      <c r="BA54" s="1">
        <f t="shared" si="41"/>
        <v>0.95377785169802975</v>
      </c>
      <c r="BB54" s="1">
        <f t="shared" si="42"/>
        <v>-0.87877650346850422</v>
      </c>
      <c r="BC54" s="1">
        <f t="shared" si="43"/>
        <v>2.4766247774933512</v>
      </c>
      <c r="BD54" s="1">
        <f t="shared" si="44"/>
        <v>2.8960106430618295</v>
      </c>
      <c r="BE54" s="1">
        <f t="shared" si="51"/>
        <v>8.7226815138459397</v>
      </c>
      <c r="BF54" s="1">
        <f t="shared" si="51"/>
        <v>8.7226815135286042</v>
      </c>
      <c r="BG54" s="1">
        <f t="shared" si="51"/>
        <v>8.7226815206049118</v>
      </c>
      <c r="BH54" s="1">
        <f t="shared" si="51"/>
        <v>8.7226813628099649</v>
      </c>
      <c r="BI54" s="1">
        <f t="shared" si="51"/>
        <v>8.7226848814821132</v>
      </c>
      <c r="BJ54" s="1">
        <f t="shared" si="51"/>
        <v>8.7226064160659451</v>
      </c>
      <c r="BK54" s="1">
        <f t="shared" si="51"/>
        <v>8.7243549388583972</v>
      </c>
      <c r="BL54" s="1">
        <f t="shared" si="45"/>
        <v>8.6847481216480702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-0.19499413863208143</v>
      </c>
      <c r="P55" s="1">
        <f t="shared" si="55"/>
        <v>-0.17474376933130115</v>
      </c>
      <c r="Q55" s="271">
        <f t="shared" si="56"/>
        <v>38842.580800000003</v>
      </c>
      <c r="S55" s="2">
        <v>1</v>
      </c>
      <c r="X55" s="1">
        <f>AB55</f>
        <v>-0.17622620436849484</v>
      </c>
      <c r="Z55" s="1">
        <f t="shared" si="57"/>
        <v>23620</v>
      </c>
      <c r="AA55" s="1">
        <f t="shared" si="58"/>
        <v>-0.1984735649522763</v>
      </c>
      <c r="AB55" s="1">
        <f t="shared" si="59"/>
        <v>-0.17622620436849484</v>
      </c>
      <c r="AC55" s="1">
        <f t="shared" si="60"/>
        <v>-2.5212230658168855E-2</v>
      </c>
      <c r="AE55" s="1">
        <f t="shared" si="61"/>
        <v>2.1976136394994771E-6</v>
      </c>
      <c r="AF55" s="1">
        <f t="shared" si="62"/>
        <v>-2.5212230658168855E-2</v>
      </c>
      <c r="AG55" s="2"/>
      <c r="AH55" s="1">
        <f t="shared" si="63"/>
        <v>-2.3729795620975155E-2</v>
      </c>
      <c r="AI55" s="1">
        <f t="shared" si="64"/>
        <v>0.94232860025125131</v>
      </c>
      <c r="AJ55" s="1">
        <f t="shared" si="65"/>
        <v>-0.56388309610987031</v>
      </c>
      <c r="AK55" s="1">
        <f t="shared" si="66"/>
        <v>1.1136554578573387E-2</v>
      </c>
      <c r="AL55" s="1">
        <f t="shared" si="67"/>
        <v>2.9508369616401664</v>
      </c>
      <c r="AM55" s="1">
        <f t="shared" si="68"/>
        <v>10.452803143811524</v>
      </c>
      <c r="AN55" s="1">
        <f t="shared" si="50"/>
        <v>9.22254497287161</v>
      </c>
      <c r="AO55" s="1">
        <f t="shared" si="50"/>
        <v>9.2225449724193407</v>
      </c>
      <c r="AP55" s="1">
        <f t="shared" si="50"/>
        <v>9.2225449802794532</v>
      </c>
      <c r="AQ55" s="1">
        <f t="shared" si="50"/>
        <v>9.2225448436763493</v>
      </c>
      <c r="AR55" s="1">
        <f t="shared" si="50"/>
        <v>9.2225472177392938</v>
      </c>
      <c r="AS55" s="1">
        <f t="shared" si="50"/>
        <v>9.2225059580816691</v>
      </c>
      <c r="AT55" s="1">
        <f t="shared" si="50"/>
        <v>9.2232229742615832</v>
      </c>
      <c r="AU55" s="1">
        <f t="shared" si="69"/>
        <v>9.2107472545681173</v>
      </c>
      <c r="AW55" s="1">
        <v>21500</v>
      </c>
      <c r="AX55" s="1">
        <f t="shared" si="38"/>
        <v>-0.19315138779722268</v>
      </c>
      <c r="AY55" s="1">
        <f t="shared" si="39"/>
        <v>-0.15802013668755907</v>
      </c>
      <c r="AZ55" s="1">
        <f t="shared" si="40"/>
        <v>-3.51312511096636E-2</v>
      </c>
      <c r="BA55" s="1">
        <f t="shared" si="41"/>
        <v>0.95066013184361076</v>
      </c>
      <c r="BB55" s="1">
        <f t="shared" si="42"/>
        <v>-0.83150308582075794</v>
      </c>
      <c r="BC55" s="1">
        <f t="shared" si="43"/>
        <v>2.5681092101827097</v>
      </c>
      <c r="BD55" s="1">
        <f t="shared" si="44"/>
        <v>3.391350382236527</v>
      </c>
      <c r="BE55" s="1">
        <f t="shared" si="51"/>
        <v>8.8185940785661678</v>
      </c>
      <c r="BF55" s="1">
        <f t="shared" si="51"/>
        <v>8.8185940781273473</v>
      </c>
      <c r="BG55" s="1">
        <f t="shared" si="51"/>
        <v>8.8185940872179938</v>
      </c>
      <c r="BH55" s="1">
        <f t="shared" si="51"/>
        <v>8.8185938988949886</v>
      </c>
      <c r="BI55" s="1">
        <f t="shared" si="51"/>
        <v>8.8185978002137784</v>
      </c>
      <c r="BJ55" s="1">
        <f t="shared" si="51"/>
        <v>8.8185169779366355</v>
      </c>
      <c r="BK55" s="1">
        <f t="shared" si="51"/>
        <v>8.8201904220402252</v>
      </c>
      <c r="BL55" s="1">
        <f t="shared" si="45"/>
        <v>8.7851296355641093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-0.19504576214390981</v>
      </c>
      <c r="P56" s="1">
        <f t="shared" si="55"/>
        <v>-0.17511348100246371</v>
      </c>
      <c r="Q56" s="271">
        <f t="shared" si="56"/>
        <v>38858.541499999999</v>
      </c>
      <c r="S56" s="2">
        <v>1</v>
      </c>
      <c r="X56" s="1">
        <f>AB56</f>
        <v>-0.17684763389439651</v>
      </c>
      <c r="Z56" s="1">
        <f t="shared" si="57"/>
        <v>23666</v>
      </c>
      <c r="AA56" s="1">
        <f t="shared" si="58"/>
        <v>-0.19854664710417502</v>
      </c>
      <c r="AB56" s="1">
        <f t="shared" si="59"/>
        <v>-0.17684763389439651</v>
      </c>
      <c r="AC56" s="1">
        <f t="shared" si="60"/>
        <v>-2.5167318993644106E-2</v>
      </c>
      <c r="AE56" s="1">
        <f t="shared" si="61"/>
        <v>3.0072862525988736E-6</v>
      </c>
      <c r="AF56" s="1">
        <f t="shared" si="62"/>
        <v>-2.5167318993644106E-2</v>
      </c>
      <c r="AG56" s="2"/>
      <c r="AH56" s="1">
        <f t="shared" si="63"/>
        <v>-2.3433166101711297E-2</v>
      </c>
      <c r="AI56" s="1">
        <f t="shared" si="64"/>
        <v>0.94223876789410999</v>
      </c>
      <c r="AJ56" s="1">
        <f t="shared" si="65"/>
        <v>-0.55705695876219163</v>
      </c>
      <c r="AK56" s="1">
        <f t="shared" si="66"/>
        <v>1.0660828413918771E-2</v>
      </c>
      <c r="AL56" s="1">
        <f t="shared" si="67"/>
        <v>2.9590794051102578</v>
      </c>
      <c r="AM56" s="1">
        <f t="shared" si="68"/>
        <v>10.927672835929146</v>
      </c>
      <c r="AN56" s="1">
        <f t="shared" si="50"/>
        <v>9.231277179440486</v>
      </c>
      <c r="AO56" s="1">
        <f t="shared" si="50"/>
        <v>9.2312771790028378</v>
      </c>
      <c r="AP56" s="1">
        <f t="shared" si="50"/>
        <v>9.2312771865955447</v>
      </c>
      <c r="AQ56" s="1">
        <f t="shared" si="50"/>
        <v>9.231277054870608</v>
      </c>
      <c r="AR56" s="1">
        <f t="shared" si="50"/>
        <v>9.2312793401501487</v>
      </c>
      <c r="AS56" s="1">
        <f t="shared" si="50"/>
        <v>9.2312396929745457</v>
      </c>
      <c r="AT56" s="1">
        <f t="shared" si="50"/>
        <v>9.2319274857782876</v>
      </c>
      <c r="AU56" s="1">
        <f t="shared" si="69"/>
        <v>9.2199823538483923</v>
      </c>
      <c r="AW56" s="1">
        <v>22000</v>
      </c>
      <c r="AX56" s="1">
        <f t="shared" si="38"/>
        <v>-0.19479691046564088</v>
      </c>
      <c r="AY56" s="1">
        <f t="shared" si="39"/>
        <v>-0.1619087800362892</v>
      </c>
      <c r="AZ56" s="1">
        <f t="shared" si="40"/>
        <v>-3.2888130429351681E-2</v>
      </c>
      <c r="BA56" s="1">
        <f t="shared" si="41"/>
        <v>0.94797025334436902</v>
      </c>
      <c r="BB56" s="1">
        <f t="shared" si="42"/>
        <v>-0.77762589715980335</v>
      </c>
      <c r="BC56" s="1">
        <f t="shared" si="43"/>
        <v>2.6590362644701933</v>
      </c>
      <c r="BD56" s="1">
        <f t="shared" si="44"/>
        <v>4.0638534072035721</v>
      </c>
      <c r="BE56" s="1">
        <f t="shared" si="51"/>
        <v>8.9142140289902176</v>
      </c>
      <c r="BF56" s="1">
        <f t="shared" si="51"/>
        <v>8.9142140284479723</v>
      </c>
      <c r="BG56" s="1">
        <f t="shared" si="51"/>
        <v>8.9142140390291882</v>
      </c>
      <c r="BH56" s="1">
        <f t="shared" si="51"/>
        <v>8.9142138325505211</v>
      </c>
      <c r="BI56" s="1">
        <f t="shared" si="51"/>
        <v>8.914217861708801</v>
      </c>
      <c r="BJ56" s="1">
        <f t="shared" si="51"/>
        <v>8.9141392363679213</v>
      </c>
      <c r="BK56" s="1">
        <f t="shared" si="51"/>
        <v>8.9156729135764081</v>
      </c>
      <c r="BL56" s="1">
        <f t="shared" si="45"/>
        <v>8.8855111494801484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-0.1950463232690384</v>
      </c>
      <c r="P57" s="1">
        <f t="shared" si="55"/>
        <v>-0.1751175012037875</v>
      </c>
      <c r="Q57" s="271">
        <f t="shared" si="56"/>
        <v>38858.717299999997</v>
      </c>
      <c r="S57" s="2">
        <v>1</v>
      </c>
      <c r="X57" s="1">
        <f>AB57</f>
        <v>-0.17454026783764026</v>
      </c>
      <c r="Z57" s="1">
        <f t="shared" si="57"/>
        <v>23666.5</v>
      </c>
      <c r="AA57" s="1">
        <f t="shared" si="58"/>
        <v>-0.19854743336874814</v>
      </c>
      <c r="AB57" s="1">
        <f t="shared" si="59"/>
        <v>-0.17454026783764026</v>
      </c>
      <c r="AC57" s="1">
        <f t="shared" si="60"/>
        <v>-2.2852698798813409E-2</v>
      </c>
      <c r="AE57" s="1">
        <f t="shared" si="61"/>
        <v>3.331983589936667E-7</v>
      </c>
      <c r="AF57" s="1">
        <f t="shared" si="62"/>
        <v>-2.2852698798813409E-2</v>
      </c>
      <c r="AG57" s="2"/>
      <c r="AH57" s="1">
        <f t="shared" si="63"/>
        <v>-2.3429932164960636E-2</v>
      </c>
      <c r="AI57" s="1">
        <f t="shared" si="64"/>
        <v>0.9422378130946798</v>
      </c>
      <c r="AJ57" s="1">
        <f t="shared" si="65"/>
        <v>-0.55698255997659052</v>
      </c>
      <c r="AK57" s="1">
        <f t="shared" si="66"/>
        <v>1.0655653934713244E-2</v>
      </c>
      <c r="AL57" s="1">
        <f t="shared" si="67"/>
        <v>2.9591689883176517</v>
      </c>
      <c r="AM57" s="1">
        <f t="shared" si="68"/>
        <v>10.933069014862589</v>
      </c>
      <c r="AN57" s="1">
        <f t="shared" si="50"/>
        <v>9.2313720901898808</v>
      </c>
      <c r="AO57" s="1">
        <f t="shared" si="50"/>
        <v>9.2313720897523943</v>
      </c>
      <c r="AP57" s="1">
        <f t="shared" si="50"/>
        <v>9.2313720973421454</v>
      </c>
      <c r="AQ57" s="1">
        <f t="shared" si="50"/>
        <v>9.2313719656709452</v>
      </c>
      <c r="AR57" s="1">
        <f t="shared" si="50"/>
        <v>9.2313742499757314</v>
      </c>
      <c r="AS57" s="1">
        <f t="shared" si="50"/>
        <v>9.2313346204481057</v>
      </c>
      <c r="AT57" s="1">
        <f t="shared" si="50"/>
        <v>9.232022094354944</v>
      </c>
      <c r="AU57" s="1">
        <f t="shared" si="69"/>
        <v>9.2200827353623076</v>
      </c>
      <c r="AW57" s="1">
        <v>22500</v>
      </c>
      <c r="AX57" s="1">
        <f t="shared" si="38"/>
        <v>-0.19618327758644513</v>
      </c>
      <c r="AY57" s="1">
        <f t="shared" si="39"/>
        <v>-0.16583175031914557</v>
      </c>
      <c r="AZ57" s="1">
        <f t="shared" si="40"/>
        <v>-3.035152726729955E-2</v>
      </c>
      <c r="BA57" s="1">
        <f t="shared" si="41"/>
        <v>0.9457208500482307</v>
      </c>
      <c r="BB57" s="1">
        <f t="shared" si="42"/>
        <v>-0.7176532009041775</v>
      </c>
      <c r="BC57" s="1">
        <f t="shared" si="43"/>
        <v>2.7494906250290612</v>
      </c>
      <c r="BD57" s="1">
        <f t="shared" si="44"/>
        <v>5.0351948111528371</v>
      </c>
      <c r="BE57" s="1">
        <f t="shared" si="51"/>
        <v>9.0095851199091346</v>
      </c>
      <c r="BF57" s="1">
        <f t="shared" si="51"/>
        <v>9.0095851193103851</v>
      </c>
      <c r="BG57" s="1">
        <f t="shared" si="51"/>
        <v>9.0095851304506471</v>
      </c>
      <c r="BH57" s="1">
        <f t="shared" si="51"/>
        <v>9.0095849231762539</v>
      </c>
      <c r="BI57" s="1">
        <f t="shared" si="51"/>
        <v>9.0095887796959282</v>
      </c>
      <c r="BJ57" s="1">
        <f t="shared" si="51"/>
        <v>9.0095170247321672</v>
      </c>
      <c r="BK57" s="1">
        <f t="shared" si="51"/>
        <v>9.010851736774999</v>
      </c>
      <c r="BL57" s="1">
        <f t="shared" si="45"/>
        <v>8.9858926633961875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4" si="70">+G58</f>
        <v>-0.19849499999691034</v>
      </c>
      <c r="O58" s="1">
        <f t="shared" ca="1" si="54"/>
        <v>-0.19734244729514544</v>
      </c>
      <c r="P58" s="1">
        <f t="shared" si="55"/>
        <v>-0.19185562830991085</v>
      </c>
      <c r="Q58" s="271">
        <f t="shared" si="56"/>
        <v>39568.635399999999</v>
      </c>
      <c r="S58" s="2">
        <v>1</v>
      </c>
      <c r="Y58" s="1">
        <f t="shared" ref="Y58:Y84" si="71">AB58</f>
        <v>-0.18970272147112072</v>
      </c>
      <c r="Z58" s="1">
        <f t="shared" si="57"/>
        <v>25712.5</v>
      </c>
      <c r="AA58" s="1">
        <f t="shared" si="58"/>
        <v>-0.20064790683570047</v>
      </c>
      <c r="AB58" s="1">
        <f t="shared" si="59"/>
        <v>-0.18970272147112072</v>
      </c>
      <c r="AC58" s="1">
        <f t="shared" si="60"/>
        <v>-6.6393716869994901E-3</v>
      </c>
      <c r="AE58" s="1">
        <f t="shared" si="61"/>
        <v>4.6350078565093135E-6</v>
      </c>
      <c r="AF58" s="1">
        <f t="shared" si="62"/>
        <v>-6.6393716869994901E-3</v>
      </c>
      <c r="AG58" s="2"/>
      <c r="AH58" s="1">
        <f t="shared" si="63"/>
        <v>-8.7922785257896225E-3</v>
      </c>
      <c r="AI58" s="1">
        <f t="shared" si="64"/>
        <v>0.94225089104586135</v>
      </c>
      <c r="AJ58" s="1">
        <f t="shared" si="65"/>
        <v>-0.22279205690312379</v>
      </c>
      <c r="AK58" s="1">
        <f t="shared" si="66"/>
        <v>-1.0726304669574232E-2</v>
      </c>
      <c r="AL58" s="1">
        <f t="shared" si="67"/>
        <v>-2.9579457187572986</v>
      </c>
      <c r="AM58" s="1">
        <f t="shared" si="68"/>
        <v>-10.859837148384331</v>
      </c>
      <c r="AN58" s="1">
        <f t="shared" si="50"/>
        <v>9.6194798408137316</v>
      </c>
      <c r="AO58" s="1">
        <f t="shared" si="50"/>
        <v>9.6194798412534279</v>
      </c>
      <c r="AP58" s="1">
        <f t="shared" si="50"/>
        <v>9.6194798336234015</v>
      </c>
      <c r="AQ58" s="1">
        <f t="shared" si="50"/>
        <v>9.6194799660270682</v>
      </c>
      <c r="AR58" s="1">
        <f t="shared" si="50"/>
        <v>9.6194776684299033</v>
      </c>
      <c r="AS58" s="1">
        <f t="shared" si="50"/>
        <v>9.6195175387174334</v>
      </c>
      <c r="AT58" s="1">
        <f t="shared" si="50"/>
        <v>9.6188257125879986</v>
      </c>
      <c r="AU58" s="1">
        <f t="shared" si="69"/>
        <v>9.6308438903067408</v>
      </c>
      <c r="AW58" s="1">
        <v>23000</v>
      </c>
      <c r="AX58" s="1">
        <f t="shared" si="38"/>
        <v>-0.1973344055049816</v>
      </c>
      <c r="AY58" s="1">
        <f t="shared" si="39"/>
        <v>-0.1697890475361282</v>
      </c>
      <c r="AZ58" s="1">
        <f t="shared" si="40"/>
        <v>-2.75453579688534E-2</v>
      </c>
      <c r="BA58" s="1">
        <f t="shared" si="41"/>
        <v>0.94392200425042783</v>
      </c>
      <c r="BB58" s="1">
        <f t="shared" si="42"/>
        <v>-0.65210573755600731</v>
      </c>
      <c r="BC58" s="1">
        <f t="shared" si="43"/>
        <v>2.8395584888999159</v>
      </c>
      <c r="BD58" s="1">
        <f t="shared" si="44"/>
        <v>6.5713517181835917</v>
      </c>
      <c r="BE58" s="1">
        <f t="shared" si="51"/>
        <v>9.1047522481805299</v>
      </c>
      <c r="BF58" s="1">
        <f t="shared" si="51"/>
        <v>9.1047522475962559</v>
      </c>
      <c r="BG58" s="1">
        <f t="shared" si="51"/>
        <v>9.1047522580756457</v>
      </c>
      <c r="BH58" s="1">
        <f t="shared" si="51"/>
        <v>9.1047520701199929</v>
      </c>
      <c r="BI58" s="1">
        <f t="shared" si="51"/>
        <v>9.1047554412427303</v>
      </c>
      <c r="BJ58" s="1">
        <f t="shared" si="51"/>
        <v>9.104694977107588</v>
      </c>
      <c r="BK58" s="1">
        <f t="shared" si="51"/>
        <v>9.1057792722738196</v>
      </c>
      <c r="BL58" s="1">
        <f t="shared" si="45"/>
        <v>9.0862741773122284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4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-0.19753715771475913</v>
      </c>
      <c r="P59" s="1">
        <f t="shared" si="55"/>
        <v>-0.19330145239849963</v>
      </c>
      <c r="Q59" s="271">
        <f t="shared" si="56"/>
        <v>39628.836199999998</v>
      </c>
      <c r="S59" s="2">
        <v>1</v>
      </c>
      <c r="Y59" s="1">
        <f t="shared" si="71"/>
        <v>-0.19106008547754816</v>
      </c>
      <c r="Z59" s="1">
        <f t="shared" si="57"/>
        <v>25886</v>
      </c>
      <c r="AA59" s="1">
        <f t="shared" si="58"/>
        <v>-0.2007581669237867</v>
      </c>
      <c r="AB59" s="1">
        <f t="shared" si="59"/>
        <v>-0.19106008547754816</v>
      </c>
      <c r="AC59" s="1">
        <f t="shared" si="60"/>
        <v>-5.2153476043355906E-3</v>
      </c>
      <c r="AE59" s="1">
        <f t="shared" si="61"/>
        <v>5.0237256743355017E-6</v>
      </c>
      <c r="AF59" s="1">
        <f t="shared" si="62"/>
        <v>-5.2153476043355906E-3</v>
      </c>
      <c r="AG59" s="2"/>
      <c r="AH59" s="1">
        <f t="shared" si="63"/>
        <v>-7.4567145252870609E-3</v>
      </c>
      <c r="AI59" s="1">
        <f t="shared" si="64"/>
        <v>0.94261232359851888</v>
      </c>
      <c r="AJ59" s="1">
        <f t="shared" si="65"/>
        <v>-0.19237301403538981</v>
      </c>
      <c r="AK59" s="1">
        <f t="shared" si="66"/>
        <v>-1.2516700607604191E-2</v>
      </c>
      <c r="AL59" s="1">
        <f t="shared" si="67"/>
        <v>-2.9268478964066302</v>
      </c>
      <c r="AM59" s="1">
        <f t="shared" si="68"/>
        <v>-9.2775638727289245</v>
      </c>
      <c r="AN59" s="1">
        <f t="shared" si="50"/>
        <v>9.6524204648687579</v>
      </c>
      <c r="AO59" s="1">
        <f t="shared" si="50"/>
        <v>9.6524204653599845</v>
      </c>
      <c r="AP59" s="1">
        <f t="shared" si="50"/>
        <v>9.6524204567753209</v>
      </c>
      <c r="AQ59" s="1">
        <f t="shared" si="50"/>
        <v>9.652420606800538</v>
      </c>
      <c r="AR59" s="1">
        <f t="shared" si="50"/>
        <v>9.6524179849669043</v>
      </c>
      <c r="AS59" s="1">
        <f t="shared" si="50"/>
        <v>9.6524638042375965</v>
      </c>
      <c r="AT59" s="1">
        <f t="shared" si="50"/>
        <v>9.6516631347422113</v>
      </c>
      <c r="AU59" s="1">
        <f t="shared" si="69"/>
        <v>9.6656762756356063</v>
      </c>
      <c r="AW59" s="1">
        <v>23500</v>
      </c>
      <c r="AX59" s="1">
        <f t="shared" si="38"/>
        <v>-0.19827584631088652</v>
      </c>
      <c r="AY59" s="1">
        <f t="shared" si="39"/>
        <v>-0.17378067168723704</v>
      </c>
      <c r="AZ59" s="1">
        <f t="shared" si="40"/>
        <v>-2.4495174623649477E-2</v>
      </c>
      <c r="BA59" s="1">
        <f t="shared" si="41"/>
        <v>0.94258146729520365</v>
      </c>
      <c r="BB59" s="1">
        <f t="shared" si="42"/>
        <v>-0.58151522064370875</v>
      </c>
      <c r="BC59" s="1">
        <f t="shared" si="43"/>
        <v>2.9293272011076792</v>
      </c>
      <c r="BD59" s="1">
        <f t="shared" si="44"/>
        <v>9.3867602778841892</v>
      </c>
      <c r="BE59" s="1">
        <f t="shared" si="51"/>
        <v>9.1997612071666559</v>
      </c>
      <c r="BF59" s="1">
        <f t="shared" si="51"/>
        <v>9.1997612066792005</v>
      </c>
      <c r="BG59" s="1">
        <f t="shared" si="51"/>
        <v>9.199761215192801</v>
      </c>
      <c r="BH59" s="1">
        <f t="shared" si="51"/>
        <v>9.1997610664994287</v>
      </c>
      <c r="BI59" s="1">
        <f t="shared" si="51"/>
        <v>9.1997636634870972</v>
      </c>
      <c r="BJ59" s="1">
        <f t="shared" si="51"/>
        <v>9.1997183058637706</v>
      </c>
      <c r="BK59" s="1">
        <f t="shared" si="51"/>
        <v>9.2005104306727219</v>
      </c>
      <c r="BL59" s="1">
        <f t="shared" si="45"/>
        <v>9.1866556912282675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-0.1985196878148846</v>
      </c>
      <c r="P60" s="1">
        <f t="shared" si="55"/>
        <v>-0.20066029076011563</v>
      </c>
      <c r="Q60" s="271">
        <f t="shared" si="56"/>
        <v>39932.6149</v>
      </c>
      <c r="S60" s="2">
        <v>1</v>
      </c>
      <c r="Y60" s="1">
        <f t="shared" si="71"/>
        <v>-0.19914244537196188</v>
      </c>
      <c r="Z60" s="1">
        <f t="shared" si="57"/>
        <v>26761.5</v>
      </c>
      <c r="AA60" s="1">
        <f t="shared" si="58"/>
        <v>-0.20127404538419907</v>
      </c>
      <c r="AB60" s="1">
        <f t="shared" si="59"/>
        <v>-0.19914244537196188</v>
      </c>
      <c r="AC60" s="1">
        <f t="shared" si="60"/>
        <v>9.0409076407030331E-4</v>
      </c>
      <c r="AE60" s="1">
        <f t="shared" si="61"/>
        <v>2.3038546223396052E-6</v>
      </c>
      <c r="AF60" s="1">
        <f t="shared" si="62"/>
        <v>9.0409076407030331E-4</v>
      </c>
      <c r="AG60" s="2"/>
      <c r="AH60" s="1">
        <f t="shared" si="63"/>
        <v>-6.1375462408343748E-4</v>
      </c>
      <c r="AI60" s="1">
        <f t="shared" si="64"/>
        <v>0.94528355038341638</v>
      </c>
      <c r="AJ60" s="1">
        <f t="shared" si="65"/>
        <v>-3.6180921321874795E-2</v>
      </c>
      <c r="AK60" s="1">
        <f t="shared" si="66"/>
        <v>-2.1357044229419416E-2</v>
      </c>
      <c r="AL60" s="1">
        <f t="shared" si="67"/>
        <v>-2.7694569590950988</v>
      </c>
      <c r="AM60" s="1">
        <f t="shared" si="68"/>
        <v>-5.312217428556572</v>
      </c>
      <c r="AN60" s="1">
        <f t="shared" si="50"/>
        <v>9.8188900460598081</v>
      </c>
      <c r="AO60" s="1">
        <f t="shared" si="50"/>
        <v>9.8188900466621138</v>
      </c>
      <c r="AP60" s="1">
        <f t="shared" si="50"/>
        <v>9.8188900355564019</v>
      </c>
      <c r="AQ60" s="1">
        <f t="shared" si="50"/>
        <v>9.8188902403306813</v>
      </c>
      <c r="AR60" s="1">
        <f t="shared" si="50"/>
        <v>9.818886464573378</v>
      </c>
      <c r="AS60" s="1">
        <f t="shared" si="50"/>
        <v>9.8189560853208686</v>
      </c>
      <c r="AT60" s="1">
        <f t="shared" si="50"/>
        <v>9.8176726801177594</v>
      </c>
      <c r="AU60" s="1">
        <f t="shared" si="69"/>
        <v>9.8414443065025914</v>
      </c>
      <c r="AW60" s="1">
        <v>24000</v>
      </c>
      <c r="AX60" s="1">
        <f t="shared" si="38"/>
        <v>-0.19903463400895843</v>
      </c>
      <c r="AY60" s="1">
        <f t="shared" si="39"/>
        <v>-0.17780662277247214</v>
      </c>
      <c r="AZ60" s="1">
        <f t="shared" si="40"/>
        <v>-2.122801123648629E-2</v>
      </c>
      <c r="BA60" s="1">
        <f t="shared" si="41"/>
        <v>0.9417048379136943</v>
      </c>
      <c r="BB60" s="1">
        <f t="shared" si="42"/>
        <v>-0.50642368412691519</v>
      </c>
      <c r="BC60" s="1">
        <f t="shared" si="43"/>
        <v>3.0188849412963497</v>
      </c>
      <c r="BD60" s="1">
        <f t="shared" si="44"/>
        <v>16.2784376158877</v>
      </c>
      <c r="BE60" s="1">
        <f t="shared" si="51"/>
        <v>9.2946584612881598</v>
      </c>
      <c r="BF60" s="1">
        <f t="shared" si="51"/>
        <v>9.2946584609735723</v>
      </c>
      <c r="BG60" s="1">
        <f t="shared" si="51"/>
        <v>9.2946584663751306</v>
      </c>
      <c r="BH60" s="1">
        <f t="shared" si="51"/>
        <v>9.2946583736290425</v>
      </c>
      <c r="BI60" s="1">
        <f t="shared" si="51"/>
        <v>9.2946599661022553</v>
      </c>
      <c r="BJ60" s="1">
        <f t="shared" si="51"/>
        <v>9.2946326228978524</v>
      </c>
      <c r="BK60" s="1">
        <f t="shared" si="51"/>
        <v>9.2951020996942315</v>
      </c>
      <c r="BL60" s="1">
        <f t="shared" si="45"/>
        <v>9.2870372051443066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-0.19852922694207029</v>
      </c>
      <c r="P61" s="1">
        <f t="shared" si="55"/>
        <v>-0.20073225165791872</v>
      </c>
      <c r="Q61" s="271">
        <f t="shared" si="56"/>
        <v>39935.5645</v>
      </c>
      <c r="S61" s="2">
        <v>1</v>
      </c>
      <c r="Y61" s="1">
        <f t="shared" si="71"/>
        <v>-0.1989291772799798</v>
      </c>
      <c r="Z61" s="1">
        <f t="shared" si="57"/>
        <v>26770</v>
      </c>
      <c r="AA61" s="1">
        <f t="shared" si="58"/>
        <v>-0.20127907437225878</v>
      </c>
      <c r="AB61" s="1">
        <f t="shared" si="59"/>
        <v>-0.1989291772799798</v>
      </c>
      <c r="AC61" s="1">
        <f t="shared" si="60"/>
        <v>1.2562516635988563E-3</v>
      </c>
      <c r="AE61" s="1">
        <f t="shared" si="61"/>
        <v>3.2510772123798159E-6</v>
      </c>
      <c r="AF61" s="1">
        <f t="shared" si="62"/>
        <v>1.2562516635988563E-3</v>
      </c>
      <c r="AG61" s="2"/>
      <c r="AH61" s="1">
        <f t="shared" si="63"/>
        <v>-5.4682271434006949E-4</v>
      </c>
      <c r="AI61" s="1">
        <f t="shared" si="64"/>
        <v>0.94531635131572456</v>
      </c>
      <c r="AJ61" s="1">
        <f t="shared" si="65"/>
        <v>-3.4649055497073908E-2</v>
      </c>
      <c r="AK61" s="1">
        <f t="shared" si="66"/>
        <v>-2.1440889987037616E-2</v>
      </c>
      <c r="AL61" s="1">
        <f t="shared" si="67"/>
        <v>-2.7679241315656227</v>
      </c>
      <c r="AM61" s="1">
        <f t="shared" si="68"/>
        <v>-5.2899138848358005</v>
      </c>
      <c r="AN61" s="1">
        <f t="shared" ref="AN61:AT69" si="73">$AU61+$AB$7*SIN(AO61)</f>
        <v>9.8205087715484414</v>
      </c>
      <c r="AO61" s="1">
        <f t="shared" si="73"/>
        <v>9.820508772150605</v>
      </c>
      <c r="AP61" s="1">
        <f t="shared" si="73"/>
        <v>9.8205087610400437</v>
      </c>
      <c r="AQ61" s="1">
        <f t="shared" si="73"/>
        <v>9.8205089660419969</v>
      </c>
      <c r="AR61" s="1">
        <f t="shared" si="73"/>
        <v>9.8205051835354471</v>
      </c>
      <c r="AS61" s="1">
        <f t="shared" si="73"/>
        <v>9.8205749758121161</v>
      </c>
      <c r="AT61" s="1">
        <f t="shared" si="73"/>
        <v>9.8192875426386141</v>
      </c>
      <c r="AU61" s="1">
        <f t="shared" si="69"/>
        <v>9.8431507922391646</v>
      </c>
      <c r="AW61" s="1">
        <v>24500</v>
      </c>
      <c r="AX61" s="1">
        <f t="shared" si="38"/>
        <v>-0.19963914225385798</v>
      </c>
      <c r="AY61" s="1">
        <f t="shared" si="39"/>
        <v>-0.18186690079183349</v>
      </c>
      <c r="AZ61" s="1">
        <f t="shared" si="40"/>
        <v>-1.7772241462024489E-2</v>
      </c>
      <c r="BA61" s="1">
        <f t="shared" si="41"/>
        <v>0.94129569602685303</v>
      </c>
      <c r="BB61" s="1">
        <f t="shared" si="42"/>
        <v>-0.42738355488630447</v>
      </c>
      <c r="BC61" s="1">
        <f t="shared" si="43"/>
        <v>3.1083204497368571</v>
      </c>
      <c r="BD61" s="1">
        <f t="shared" si="44"/>
        <v>60.104689753745681</v>
      </c>
      <c r="BE61" s="1">
        <f t="shared" si="51"/>
        <v>9.389490936313365</v>
      </c>
      <c r="BF61" s="1">
        <f t="shared" si="51"/>
        <v>9.3894909362236145</v>
      </c>
      <c r="BG61" s="1">
        <f t="shared" si="51"/>
        <v>9.3894909377525622</v>
      </c>
      <c r="BH61" s="1">
        <f t="shared" si="51"/>
        <v>9.3894909117058614</v>
      </c>
      <c r="BI61" s="1">
        <f t="shared" si="51"/>
        <v>9.3894913554297261</v>
      </c>
      <c r="BJ61" s="1">
        <f t="shared" si="51"/>
        <v>9.3894837962807749</v>
      </c>
      <c r="BK61" s="1">
        <f t="shared" si="51"/>
        <v>9.3896125714385192</v>
      </c>
      <c r="BL61" s="1">
        <f t="shared" si="45"/>
        <v>9.3874187190603458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-0.19855167194721307</v>
      </c>
      <c r="P62" s="1">
        <f t="shared" si="55"/>
        <v>-0.20090161055016031</v>
      </c>
      <c r="Q62" s="271">
        <f t="shared" si="56"/>
        <v>39942.504200000003</v>
      </c>
      <c r="S62" s="2">
        <v>1</v>
      </c>
      <c r="Y62" s="1">
        <f t="shared" si="71"/>
        <v>-0.1989626786646084</v>
      </c>
      <c r="Z62" s="1">
        <f t="shared" si="57"/>
        <v>26790</v>
      </c>
      <c r="AA62" s="1">
        <f t="shared" si="58"/>
        <v>-0.20129093188154909</v>
      </c>
      <c r="AB62" s="1">
        <f t="shared" si="59"/>
        <v>-0.1989626786646084</v>
      </c>
      <c r="AC62" s="1">
        <f t="shared" si="60"/>
        <v>1.5496105541631389E-3</v>
      </c>
      <c r="AE62" s="1">
        <f t="shared" si="61"/>
        <v>3.7594568568099024E-6</v>
      </c>
      <c r="AF62" s="1">
        <f t="shared" si="62"/>
        <v>1.5496105541631389E-3</v>
      </c>
      <c r="AG62" s="2"/>
      <c r="AH62" s="1">
        <f t="shared" si="63"/>
        <v>-3.8932133138876347E-4</v>
      </c>
      <c r="AI62" s="1">
        <f t="shared" si="64"/>
        <v>0.94539404577334452</v>
      </c>
      <c r="AJ62" s="1">
        <f t="shared" si="65"/>
        <v>-3.1043929578472677E-2</v>
      </c>
      <c r="AK62" s="1">
        <f t="shared" si="66"/>
        <v>-2.1637998055686974E-2</v>
      </c>
      <c r="AL62" s="1">
        <f t="shared" si="67"/>
        <v>-2.7643170573392521</v>
      </c>
      <c r="AM62" s="1">
        <f t="shared" si="68"/>
        <v>-5.238135565792704</v>
      </c>
      <c r="AN62" s="1">
        <f t="shared" si="73"/>
        <v>9.8243177598068314</v>
      </c>
      <c r="AO62" s="1">
        <f t="shared" si="73"/>
        <v>9.8243177604085705</v>
      </c>
      <c r="AP62" s="1">
        <f t="shared" si="73"/>
        <v>9.8243177492880527</v>
      </c>
      <c r="AQ62" s="1">
        <f t="shared" si="73"/>
        <v>9.8243179548022486</v>
      </c>
      <c r="AR62" s="1">
        <f t="shared" si="73"/>
        <v>9.8243141567730579</v>
      </c>
      <c r="AS62" s="1">
        <f t="shared" si="73"/>
        <v>9.8243843476806898</v>
      </c>
      <c r="AT62" s="1">
        <f t="shared" si="73"/>
        <v>9.8230874937532207</v>
      </c>
      <c r="AU62" s="1">
        <f t="shared" si="69"/>
        <v>9.8471660527958065</v>
      </c>
      <c r="AW62" s="1">
        <v>25000</v>
      </c>
      <c r="AX62" s="1">
        <f t="shared" si="38"/>
        <v>-0.20011895134395924</v>
      </c>
      <c r="AY62" s="1">
        <f t="shared" si="39"/>
        <v>-0.18596150574532108</v>
      </c>
      <c r="AZ62" s="1">
        <f t="shared" si="40"/>
        <v>-1.4157445598638154E-2</v>
      </c>
      <c r="BA62" s="1">
        <f t="shared" si="41"/>
        <v>0.94135569059118795</v>
      </c>
      <c r="BB62" s="1">
        <f t="shared" si="42"/>
        <v>-0.34495832736987403</v>
      </c>
      <c r="BC62" s="1">
        <f t="shared" si="43"/>
        <v>-3.085462526167686</v>
      </c>
      <c r="BD62" s="1">
        <f t="shared" si="44"/>
        <v>-35.622133170207519</v>
      </c>
      <c r="BE62" s="1">
        <f t="shared" ref="BE62:BK70" si="74">$BL62+$AB$7*SIN(BF62)</f>
        <v>9.484305820819424</v>
      </c>
      <c r="BF62" s="1">
        <f t="shared" si="74"/>
        <v>9.4843058209697109</v>
      </c>
      <c r="BG62" s="1">
        <f t="shared" si="74"/>
        <v>9.4843058184065363</v>
      </c>
      <c r="BH62" s="1">
        <f t="shared" si="74"/>
        <v>9.4843058621222571</v>
      </c>
      <c r="BI62" s="1">
        <f t="shared" si="74"/>
        <v>9.484305116537211</v>
      </c>
      <c r="BJ62" s="1">
        <f t="shared" si="74"/>
        <v>9.4843178327236721</v>
      </c>
      <c r="BK62" s="1">
        <f t="shared" si="74"/>
        <v>9.4841009554991249</v>
      </c>
      <c r="BL62" s="1">
        <f t="shared" si="45"/>
        <v>9.4878002329763849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-0.1985679445759416</v>
      </c>
      <c r="P63" s="1">
        <f t="shared" si="55"/>
        <v>-0.20102443009113308</v>
      </c>
      <c r="Q63" s="271">
        <f t="shared" si="56"/>
        <v>39947.533499999998</v>
      </c>
      <c r="S63" s="2">
        <v>1</v>
      </c>
      <c r="Y63" s="1">
        <f t="shared" si="71"/>
        <v>-0.20096947896043207</v>
      </c>
      <c r="Z63" s="1">
        <f t="shared" si="57"/>
        <v>26804.5</v>
      </c>
      <c r="AA63" s="1">
        <f t="shared" si="58"/>
        <v>-0.20129955113149225</v>
      </c>
      <c r="AB63" s="1">
        <f t="shared" si="59"/>
        <v>-0.20096947896043207</v>
      </c>
      <c r="AC63" s="1">
        <f t="shared" si="60"/>
        <v>-2.201699096581744E-4</v>
      </c>
      <c r="AE63" s="1">
        <f t="shared" si="61"/>
        <v>3.0196267653187257E-9</v>
      </c>
      <c r="AF63" s="1">
        <f t="shared" si="62"/>
        <v>-2.201699096581744E-4</v>
      </c>
      <c r="AG63" s="2"/>
      <c r="AH63" s="1">
        <f t="shared" si="63"/>
        <v>-2.7512104035916786E-4</v>
      </c>
      <c r="AI63" s="1">
        <f t="shared" si="64"/>
        <v>0.9454508266893491</v>
      </c>
      <c r="AJ63" s="1">
        <f t="shared" si="65"/>
        <v>-2.8429586008852873E-2</v>
      </c>
      <c r="AK63" s="1">
        <f t="shared" si="66"/>
        <v>-2.1780745808766037E-2</v>
      </c>
      <c r="AL63" s="1">
        <f t="shared" si="67"/>
        <v>-2.7617015563559568</v>
      </c>
      <c r="AM63" s="1">
        <f t="shared" si="68"/>
        <v>-5.2011986764222158</v>
      </c>
      <c r="AN63" s="1">
        <f t="shared" si="73"/>
        <v>9.8270794727886255</v>
      </c>
      <c r="AO63" s="1">
        <f t="shared" si="73"/>
        <v>9.8270794733899827</v>
      </c>
      <c r="AP63" s="1">
        <f t="shared" si="73"/>
        <v>9.827079462263514</v>
      </c>
      <c r="AQ63" s="1">
        <f t="shared" si="73"/>
        <v>9.8270796681285191</v>
      </c>
      <c r="AR63" s="1">
        <f t="shared" si="73"/>
        <v>9.8270758591599172</v>
      </c>
      <c r="AS63" s="1">
        <f t="shared" si="73"/>
        <v>9.8271463347013199</v>
      </c>
      <c r="AT63" s="1">
        <f t="shared" si="73"/>
        <v>9.825842700859921</v>
      </c>
      <c r="AU63" s="1">
        <f t="shared" si="69"/>
        <v>9.8500771166993708</v>
      </c>
      <c r="AW63" s="1">
        <v>25500</v>
      </c>
      <c r="AX63" s="1">
        <f t="shared" si="38"/>
        <v>-0.20050472186607873</v>
      </c>
      <c r="AY63" s="1">
        <f t="shared" si="39"/>
        <v>-0.1900904376329349</v>
      </c>
      <c r="AZ63" s="1">
        <f t="shared" si="40"/>
        <v>-1.0414284233143835E-2</v>
      </c>
      <c r="BA63" s="1">
        <f t="shared" si="41"/>
        <v>0.94188458068007797</v>
      </c>
      <c r="BB63" s="1">
        <f t="shared" si="42"/>
        <v>-0.25972372032135771</v>
      </c>
      <c r="BC63" s="1">
        <f t="shared" si="43"/>
        <v>-2.9960042334853689</v>
      </c>
      <c r="BD63" s="1">
        <f t="shared" si="44"/>
        <v>-13.713082986186814</v>
      </c>
      <c r="BE63" s="1">
        <f t="shared" si="74"/>
        <v>9.5791503741511779</v>
      </c>
      <c r="BF63" s="1">
        <f t="shared" si="74"/>
        <v>9.5791503745161428</v>
      </c>
      <c r="BG63" s="1">
        <f t="shared" si="74"/>
        <v>9.5791503682278147</v>
      </c>
      <c r="BH63" s="1">
        <f t="shared" si="74"/>
        <v>9.5791504765756557</v>
      </c>
      <c r="BI63" s="1">
        <f t="shared" si="74"/>
        <v>9.5791486097433438</v>
      </c>
      <c r="BJ63" s="1">
        <f t="shared" si="74"/>
        <v>9.579180775323227</v>
      </c>
      <c r="BK63" s="1">
        <f t="shared" si="74"/>
        <v>9.5786265838481697</v>
      </c>
      <c r="BL63" s="1">
        <f t="shared" si="45"/>
        <v>9.588181746892424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-0.1985679445759416</v>
      </c>
      <c r="P64" s="1">
        <f t="shared" si="55"/>
        <v>-0.20102443009113308</v>
      </c>
      <c r="Q64" s="271">
        <f t="shared" si="56"/>
        <v>39947.534299999999</v>
      </c>
      <c r="S64" s="2">
        <v>1</v>
      </c>
      <c r="Y64" s="1">
        <f t="shared" si="71"/>
        <v>-0.2001694789588139</v>
      </c>
      <c r="Z64" s="1">
        <f t="shared" si="57"/>
        <v>26804.5</v>
      </c>
      <c r="AA64" s="1">
        <f t="shared" si="58"/>
        <v>-0.20129955113149225</v>
      </c>
      <c r="AB64" s="1">
        <f t="shared" si="59"/>
        <v>-0.2001694789588139</v>
      </c>
      <c r="AC64" s="1">
        <f t="shared" si="60"/>
        <v>5.7983009195999857E-4</v>
      </c>
      <c r="AE64" s="1">
        <f t="shared" si="61"/>
        <v>7.3094143865384128E-7</v>
      </c>
      <c r="AF64" s="1">
        <f t="shared" si="62"/>
        <v>5.7983009195999857E-4</v>
      </c>
      <c r="AG64" s="2"/>
      <c r="AH64" s="1">
        <f t="shared" si="63"/>
        <v>-2.7512104035916786E-4</v>
      </c>
      <c r="AI64" s="1">
        <f t="shared" si="64"/>
        <v>0.9454508266893491</v>
      </c>
      <c r="AJ64" s="1">
        <f t="shared" si="65"/>
        <v>-2.8429586008852873E-2</v>
      </c>
      <c r="AK64" s="1">
        <f t="shared" si="66"/>
        <v>-2.1780745808766037E-2</v>
      </c>
      <c r="AL64" s="1">
        <f t="shared" si="67"/>
        <v>-2.7617015563559568</v>
      </c>
      <c r="AM64" s="1">
        <f t="shared" si="68"/>
        <v>-5.2011986764222158</v>
      </c>
      <c r="AN64" s="1">
        <f t="shared" si="73"/>
        <v>9.8270794727886255</v>
      </c>
      <c r="AO64" s="1">
        <f t="shared" si="73"/>
        <v>9.8270794733899827</v>
      </c>
      <c r="AP64" s="1">
        <f t="shared" si="73"/>
        <v>9.827079462263514</v>
      </c>
      <c r="AQ64" s="1">
        <f t="shared" si="73"/>
        <v>9.8270796681285191</v>
      </c>
      <c r="AR64" s="1">
        <f t="shared" si="73"/>
        <v>9.8270758591599172</v>
      </c>
      <c r="AS64" s="1">
        <f t="shared" si="73"/>
        <v>9.8271463347013199</v>
      </c>
      <c r="AT64" s="1">
        <f t="shared" si="73"/>
        <v>9.825842700859921</v>
      </c>
      <c r="AU64" s="1">
        <f t="shared" si="69"/>
        <v>9.8500771166993708</v>
      </c>
      <c r="AW64" s="1">
        <v>26000</v>
      </c>
      <c r="AX64" s="1">
        <f t="shared" si="38"/>
        <v>-0.20082807212406573</v>
      </c>
      <c r="AY64" s="1">
        <f t="shared" si="39"/>
        <v>-0.19425369645467494</v>
      </c>
      <c r="AZ64" s="1">
        <f t="shared" si="40"/>
        <v>-6.5743756693907827E-3</v>
      </c>
      <c r="BA64" s="1">
        <f t="shared" si="41"/>
        <v>0.94288022945677241</v>
      </c>
      <c r="BB64" s="1">
        <f t="shared" si="42"/>
        <v>-0.17226919663669982</v>
      </c>
      <c r="BC64" s="1">
        <f t="shared" si="43"/>
        <v>-2.9064009828195525</v>
      </c>
      <c r="BD64" s="1">
        <f t="shared" si="44"/>
        <v>-8.4644677081042765</v>
      </c>
      <c r="BE64" s="1">
        <f t="shared" si="74"/>
        <v>9.6740717361465709</v>
      </c>
      <c r="BF64" s="1">
        <f t="shared" si="74"/>
        <v>9.6740717366665923</v>
      </c>
      <c r="BG64" s="1">
        <f t="shared" si="74"/>
        <v>9.6740717275307606</v>
      </c>
      <c r="BH64" s="1">
        <f t="shared" si="74"/>
        <v>9.6740718880307366</v>
      </c>
      <c r="BI64" s="1">
        <f t="shared" si="74"/>
        <v>9.6740690683383637</v>
      </c>
      <c r="BJ64" s="1">
        <f t="shared" si="74"/>
        <v>9.6741186054945434</v>
      </c>
      <c r="BK64" s="1">
        <f t="shared" si="74"/>
        <v>9.6732484134826517</v>
      </c>
      <c r="BL64" s="1">
        <f t="shared" si="45"/>
        <v>9.6885632608084631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-0.19860329545904148</v>
      </c>
      <c r="P65" s="1">
        <f t="shared" si="55"/>
        <v>-0.20129134443546004</v>
      </c>
      <c r="Q65" s="271">
        <f t="shared" si="56"/>
        <v>39958.464699999997</v>
      </c>
      <c r="S65" s="2">
        <v>1</v>
      </c>
      <c r="Y65" s="1">
        <f t="shared" si="71"/>
        <v>-0.19984979908583139</v>
      </c>
      <c r="Z65" s="1">
        <f t="shared" si="57"/>
        <v>26836</v>
      </c>
      <c r="AA65" s="1">
        <f t="shared" si="58"/>
        <v>-0.20131834535448717</v>
      </c>
      <c r="AB65" s="1">
        <f t="shared" si="59"/>
        <v>-0.19984979908583139</v>
      </c>
      <c r="AC65" s="1">
        <f t="shared" si="60"/>
        <v>1.4145444306015165E-3</v>
      </c>
      <c r="AE65" s="1">
        <f t="shared" si="61"/>
        <v>2.0780529950359806E-6</v>
      </c>
      <c r="AF65" s="1">
        <f t="shared" si="62"/>
        <v>1.4145444306015165E-3</v>
      </c>
      <c r="AG65" s="2"/>
      <c r="AH65" s="1">
        <f t="shared" si="63"/>
        <v>-2.7000919027135046E-5</v>
      </c>
      <c r="AI65" s="1">
        <f t="shared" si="64"/>
        <v>0.94557548774542011</v>
      </c>
      <c r="AJ65" s="1">
        <f t="shared" si="65"/>
        <v>-2.2748415077400615E-2</v>
      </c>
      <c r="AK65" s="1">
        <f t="shared" si="66"/>
        <v>-2.2090397522738094E-2</v>
      </c>
      <c r="AL65" s="1">
        <f t="shared" si="67"/>
        <v>-2.7560185168411362</v>
      </c>
      <c r="AM65" s="1">
        <f t="shared" si="68"/>
        <v>-5.1226477522413232</v>
      </c>
      <c r="AN65" s="1">
        <f t="shared" si="73"/>
        <v>9.8330796311248658</v>
      </c>
      <c r="AO65" s="1">
        <f t="shared" si="73"/>
        <v>9.833079631725175</v>
      </c>
      <c r="AP65" s="1">
        <f t="shared" si="73"/>
        <v>9.8330796205894355</v>
      </c>
      <c r="AQ65" s="1">
        <f t="shared" si="73"/>
        <v>9.8330798271570892</v>
      </c>
      <c r="AR65" s="1">
        <f t="shared" si="73"/>
        <v>9.8330759953359479</v>
      </c>
      <c r="AS65" s="1">
        <f t="shared" si="73"/>
        <v>9.8331470764887747</v>
      </c>
      <c r="AT65" s="1">
        <f t="shared" si="73"/>
        <v>9.8318288602395203</v>
      </c>
      <c r="AU65" s="1">
        <f t="shared" si="69"/>
        <v>9.8564011520760815</v>
      </c>
      <c r="AW65" s="1">
        <v>26500</v>
      </c>
      <c r="AX65" s="1">
        <f t="shared" si="38"/>
        <v>-0.20112145625783576</v>
      </c>
      <c r="AY65" s="1">
        <f t="shared" si="39"/>
        <v>-0.19845128221054126</v>
      </c>
      <c r="AZ65" s="1">
        <f t="shared" si="40"/>
        <v>-2.6701740472944869E-3</v>
      </c>
      <c r="BA65" s="1">
        <f t="shared" si="41"/>
        <v>0.94433855108820242</v>
      </c>
      <c r="BB65" s="1">
        <f t="shared" si="42"/>
        <v>-8.319972591504772E-2</v>
      </c>
      <c r="BC65" s="1">
        <f t="shared" si="43"/>
        <v>-2.8165641528909267</v>
      </c>
      <c r="BD65" s="1">
        <f t="shared" si="44"/>
        <v>-6.0990395046397312</v>
      </c>
      <c r="BE65" s="1">
        <f t="shared" si="74"/>
        <v>9.7691167338830169</v>
      </c>
      <c r="BF65" s="1">
        <f t="shared" si="74"/>
        <v>9.7691167344786578</v>
      </c>
      <c r="BG65" s="1">
        <f t="shared" si="74"/>
        <v>9.7691167237054284</v>
      </c>
      <c r="BH65" s="1">
        <f t="shared" si="74"/>
        <v>9.7691169185588329</v>
      </c>
      <c r="BI65" s="1">
        <f t="shared" si="74"/>
        <v>9.7691133942834494</v>
      </c>
      <c r="BJ65" s="1">
        <f t="shared" si="74"/>
        <v>9.7691771378507468</v>
      </c>
      <c r="BK65" s="1">
        <f t="shared" si="74"/>
        <v>9.7680244328459924</v>
      </c>
      <c r="BL65" s="1">
        <f t="shared" si="45"/>
        <v>9.788944774724504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-0.19860666220981291</v>
      </c>
      <c r="P66" s="1">
        <f t="shared" si="55"/>
        <v>-0.20131677195488085</v>
      </c>
      <c r="Q66" s="271">
        <f t="shared" si="56"/>
        <v>39959.5003</v>
      </c>
      <c r="S66" s="2">
        <v>1</v>
      </c>
      <c r="Y66" s="1">
        <f t="shared" si="71"/>
        <v>-0.20520983146628499</v>
      </c>
      <c r="Z66" s="1">
        <f t="shared" si="57"/>
        <v>26839</v>
      </c>
      <c r="AA66" s="1">
        <f t="shared" si="58"/>
        <v>-0.20132014048393757</v>
      </c>
      <c r="AB66" s="1">
        <f t="shared" si="59"/>
        <v>-0.20520983146628499</v>
      </c>
      <c r="AC66" s="1">
        <f t="shared" si="60"/>
        <v>-3.8964280404608642E-3</v>
      </c>
      <c r="AE66" s="1">
        <f t="shared" si="61"/>
        <v>1.5155912359334285E-5</v>
      </c>
      <c r="AF66" s="1">
        <f t="shared" si="62"/>
        <v>-3.8964280404608642E-3</v>
      </c>
      <c r="AG66" s="2"/>
      <c r="AH66" s="1">
        <f t="shared" si="63"/>
        <v>-3.3685290567183661E-6</v>
      </c>
      <c r="AI66" s="1">
        <f t="shared" si="64"/>
        <v>0.94558745369806141</v>
      </c>
      <c r="AJ66" s="1">
        <f t="shared" si="65"/>
        <v>-2.2207231613250951E-2</v>
      </c>
      <c r="AK66" s="1">
        <f t="shared" si="66"/>
        <v>-2.2119855374773654E-2</v>
      </c>
      <c r="AL66" s="1">
        <f t="shared" si="67"/>
        <v>-2.7554771966013774</v>
      </c>
      <c r="AM66" s="1">
        <f t="shared" si="68"/>
        <v>-5.1152847677462772</v>
      </c>
      <c r="AN66" s="1">
        <f t="shared" si="73"/>
        <v>9.833651116152323</v>
      </c>
      <c r="AO66" s="1">
        <f t="shared" si="73"/>
        <v>9.8336511167525185</v>
      </c>
      <c r="AP66" s="1">
        <f t="shared" si="73"/>
        <v>9.8336511056161555</v>
      </c>
      <c r="AQ66" s="1">
        <f t="shared" si="73"/>
        <v>9.8336513122464879</v>
      </c>
      <c r="AR66" s="1">
        <f t="shared" si="73"/>
        <v>9.8336474783141501</v>
      </c>
      <c r="AS66" s="1">
        <f t="shared" si="73"/>
        <v>9.8337186162316819</v>
      </c>
      <c r="AT66" s="1">
        <f t="shared" si="73"/>
        <v>9.8323990216977304</v>
      </c>
      <c r="AU66" s="1">
        <f t="shared" si="69"/>
        <v>9.8570034411595788</v>
      </c>
      <c r="AW66" s="1">
        <v>27000</v>
      </c>
      <c r="AX66" s="1">
        <f t="shared" ref="AX66:AX77" si="75">AB$3+AB$4*AW66+AB$5*AW66^2+AZ66</f>
        <v>-0.201418039757784</v>
      </c>
      <c r="AY66" s="1">
        <f t="shared" ref="AY66:AY77" si="76">AB$3+AB$4*AW66+AB$5*AW66^2</f>
        <v>-0.20268319490053377</v>
      </c>
      <c r="AZ66" s="1">
        <f t="shared" ref="AZ66:AZ77" si="77">$AB$6*($AB$11/BA66*BB66+$AB$12)</f>
        <v>1.265155142749784E-3</v>
      </c>
      <c r="BA66" s="1">
        <f t="shared" ref="BA66:BA77" si="78">1+$AB$7*COS(BC66)</f>
        <v>0.94625341105203664</v>
      </c>
      <c r="BB66" s="1">
        <f t="shared" ref="BB66:BB77" si="79">SIN(BC66+RADIANS($AB$9))</f>
        <v>6.8623354361105364E-3</v>
      </c>
      <c r="BC66" s="1">
        <f t="shared" ref="BC66:BC77" si="80">2*ATAN(BD66)</f>
        <v>-2.7264057499953074</v>
      </c>
      <c r="BD66" s="1">
        <f t="shared" ref="BD66:BD77" si="81">SQRT((1+$AB$7)/(1-$AB$7))*TAN(BE66/2)</f>
        <v>-4.7477101848832035</v>
      </c>
      <c r="BE66" s="1">
        <f t="shared" si="74"/>
        <v>9.8643316807238008</v>
      </c>
      <c r="BF66" s="1">
        <f t="shared" si="74"/>
        <v>9.8643316813140647</v>
      </c>
      <c r="BG66" s="1">
        <f t="shared" si="74"/>
        <v>9.8643316702091415</v>
      </c>
      <c r="BH66" s="1">
        <f t="shared" si="74"/>
        <v>9.8643318791313561</v>
      </c>
      <c r="BI66" s="1">
        <f t="shared" si="74"/>
        <v>9.8643279485816002</v>
      </c>
      <c r="BJ66" s="1">
        <f t="shared" si="74"/>
        <v>9.8644018970403433</v>
      </c>
      <c r="BK66" s="1">
        <f t="shared" si="74"/>
        <v>9.8630110780009765</v>
      </c>
      <c r="BL66" s="1">
        <f t="shared" ref="BL66:BL77" si="82">RADIANS($AB$9)+$AB$18*(AW66-AB$15)</f>
        <v>9.8893262886405431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-0.19869195322935548</v>
      </c>
      <c r="P67" s="1">
        <f t="shared" si="55"/>
        <v>-0.20196134797803245</v>
      </c>
      <c r="Q67" s="271">
        <f t="shared" si="56"/>
        <v>39985.875</v>
      </c>
      <c r="S67" s="2">
        <v>1</v>
      </c>
      <c r="Y67" s="1">
        <f t="shared" si="71"/>
        <v>-0.20149739907354869</v>
      </c>
      <c r="Z67" s="1">
        <f t="shared" si="57"/>
        <v>26915</v>
      </c>
      <c r="AA67" s="1">
        <f t="shared" si="58"/>
        <v>-0.20136594890134241</v>
      </c>
      <c r="AB67" s="1">
        <f t="shared" si="59"/>
        <v>-0.20149739907354869</v>
      </c>
      <c r="AC67" s="1">
        <f t="shared" si="60"/>
        <v>1.0593479811737971E-3</v>
      </c>
      <c r="AE67" s="1">
        <f t="shared" si="61"/>
        <v>2.1524858597167872E-7</v>
      </c>
      <c r="AF67" s="1">
        <f t="shared" si="62"/>
        <v>1.0593479811737971E-3</v>
      </c>
      <c r="AG67" s="2"/>
      <c r="AH67" s="1">
        <f t="shared" si="63"/>
        <v>5.953990766900491E-4</v>
      </c>
      <c r="AI67" s="1">
        <f t="shared" si="64"/>
        <v>0.94589600564553222</v>
      </c>
      <c r="AJ67" s="1">
        <f t="shared" si="65"/>
        <v>-8.4908854614552734E-3</v>
      </c>
      <c r="AK67" s="1">
        <f t="shared" si="66"/>
        <v>-2.2864185788110402E-2</v>
      </c>
      <c r="AL67" s="1">
        <f t="shared" si="67"/>
        <v>-2.741759126782362</v>
      </c>
      <c r="AM67" s="1">
        <f t="shared" si="68"/>
        <v>-4.935264625715992</v>
      </c>
      <c r="AN67" s="1">
        <f t="shared" si="73"/>
        <v>9.8481311772785514</v>
      </c>
      <c r="AO67" s="1">
        <f t="shared" si="73"/>
        <v>9.8481311778749667</v>
      </c>
      <c r="AP67" s="1">
        <f t="shared" si="73"/>
        <v>9.8481311667377156</v>
      </c>
      <c r="AQ67" s="1">
        <f t="shared" si="73"/>
        <v>9.8481313747111283</v>
      </c>
      <c r="AR67" s="1">
        <f t="shared" si="73"/>
        <v>9.8481274910861742</v>
      </c>
      <c r="AS67" s="1">
        <f t="shared" si="73"/>
        <v>9.8482000137027956</v>
      </c>
      <c r="AT67" s="1">
        <f t="shared" si="73"/>
        <v>9.8468461205283422</v>
      </c>
      <c r="AU67" s="1">
        <f t="shared" si="69"/>
        <v>9.8722614312748167</v>
      </c>
      <c r="AW67" s="1">
        <v>27500</v>
      </c>
      <c r="AX67" s="1">
        <f t="shared" si="75"/>
        <v>-0.20175156890031262</v>
      </c>
      <c r="AY67" s="1">
        <f t="shared" si="76"/>
        <v>-0.20694943452465253</v>
      </c>
      <c r="AZ67" s="1">
        <f t="shared" si="77"/>
        <v>5.1978656243399125E-3</v>
      </c>
      <c r="BA67" s="1">
        <f t="shared" si="78"/>
        <v>0.9486164807837576</v>
      </c>
      <c r="BB67" s="1">
        <f t="shared" si="79"/>
        <v>9.7275380021649108E-2</v>
      </c>
      <c r="BC67" s="1">
        <f t="shared" si="80"/>
        <v>-2.6358386909492784</v>
      </c>
      <c r="BD67" s="1">
        <f t="shared" si="81"/>
        <v>-3.8698381237151347</v>
      </c>
      <c r="BE67" s="1">
        <f t="shared" si="74"/>
        <v>9.9597621630128739</v>
      </c>
      <c r="BF67" s="1">
        <f t="shared" si="74"/>
        <v>9.9597621635320088</v>
      </c>
      <c r="BG67" s="1">
        <f t="shared" si="74"/>
        <v>9.9597621532581861</v>
      </c>
      <c r="BH67" s="1">
        <f t="shared" si="74"/>
        <v>9.9597623565798141</v>
      </c>
      <c r="BI67" s="1">
        <f t="shared" si="74"/>
        <v>9.959758332796552</v>
      </c>
      <c r="BJ67" s="1">
        <f t="shared" si="74"/>
        <v>9.9598379662063454</v>
      </c>
      <c r="BK67" s="1">
        <f t="shared" si="74"/>
        <v>9.9582626644320342</v>
      </c>
      <c r="BL67" s="1">
        <f t="shared" si="82"/>
        <v>9.9897078025565822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-0.19992081726092303</v>
      </c>
      <c r="P68" s="1">
        <f t="shared" si="55"/>
        <v>-0.21133636254879054</v>
      </c>
      <c r="Q68" s="271">
        <f t="shared" si="56"/>
        <v>40365.815999999999</v>
      </c>
      <c r="S68" s="2">
        <v>1</v>
      </c>
      <c r="Y68" s="1">
        <f t="shared" si="71"/>
        <v>-0.21085907684130764</v>
      </c>
      <c r="Z68" s="1">
        <f t="shared" si="57"/>
        <v>28010</v>
      </c>
      <c r="AA68" s="1">
        <f t="shared" si="58"/>
        <v>-0.20216528570849618</v>
      </c>
      <c r="AB68" s="1">
        <f t="shared" si="59"/>
        <v>-0.21085907684130764</v>
      </c>
      <c r="AC68" s="1">
        <f t="shared" si="60"/>
        <v>9.6483625477772617E-3</v>
      </c>
      <c r="AE68" s="1">
        <f t="shared" si="61"/>
        <v>2.2780164656745197E-7</v>
      </c>
      <c r="AF68" s="1">
        <f t="shared" si="62"/>
        <v>9.6483625477772617E-3</v>
      </c>
      <c r="AG68" s="2"/>
      <c r="AH68" s="1">
        <f t="shared" si="63"/>
        <v>9.1710768402943742E-3</v>
      </c>
      <c r="AI68" s="1">
        <f t="shared" si="64"/>
        <v>0.95147743523942729</v>
      </c>
      <c r="AJ68" s="1">
        <f t="shared" si="65"/>
        <v>0.18917103289396531</v>
      </c>
      <c r="AK68" s="1">
        <f t="shared" si="66"/>
        <v>-3.3099454767677707E-2</v>
      </c>
      <c r="AL68" s="1">
        <f t="shared" si="67"/>
        <v>-2.5429502715554193</v>
      </c>
      <c r="AM68" s="1">
        <f t="shared" si="68"/>
        <v>-3.2405179624501059</v>
      </c>
      <c r="AN68" s="1">
        <f t="shared" si="73"/>
        <v>10.057369577027783</v>
      </c>
      <c r="AO68" s="1">
        <f t="shared" si="73"/>
        <v>10.057369577433711</v>
      </c>
      <c r="AP68" s="1">
        <f t="shared" si="73"/>
        <v>10.057369568864601</v>
      </c>
      <c r="AQ68" s="1">
        <f t="shared" si="73"/>
        <v>10.057369749757736</v>
      </c>
      <c r="AR68" s="1">
        <f t="shared" si="73"/>
        <v>10.057365931125089</v>
      </c>
      <c r="AS68" s="1">
        <f t="shared" si="73"/>
        <v>10.057446544277157</v>
      </c>
      <c r="AT68" s="1">
        <f t="shared" si="73"/>
        <v>10.055745771622632</v>
      </c>
      <c r="AU68" s="1">
        <f t="shared" si="69"/>
        <v>10.092096946750942</v>
      </c>
      <c r="AW68" s="1">
        <v>28000</v>
      </c>
      <c r="AX68" s="1">
        <f t="shared" si="75"/>
        <v>-0.20215623047688702</v>
      </c>
      <c r="AY68" s="1">
        <f t="shared" si="76"/>
        <v>-0.21125000108289757</v>
      </c>
      <c r="AZ68" s="1">
        <f t="shared" si="77"/>
        <v>9.0937706060105466E-3</v>
      </c>
      <c r="BA68" s="1">
        <f t="shared" si="78"/>
        <v>0.95141704827746054</v>
      </c>
      <c r="BB68" s="1">
        <f t="shared" si="79"/>
        <v>0.18737684682904054</v>
      </c>
      <c r="BC68" s="1">
        <f t="shared" si="80"/>
        <v>-2.5447771283949137</v>
      </c>
      <c r="BD68" s="1">
        <f t="shared" si="81"/>
        <v>-3.2510544538690733</v>
      </c>
      <c r="BE68" s="1">
        <f t="shared" si="74"/>
        <v>10.055452809893353</v>
      </c>
      <c r="BF68" s="1">
        <f t="shared" si="74"/>
        <v>10.0554528103017</v>
      </c>
      <c r="BG68" s="1">
        <f t="shared" si="74"/>
        <v>10.055452801693608</v>
      </c>
      <c r="BH68" s="1">
        <f t="shared" si="74"/>
        <v>10.055452983154989</v>
      </c>
      <c r="BI68" s="1">
        <f t="shared" si="74"/>
        <v>10.055449157894826</v>
      </c>
      <c r="BJ68" s="1">
        <f t="shared" si="74"/>
        <v>10.055529797784386</v>
      </c>
      <c r="BK68" s="1">
        <f t="shared" si="74"/>
        <v>10.053830840197493</v>
      </c>
      <c r="BL68" s="1">
        <f t="shared" si="82"/>
        <v>10.090089316472621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-0.20067216380807784</v>
      </c>
      <c r="P69" s="1">
        <f t="shared" si="55"/>
        <v>-0.21714949506850431</v>
      </c>
      <c r="Q69" s="271">
        <f t="shared" si="56"/>
        <v>40598.11479</v>
      </c>
      <c r="S69" s="2">
        <v>1</v>
      </c>
      <c r="Y69" s="1">
        <f t="shared" si="71"/>
        <v>-0.21947201418075549</v>
      </c>
      <c r="Z69" s="1">
        <f t="shared" si="57"/>
        <v>28679.5</v>
      </c>
      <c r="AA69" s="1">
        <f t="shared" si="58"/>
        <v>-0.20288208088308951</v>
      </c>
      <c r="AB69" s="1">
        <f t="shared" si="59"/>
        <v>-0.21947201418075549</v>
      </c>
      <c r="AC69" s="1">
        <f t="shared" si="60"/>
        <v>1.1944895073163625E-2</v>
      </c>
      <c r="AE69" s="1">
        <f t="shared" si="61"/>
        <v>5.3940950267719893E-6</v>
      </c>
      <c r="AF69" s="1">
        <f t="shared" si="62"/>
        <v>1.1944895073163625E-2</v>
      </c>
      <c r="AG69" s="2"/>
      <c r="AH69" s="1">
        <f t="shared" si="63"/>
        <v>1.4267414185414792E-2</v>
      </c>
      <c r="AI69" s="1">
        <f t="shared" si="64"/>
        <v>0.95589992644893207</v>
      </c>
      <c r="AJ69" s="1">
        <f t="shared" si="65"/>
        <v>0.30809234917638867</v>
      </c>
      <c r="AK69" s="1">
        <f t="shared" si="66"/>
        <v>-3.8796864688424429E-2</v>
      </c>
      <c r="AL69" s="1">
        <f t="shared" si="67"/>
        <v>-2.4200809500700595</v>
      </c>
      <c r="AM69" s="1">
        <f t="shared" si="68"/>
        <v>-2.6506494104185276</v>
      </c>
      <c r="AN69" s="1">
        <f t="shared" si="73"/>
        <v>10.185991123722204</v>
      </c>
      <c r="AO69" s="1">
        <f t="shared" si="73"/>
        <v>10.185991123967314</v>
      </c>
      <c r="AP69" s="1">
        <f t="shared" si="73"/>
        <v>10.185991118203438</v>
      </c>
      <c r="AQ69" s="1">
        <f t="shared" si="73"/>
        <v>10.185991253742955</v>
      </c>
      <c r="AR69" s="1">
        <f t="shared" si="73"/>
        <v>10.185988066489806</v>
      </c>
      <c r="AS69" s="1">
        <f t="shared" si="73"/>
        <v>10.186063018284219</v>
      </c>
      <c r="AT69" s="1">
        <f t="shared" si="73"/>
        <v>10.184301857618516</v>
      </c>
      <c r="AU69" s="1">
        <f t="shared" si="69"/>
        <v>10.226507793884519</v>
      </c>
      <c r="AW69" s="1">
        <v>28500</v>
      </c>
      <c r="AX69" s="1">
        <f t="shared" si="75"/>
        <v>-0.202666498071298</v>
      </c>
      <c r="AY69" s="1">
        <f t="shared" si="76"/>
        <v>-0.2155848945752688</v>
      </c>
      <c r="AZ69" s="1">
        <f t="shared" si="77"/>
        <v>1.291839650397081E-2</v>
      </c>
      <c r="BA69" s="1">
        <f t="shared" si="78"/>
        <v>0.95464178717605352</v>
      </c>
      <c r="BB69" s="1">
        <f t="shared" si="79"/>
        <v>0.27648184161747263</v>
      </c>
      <c r="BC69" s="1">
        <f t="shared" si="80"/>
        <v>-2.4531368300762755</v>
      </c>
      <c r="BD69" s="1">
        <f t="shared" si="81"/>
        <v>-2.789392646921347</v>
      </c>
      <c r="BE69" s="1">
        <f t="shared" si="74"/>
        <v>10.151447041931473</v>
      </c>
      <c r="BF69" s="1">
        <f t="shared" si="74"/>
        <v>10.151447042218116</v>
      </c>
      <c r="BG69" s="1">
        <f t="shared" si="74"/>
        <v>10.151447035688589</v>
      </c>
      <c r="BH69" s="1">
        <f t="shared" si="74"/>
        <v>10.151447184427004</v>
      </c>
      <c r="BI69" s="1">
        <f t="shared" si="74"/>
        <v>10.151443796266385</v>
      </c>
      <c r="BJ69" s="1">
        <f t="shared" si="74"/>
        <v>10.151520978807563</v>
      </c>
      <c r="BK69" s="1">
        <f t="shared" si="74"/>
        <v>10.149764065937452</v>
      </c>
      <c r="BL69" s="1">
        <f t="shared" si="82"/>
        <v>10.19047083038866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52"/>
        <v>28724.93103325045</v>
      </c>
      <c r="F70" s="105">
        <f t="shared" si="72"/>
        <v>28725.5</v>
      </c>
      <c r="G70" s="1">
        <f t="shared" si="53"/>
        <v>-0.19741939999948954</v>
      </c>
      <c r="K70" s="1">
        <f t="shared" si="70"/>
        <v>-0.19741939999948954</v>
      </c>
      <c r="O70" s="1">
        <f t="shared" ca="1" si="54"/>
        <v>-0.20072378731990623</v>
      </c>
      <c r="P70" s="1">
        <f t="shared" si="55"/>
        <v>-0.21755116333033783</v>
      </c>
      <c r="Q70" s="271">
        <f t="shared" si="56"/>
        <v>40614.083599999998</v>
      </c>
      <c r="S70" s="2">
        <v>1</v>
      </c>
      <c r="Y70" s="1">
        <f t="shared" si="71"/>
        <v>-0.21203013323745065</v>
      </c>
      <c r="Z70" s="1">
        <f t="shared" si="57"/>
        <v>28725.5</v>
      </c>
      <c r="AA70" s="1">
        <f t="shared" si="58"/>
        <v>-0.20294043009237672</v>
      </c>
      <c r="AB70" s="1">
        <f t="shared" si="59"/>
        <v>-0.21203013323745065</v>
      </c>
      <c r="AC70" s="1">
        <f t="shared" si="60"/>
        <v>2.013176333084829E-2</v>
      </c>
      <c r="AE70" s="1">
        <f t="shared" si="61"/>
        <v>3.0481773286565825E-5</v>
      </c>
      <c r="AF70" s="1">
        <f t="shared" si="62"/>
        <v>2.013176333084829E-2</v>
      </c>
      <c r="AG70" s="2"/>
      <c r="AH70" s="1">
        <f t="shared" si="63"/>
        <v>1.4610733237961122E-2</v>
      </c>
      <c r="AI70" s="1">
        <f t="shared" si="64"/>
        <v>0.95623071360372824</v>
      </c>
      <c r="AJ70" s="1">
        <f t="shared" si="65"/>
        <v>0.31615371729058583</v>
      </c>
      <c r="AK70" s="1">
        <f t="shared" si="66"/>
        <v>-3.9169666391515978E-2</v>
      </c>
      <c r="AL70" s="1">
        <f t="shared" si="67"/>
        <v>-2.4115956380913235</v>
      </c>
      <c r="AM70" s="1">
        <f t="shared" si="68"/>
        <v>-2.6169765739916011</v>
      </c>
      <c r="AN70" s="1">
        <f t="shared" ref="AN70:AT75" si="83">$AU70+$AB$7*SIN(AO70)</f>
        <v>10.194851046110097</v>
      </c>
      <c r="AO70" s="1">
        <f t="shared" si="83"/>
        <v>10.194851046344947</v>
      </c>
      <c r="AP70" s="1">
        <f t="shared" si="83"/>
        <v>10.194851040775092</v>
      </c>
      <c r="AQ70" s="1">
        <f t="shared" si="83"/>
        <v>10.194851172872395</v>
      </c>
      <c r="AR70" s="1">
        <f t="shared" si="83"/>
        <v>10.194848039995449</v>
      </c>
      <c r="AS70" s="1">
        <f t="shared" si="83"/>
        <v>10.194922343228839</v>
      </c>
      <c r="AT70" s="1">
        <f t="shared" si="83"/>
        <v>10.193161513945343</v>
      </c>
      <c r="AU70" s="1">
        <f t="shared" si="69"/>
        <v>10.235742893164796</v>
      </c>
      <c r="AW70" s="1">
        <v>29000</v>
      </c>
      <c r="AX70" s="1">
        <f t="shared" si="75"/>
        <v>-0.2033169610742051</v>
      </c>
      <c r="AY70" s="1">
        <f t="shared" si="76"/>
        <v>-0.21995411500176631</v>
      </c>
      <c r="AZ70" s="1">
        <f t="shared" si="77"/>
        <v>1.6637153927561196E-2</v>
      </c>
      <c r="BA70" s="1">
        <f t="shared" si="78"/>
        <v>0.95827448814552096</v>
      </c>
      <c r="BB70" s="1">
        <f t="shared" si="79"/>
        <v>0.3638822608952389</v>
      </c>
      <c r="BC70" s="1">
        <f t="shared" si="80"/>
        <v>-2.3608356234593879</v>
      </c>
      <c r="BD70" s="1">
        <f t="shared" si="81"/>
        <v>-2.4301486851524792</v>
      </c>
      <c r="BE70" s="1">
        <f t="shared" si="74"/>
        <v>10.247786794543355</v>
      </c>
      <c r="BF70" s="1">
        <f t="shared" si="74"/>
        <v>10.247786794721087</v>
      </c>
      <c r="BG70" s="1">
        <f t="shared" si="74"/>
        <v>10.247786790271352</v>
      </c>
      <c r="BH70" s="1">
        <f t="shared" si="74"/>
        <v>10.247786901675941</v>
      </c>
      <c r="BI70" s="1">
        <f t="shared" si="74"/>
        <v>10.247784112528066</v>
      </c>
      <c r="BJ70" s="1">
        <f t="shared" si="74"/>
        <v>10.24785394472468</v>
      </c>
      <c r="BK70" s="1">
        <f t="shared" si="74"/>
        <v>10.246107126972529</v>
      </c>
      <c r="BL70" s="1">
        <f t="shared" si="82"/>
        <v>10.290852344304701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52"/>
        <v>30073.420912171012</v>
      </c>
      <c r="F71" s="105">
        <f t="shared" si="72"/>
        <v>30074</v>
      </c>
      <c r="G71" s="1">
        <f t="shared" si="53"/>
        <v>-0.20093120000092313</v>
      </c>
      <c r="K71" s="1">
        <f t="shared" si="70"/>
        <v>-0.20093120000092313</v>
      </c>
      <c r="O71" s="1">
        <f t="shared" ca="1" si="54"/>
        <v>-0.20223714179165861</v>
      </c>
      <c r="P71" s="1">
        <f t="shared" si="55"/>
        <v>-0.22945525819447091</v>
      </c>
      <c r="Q71" s="271">
        <f t="shared" si="56"/>
        <v>41081.981</v>
      </c>
      <c r="S71" s="2">
        <v>1</v>
      </c>
      <c r="Y71" s="1">
        <f t="shared" si="71"/>
        <v>-0.22503737171093807</v>
      </c>
      <c r="Z71" s="1">
        <f t="shared" si="57"/>
        <v>30074</v>
      </c>
      <c r="AA71" s="1">
        <f t="shared" si="58"/>
        <v>-0.20534908648445599</v>
      </c>
      <c r="AB71" s="1">
        <f t="shared" si="59"/>
        <v>-0.22503737171093807</v>
      </c>
      <c r="AC71" s="1">
        <f t="shared" si="60"/>
        <v>2.852405819354778E-2</v>
      </c>
      <c r="AE71" s="1">
        <f t="shared" si="61"/>
        <v>1.951772098138236E-5</v>
      </c>
      <c r="AF71" s="1">
        <f t="shared" si="62"/>
        <v>2.852405819354778E-2</v>
      </c>
      <c r="AG71" s="2"/>
      <c r="AH71" s="1">
        <f t="shared" si="63"/>
        <v>2.4106171710014931E-2</v>
      </c>
      <c r="AI71" s="1">
        <f t="shared" si="64"/>
        <v>0.9673614503473793</v>
      </c>
      <c r="AJ71" s="1">
        <f t="shared" si="65"/>
        <v>0.54240550856822378</v>
      </c>
      <c r="AK71" s="1">
        <f t="shared" si="66"/>
        <v>-4.883378209226609E-2</v>
      </c>
      <c r="AL71" s="1">
        <f t="shared" si="67"/>
        <v>-2.1599703652312656</v>
      </c>
      <c r="AM71" s="1">
        <f t="shared" si="68"/>
        <v>-1.8711506399682225</v>
      </c>
      <c r="AN71" s="1">
        <f t="shared" si="83"/>
        <v>10.456077569712146</v>
      </c>
      <c r="AO71" s="1">
        <f t="shared" si="83"/>
        <v>10.456077569749702</v>
      </c>
      <c r="AP71" s="1">
        <f t="shared" si="83"/>
        <v>10.456077568505012</v>
      </c>
      <c r="AQ71" s="1">
        <f t="shared" si="83"/>
        <v>10.45607760975631</v>
      </c>
      <c r="AR71" s="1">
        <f t="shared" si="83"/>
        <v>10.45607624261439</v>
      </c>
      <c r="AS71" s="1">
        <f t="shared" si="83"/>
        <v>10.456121553810579</v>
      </c>
      <c r="AT71" s="1">
        <f t="shared" si="83"/>
        <v>10.454621625993955</v>
      </c>
      <c r="AU71" s="1">
        <f t="shared" si="69"/>
        <v>10.506471836196354</v>
      </c>
      <c r="AW71" s="1">
        <v>29500</v>
      </c>
      <c r="AX71" s="1">
        <f t="shared" si="75"/>
        <v>-0.20414213263452338</v>
      </c>
      <c r="AY71" s="1">
        <f t="shared" si="76"/>
        <v>-0.22435766236239005</v>
      </c>
      <c r="AZ71" s="1">
        <f t="shared" si="77"/>
        <v>2.0215529727866669E-2</v>
      </c>
      <c r="BA71" s="1">
        <f t="shared" si="78"/>
        <v>0.96229575800201705</v>
      </c>
      <c r="BB71" s="1">
        <f t="shared" si="79"/>
        <v>0.4488466215149074</v>
      </c>
      <c r="BC71" s="1">
        <f t="shared" si="80"/>
        <v>-2.2677939165573511</v>
      </c>
      <c r="BD71" s="1">
        <f t="shared" si="81"/>
        <v>-2.1413358835536096</v>
      </c>
      <c r="BE71" s="1">
        <f t="shared" ref="BE71:BK76" si="84">$BL71+$AB$7*SIN(BF71)</f>
        <v>10.344512212684783</v>
      </c>
      <c r="BF71" s="1">
        <f t="shared" si="84"/>
        <v>10.344512212780261</v>
      </c>
      <c r="BG71" s="1">
        <f t="shared" si="84"/>
        <v>10.34451221009804</v>
      </c>
      <c r="BH71" s="1">
        <f t="shared" si="84"/>
        <v>10.344512285449028</v>
      </c>
      <c r="BI71" s="1">
        <f t="shared" si="84"/>
        <v>10.344510168634711</v>
      </c>
      <c r="BJ71" s="1">
        <f t="shared" si="84"/>
        <v>10.344569637948368</v>
      </c>
      <c r="BK71" s="1">
        <f t="shared" si="84"/>
        <v>10.342900682405714</v>
      </c>
      <c r="BL71" s="1">
        <f t="shared" si="82"/>
        <v>10.39123385822074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52"/>
        <v>30949.382152454287</v>
      </c>
      <c r="F72" s="105">
        <f t="shared" si="72"/>
        <v>30950</v>
      </c>
      <c r="G72" s="1">
        <f t="shared" si="53"/>
        <v>-0.21437999999761814</v>
      </c>
      <c r="K72" s="1">
        <f t="shared" si="70"/>
        <v>-0.21437999999761814</v>
      </c>
      <c r="O72" s="1">
        <f t="shared" ca="1" si="54"/>
        <v>-0.20322023301691267</v>
      </c>
      <c r="P72" s="1">
        <f t="shared" si="55"/>
        <v>-0.23732206852068277</v>
      </c>
      <c r="Q72" s="271">
        <f t="shared" si="56"/>
        <v>41385.920980000003</v>
      </c>
      <c r="S72" s="2">
        <v>1</v>
      </c>
      <c r="Y72" s="1">
        <f t="shared" si="71"/>
        <v>-0.2438654653234934</v>
      </c>
      <c r="Z72" s="1">
        <f t="shared" si="57"/>
        <v>30950</v>
      </c>
      <c r="AA72" s="1">
        <f t="shared" si="58"/>
        <v>-0.20783660319480751</v>
      </c>
      <c r="AB72" s="1">
        <f t="shared" si="59"/>
        <v>-0.2438654653234934</v>
      </c>
      <c r="AC72" s="1">
        <f t="shared" si="60"/>
        <v>2.2942068523064629E-2</v>
      </c>
      <c r="AE72" s="1">
        <f t="shared" si="61"/>
        <v>4.2816041719032381E-5</v>
      </c>
      <c r="AF72" s="1">
        <f t="shared" si="62"/>
        <v>2.2942068523064629E-2</v>
      </c>
      <c r="AG72" s="2"/>
      <c r="AH72" s="1">
        <f t="shared" si="63"/>
        <v>2.948546532587527E-2</v>
      </c>
      <c r="AI72" s="1">
        <f t="shared" si="64"/>
        <v>0.97592610181507833</v>
      </c>
      <c r="AJ72" s="1">
        <f t="shared" si="65"/>
        <v>0.67441397043685736</v>
      </c>
      <c r="AK72" s="1">
        <f t="shared" si="66"/>
        <v>-5.3576679843412661E-2</v>
      </c>
      <c r="AL72" s="1">
        <f t="shared" si="67"/>
        <v>-1.9930974229719511</v>
      </c>
      <c r="AM72" s="1">
        <f t="shared" si="68"/>
        <v>-1.545648431152179</v>
      </c>
      <c r="AN72" s="1">
        <f t="shared" si="83"/>
        <v>10.627536734492205</v>
      </c>
      <c r="AO72" s="1">
        <f t="shared" si="83"/>
        <v>10.627536734496839</v>
      </c>
      <c r="AP72" s="1">
        <f t="shared" si="83"/>
        <v>10.627536734277552</v>
      </c>
      <c r="AQ72" s="1">
        <f t="shared" si="83"/>
        <v>10.627536744654234</v>
      </c>
      <c r="AR72" s="1">
        <f t="shared" si="83"/>
        <v>10.627536253627976</v>
      </c>
      <c r="AS72" s="1">
        <f t="shared" si="83"/>
        <v>10.627559489753658</v>
      </c>
      <c r="AT72" s="1">
        <f t="shared" si="83"/>
        <v>10.626461450294782</v>
      </c>
      <c r="AU72" s="1">
        <f t="shared" si="69"/>
        <v>10.682340248577255</v>
      </c>
      <c r="AW72" s="1">
        <v>30000</v>
      </c>
      <c r="AX72" s="1">
        <f t="shared" si="75"/>
        <v>-0.20517623286555356</v>
      </c>
      <c r="AY72" s="1">
        <f t="shared" si="76"/>
        <v>-0.22879553665714003</v>
      </c>
      <c r="AZ72" s="1">
        <f t="shared" si="77"/>
        <v>2.3619303791586475E-2</v>
      </c>
      <c r="BA72" s="1">
        <f t="shared" si="78"/>
        <v>0.96668269421766573</v>
      </c>
      <c r="BB72" s="1">
        <f t="shared" si="79"/>
        <v>0.5306208202653393</v>
      </c>
      <c r="BC72" s="1">
        <f t="shared" si="80"/>
        <v>-2.173935304909874</v>
      </c>
      <c r="BD72" s="1">
        <f t="shared" si="81"/>
        <v>-1.9029967613311434</v>
      </c>
      <c r="BE72" s="1">
        <f t="shared" si="84"/>
        <v>10.44166131391961</v>
      </c>
      <c r="BF72" s="1">
        <f t="shared" si="84"/>
        <v>10.44166131396263</v>
      </c>
      <c r="BG72" s="1">
        <f t="shared" si="84"/>
        <v>10.441661312570234</v>
      </c>
      <c r="BH72" s="1">
        <f t="shared" si="84"/>
        <v>10.441661357636413</v>
      </c>
      <c r="BI72" s="1">
        <f t="shared" si="84"/>
        <v>10.441659899029258</v>
      </c>
      <c r="BJ72" s="1">
        <f t="shared" si="84"/>
        <v>10.441707109899871</v>
      </c>
      <c r="BK72" s="1">
        <f t="shared" si="84"/>
        <v>10.440180855766933</v>
      </c>
      <c r="BL72" s="1">
        <f t="shared" si="82"/>
        <v>10.49161537213678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52"/>
        <v>30949.383017060423</v>
      </c>
      <c r="F73" s="105">
        <f t="shared" si="72"/>
        <v>30950</v>
      </c>
      <c r="G73" s="1">
        <f t="shared" si="53"/>
        <v>-0.21407999999792082</v>
      </c>
      <c r="K73" s="1">
        <f t="shared" si="70"/>
        <v>-0.21407999999792082</v>
      </c>
      <c r="O73" s="1">
        <f t="shared" ca="1" si="54"/>
        <v>-0.20322023301691267</v>
      </c>
      <c r="P73" s="1">
        <f t="shared" si="55"/>
        <v>-0.23732206852068277</v>
      </c>
      <c r="Q73" s="271">
        <f t="shared" si="56"/>
        <v>41385.921280000002</v>
      </c>
      <c r="S73" s="2">
        <v>1</v>
      </c>
      <c r="Y73" s="1">
        <f t="shared" si="71"/>
        <v>-0.24356546532379608</v>
      </c>
      <c r="Z73" s="1">
        <f t="shared" si="57"/>
        <v>30950</v>
      </c>
      <c r="AA73" s="1">
        <f t="shared" si="58"/>
        <v>-0.20783660319480751</v>
      </c>
      <c r="AB73" s="1">
        <f t="shared" si="59"/>
        <v>-0.24356546532379608</v>
      </c>
      <c r="AC73" s="1">
        <f t="shared" si="60"/>
        <v>2.3242068522761949E-2</v>
      </c>
      <c r="AE73" s="1">
        <f t="shared" si="61"/>
        <v>3.8980003641125503E-5</v>
      </c>
      <c r="AF73" s="1">
        <f t="shared" si="62"/>
        <v>2.3242068522761949E-2</v>
      </c>
      <c r="AG73" s="2"/>
      <c r="AH73" s="1">
        <f t="shared" si="63"/>
        <v>2.948546532587527E-2</v>
      </c>
      <c r="AI73" s="1">
        <f t="shared" si="64"/>
        <v>0.97592610181507833</v>
      </c>
      <c r="AJ73" s="1">
        <f t="shared" si="65"/>
        <v>0.67441397043685736</v>
      </c>
      <c r="AK73" s="1">
        <f t="shared" si="66"/>
        <v>-5.3576679843412661E-2</v>
      </c>
      <c r="AL73" s="1">
        <f t="shared" si="67"/>
        <v>-1.9930974229719511</v>
      </c>
      <c r="AM73" s="1">
        <f t="shared" si="68"/>
        <v>-1.545648431152179</v>
      </c>
      <c r="AN73" s="1">
        <f t="shared" si="83"/>
        <v>10.627536734492205</v>
      </c>
      <c r="AO73" s="1">
        <f t="shared" si="83"/>
        <v>10.627536734496839</v>
      </c>
      <c r="AP73" s="1">
        <f t="shared" si="83"/>
        <v>10.627536734277552</v>
      </c>
      <c r="AQ73" s="1">
        <f t="shared" si="83"/>
        <v>10.627536744654234</v>
      </c>
      <c r="AR73" s="1">
        <f t="shared" si="83"/>
        <v>10.627536253627976</v>
      </c>
      <c r="AS73" s="1">
        <f t="shared" si="83"/>
        <v>10.627559489753658</v>
      </c>
      <c r="AT73" s="1">
        <f t="shared" si="83"/>
        <v>10.626461450294782</v>
      </c>
      <c r="AU73" s="1">
        <f t="shared" si="69"/>
        <v>10.682340248577255</v>
      </c>
      <c r="AW73" s="1">
        <v>30500</v>
      </c>
      <c r="AX73" s="1">
        <f t="shared" si="75"/>
        <v>-0.2064529438895345</v>
      </c>
      <c r="AY73" s="1">
        <f t="shared" si="76"/>
        <v>-0.23326773788601624</v>
      </c>
      <c r="AZ73" s="1">
        <f t="shared" si="77"/>
        <v>2.681479399648172E-2</v>
      </c>
      <c r="BA73" s="1">
        <f t="shared" si="78"/>
        <v>0.97140854511871988</v>
      </c>
      <c r="BB73" s="1">
        <f t="shared" si="79"/>
        <v>0.608430068885085</v>
      </c>
      <c r="BC73" s="1">
        <f t="shared" si="80"/>
        <v>-2.0791872731934768</v>
      </c>
      <c r="BD73" s="1">
        <f t="shared" si="81"/>
        <v>-1.702029956183255</v>
      </c>
      <c r="BE73" s="1">
        <f t="shared" si="84"/>
        <v>10.539269617881311</v>
      </c>
      <c r="BF73" s="1">
        <f t="shared" si="84"/>
        <v>10.539269617896707</v>
      </c>
      <c r="BG73" s="1">
        <f t="shared" si="84"/>
        <v>10.539269617301803</v>
      </c>
      <c r="BH73" s="1">
        <f t="shared" si="84"/>
        <v>10.539269640287571</v>
      </c>
      <c r="BI73" s="1">
        <f t="shared" si="84"/>
        <v>10.539268752170159</v>
      </c>
      <c r="BJ73" s="1">
        <f t="shared" si="84"/>
        <v>10.539303068160908</v>
      </c>
      <c r="BK73" s="1">
        <f t="shared" si="84"/>
        <v>10.5379788713217</v>
      </c>
      <c r="BL73" s="1">
        <f t="shared" si="82"/>
        <v>10.591996886052819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52"/>
        <v>30949.383103521024</v>
      </c>
      <c r="F74" s="105">
        <f t="shared" si="72"/>
        <v>30950</v>
      </c>
      <c r="G74" s="1">
        <f t="shared" si="53"/>
        <v>-0.21405000000231666</v>
      </c>
      <c r="K74" s="1">
        <f t="shared" si="70"/>
        <v>-0.21405000000231666</v>
      </c>
      <c r="O74" s="1">
        <f t="shared" ca="1" si="54"/>
        <v>-0.20322023301691267</v>
      </c>
      <c r="P74" s="1">
        <f t="shared" si="55"/>
        <v>-0.23732206852068277</v>
      </c>
      <c r="Q74" s="271">
        <f t="shared" si="56"/>
        <v>41385.921309999998</v>
      </c>
      <c r="S74" s="2">
        <v>1</v>
      </c>
      <c r="Y74" s="1">
        <f t="shared" si="71"/>
        <v>-0.24353546532819192</v>
      </c>
      <c r="Z74" s="1">
        <f t="shared" si="57"/>
        <v>30950</v>
      </c>
      <c r="AA74" s="1">
        <f t="shared" si="58"/>
        <v>-0.20783660319480751</v>
      </c>
      <c r="AB74" s="1">
        <f t="shared" si="59"/>
        <v>-0.24353546532819192</v>
      </c>
      <c r="AC74" s="1">
        <f t="shared" si="60"/>
        <v>2.3272068518366107E-2</v>
      </c>
      <c r="AE74" s="1">
        <f t="shared" si="61"/>
        <v>3.8606299887564931E-5</v>
      </c>
      <c r="AF74" s="1">
        <f t="shared" si="62"/>
        <v>2.3272068518366107E-2</v>
      </c>
      <c r="AG74" s="2"/>
      <c r="AH74" s="1">
        <f t="shared" si="63"/>
        <v>2.948546532587527E-2</v>
      </c>
      <c r="AI74" s="1">
        <f t="shared" si="64"/>
        <v>0.97592610181507833</v>
      </c>
      <c r="AJ74" s="1">
        <f t="shared" si="65"/>
        <v>0.67441397043685736</v>
      </c>
      <c r="AK74" s="1">
        <f t="shared" si="66"/>
        <v>-5.3576679843412661E-2</v>
      </c>
      <c r="AL74" s="1">
        <f t="shared" si="67"/>
        <v>-1.9930974229719511</v>
      </c>
      <c r="AM74" s="1">
        <f t="shared" si="68"/>
        <v>-1.545648431152179</v>
      </c>
      <c r="AN74" s="1">
        <f t="shared" si="83"/>
        <v>10.627536734492205</v>
      </c>
      <c r="AO74" s="1">
        <f t="shared" si="83"/>
        <v>10.627536734496839</v>
      </c>
      <c r="AP74" s="1">
        <f t="shared" si="83"/>
        <v>10.627536734277552</v>
      </c>
      <c r="AQ74" s="1">
        <f t="shared" si="83"/>
        <v>10.627536744654234</v>
      </c>
      <c r="AR74" s="1">
        <f t="shared" si="83"/>
        <v>10.627536253627976</v>
      </c>
      <c r="AS74" s="1">
        <f t="shared" si="83"/>
        <v>10.627559489753658</v>
      </c>
      <c r="AT74" s="1">
        <f t="shared" si="83"/>
        <v>10.626461450294782</v>
      </c>
      <c r="AU74" s="1">
        <f t="shared" si="69"/>
        <v>10.682340248577255</v>
      </c>
      <c r="AW74" s="1">
        <v>31000</v>
      </c>
      <c r="AX74" s="1">
        <f t="shared" si="75"/>
        <v>-0.20800513376424246</v>
      </c>
      <c r="AY74" s="1">
        <f t="shared" si="76"/>
        <v>-0.23777426604901869</v>
      </c>
      <c r="AZ74" s="1">
        <f t="shared" si="77"/>
        <v>2.9769132284776224E-2</v>
      </c>
      <c r="BA74" s="1">
        <f t="shared" si="78"/>
        <v>0.9764423693212454</v>
      </c>
      <c r="BB74" s="1">
        <f t="shared" si="79"/>
        <v>0.68148226660264699</v>
      </c>
      <c r="BC74" s="1">
        <f t="shared" si="80"/>
        <v>-1.983481997724545</v>
      </c>
      <c r="BD74" s="1">
        <f t="shared" si="81"/>
        <v>-1.5294750138906905</v>
      </c>
      <c r="BE74" s="1">
        <f t="shared" si="84"/>
        <v>10.637369741339594</v>
      </c>
      <c r="BF74" s="1">
        <f t="shared" si="84"/>
        <v>10.637369741343564</v>
      </c>
      <c r="BG74" s="1">
        <f t="shared" si="84"/>
        <v>10.637369741150776</v>
      </c>
      <c r="BH74" s="1">
        <f t="shared" si="84"/>
        <v>10.637369750512725</v>
      </c>
      <c r="BI74" s="1">
        <f t="shared" si="84"/>
        <v>10.63736929588903</v>
      </c>
      <c r="BJ74" s="1">
        <f t="shared" si="84"/>
        <v>10.637391373412679</v>
      </c>
      <c r="BK74" s="1">
        <f t="shared" si="84"/>
        <v>10.636320739705539</v>
      </c>
      <c r="BL74" s="1">
        <f t="shared" si="82"/>
        <v>10.69237839996886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52"/>
        <v>30949.383737565531</v>
      </c>
      <c r="F75" s="105">
        <f t="shared" si="72"/>
        <v>30950</v>
      </c>
      <c r="G75" s="1">
        <f t="shared" si="53"/>
        <v>-0.21383000000059837</v>
      </c>
      <c r="K75" s="1">
        <f t="shared" si="70"/>
        <v>-0.21383000000059837</v>
      </c>
      <c r="O75" s="1">
        <f t="shared" ca="1" si="54"/>
        <v>-0.20322023301691267</v>
      </c>
      <c r="P75" s="1">
        <f t="shared" si="55"/>
        <v>-0.23732206852068277</v>
      </c>
      <c r="Q75" s="271">
        <f t="shared" si="56"/>
        <v>41385.92153</v>
      </c>
      <c r="S75" s="2">
        <v>1</v>
      </c>
      <c r="Y75" s="1">
        <f t="shared" si="71"/>
        <v>-0.24331546532647363</v>
      </c>
      <c r="Z75" s="1">
        <f t="shared" si="57"/>
        <v>30950</v>
      </c>
      <c r="AA75" s="1">
        <f t="shared" si="58"/>
        <v>-0.20783660319480751</v>
      </c>
      <c r="AB75" s="1">
        <f t="shared" si="59"/>
        <v>-0.24331546532647363</v>
      </c>
      <c r="AC75" s="1">
        <f t="shared" si="60"/>
        <v>2.3492068520084397E-2</v>
      </c>
      <c r="AE75" s="1">
        <f t="shared" si="61"/>
        <v>3.5920805271664117E-5</v>
      </c>
      <c r="AF75" s="1">
        <f t="shared" si="62"/>
        <v>2.3492068520084397E-2</v>
      </c>
      <c r="AG75" s="2"/>
      <c r="AH75" s="1">
        <f t="shared" si="63"/>
        <v>2.948546532587527E-2</v>
      </c>
      <c r="AI75" s="1">
        <f t="shared" si="64"/>
        <v>0.97592610181507833</v>
      </c>
      <c r="AJ75" s="1">
        <f t="shared" si="65"/>
        <v>0.67441397043685736</v>
      </c>
      <c r="AK75" s="1">
        <f t="shared" si="66"/>
        <v>-5.3576679843412661E-2</v>
      </c>
      <c r="AL75" s="1">
        <f t="shared" si="67"/>
        <v>-1.9930974229719511</v>
      </c>
      <c r="AM75" s="1">
        <f t="shared" si="68"/>
        <v>-1.545648431152179</v>
      </c>
      <c r="AN75" s="1">
        <f t="shared" si="83"/>
        <v>10.627536734492205</v>
      </c>
      <c r="AO75" s="1">
        <f t="shared" si="83"/>
        <v>10.627536734496839</v>
      </c>
      <c r="AP75" s="1">
        <f t="shared" si="83"/>
        <v>10.627536734277552</v>
      </c>
      <c r="AQ75" s="1">
        <f t="shared" si="83"/>
        <v>10.627536744654234</v>
      </c>
      <c r="AR75" s="1">
        <f t="shared" si="83"/>
        <v>10.627536253627976</v>
      </c>
      <c r="AS75" s="1">
        <f t="shared" si="83"/>
        <v>10.627559489753658</v>
      </c>
      <c r="AT75" s="1">
        <f t="shared" si="83"/>
        <v>10.626461450294782</v>
      </c>
      <c r="AU75" s="1">
        <f t="shared" si="69"/>
        <v>10.682340248577255</v>
      </c>
      <c r="AW75" s="1">
        <v>31500</v>
      </c>
      <c r="AX75" s="1">
        <f t="shared" si="75"/>
        <v>-0.20986454704159652</v>
      </c>
      <c r="AY75" s="1">
        <f t="shared" si="76"/>
        <v>-0.24231512114614739</v>
      </c>
      <c r="AZ75" s="1">
        <f t="shared" si="77"/>
        <v>3.2450574104550871E-2</v>
      </c>
      <c r="BA75" s="1">
        <f t="shared" si="78"/>
        <v>0.98174871168404043</v>
      </c>
      <c r="BB75" s="1">
        <f t="shared" si="79"/>
        <v>0.74897308058374001</v>
      </c>
      <c r="BC75" s="1">
        <f t="shared" si="80"/>
        <v>-1.886757252970753</v>
      </c>
      <c r="BD75" s="1">
        <f t="shared" si="81"/>
        <v>-1.3789925460859538</v>
      </c>
      <c r="BE75" s="1">
        <f t="shared" si="84"/>
        <v>10.73599095963238</v>
      </c>
      <c r="BF75" s="1">
        <f t="shared" si="84"/>
        <v>10.735990959632984</v>
      </c>
      <c r="BG75" s="1">
        <f t="shared" si="84"/>
        <v>10.735990959592863</v>
      </c>
      <c r="BH75" s="1">
        <f t="shared" si="84"/>
        <v>10.735990962254094</v>
      </c>
      <c r="BI75" s="1">
        <f t="shared" si="84"/>
        <v>10.73599078573824</v>
      </c>
      <c r="BJ75" s="1">
        <f t="shared" si="84"/>
        <v>10.736002494048385</v>
      </c>
      <c r="BK75" s="1">
        <f t="shared" si="84"/>
        <v>10.735226996049152</v>
      </c>
      <c r="BL75" s="1">
        <f t="shared" si="82"/>
        <v>10.792759913884899</v>
      </c>
    </row>
    <row r="76" spans="1:64">
      <c r="A76" s="111" t="s">
        <v>158</v>
      </c>
      <c r="B76" s="111" t="s">
        <v>133</v>
      </c>
      <c r="C76" s="112">
        <v>56419.004699999998</v>
      </c>
      <c r="D76" s="112" t="s">
        <v>88</v>
      </c>
      <c r="E76" s="1">
        <f t="shared" si="52"/>
        <v>30991.412731844139</v>
      </c>
      <c r="F76" s="105">
        <f t="shared" si="72"/>
        <v>30992</v>
      </c>
      <c r="G76" s="1">
        <f t="shared" si="53"/>
        <v>-0.20376959999703104</v>
      </c>
      <c r="K76" s="1">
        <f t="shared" si="70"/>
        <v>-0.20376959999703104</v>
      </c>
      <c r="O76" s="1">
        <f t="shared" ca="1" si="54"/>
        <v>-0.20326736752771252</v>
      </c>
      <c r="P76" s="1">
        <f t="shared" si="55"/>
        <v>-0.23770189137678521</v>
      </c>
      <c r="Q76" s="271">
        <f t="shared" si="56"/>
        <v>41400.504699999998</v>
      </c>
      <c r="S76" s="2">
        <v>1</v>
      </c>
      <c r="Y76" s="1">
        <f t="shared" si="71"/>
        <v>-0.23349352822763556</v>
      </c>
      <c r="Z76" s="1">
        <f t="shared" si="57"/>
        <v>30992</v>
      </c>
      <c r="AA76" s="1">
        <f t="shared" si="58"/>
        <v>-0.20797796314618069</v>
      </c>
      <c r="AB76" s="1">
        <f t="shared" si="59"/>
        <v>-0.23349352822763556</v>
      </c>
      <c r="AC76" s="1">
        <f t="shared" si="60"/>
        <v>3.3932291379754176E-2</v>
      </c>
      <c r="AE76" s="1">
        <f t="shared" si="61"/>
        <v>1.7710320395120823E-5</v>
      </c>
      <c r="AF76" s="1">
        <f t="shared" si="62"/>
        <v>3.3932291379754176E-2</v>
      </c>
      <c r="AG76" s="2"/>
      <c r="AH76" s="1">
        <f t="shared" si="63"/>
        <v>2.9723928230604518E-2</v>
      </c>
      <c r="AI76" s="1">
        <f t="shared" si="64"/>
        <v>0.97635958214004936</v>
      </c>
      <c r="AJ76" s="1">
        <f t="shared" si="65"/>
        <v>0.68035505514346073</v>
      </c>
      <c r="AK76" s="1">
        <f t="shared" si="66"/>
        <v>-5.376935781900731E-2</v>
      </c>
      <c r="AL76" s="1">
        <f t="shared" si="67"/>
        <v>-1.9850211496745152</v>
      </c>
      <c r="AM76" s="1">
        <f t="shared" si="68"/>
        <v>-1.5320478830829967</v>
      </c>
      <c r="AN76" s="1">
        <f t="shared" ref="AN76:AT84" si="85">$AU76+$AB$7*SIN(AO76)</f>
        <v>10.63579611057191</v>
      </c>
      <c r="AO76" s="1">
        <f t="shared" si="85"/>
        <v>10.63579611057598</v>
      </c>
      <c r="AP76" s="1">
        <f t="shared" si="85"/>
        <v>10.635796110379124</v>
      </c>
      <c r="AQ76" s="1">
        <f t="shared" si="85"/>
        <v>10.635796119898664</v>
      </c>
      <c r="AR76" s="1">
        <f t="shared" si="85"/>
        <v>10.635795659556766</v>
      </c>
      <c r="AS76" s="1">
        <f t="shared" si="85"/>
        <v>10.635817921219747</v>
      </c>
      <c r="AT76" s="1">
        <f t="shared" si="85"/>
        <v>10.634742874277171</v>
      </c>
      <c r="AU76" s="1">
        <f t="shared" si="69"/>
        <v>10.690772295746202</v>
      </c>
      <c r="AW76" s="1">
        <v>32000</v>
      </c>
      <c r="AX76" s="1">
        <f t="shared" si="75"/>
        <v>-0.21206146071537174</v>
      </c>
      <c r="AY76" s="1">
        <f t="shared" si="76"/>
        <v>-0.24689030317740229</v>
      </c>
      <c r="AZ76" s="1">
        <f t="shared" si="77"/>
        <v>3.4828842462030538E-2</v>
      </c>
      <c r="BA76" s="1">
        <f t="shared" si="78"/>
        <v>0.98728731717837648</v>
      </c>
      <c r="BB76" s="1">
        <f t="shared" si="79"/>
        <v>0.81009299947886071</v>
      </c>
      <c r="BC76" s="1">
        <f t="shared" si="80"/>
        <v>-1.7889574209176584</v>
      </c>
      <c r="BD76" s="1">
        <f t="shared" si="81"/>
        <v>-1.2459677162421632</v>
      </c>
      <c r="BE76" s="1">
        <f t="shared" si="84"/>
        <v>10.835158737169081</v>
      </c>
      <c r="BF76" s="1">
        <f t="shared" si="84"/>
        <v>10.835158737169113</v>
      </c>
      <c r="BG76" s="1">
        <f t="shared" si="84"/>
        <v>10.835158737165619</v>
      </c>
      <c r="BH76" s="1">
        <f t="shared" si="84"/>
        <v>10.835158737538096</v>
      </c>
      <c r="BI76" s="1">
        <f t="shared" si="84"/>
        <v>10.835158697836688</v>
      </c>
      <c r="BJ76" s="1">
        <f t="shared" si="84"/>
        <v>10.83516292957561</v>
      </c>
      <c r="BK76" s="1">
        <f t="shared" si="84"/>
        <v>10.83471249323094</v>
      </c>
      <c r="BL76" s="1">
        <f t="shared" si="82"/>
        <v>10.893141427800938</v>
      </c>
    </row>
    <row r="77" spans="1:64">
      <c r="A77" s="111" t="s">
        <v>158</v>
      </c>
      <c r="B77" s="111" t="s">
        <v>133</v>
      </c>
      <c r="C77" s="112">
        <v>56421.087399999997</v>
      </c>
      <c r="D77" s="112" t="s">
        <v>88</v>
      </c>
      <c r="E77" s="1">
        <f t="shared" si="52"/>
        <v>30997.415115851458</v>
      </c>
      <c r="F77" s="105">
        <f t="shared" si="72"/>
        <v>30998</v>
      </c>
      <c r="G77" s="1">
        <f t="shared" si="53"/>
        <v>-0.20294239999930141</v>
      </c>
      <c r="K77" s="1">
        <f t="shared" si="70"/>
        <v>-0.20294239999930141</v>
      </c>
      <c r="O77" s="1">
        <f t="shared" ca="1" si="54"/>
        <v>-0.20327410102925536</v>
      </c>
      <c r="P77" s="1">
        <f t="shared" si="55"/>
        <v>-0.2377561715571139</v>
      </c>
      <c r="Q77" s="271">
        <f t="shared" si="56"/>
        <v>41402.587399999997</v>
      </c>
      <c r="S77" s="2">
        <v>1</v>
      </c>
      <c r="Y77" s="1">
        <f t="shared" si="71"/>
        <v>-0.23270023781799865</v>
      </c>
      <c r="Z77" s="1">
        <f t="shared" si="57"/>
        <v>30998</v>
      </c>
      <c r="AA77" s="1">
        <f t="shared" si="58"/>
        <v>-0.20799833373841667</v>
      </c>
      <c r="AB77" s="1">
        <f t="shared" si="59"/>
        <v>-0.23270023781799865</v>
      </c>
      <c r="AC77" s="1">
        <f t="shared" si="60"/>
        <v>3.4813771557812484E-2</v>
      </c>
      <c r="AE77" s="1">
        <f t="shared" si="61"/>
        <v>2.556246597432395E-5</v>
      </c>
      <c r="AF77" s="1">
        <f t="shared" si="62"/>
        <v>3.4813771557812484E-2</v>
      </c>
      <c r="AG77" s="2"/>
      <c r="AH77" s="1">
        <f t="shared" si="63"/>
        <v>2.975783781869723E-2</v>
      </c>
      <c r="AI77" s="1">
        <f t="shared" si="64"/>
        <v>0.9764216659698508</v>
      </c>
      <c r="AJ77" s="1">
        <f t="shared" si="65"/>
        <v>0.68120059707068281</v>
      </c>
      <c r="AK77" s="1">
        <f t="shared" si="66"/>
        <v>-5.3796611057056597E-2</v>
      </c>
      <c r="AL77" s="1">
        <f t="shared" si="67"/>
        <v>-1.9838668101830148</v>
      </c>
      <c r="AM77" s="1">
        <f t="shared" si="68"/>
        <v>-1.5301177039616409</v>
      </c>
      <c r="AN77" s="1">
        <f t="shared" si="85"/>
        <v>10.636976321138183</v>
      </c>
      <c r="AO77" s="1">
        <f t="shared" si="85"/>
        <v>10.636976321142178</v>
      </c>
      <c r="AP77" s="1">
        <f t="shared" si="85"/>
        <v>10.636976320948378</v>
      </c>
      <c r="AQ77" s="1">
        <f t="shared" si="85"/>
        <v>10.636976330349558</v>
      </c>
      <c r="AR77" s="1">
        <f t="shared" si="85"/>
        <v>10.636975874300107</v>
      </c>
      <c r="AS77" s="1">
        <f t="shared" si="85"/>
        <v>10.636997997813527</v>
      </c>
      <c r="AT77" s="1">
        <f t="shared" si="85"/>
        <v>10.635926259794598</v>
      </c>
      <c r="AU77" s="1">
        <f t="shared" si="69"/>
        <v>10.691976873913195</v>
      </c>
      <c r="AW77" s="1">
        <v>32500</v>
      </c>
      <c r="AX77" s="1">
        <f t="shared" si="75"/>
        <v>-0.21462430567457086</v>
      </c>
      <c r="AY77" s="1">
        <f t="shared" si="76"/>
        <v>-0.2514998121427835</v>
      </c>
      <c r="AZ77" s="1">
        <f t="shared" si="77"/>
        <v>3.6875506468212645E-2</v>
      </c>
      <c r="BA77" s="1">
        <f t="shared" si="78"/>
        <v>0.99301290835861999</v>
      </c>
      <c r="BB77" s="1">
        <f t="shared" si="79"/>
        <v>0.86403660065338717</v>
      </c>
      <c r="BC77" s="1">
        <f t="shared" si="80"/>
        <v>-1.6900345965851731</v>
      </c>
      <c r="BD77" s="1">
        <f t="shared" si="81"/>
        <v>-1.126957843651941</v>
      </c>
      <c r="BE77" s="1">
        <f t="shared" ref="BE77:BK77" si="86">$BL77+$AB$7*SIN(BF77)</f>
        <v>10.934894232082147</v>
      </c>
      <c r="BF77" s="1">
        <f t="shared" si="86"/>
        <v>10.934894232082147</v>
      </c>
      <c r="BG77" s="1">
        <f t="shared" si="86"/>
        <v>10.934894232082131</v>
      </c>
      <c r="BH77" s="1">
        <f t="shared" si="86"/>
        <v>10.934894232087032</v>
      </c>
      <c r="BI77" s="1">
        <f t="shared" si="86"/>
        <v>10.934894230710931</v>
      </c>
      <c r="BJ77" s="1">
        <f t="shared" si="86"/>
        <v>10.934894617044142</v>
      </c>
      <c r="BK77" s="1">
        <f t="shared" si="86"/>
        <v>10.934786252338377</v>
      </c>
      <c r="BL77" s="1">
        <f t="shared" si="82"/>
        <v>10.993522941716977</v>
      </c>
    </row>
    <row r="78" spans="1:64">
      <c r="A78" s="111" t="s">
        <v>158</v>
      </c>
      <c r="B78" s="111" t="s">
        <v>133</v>
      </c>
      <c r="C78" s="112">
        <v>56421.087899999999</v>
      </c>
      <c r="D78" s="112" t="s">
        <v>88</v>
      </c>
      <c r="E78" s="1">
        <f t="shared" si="52"/>
        <v>30997.416556861692</v>
      </c>
      <c r="F78" s="105">
        <f t="shared" si="72"/>
        <v>30998</v>
      </c>
      <c r="G78" s="1">
        <f t="shared" si="53"/>
        <v>-0.20244239999738056</v>
      </c>
      <c r="K78" s="1">
        <f t="shared" si="70"/>
        <v>-0.20244239999738056</v>
      </c>
      <c r="O78" s="1">
        <f t="shared" ca="1" si="54"/>
        <v>-0.20327410102925536</v>
      </c>
      <c r="P78" s="1">
        <f t="shared" si="55"/>
        <v>-0.2377561715571139</v>
      </c>
      <c r="Q78" s="271">
        <f t="shared" si="56"/>
        <v>41402.587899999999</v>
      </c>
      <c r="S78" s="2">
        <v>1</v>
      </c>
      <c r="Y78" s="1">
        <f t="shared" si="71"/>
        <v>-0.23220023781607779</v>
      </c>
      <c r="Z78" s="1">
        <f t="shared" si="57"/>
        <v>30998</v>
      </c>
      <c r="AA78" s="1">
        <f t="shared" si="58"/>
        <v>-0.20799833373841667</v>
      </c>
      <c r="AB78" s="1">
        <f t="shared" si="59"/>
        <v>-0.23220023781607779</v>
      </c>
      <c r="AC78" s="1">
        <f t="shared" si="60"/>
        <v>3.5313771559733337E-2</v>
      </c>
      <c r="AE78" s="1">
        <f t="shared" si="61"/>
        <v>3.0868399734783465E-5</v>
      </c>
      <c r="AF78" s="1">
        <f t="shared" si="62"/>
        <v>3.5313771559733337E-2</v>
      </c>
      <c r="AG78" s="2"/>
      <c r="AH78" s="1">
        <f t="shared" si="63"/>
        <v>2.975783781869723E-2</v>
      </c>
      <c r="AI78" s="1">
        <f t="shared" si="64"/>
        <v>0.9764216659698508</v>
      </c>
      <c r="AJ78" s="1">
        <f t="shared" si="65"/>
        <v>0.68120059707068281</v>
      </c>
      <c r="AK78" s="1">
        <f t="shared" si="66"/>
        <v>-5.3796611057056597E-2</v>
      </c>
      <c r="AL78" s="1">
        <f t="shared" si="67"/>
        <v>-1.9838668101830148</v>
      </c>
      <c r="AM78" s="1">
        <f t="shared" si="68"/>
        <v>-1.5301177039616409</v>
      </c>
      <c r="AN78" s="1">
        <f t="shared" si="85"/>
        <v>10.636976321138183</v>
      </c>
      <c r="AO78" s="1">
        <f t="shared" si="85"/>
        <v>10.636976321142178</v>
      </c>
      <c r="AP78" s="1">
        <f t="shared" si="85"/>
        <v>10.636976320948378</v>
      </c>
      <c r="AQ78" s="1">
        <f t="shared" si="85"/>
        <v>10.636976330349558</v>
      </c>
      <c r="AR78" s="1">
        <f t="shared" si="85"/>
        <v>10.636975874300107</v>
      </c>
      <c r="AS78" s="1">
        <f t="shared" si="85"/>
        <v>10.636997997813527</v>
      </c>
      <c r="AT78" s="1">
        <f t="shared" si="85"/>
        <v>10.635926259794598</v>
      </c>
      <c r="AU78" s="1">
        <f t="shared" si="69"/>
        <v>10.691976873913195</v>
      </c>
      <c r="AW78" s="1">
        <v>33000</v>
      </c>
      <c r="AX78" s="1">
        <f>AB$3+AB$4*AW78+AB$5*AW78^2+AZ78</f>
        <v>-0.21757925553173568</v>
      </c>
      <c r="AY78" s="1">
        <f>AB$3+AB$4*AW78+AB$5*AW78^2</f>
        <v>-0.25614364804229089</v>
      </c>
      <c r="AZ78" s="1">
        <f>$AB$6*($AB$11/BA78*BB78+$AB$12)</f>
        <v>3.8564392510555226E-2</v>
      </c>
      <c r="BA78" s="1">
        <f>1+$AB$7*COS(BC78)</f>
        <v>0.99887505621814243</v>
      </c>
      <c r="BB78" s="1">
        <f>SIN(BC78+RADIANS($AB$9))</f>
        <v>0.91001422110384345</v>
      </c>
      <c r="BC78" s="1">
        <f>2*ATAN(BD78)</f>
        <v>-1.5899497760524282</v>
      </c>
      <c r="BD78" s="1">
        <f>SQRT((1+$AB$7)/(1-$AB$7))*TAN(BE78/2)</f>
        <v>-1.01933924712978</v>
      </c>
      <c r="BE78" s="1">
        <f t="shared" ref="BE78:BK82" si="87">$BL78+$AB$7*SIN(BF78)</f>
        <v>11.035213782900907</v>
      </c>
      <c r="BF78" s="1">
        <f t="shared" si="87"/>
        <v>11.035213782900907</v>
      </c>
      <c r="BG78" s="1">
        <f t="shared" si="87"/>
        <v>11.035213782900914</v>
      </c>
      <c r="BH78" s="1">
        <f t="shared" si="87"/>
        <v>11.035213782903913</v>
      </c>
      <c r="BI78" s="1">
        <f t="shared" si="87"/>
        <v>11.035213784192059</v>
      </c>
      <c r="BJ78" s="1">
        <f t="shared" si="87"/>
        <v>11.035214337590318</v>
      </c>
      <c r="BK78" s="1">
        <f t="shared" si="87"/>
        <v>11.035451371843781</v>
      </c>
      <c r="BL78" s="1">
        <f>RADIANS($AB$9)+$AB$18*(AW78-AB$15)</f>
        <v>11.093904455633018</v>
      </c>
    </row>
    <row r="79" spans="1:64">
      <c r="A79" s="111" t="s">
        <v>158</v>
      </c>
      <c r="B79" s="111" t="s">
        <v>133</v>
      </c>
      <c r="C79" s="112">
        <v>56421.088199999998</v>
      </c>
      <c r="D79" s="112" t="s">
        <v>88</v>
      </c>
      <c r="E79" s="1">
        <f t="shared" si="52"/>
        <v>30997.417421467828</v>
      </c>
      <c r="F79" s="105">
        <f t="shared" si="72"/>
        <v>30998</v>
      </c>
      <c r="G79" s="1">
        <f t="shared" si="53"/>
        <v>-0.20214239999768324</v>
      </c>
      <c r="K79" s="1">
        <f t="shared" si="70"/>
        <v>-0.20214239999768324</v>
      </c>
      <c r="O79" s="1">
        <f t="shared" ca="1" si="54"/>
        <v>-0.20327410102925536</v>
      </c>
      <c r="P79" s="1">
        <f t="shared" si="55"/>
        <v>-0.2377561715571139</v>
      </c>
      <c r="Q79" s="271">
        <f t="shared" si="56"/>
        <v>41402.588199999998</v>
      </c>
      <c r="S79" s="2">
        <v>1</v>
      </c>
      <c r="Y79" s="1">
        <f t="shared" si="71"/>
        <v>-0.23190023781638047</v>
      </c>
      <c r="Z79" s="1">
        <f t="shared" si="57"/>
        <v>30998</v>
      </c>
      <c r="AA79" s="1">
        <f t="shared" si="58"/>
        <v>-0.20799833373841667</v>
      </c>
      <c r="AB79" s="1">
        <f t="shared" si="59"/>
        <v>-0.23190023781638047</v>
      </c>
      <c r="AC79" s="1">
        <f t="shared" si="60"/>
        <v>3.5613771559430657E-2</v>
      </c>
      <c r="AE79" s="1">
        <f t="shared" si="61"/>
        <v>3.4291959975860185E-5</v>
      </c>
      <c r="AF79" s="1">
        <f t="shared" si="62"/>
        <v>3.5613771559430657E-2</v>
      </c>
      <c r="AG79" s="2"/>
      <c r="AH79" s="1">
        <f t="shared" si="63"/>
        <v>2.975783781869723E-2</v>
      </c>
      <c r="AI79" s="1">
        <f t="shared" si="64"/>
        <v>0.9764216659698508</v>
      </c>
      <c r="AJ79" s="1">
        <f t="shared" si="65"/>
        <v>0.68120059707068281</v>
      </c>
      <c r="AK79" s="1">
        <f t="shared" si="66"/>
        <v>-5.3796611057056597E-2</v>
      </c>
      <c r="AL79" s="1">
        <f t="shared" si="67"/>
        <v>-1.9838668101830148</v>
      </c>
      <c r="AM79" s="1">
        <f t="shared" si="68"/>
        <v>-1.5301177039616409</v>
      </c>
      <c r="AN79" s="1">
        <f t="shared" si="85"/>
        <v>10.636976321138183</v>
      </c>
      <c r="AO79" s="1">
        <f t="shared" si="85"/>
        <v>10.636976321142178</v>
      </c>
      <c r="AP79" s="1">
        <f t="shared" si="85"/>
        <v>10.636976320948378</v>
      </c>
      <c r="AQ79" s="1">
        <f t="shared" si="85"/>
        <v>10.636976330349558</v>
      </c>
      <c r="AR79" s="1">
        <f t="shared" si="85"/>
        <v>10.636975874300107</v>
      </c>
      <c r="AS79" s="1">
        <f t="shared" si="85"/>
        <v>10.636997997813527</v>
      </c>
      <c r="AT79" s="1">
        <f t="shared" si="85"/>
        <v>10.635926259794598</v>
      </c>
      <c r="AU79" s="1">
        <f t="shared" si="69"/>
        <v>10.691976873913195</v>
      </c>
      <c r="AW79" s="1">
        <v>33500</v>
      </c>
      <c r="AX79" s="1">
        <f>AB$3+AB$4*AW79+AB$5*AW79^2+AZ79</f>
        <v>-0.22094978686184036</v>
      </c>
      <c r="AY79" s="1">
        <f>AB$3+AB$4*AW79+AB$5*AW79^2</f>
        <v>-0.26082181087592454</v>
      </c>
      <c r="AZ79" s="1">
        <f>$AB$6*($AB$11/BA79*BB79+$AB$12)</f>
        <v>3.9872024014084198E-2</v>
      </c>
      <c r="BA79" s="1">
        <f>1+$AB$7*COS(BC79)</f>
        <v>1.0048181776361467</v>
      </c>
      <c r="BB79" s="1">
        <f>SIN(BC79+RADIANS($AB$9))</f>
        <v>0.9472661390193472</v>
      </c>
      <c r="BC79" s="1">
        <f>2*ATAN(BD79)</f>
        <v>-1.4886741050337036</v>
      </c>
      <c r="BD79" s="1">
        <f>SQRT((1+$AB$7)/(1-$AB$7))*TAN(BE79/2)</f>
        <v>-0.9210741976816309</v>
      </c>
      <c r="BE79" s="1">
        <f t="shared" si="87"/>
        <v>11.136128388302351</v>
      </c>
      <c r="BF79" s="1">
        <f t="shared" si="87"/>
        <v>11.136128388302373</v>
      </c>
      <c r="BG79" s="1">
        <f t="shared" si="87"/>
        <v>11.136128388305</v>
      </c>
      <c r="BH79" s="1">
        <f t="shared" si="87"/>
        <v>11.136128388624266</v>
      </c>
      <c r="BI79" s="1">
        <f t="shared" si="87"/>
        <v>11.136128427424085</v>
      </c>
      <c r="BJ79" s="1">
        <f t="shared" si="87"/>
        <v>11.136133142615432</v>
      </c>
      <c r="BK79" s="1">
        <f t="shared" si="87"/>
        <v>11.136704996408929</v>
      </c>
      <c r="BL79" s="1">
        <f>RADIANS($AB$9)+$AB$18*(AW79-AB$15)</f>
        <v>11.194285969549057</v>
      </c>
    </row>
    <row r="80" spans="1:64">
      <c r="A80" s="111" t="s">
        <v>158</v>
      </c>
      <c r="B80" s="111" t="s">
        <v>133</v>
      </c>
      <c r="C80" s="112">
        <v>56426.985500000003</v>
      </c>
      <c r="D80" s="112" t="s">
        <v>88</v>
      </c>
      <c r="E80" s="1">
        <f t="shared" si="52"/>
        <v>31014.413560713234</v>
      </c>
      <c r="F80" s="105">
        <f t="shared" si="72"/>
        <v>31015</v>
      </c>
      <c r="G80" s="1">
        <f>+C80-(C$7+F80*C$8)</f>
        <v>-0.20348199999716599</v>
      </c>
      <c r="K80" s="1">
        <f t="shared" si="70"/>
        <v>-0.20348199999716599</v>
      </c>
      <c r="O80" s="1">
        <f t="shared" ca="1" si="54"/>
        <v>-0.20329317928362672</v>
      </c>
      <c r="P80" s="1">
        <f t="shared" si="55"/>
        <v>-0.237909992245041</v>
      </c>
      <c r="Q80" s="271">
        <f t="shared" si="56"/>
        <v>41408.485500000003</v>
      </c>
      <c r="S80" s="2">
        <v>1</v>
      </c>
      <c r="Y80" s="1">
        <f t="shared" si="71"/>
        <v>-0.233335701400744</v>
      </c>
      <c r="Z80" s="1">
        <f t="shared" si="57"/>
        <v>31015</v>
      </c>
      <c r="AA80" s="1">
        <f>AB$3+AB$4*Z80+AB$5*Z80^2+AH80</f>
        <v>-0.20805629084146299</v>
      </c>
      <c r="AB80" s="1">
        <f t="shared" si="59"/>
        <v>-0.233335701400744</v>
      </c>
      <c r="AC80" s="1">
        <f t="shared" si="60"/>
        <v>3.4427992247875017E-2</v>
      </c>
      <c r="AE80" s="1">
        <f t="shared" si="61"/>
        <v>2.0924136728219379E-5</v>
      </c>
      <c r="AF80" s="1">
        <f t="shared" si="62"/>
        <v>3.4427992247875017E-2</v>
      </c>
      <c r="AG80" s="2"/>
      <c r="AH80" s="1">
        <f>$AB$6*($AB$11/AI80*AJ80+$AB$12)</f>
        <v>2.9853701403578008E-2</v>
      </c>
      <c r="AI80" s="1">
        <f t="shared" si="64"/>
        <v>0.97659778347812387</v>
      </c>
      <c r="AJ80" s="1">
        <f t="shared" si="65"/>
        <v>0.68359194844360716</v>
      </c>
      <c r="AK80" s="1">
        <f>$AB$7*SIN(AL80)</f>
        <v>-5.3873457831521629E-2</v>
      </c>
      <c r="AL80" s="1">
        <f>2*ATAN(AM80)</f>
        <v>-1.9805953838150361</v>
      </c>
      <c r="AM80" s="1">
        <f>SQRT((1+$AB$7)/(1-$AB$7))*TAN(AN80/2)</f>
        <v>-1.5246660004661505</v>
      </c>
      <c r="AN80" s="1">
        <f t="shared" si="85"/>
        <v>10.640320658891733</v>
      </c>
      <c r="AO80" s="1">
        <f t="shared" si="85"/>
        <v>10.64032065889552</v>
      </c>
      <c r="AP80" s="1">
        <f t="shared" si="85"/>
        <v>10.640320658710191</v>
      </c>
      <c r="AQ80" s="1">
        <f t="shared" si="85"/>
        <v>10.640320667781486</v>
      </c>
      <c r="AR80" s="1">
        <f t="shared" si="85"/>
        <v>10.640320223770289</v>
      </c>
      <c r="AS80" s="1">
        <f t="shared" si="85"/>
        <v>10.640341957337156</v>
      </c>
      <c r="AT80" s="1">
        <f t="shared" si="85"/>
        <v>10.639279627195483</v>
      </c>
      <c r="AU80" s="1">
        <f t="shared" si="69"/>
        <v>10.695389845386339</v>
      </c>
      <c r="AW80" s="1">
        <v>34000</v>
      </c>
      <c r="AX80" s="1">
        <f>AB$3+AB$4*AW80+AB$5*AW80^2+AZ80</f>
        <v>-0.22475621745462529</v>
      </c>
      <c r="AY80" s="1">
        <f>AB$3+AB$4*AW80+AB$5*AW80^2</f>
        <v>-0.26553430064368444</v>
      </c>
      <c r="AZ80" s="1">
        <f>$AB$6*($AB$11/BA80*BB80+$AB$12)</f>
        <v>4.077808318905915E-2</v>
      </c>
      <c r="BA80" s="1">
        <f>1+$AB$7*COS(BC80)</f>
        <v>1.010781694718746</v>
      </c>
      <c r="BB80" s="1">
        <f>SIN(BC80+RADIANS($AB$9))</f>
        <v>0.97507925197605283</v>
      </c>
      <c r="BC80" s="1">
        <f>2*ATAN(BD80)</f>
        <v>-1.3861901565130355</v>
      </c>
      <c r="BD80" s="1">
        <f>SQRT((1+$AB$7)/(1-$AB$7))*TAN(BE80/2)</f>
        <v>-0.83055283064016694</v>
      </c>
      <c r="BE80" s="1">
        <f t="shared" si="87"/>
        <v>11.237643194458261</v>
      </c>
      <c r="BF80" s="1">
        <f t="shared" si="87"/>
        <v>11.237643194458752</v>
      </c>
      <c r="BG80" s="1">
        <f t="shared" si="87"/>
        <v>11.237643194493499</v>
      </c>
      <c r="BH80" s="1">
        <f t="shared" si="87"/>
        <v>11.237643196961441</v>
      </c>
      <c r="BI80" s="1">
        <f t="shared" si="87"/>
        <v>11.2376433722425</v>
      </c>
      <c r="BJ80" s="1">
        <f t="shared" si="87"/>
        <v>11.237655820944665</v>
      </c>
      <c r="BK80" s="1">
        <f t="shared" si="87"/>
        <v>11.238538345632573</v>
      </c>
      <c r="BL80" s="1">
        <f>RADIANS($AB$9)+$AB$18*(AW80-AB$15)</f>
        <v>11.294667483465096</v>
      </c>
    </row>
    <row r="81" spans="1:64">
      <c r="A81" s="111" t="s">
        <v>158</v>
      </c>
      <c r="B81" s="111" t="s">
        <v>133</v>
      </c>
      <c r="C81" s="112">
        <v>56426.986700000001</v>
      </c>
      <c r="D81" s="112" t="s">
        <v>88</v>
      </c>
      <c r="E81" s="1">
        <f t="shared" si="52"/>
        <v>31014.417019137782</v>
      </c>
      <c r="F81" s="105">
        <f t="shared" si="72"/>
        <v>31015</v>
      </c>
      <c r="G81" s="1">
        <f>+C81-(C$7+F81*C$8)</f>
        <v>-0.2022819999983767</v>
      </c>
      <c r="K81" s="1">
        <f t="shared" si="70"/>
        <v>-0.2022819999983767</v>
      </c>
      <c r="O81" s="1">
        <f t="shared" ca="1" si="54"/>
        <v>-0.20329317928362672</v>
      </c>
      <c r="P81" s="1">
        <f t="shared" si="55"/>
        <v>-0.237909992245041</v>
      </c>
      <c r="Q81" s="271">
        <f t="shared" si="56"/>
        <v>41408.486700000001</v>
      </c>
      <c r="S81" s="2">
        <v>1</v>
      </c>
      <c r="Y81" s="1">
        <f t="shared" si="71"/>
        <v>-0.23213570140195472</v>
      </c>
      <c r="Z81" s="1">
        <f t="shared" si="57"/>
        <v>31015</v>
      </c>
      <c r="AA81" s="1">
        <f>AB$3+AB$4*Z81+AB$5*Z81^2+AH81</f>
        <v>-0.20805629084146299</v>
      </c>
      <c r="AB81" s="1">
        <f t="shared" si="59"/>
        <v>-0.23213570140195472</v>
      </c>
      <c r="AC81" s="1">
        <f t="shared" si="60"/>
        <v>3.5627992246664297E-2</v>
      </c>
      <c r="AE81" s="1">
        <f t="shared" si="61"/>
        <v>3.3342434740550092E-5</v>
      </c>
      <c r="AF81" s="1">
        <f t="shared" si="62"/>
        <v>3.5627992246664297E-2</v>
      </c>
      <c r="AG81" s="2"/>
      <c r="AH81" s="1">
        <f>$AB$6*($AB$11/AI81*AJ81+$AB$12)</f>
        <v>2.9853701403578008E-2</v>
      </c>
      <c r="AI81" s="1">
        <f t="shared" si="64"/>
        <v>0.97659778347812387</v>
      </c>
      <c r="AJ81" s="1">
        <f t="shared" si="65"/>
        <v>0.68359194844360716</v>
      </c>
      <c r="AK81" s="1">
        <f>$AB$7*SIN(AL81)</f>
        <v>-5.3873457831521629E-2</v>
      </c>
      <c r="AL81" s="1">
        <f>2*ATAN(AM81)</f>
        <v>-1.9805953838150361</v>
      </c>
      <c r="AM81" s="1">
        <f>SQRT((1+$AB$7)/(1-$AB$7))*TAN(AN81/2)</f>
        <v>-1.5246660004661505</v>
      </c>
      <c r="AN81" s="1">
        <f t="shared" si="85"/>
        <v>10.640320658891733</v>
      </c>
      <c r="AO81" s="1">
        <f t="shared" si="85"/>
        <v>10.64032065889552</v>
      </c>
      <c r="AP81" s="1">
        <f t="shared" si="85"/>
        <v>10.640320658710191</v>
      </c>
      <c r="AQ81" s="1">
        <f t="shared" si="85"/>
        <v>10.640320667781486</v>
      </c>
      <c r="AR81" s="1">
        <f t="shared" si="85"/>
        <v>10.640320223770289</v>
      </c>
      <c r="AS81" s="1">
        <f t="shared" si="85"/>
        <v>10.640341957337156</v>
      </c>
      <c r="AT81" s="1">
        <f t="shared" si="85"/>
        <v>10.639279627195483</v>
      </c>
      <c r="AU81" s="1">
        <f t="shared" si="69"/>
        <v>10.695389845386339</v>
      </c>
      <c r="AW81" s="1">
        <v>34500</v>
      </c>
      <c r="AX81" s="1">
        <f>AB$3+AB$4*AW81+AB$5*AW81^2+AZ81</f>
        <v>-0.22901523209152747</v>
      </c>
      <c r="AY81" s="1">
        <f>AB$3+AB$4*AW81+AB$5*AW81^2</f>
        <v>-0.27028111734557059</v>
      </c>
      <c r="AZ81" s="1">
        <f>$AB$6*($AB$11/BA81*BB81+$AB$12)</f>
        <v>4.1265885254043122E-2</v>
      </c>
      <c r="BA81" s="1">
        <f>1+$AB$7*COS(BC81)</f>
        <v>1.0167003913406298</v>
      </c>
      <c r="BB81" s="1">
        <f>SIN(BC81+RADIANS($AB$9))</f>
        <v>0.99280607581298408</v>
      </c>
      <c r="BC81" s="1">
        <f>2*ATAN(BD81)</f>
        <v>-1.2824931955624344</v>
      </c>
      <c r="BD81" s="1">
        <f>SQRT((1+$AB$7)/(1-$AB$7))*TAN(BE81/2)</f>
        <v>-0.74648326697034251</v>
      </c>
      <c r="BE81" s="1">
        <f t="shared" si="87"/>
        <v>11.339757008075285</v>
      </c>
      <c r="BF81" s="1">
        <f t="shared" si="87"/>
        <v>11.339757008078827</v>
      </c>
      <c r="BG81" s="1">
        <f t="shared" si="87"/>
        <v>11.339757008257559</v>
      </c>
      <c r="BH81" s="1">
        <f t="shared" si="87"/>
        <v>11.339757017275621</v>
      </c>
      <c r="BI81" s="1">
        <f t="shared" si="87"/>
        <v>11.339757472286923</v>
      </c>
      <c r="BJ81" s="1">
        <f t="shared" si="87"/>
        <v>11.339780429382166</v>
      </c>
      <c r="BK81" s="1">
        <f t="shared" si="87"/>
        <v>11.340936802451441</v>
      </c>
      <c r="BL81" s="1">
        <f>RADIANS($AB$9)+$AB$18*(AW81-AB$15)</f>
        <v>11.395048997381135</v>
      </c>
    </row>
    <row r="82" spans="1:64">
      <c r="A82" s="111" t="s">
        <v>158</v>
      </c>
      <c r="B82" s="111" t="s">
        <v>133</v>
      </c>
      <c r="C82" s="112">
        <v>56426.986799999999</v>
      </c>
      <c r="D82" s="112" t="s">
        <v>88</v>
      </c>
      <c r="E82" s="1">
        <f t="shared" si="52"/>
        <v>31014.41730733982</v>
      </c>
      <c r="F82" s="105">
        <f t="shared" si="72"/>
        <v>31015</v>
      </c>
      <c r="G82" s="1">
        <f>+C82-(C$7+F82*C$8)</f>
        <v>-0.20218200000090292</v>
      </c>
      <c r="K82" s="1">
        <f t="shared" si="70"/>
        <v>-0.20218200000090292</v>
      </c>
      <c r="O82" s="1">
        <f t="shared" ca="1" si="54"/>
        <v>-0.20329317928362672</v>
      </c>
      <c r="P82" s="1">
        <f t="shared" si="55"/>
        <v>-0.237909992245041</v>
      </c>
      <c r="Q82" s="271">
        <f t="shared" si="56"/>
        <v>41408.486799999999</v>
      </c>
      <c r="S82" s="2">
        <v>1</v>
      </c>
      <c r="Y82" s="1">
        <f t="shared" si="71"/>
        <v>-0.23203570140448093</v>
      </c>
      <c r="Z82" s="1">
        <f t="shared" si="57"/>
        <v>31015</v>
      </c>
      <c r="AA82" s="1">
        <f>AB$3+AB$4*Z82+AB$5*Z82^2+AH82</f>
        <v>-0.20805629084146299</v>
      </c>
      <c r="AB82" s="1">
        <f t="shared" si="59"/>
        <v>-0.23203570140448093</v>
      </c>
      <c r="AC82" s="1">
        <f t="shared" si="60"/>
        <v>3.5727992244138085E-2</v>
      </c>
      <c r="AE82" s="1">
        <f t="shared" si="61"/>
        <v>3.4507292879487935E-5</v>
      </c>
      <c r="AF82" s="1">
        <f t="shared" si="62"/>
        <v>3.5727992244138085E-2</v>
      </c>
      <c r="AG82" s="2"/>
      <c r="AH82" s="1">
        <f>$AB$6*($AB$11/AI82*AJ82+$AB$12)</f>
        <v>2.9853701403578008E-2</v>
      </c>
      <c r="AI82" s="1">
        <f t="shared" si="64"/>
        <v>0.97659778347812387</v>
      </c>
      <c r="AJ82" s="1">
        <f t="shared" si="65"/>
        <v>0.68359194844360716</v>
      </c>
      <c r="AK82" s="1">
        <f>$AB$7*SIN(AL82)</f>
        <v>-5.3873457831521629E-2</v>
      </c>
      <c r="AL82" s="1">
        <f>2*ATAN(AM82)</f>
        <v>-1.9805953838150361</v>
      </c>
      <c r="AM82" s="1">
        <f>SQRT((1+$AB$7)/(1-$AB$7))*TAN(AN82/2)</f>
        <v>-1.5246660004661505</v>
      </c>
      <c r="AN82" s="1">
        <f t="shared" si="85"/>
        <v>10.640320658891733</v>
      </c>
      <c r="AO82" s="1">
        <f t="shared" si="85"/>
        <v>10.64032065889552</v>
      </c>
      <c r="AP82" s="1">
        <f t="shared" si="85"/>
        <v>10.640320658710191</v>
      </c>
      <c r="AQ82" s="1">
        <f t="shared" si="85"/>
        <v>10.640320667781486</v>
      </c>
      <c r="AR82" s="1">
        <f t="shared" si="85"/>
        <v>10.640320223770289</v>
      </c>
      <c r="AS82" s="1">
        <f t="shared" si="85"/>
        <v>10.640341957337156</v>
      </c>
      <c r="AT82" s="1">
        <f t="shared" si="85"/>
        <v>10.639279627195483</v>
      </c>
      <c r="AU82" s="1">
        <f t="shared" si="69"/>
        <v>10.695389845386339</v>
      </c>
      <c r="AW82" s="1">
        <v>35000</v>
      </c>
      <c r="AX82" s="1">
        <f>AB$3+AB$4*AW82+AB$5*AW82^2+AZ82</f>
        <v>-0.23373940848726774</v>
      </c>
      <c r="AY82" s="1">
        <f>AB$3+AB$4*AW82+AB$5*AW82^2</f>
        <v>-0.27506226098158293</v>
      </c>
      <c r="AZ82" s="1">
        <f>$AB$6*($AB$11/BA82*BB82+$AB$12)</f>
        <v>4.1322852494315186E-2</v>
      </c>
      <c r="BA82" s="1">
        <f>1+$AB$7*COS(BC82)</f>
        <v>1.0225049992636113</v>
      </c>
      <c r="BB82" s="1">
        <f>SIN(BC82+RADIANS($AB$9))</f>
        <v>0.99988568641433295</v>
      </c>
      <c r="BC82" s="1">
        <f>2*ATAN(BD82)</f>
        <v>-1.1775923788668679</v>
      </c>
      <c r="BD82" s="1">
        <f>SQRT((1+$AB$7)/(1-$AB$7))*TAN(BE82/2)</f>
        <v>-0.66781356440603201</v>
      </c>
      <c r="BE82" s="1">
        <f t="shared" si="87"/>
        <v>11.442461856661589</v>
      </c>
      <c r="BF82" s="1">
        <f t="shared" si="87"/>
        <v>11.442461856676179</v>
      </c>
      <c r="BG82" s="1">
        <f t="shared" si="87"/>
        <v>11.442461857250896</v>
      </c>
      <c r="BH82" s="1">
        <f t="shared" si="87"/>
        <v>11.442461879892042</v>
      </c>
      <c r="BI82" s="1">
        <f t="shared" si="87"/>
        <v>11.442462771845461</v>
      </c>
      <c r="BJ82" s="1">
        <f t="shared" si="87"/>
        <v>11.442497909245482</v>
      </c>
      <c r="BK82" s="1">
        <f t="shared" si="87"/>
        <v>11.443880060304672</v>
      </c>
      <c r="BL82" s="1">
        <f>RADIANS($AB$9)+$AB$18*(AW82-AB$15)</f>
        <v>11.495430511297174</v>
      </c>
    </row>
    <row r="83" spans="1:64">
      <c r="A83" s="109" t="s">
        <v>159</v>
      </c>
      <c r="B83" s="109" t="s">
        <v>133</v>
      </c>
      <c r="C83" s="110">
        <v>56455.434999999998</v>
      </c>
      <c r="D83" s="110" t="s">
        <v>160</v>
      </c>
      <c r="E83" s="1">
        <f t="shared" si="52"/>
        <v>31096.405601725524</v>
      </c>
      <c r="F83" s="105">
        <f t="shared" si="72"/>
        <v>31097</v>
      </c>
      <c r="G83" s="1">
        <f>+C83-(C$7+F83*C$8)</f>
        <v>-0.20624359999783337</v>
      </c>
      <c r="K83" s="1">
        <f t="shared" si="70"/>
        <v>-0.20624359999783337</v>
      </c>
      <c r="O83" s="1">
        <f t="shared" ca="1" si="54"/>
        <v>-0.20338520380471214</v>
      </c>
      <c r="P83" s="1">
        <f t="shared" si="55"/>
        <v>-0.23865250818949779</v>
      </c>
      <c r="Q83" s="271">
        <f t="shared" si="56"/>
        <v>41436.934999999998</v>
      </c>
      <c r="S83" s="2">
        <v>1</v>
      </c>
      <c r="Y83" s="1">
        <f t="shared" si="71"/>
        <v>-0.23655523255274769</v>
      </c>
      <c r="Z83" s="1">
        <f t="shared" si="57"/>
        <v>31097</v>
      </c>
      <c r="AA83" s="1">
        <f>AB$3+AB$4*Z83+AB$5*Z83^2+AH83</f>
        <v>-0.20834087563458348</v>
      </c>
      <c r="AB83" s="1">
        <f t="shared" si="59"/>
        <v>-0.23655523255274769</v>
      </c>
      <c r="AC83" s="1">
        <f t="shared" si="60"/>
        <v>3.2408908191664421E-2</v>
      </c>
      <c r="AE83" s="1">
        <f t="shared" si="61"/>
        <v>4.3985650965055653E-6</v>
      </c>
      <c r="AF83" s="1">
        <f t="shared" si="62"/>
        <v>3.2408908191664421E-2</v>
      </c>
      <c r="AG83" s="2"/>
      <c r="AH83" s="1">
        <f>$AB$6*($AB$11/AI83*AJ83+$AB$12)</f>
        <v>3.0311632554914328E-2</v>
      </c>
      <c r="AI83" s="1">
        <f t="shared" si="64"/>
        <v>0.97745167729195515</v>
      </c>
      <c r="AJ83" s="1">
        <f t="shared" si="65"/>
        <v>0.69503545143070089</v>
      </c>
      <c r="AK83" s="1">
        <f>$AB$7*SIN(AL83)</f>
        <v>-5.4236393131507014E-2</v>
      </c>
      <c r="AL83" s="1">
        <f>2*ATAN(AM83)</f>
        <v>-1.9647989314050149</v>
      </c>
      <c r="AM83" s="1">
        <f>SQRT((1+$AB$7)/(1-$AB$7))*TAN(AN83/2)</f>
        <v>-1.4987194202303329</v>
      </c>
      <c r="AN83" s="1">
        <f t="shared" si="85"/>
        <v>10.656460668562726</v>
      </c>
      <c r="AO83" s="1">
        <f t="shared" si="85"/>
        <v>10.656460668565623</v>
      </c>
      <c r="AP83" s="1">
        <f t="shared" si="85"/>
        <v>10.656460668417303</v>
      </c>
      <c r="AQ83" s="1">
        <f t="shared" si="85"/>
        <v>10.656460676008402</v>
      </c>
      <c r="AR83" s="1">
        <f t="shared" si="85"/>
        <v>10.656460287496012</v>
      </c>
      <c r="AS83" s="1">
        <f t="shared" si="85"/>
        <v>10.656480172103199</v>
      </c>
      <c r="AT83" s="1">
        <f t="shared" si="85"/>
        <v>10.655463885368574</v>
      </c>
      <c r="AU83" s="1">
        <f t="shared" si="69"/>
        <v>10.71185241366857</v>
      </c>
    </row>
    <row r="84" spans="1:64">
      <c r="A84" s="109" t="s">
        <v>159</v>
      </c>
      <c r="B84" s="109" t="s">
        <v>133</v>
      </c>
      <c r="C84" s="110">
        <v>56456.478999999999</v>
      </c>
      <c r="D84" s="110" t="s">
        <v>160</v>
      </c>
      <c r="E84" s="1">
        <f t="shared" si="52"/>
        <v>31099.414431083405</v>
      </c>
      <c r="F84" s="105">
        <f t="shared" si="72"/>
        <v>31100</v>
      </c>
      <c r="G84" s="1">
        <f>+C84-(C$7+F84*C$8)</f>
        <v>-0.20317999999679159</v>
      </c>
      <c r="K84" s="1">
        <f t="shared" si="70"/>
        <v>-0.20317999999679159</v>
      </c>
      <c r="O84" s="1">
        <f t="shared" ca="1" si="54"/>
        <v>-0.20338857055548357</v>
      </c>
      <c r="P84" s="1">
        <f t="shared" si="55"/>
        <v>-0.23867969091371433</v>
      </c>
      <c r="Q84" s="271">
        <f t="shared" si="56"/>
        <v>41437.978999999999</v>
      </c>
      <c r="S84" s="2">
        <v>1</v>
      </c>
      <c r="Y84" s="1">
        <f t="shared" si="71"/>
        <v>-0.23350824465739953</v>
      </c>
      <c r="Z84" s="1">
        <f t="shared" si="57"/>
        <v>31100</v>
      </c>
      <c r="AA84" s="1">
        <f>AB$3+AB$4*Z84+AB$5*Z84^2+AH84</f>
        <v>-0.20835144625310639</v>
      </c>
      <c r="AB84" s="1">
        <f t="shared" si="59"/>
        <v>-0.23350824465739953</v>
      </c>
      <c r="AC84" s="1">
        <f t="shared" si="60"/>
        <v>3.5499690916922733E-2</v>
      </c>
      <c r="AE84" s="1">
        <f t="shared" si="61"/>
        <v>2.674385638195235E-5</v>
      </c>
      <c r="AF84" s="1">
        <f t="shared" si="62"/>
        <v>3.5499690916922733E-2</v>
      </c>
      <c r="AG84" s="2"/>
      <c r="AH84" s="1">
        <f>$AB$6*($AB$11/AI84*AJ84+$AB$12)</f>
        <v>3.0328244660607927E-2</v>
      </c>
      <c r="AI84" s="1">
        <f t="shared" si="64"/>
        <v>0.97748305374777222</v>
      </c>
      <c r="AJ84" s="1">
        <f t="shared" si="65"/>
        <v>0.69545122176397922</v>
      </c>
      <c r="AK84" s="1">
        <f>$AB$7*SIN(AL84)</f>
        <v>-5.424942698624384E-2</v>
      </c>
      <c r="AL84" s="1">
        <f>2*ATAN(AM84)</f>
        <v>-1.9642204879751135</v>
      </c>
      <c r="AM84" s="1">
        <f>SQRT((1+$AB$7)/(1-$AB$7))*TAN(AN84/2)</f>
        <v>-1.4977809670546964</v>
      </c>
      <c r="AN84" s="1">
        <f t="shared" si="85"/>
        <v>10.657051424602107</v>
      </c>
      <c r="AO84" s="1">
        <f t="shared" si="85"/>
        <v>10.657051424604976</v>
      </c>
      <c r="AP84" s="1">
        <f t="shared" si="85"/>
        <v>10.657051424457892</v>
      </c>
      <c r="AQ84" s="1">
        <f t="shared" si="85"/>
        <v>10.657051431998244</v>
      </c>
      <c r="AR84" s="1">
        <f t="shared" si="85"/>
        <v>10.657051045435686</v>
      </c>
      <c r="AS84" s="1">
        <f t="shared" si="85"/>
        <v>10.657070863440856</v>
      </c>
      <c r="AT84" s="1">
        <f t="shared" si="85"/>
        <v>10.656056281701895</v>
      </c>
      <c r="AU84" s="1">
        <f t="shared" si="69"/>
        <v>10.712454702752067</v>
      </c>
    </row>
    <row r="85" spans="1:64">
      <c r="A85" s="115" t="s">
        <v>161</v>
      </c>
      <c r="B85" s="114" t="s">
        <v>133</v>
      </c>
      <c r="C85" s="124">
        <v>56805.540390000002</v>
      </c>
      <c r="D85" s="115">
        <v>4.0000000000000002E-4</v>
      </c>
      <c r="E85" s="1">
        <f t="shared" ref="E85:E105" si="88">+(C85-C$7)/C$8</f>
        <v>32105.416498068484</v>
      </c>
      <c r="F85" s="105">
        <f t="shared" ref="F85:F105" si="89">ROUND(2*E85,0)/2+0.5</f>
        <v>32106</v>
      </c>
      <c r="G85" s="1">
        <f t="shared" ref="G85:G105" si="90">+C85-(C$7+F85*C$8)</f>
        <v>-0.20246279999264516</v>
      </c>
      <c r="K85" s="1">
        <f t="shared" ref="K85:K105" si="91">+G85</f>
        <v>-0.20246279999264516</v>
      </c>
      <c r="O85" s="1">
        <f t="shared" ref="O85:O105" ca="1" si="92">+C$11+C$12*$F85</f>
        <v>-0.20451755431416574</v>
      </c>
      <c r="P85" s="1">
        <f t="shared" ref="P85:P105" si="93">+D$11+D$12*F85+D$13*F85^2</f>
        <v>-0.24786465181790943</v>
      </c>
      <c r="Q85" s="271">
        <f t="shared" ref="Q85:Q105" si="94">+C85-15018.5</f>
        <v>41787.040390000002</v>
      </c>
      <c r="S85" s="2">
        <v>1</v>
      </c>
      <c r="Y85" s="1">
        <f t="shared" ref="Y85:Y105" si="95">AB85</f>
        <v>-0.23775415361159061</v>
      </c>
      <c r="Z85" s="1">
        <f t="shared" ref="Z85:Z105" si="96">F85</f>
        <v>32106</v>
      </c>
      <c r="AA85" s="1">
        <f t="shared" ref="AA85:AA105" si="97">AB$3+AB$4*Z85+AB$5*Z85^2+AH85</f>
        <v>-0.21257329819896398</v>
      </c>
      <c r="AB85" s="1">
        <f t="shared" ref="AB85:AB105" si="98">G85-AH85</f>
        <v>-0.23775415361159061</v>
      </c>
      <c r="AC85" s="1">
        <f t="shared" ref="AC85:AC105" si="99">+G85-P85</f>
        <v>4.5401851825264267E-2</v>
      </c>
      <c r="AE85" s="1">
        <f t="shared" ref="AE85:AE105" si="100">+(G85-AA85)^2*S85</f>
        <v>1.0222217397997605E-4</v>
      </c>
      <c r="AF85" s="1">
        <f t="shared" ref="AF85:AF105" si="101">IF(S85&lt;&gt;0,G85-P85,-9999)</f>
        <v>4.5401851825264267E-2</v>
      </c>
      <c r="AG85" s="2"/>
      <c r="AH85" s="1">
        <f t="shared" ref="AH85:AH105" si="102">$AB$6*($AB$11/AI85*AJ85+$AB$12)</f>
        <v>3.5291353618945448E-2</v>
      </c>
      <c r="AI85" s="1">
        <f t="shared" ref="AI85:AI105" si="103">1+$AB$7*COS(AL85)</f>
        <v>0.98848714754490774</v>
      </c>
      <c r="AJ85" s="1">
        <f t="shared" ref="AJ85:AJ105" si="104">SIN(AL85+RADIANS($AB$9))</f>
        <v>0.82215543831705429</v>
      </c>
      <c r="AK85" s="1">
        <f t="shared" ref="AK85:AK105" si="105">$AB$7*SIN(AL85)</f>
        <v>-5.7597460232277527E-2</v>
      </c>
      <c r="AL85" s="1">
        <f t="shared" ref="AL85:AL105" si="106">2*ATAN(AM85)</f>
        <v>-1.7680810421050346</v>
      </c>
      <c r="AM85" s="1">
        <f t="shared" ref="AM85:AM105" si="107">SQRT((1+$AB$7)/(1-$AB$7))*TAN(AN85/2)</f>
        <v>-1.2196660257793124</v>
      </c>
      <c r="AN85" s="1">
        <f t="shared" ref="AN85:AN105" si="108">$AU85+$AB$7*SIN(AO85)</f>
        <v>10.856254614276699</v>
      </c>
      <c r="AO85" s="1">
        <f t="shared" ref="AO85:AO105" si="109">$AU85+$AB$7*SIN(AP85)</f>
        <v>10.856254614276711</v>
      </c>
      <c r="AP85" s="1">
        <f t="shared" ref="AP85:AP105" si="110">$AU85+$AB$7*SIN(AQ85)</f>
        <v>10.856254614275032</v>
      </c>
      <c r="AQ85" s="1">
        <f t="shared" ref="AQ85:AQ105" si="111">$AU85+$AB$7*SIN(AR85)</f>
        <v>10.856254614480919</v>
      </c>
      <c r="AR85" s="1">
        <f t="shared" ref="AR85:AR105" si="112">$AU85+$AB$7*SIN(AS85)</f>
        <v>10.856254589239565</v>
      </c>
      <c r="AS85" s="1">
        <f t="shared" ref="AS85:AS105" si="113">$AU85+$AB$7*SIN(AT85)</f>
        <v>10.856257683810028</v>
      </c>
      <c r="AT85" s="1">
        <f t="shared" ref="AT85:AT105" si="114">$AU85+$AB$7*SIN(AU85)</f>
        <v>10.855878799529108</v>
      </c>
      <c r="AU85" s="1">
        <f t="shared" ref="AU85:AU105" si="115">RADIANS($AB$9)+$AB$18*(F85-AB$15)</f>
        <v>10.914422308751139</v>
      </c>
    </row>
    <row r="86" spans="1:64">
      <c r="A86" s="115" t="s">
        <v>161</v>
      </c>
      <c r="B86" s="114" t="s">
        <v>133</v>
      </c>
      <c r="C86" s="124">
        <v>56805.54088</v>
      </c>
      <c r="D86" s="115">
        <v>5.0000000000000001E-4</v>
      </c>
      <c r="E86" s="1">
        <f t="shared" si="88"/>
        <v>32105.417910258504</v>
      </c>
      <c r="F86" s="105">
        <f t="shared" si="89"/>
        <v>32106</v>
      </c>
      <c r="G86" s="1">
        <f t="shared" si="90"/>
        <v>-0.20197279999410966</v>
      </c>
      <c r="K86" s="1">
        <f t="shared" si="91"/>
        <v>-0.20197279999410966</v>
      </c>
      <c r="O86" s="1">
        <f t="shared" ca="1" si="92"/>
        <v>-0.20451755431416574</v>
      </c>
      <c r="P86" s="1">
        <f t="shared" si="93"/>
        <v>-0.24786465181790943</v>
      </c>
      <c r="Q86" s="271">
        <f t="shared" si="94"/>
        <v>41787.04088</v>
      </c>
      <c r="S86" s="2">
        <v>1</v>
      </c>
      <c r="Y86" s="1">
        <f t="shared" si="95"/>
        <v>-0.23726415361305511</v>
      </c>
      <c r="Z86" s="1">
        <f t="shared" si="96"/>
        <v>32106</v>
      </c>
      <c r="AA86" s="1">
        <f t="shared" si="97"/>
        <v>-0.21257329819896398</v>
      </c>
      <c r="AB86" s="1">
        <f t="shared" si="98"/>
        <v>-0.23726415361305511</v>
      </c>
      <c r="AC86" s="1">
        <f t="shared" si="99"/>
        <v>4.5891851823799762E-2</v>
      </c>
      <c r="AE86" s="1">
        <f t="shared" si="100"/>
        <v>1.1237056219111953E-4</v>
      </c>
      <c r="AF86" s="1">
        <f t="shared" si="101"/>
        <v>4.5891851823799762E-2</v>
      </c>
      <c r="AG86" s="2"/>
      <c r="AH86" s="1">
        <f t="shared" si="102"/>
        <v>3.5291353618945448E-2</v>
      </c>
      <c r="AI86" s="1">
        <f t="shared" si="103"/>
        <v>0.98848714754490774</v>
      </c>
      <c r="AJ86" s="1">
        <f t="shared" si="104"/>
        <v>0.82215543831705429</v>
      </c>
      <c r="AK86" s="1">
        <f t="shared" si="105"/>
        <v>-5.7597460232277527E-2</v>
      </c>
      <c r="AL86" s="1">
        <f t="shared" si="106"/>
        <v>-1.7680810421050346</v>
      </c>
      <c r="AM86" s="1">
        <f t="shared" si="107"/>
        <v>-1.2196660257793124</v>
      </c>
      <c r="AN86" s="1">
        <f t="shared" si="108"/>
        <v>10.856254614276699</v>
      </c>
      <c r="AO86" s="1">
        <f t="shared" si="109"/>
        <v>10.856254614276711</v>
      </c>
      <c r="AP86" s="1">
        <f t="shared" si="110"/>
        <v>10.856254614275032</v>
      </c>
      <c r="AQ86" s="1">
        <f t="shared" si="111"/>
        <v>10.856254614480919</v>
      </c>
      <c r="AR86" s="1">
        <f t="shared" si="112"/>
        <v>10.856254589239565</v>
      </c>
      <c r="AS86" s="1">
        <f t="shared" si="113"/>
        <v>10.856257683810028</v>
      </c>
      <c r="AT86" s="1">
        <f t="shared" si="114"/>
        <v>10.855878799529108</v>
      </c>
      <c r="AU86" s="1">
        <f t="shared" si="115"/>
        <v>10.914422308751139</v>
      </c>
    </row>
    <row r="87" spans="1:64">
      <c r="A87" s="115" t="s">
        <v>161</v>
      </c>
      <c r="B87" s="114" t="s">
        <v>133</v>
      </c>
      <c r="C87" s="124">
        <v>56805.541019999997</v>
      </c>
      <c r="D87" s="115">
        <v>2.9999999999999997E-4</v>
      </c>
      <c r="E87" s="1">
        <f t="shared" si="88"/>
        <v>32105.418313741357</v>
      </c>
      <c r="F87" s="105">
        <f t="shared" si="89"/>
        <v>32106</v>
      </c>
      <c r="G87" s="1">
        <f t="shared" si="90"/>
        <v>-0.20183279999764636</v>
      </c>
      <c r="K87" s="1">
        <f t="shared" si="91"/>
        <v>-0.20183279999764636</v>
      </c>
      <c r="O87" s="1">
        <f t="shared" ca="1" si="92"/>
        <v>-0.20451755431416574</v>
      </c>
      <c r="P87" s="1">
        <f t="shared" si="93"/>
        <v>-0.24786465181790943</v>
      </c>
      <c r="Q87" s="271">
        <f t="shared" si="94"/>
        <v>41787.041019999997</v>
      </c>
      <c r="S87" s="2">
        <v>1</v>
      </c>
      <c r="Y87" s="1">
        <f t="shared" si="95"/>
        <v>-0.23712415361659181</v>
      </c>
      <c r="Z87" s="1">
        <f t="shared" si="96"/>
        <v>32106</v>
      </c>
      <c r="AA87" s="1">
        <f t="shared" si="97"/>
        <v>-0.21257329819896398</v>
      </c>
      <c r="AB87" s="1">
        <f t="shared" si="98"/>
        <v>-0.23712415361659181</v>
      </c>
      <c r="AC87" s="1">
        <f t="shared" si="99"/>
        <v>4.6031851820263064E-2</v>
      </c>
      <c r="AE87" s="1">
        <f t="shared" si="100"/>
        <v>1.1535830161250696E-4</v>
      </c>
      <c r="AF87" s="1">
        <f t="shared" si="101"/>
        <v>4.6031851820263064E-2</v>
      </c>
      <c r="AG87" s="2"/>
      <c r="AH87" s="1">
        <f t="shared" si="102"/>
        <v>3.5291353618945448E-2</v>
      </c>
      <c r="AI87" s="1">
        <f t="shared" si="103"/>
        <v>0.98848714754490774</v>
      </c>
      <c r="AJ87" s="1">
        <f t="shared" si="104"/>
        <v>0.82215543831705429</v>
      </c>
      <c r="AK87" s="1">
        <f t="shared" si="105"/>
        <v>-5.7597460232277527E-2</v>
      </c>
      <c r="AL87" s="1">
        <f t="shared" si="106"/>
        <v>-1.7680810421050346</v>
      </c>
      <c r="AM87" s="1">
        <f t="shared" si="107"/>
        <v>-1.2196660257793124</v>
      </c>
      <c r="AN87" s="1">
        <f t="shared" si="108"/>
        <v>10.856254614276699</v>
      </c>
      <c r="AO87" s="1">
        <f t="shared" si="109"/>
        <v>10.856254614276711</v>
      </c>
      <c r="AP87" s="1">
        <f t="shared" si="110"/>
        <v>10.856254614275032</v>
      </c>
      <c r="AQ87" s="1">
        <f t="shared" si="111"/>
        <v>10.856254614480919</v>
      </c>
      <c r="AR87" s="1">
        <f t="shared" si="112"/>
        <v>10.856254589239565</v>
      </c>
      <c r="AS87" s="1">
        <f t="shared" si="113"/>
        <v>10.856257683810028</v>
      </c>
      <c r="AT87" s="1">
        <f t="shared" si="114"/>
        <v>10.855878799529108</v>
      </c>
      <c r="AU87" s="1">
        <f t="shared" si="115"/>
        <v>10.914422308751139</v>
      </c>
    </row>
    <row r="88" spans="1:64">
      <c r="A88" s="115" t="s">
        <v>161</v>
      </c>
      <c r="B88" s="114" t="s">
        <v>133</v>
      </c>
      <c r="C88" s="124">
        <v>56805.542950000003</v>
      </c>
      <c r="D88" s="115">
        <v>4.0000000000000002E-4</v>
      </c>
      <c r="E88" s="1">
        <f t="shared" si="88"/>
        <v>32105.423876040859</v>
      </c>
      <c r="F88" s="105">
        <f t="shared" si="89"/>
        <v>32106</v>
      </c>
      <c r="G88" s="1">
        <f t="shared" si="90"/>
        <v>-0.19990279999183258</v>
      </c>
      <c r="K88" s="1">
        <f t="shared" si="91"/>
        <v>-0.19990279999183258</v>
      </c>
      <c r="O88" s="1">
        <f t="shared" ca="1" si="92"/>
        <v>-0.20451755431416574</v>
      </c>
      <c r="P88" s="1">
        <f t="shared" si="93"/>
        <v>-0.24786465181790943</v>
      </c>
      <c r="Q88" s="271">
        <f t="shared" si="94"/>
        <v>41787.042950000003</v>
      </c>
      <c r="S88" s="2">
        <v>1</v>
      </c>
      <c r="Y88" s="1">
        <f t="shared" si="95"/>
        <v>-0.23519415361077803</v>
      </c>
      <c r="Z88" s="1">
        <f t="shared" si="96"/>
        <v>32106</v>
      </c>
      <c r="AA88" s="1">
        <f t="shared" si="97"/>
        <v>-0.21257329819896398</v>
      </c>
      <c r="AB88" s="1">
        <f t="shared" si="98"/>
        <v>-0.23519415361077803</v>
      </c>
      <c r="AC88" s="1">
        <f t="shared" si="99"/>
        <v>4.7961851826076846E-2</v>
      </c>
      <c r="AE88" s="1">
        <f t="shared" si="100"/>
        <v>1.6054152481691995E-4</v>
      </c>
      <c r="AF88" s="1">
        <f t="shared" si="101"/>
        <v>4.7961851826076846E-2</v>
      </c>
      <c r="AG88" s="2"/>
      <c r="AH88" s="1">
        <f t="shared" si="102"/>
        <v>3.5291353618945448E-2</v>
      </c>
      <c r="AI88" s="1">
        <f t="shared" si="103"/>
        <v>0.98848714754490774</v>
      </c>
      <c r="AJ88" s="1">
        <f t="shared" si="104"/>
        <v>0.82215543831705429</v>
      </c>
      <c r="AK88" s="1">
        <f t="shared" si="105"/>
        <v>-5.7597460232277527E-2</v>
      </c>
      <c r="AL88" s="1">
        <f t="shared" si="106"/>
        <v>-1.7680810421050346</v>
      </c>
      <c r="AM88" s="1">
        <f t="shared" si="107"/>
        <v>-1.2196660257793124</v>
      </c>
      <c r="AN88" s="1">
        <f t="shared" si="108"/>
        <v>10.856254614276699</v>
      </c>
      <c r="AO88" s="1">
        <f t="shared" si="109"/>
        <v>10.856254614276711</v>
      </c>
      <c r="AP88" s="1">
        <f t="shared" si="110"/>
        <v>10.856254614275032</v>
      </c>
      <c r="AQ88" s="1">
        <f t="shared" si="111"/>
        <v>10.856254614480919</v>
      </c>
      <c r="AR88" s="1">
        <f t="shared" si="112"/>
        <v>10.856254589239565</v>
      </c>
      <c r="AS88" s="1">
        <f t="shared" si="113"/>
        <v>10.856257683810028</v>
      </c>
      <c r="AT88" s="1">
        <f t="shared" si="114"/>
        <v>10.855878799529108</v>
      </c>
      <c r="AU88" s="1">
        <f t="shared" si="115"/>
        <v>10.914422308751139</v>
      </c>
    </row>
    <row r="89" spans="1:64">
      <c r="A89" s="125" t="s">
        <v>162</v>
      </c>
      <c r="B89" s="126" t="s">
        <v>126</v>
      </c>
      <c r="C89" s="127">
        <v>57140.026200000197</v>
      </c>
      <c r="D89" s="115">
        <v>5.0000000000000001E-4</v>
      </c>
      <c r="E89" s="1">
        <f t="shared" si="88"/>
        <v>33069.411445310776</v>
      </c>
      <c r="F89" s="105">
        <f t="shared" si="89"/>
        <v>33070</v>
      </c>
      <c r="G89" s="1">
        <f t="shared" si="90"/>
        <v>-0.20421599980181782</v>
      </c>
      <c r="K89" s="1">
        <f t="shared" si="91"/>
        <v>-0.20421599980181782</v>
      </c>
      <c r="O89" s="1">
        <f t="shared" ca="1" si="92"/>
        <v>-0.20559940356204803</v>
      </c>
      <c r="P89" s="1">
        <f t="shared" si="93"/>
        <v>-0.25679652435756523</v>
      </c>
      <c r="Q89" s="271">
        <f t="shared" si="94"/>
        <v>42121.526200000197</v>
      </c>
      <c r="S89" s="2">
        <v>1</v>
      </c>
      <c r="Y89" s="1">
        <f t="shared" si="95"/>
        <v>-0.24298691277969969</v>
      </c>
      <c r="Z89" s="1">
        <f t="shared" si="96"/>
        <v>33070</v>
      </c>
      <c r="AA89" s="1">
        <f t="shared" si="97"/>
        <v>-0.21802561137968335</v>
      </c>
      <c r="AB89" s="1">
        <f t="shared" si="98"/>
        <v>-0.24298691277969969</v>
      </c>
      <c r="AC89" s="1">
        <f t="shared" si="99"/>
        <v>5.258052455574741E-2</v>
      </c>
      <c r="AE89" s="1">
        <f t="shared" si="100"/>
        <v>1.9070537193151775E-4</v>
      </c>
      <c r="AF89" s="1">
        <f t="shared" si="101"/>
        <v>5.258052455574741E-2</v>
      </c>
      <c r="AG89" s="2"/>
      <c r="AH89" s="1">
        <f t="shared" si="102"/>
        <v>3.8770912977881884E-2</v>
      </c>
      <c r="AI89" s="1">
        <f t="shared" si="103"/>
        <v>0.99970355241892161</v>
      </c>
      <c r="AJ89" s="1">
        <f t="shared" si="104"/>
        <v>0.91577166746820227</v>
      </c>
      <c r="AK89" s="1">
        <f t="shared" si="105"/>
        <v>-5.8736064863873769E-2</v>
      </c>
      <c r="AL89" s="1">
        <f t="shared" si="106"/>
        <v>-1.5758433973576347</v>
      </c>
      <c r="AM89" s="1">
        <f t="shared" si="107"/>
        <v>-1.0050598500135337</v>
      </c>
      <c r="AN89" s="1">
        <f t="shared" si="108"/>
        <v>11.049305823100125</v>
      </c>
      <c r="AO89" s="1">
        <f t="shared" si="109"/>
        <v>11.049305823100125</v>
      </c>
      <c r="AP89" s="1">
        <f t="shared" si="110"/>
        <v>11.049305823100154</v>
      </c>
      <c r="AQ89" s="1">
        <f t="shared" si="111"/>
        <v>11.049305823109119</v>
      </c>
      <c r="AR89" s="1">
        <f t="shared" si="112"/>
        <v>11.049305825951329</v>
      </c>
      <c r="AS89" s="1">
        <f t="shared" si="113"/>
        <v>11.049306726944909</v>
      </c>
      <c r="AT89" s="1">
        <f t="shared" si="114"/>
        <v>11.049591589385452</v>
      </c>
      <c r="AU89" s="1">
        <f t="shared" si="115"/>
        <v>11.107957867581263</v>
      </c>
    </row>
    <row r="90" spans="1:64">
      <c r="A90" s="128" t="s">
        <v>163</v>
      </c>
      <c r="B90" s="129" t="s">
        <v>126</v>
      </c>
      <c r="C90" s="128">
        <v>57187.7353</v>
      </c>
      <c r="D90" s="128">
        <v>1E-4</v>
      </c>
      <c r="E90" s="1">
        <f t="shared" si="88"/>
        <v>33206.910047530291</v>
      </c>
      <c r="F90" s="105">
        <f t="shared" si="89"/>
        <v>33207.5</v>
      </c>
      <c r="G90" s="1">
        <f t="shared" si="90"/>
        <v>-0.20470099999511149</v>
      </c>
      <c r="K90" s="1">
        <f t="shared" si="91"/>
        <v>-0.20470099999511149</v>
      </c>
      <c r="O90" s="1">
        <f t="shared" ca="1" si="92"/>
        <v>-0.20575371297240469</v>
      </c>
      <c r="P90" s="1">
        <f t="shared" si="93"/>
        <v>-0.25808091875753258</v>
      </c>
      <c r="Q90" s="271">
        <f t="shared" si="94"/>
        <v>42169.2353</v>
      </c>
      <c r="S90" s="2">
        <v>1</v>
      </c>
      <c r="Y90" s="1">
        <f t="shared" si="95"/>
        <v>-0.24385557922555512</v>
      </c>
      <c r="Z90" s="1">
        <f t="shared" si="96"/>
        <v>33207.5</v>
      </c>
      <c r="AA90" s="1">
        <f t="shared" si="97"/>
        <v>-0.21892633952708895</v>
      </c>
      <c r="AB90" s="1">
        <f t="shared" si="98"/>
        <v>-0.24385557922555512</v>
      </c>
      <c r="AC90" s="1">
        <f t="shared" si="99"/>
        <v>5.3379918762421097E-2</v>
      </c>
      <c r="AE90" s="1">
        <f t="shared" si="100"/>
        <v>2.0236028480004087E-4</v>
      </c>
      <c r="AF90" s="1">
        <f t="shared" si="101"/>
        <v>5.3379918762421097E-2</v>
      </c>
      <c r="AG90" s="2"/>
      <c r="AH90" s="1">
        <f t="shared" si="102"/>
        <v>3.9154579230443638E-2</v>
      </c>
      <c r="AI90" s="1">
        <f t="shared" si="103"/>
        <v>1.0013349803618892</v>
      </c>
      <c r="AJ90" s="1">
        <f t="shared" si="104"/>
        <v>0.92657504206443031</v>
      </c>
      <c r="AK90" s="1">
        <f t="shared" si="105"/>
        <v>-5.872164017033997E-2</v>
      </c>
      <c r="AL90" s="1">
        <f t="shared" si="106"/>
        <v>-1.5480661979985293</v>
      </c>
      <c r="AM90" s="1">
        <f t="shared" si="107"/>
        <v>-0.97752434082207429</v>
      </c>
      <c r="AN90" s="1">
        <f t="shared" si="108"/>
        <v>11.077020679033444</v>
      </c>
      <c r="AO90" s="1">
        <f t="shared" si="109"/>
        <v>11.077020679033446</v>
      </c>
      <c r="AP90" s="1">
        <f t="shared" si="110"/>
        <v>11.077020679033643</v>
      </c>
      <c r="AQ90" s="1">
        <f t="shared" si="111"/>
        <v>11.077020679074993</v>
      </c>
      <c r="AR90" s="1">
        <f t="shared" si="112"/>
        <v>11.077020687728318</v>
      </c>
      <c r="AS90" s="1">
        <f t="shared" si="113"/>
        <v>11.077022498551818</v>
      </c>
      <c r="AT90" s="1">
        <f t="shared" si="114"/>
        <v>11.077400557863481</v>
      </c>
      <c r="AU90" s="1">
        <f t="shared" si="115"/>
        <v>11.135562783908174</v>
      </c>
    </row>
    <row r="91" spans="1:64">
      <c r="A91" s="128" t="s">
        <v>164</v>
      </c>
      <c r="B91" s="129" t="s">
        <v>126</v>
      </c>
      <c r="C91" s="128">
        <v>57543.732000000004</v>
      </c>
      <c r="D91" s="128">
        <v>2.0000000000000001E-4</v>
      </c>
      <c r="E91" s="1">
        <f t="shared" si="88"/>
        <v>34232.899819816099</v>
      </c>
      <c r="F91" s="105">
        <f t="shared" si="89"/>
        <v>34233.5</v>
      </c>
      <c r="G91" s="1">
        <f t="shared" si="90"/>
        <v>-0.20824979999451898</v>
      </c>
      <c r="K91" s="1">
        <f t="shared" si="91"/>
        <v>-0.20824979999451898</v>
      </c>
      <c r="O91" s="1">
        <f t="shared" ca="1" si="92"/>
        <v>-0.20690514173622965</v>
      </c>
      <c r="P91" s="1">
        <f t="shared" si="93"/>
        <v>-0.26774679186771511</v>
      </c>
      <c r="Q91" s="271">
        <f t="shared" si="94"/>
        <v>42525.232000000004</v>
      </c>
      <c r="S91" s="2">
        <v>1</v>
      </c>
      <c r="Y91" s="1">
        <f t="shared" si="95"/>
        <v>-0.24930860779474984</v>
      </c>
      <c r="Z91" s="1">
        <f t="shared" si="96"/>
        <v>34233.5</v>
      </c>
      <c r="AA91" s="1">
        <f t="shared" si="97"/>
        <v>-0.22668798406748425</v>
      </c>
      <c r="AB91" s="1">
        <f t="shared" si="98"/>
        <v>-0.24930860779474984</v>
      </c>
      <c r="AC91" s="1">
        <f t="shared" si="99"/>
        <v>5.9496991873196126E-2</v>
      </c>
      <c r="AE91" s="1">
        <f t="shared" si="100"/>
        <v>3.3996663190855009E-4</v>
      </c>
      <c r="AF91" s="1">
        <f t="shared" si="101"/>
        <v>5.9496991873196126E-2</v>
      </c>
      <c r="AG91" s="2"/>
      <c r="AH91" s="1">
        <f t="shared" si="102"/>
        <v>4.1058807800230857E-2</v>
      </c>
      <c r="AI91" s="1">
        <f t="shared" si="103"/>
        <v>1.0135554336529848</v>
      </c>
      <c r="AJ91" s="1">
        <f t="shared" si="104"/>
        <v>0.98464938059155016</v>
      </c>
      <c r="AK91" s="1">
        <f t="shared" si="105"/>
        <v>-5.7151232841829769E-2</v>
      </c>
      <c r="AL91" s="1">
        <f t="shared" si="106"/>
        <v>-1.3379144216803294</v>
      </c>
      <c r="AM91" s="1">
        <f t="shared" si="107"/>
        <v>-0.79055826203171708</v>
      </c>
      <c r="AN91" s="1">
        <f t="shared" si="108"/>
        <v>11.285256118075456</v>
      </c>
      <c r="AO91" s="1">
        <f t="shared" si="109"/>
        <v>11.285256118076807</v>
      </c>
      <c r="AP91" s="1">
        <f t="shared" si="110"/>
        <v>11.285256118157442</v>
      </c>
      <c r="AQ91" s="1">
        <f t="shared" si="111"/>
        <v>11.285256122963316</v>
      </c>
      <c r="AR91" s="1">
        <f t="shared" si="112"/>
        <v>11.285256409402036</v>
      </c>
      <c r="AS91" s="1">
        <f t="shared" si="113"/>
        <v>11.285273481163008</v>
      </c>
      <c r="AT91" s="1">
        <f t="shared" si="114"/>
        <v>11.286289199426735</v>
      </c>
      <c r="AU91" s="1">
        <f t="shared" si="115"/>
        <v>11.341545650463887</v>
      </c>
    </row>
    <row r="92" spans="1:64">
      <c r="A92" s="130" t="s">
        <v>165</v>
      </c>
      <c r="B92" s="131" t="s">
        <v>133</v>
      </c>
      <c r="C92" s="132">
        <v>57874.055099999998</v>
      </c>
      <c r="D92" s="133" t="s">
        <v>166</v>
      </c>
      <c r="E92" s="1">
        <f t="shared" si="88"/>
        <v>35184.897751678203</v>
      </c>
      <c r="F92" s="105">
        <f t="shared" si="89"/>
        <v>35185.5</v>
      </c>
      <c r="G92" s="1">
        <f t="shared" si="90"/>
        <v>-0.20896740000171121</v>
      </c>
      <c r="K92" s="1">
        <f t="shared" si="91"/>
        <v>-0.20896740000171121</v>
      </c>
      <c r="O92" s="1">
        <f t="shared" ca="1" si="92"/>
        <v>-0.20797352398102628</v>
      </c>
      <c r="P92" s="1">
        <f t="shared" si="93"/>
        <v>-0.27684479531359396</v>
      </c>
      <c r="Q92" s="271">
        <f t="shared" si="94"/>
        <v>42855.555099999998</v>
      </c>
      <c r="S92" s="2">
        <v>1</v>
      </c>
      <c r="Y92" s="1">
        <f t="shared" si="95"/>
        <v>-0.25020005311938603</v>
      </c>
      <c r="Z92" s="1">
        <f t="shared" si="96"/>
        <v>35185.5</v>
      </c>
      <c r="AA92" s="1">
        <f t="shared" si="97"/>
        <v>-0.23561214219591914</v>
      </c>
      <c r="AB92" s="1">
        <f t="shared" si="98"/>
        <v>-0.25020005311938603</v>
      </c>
      <c r="AC92" s="1">
        <f t="shared" si="99"/>
        <v>6.7877395311882749E-2</v>
      </c>
      <c r="AE92" s="1">
        <f t="shared" si="100"/>
        <v>7.0994228659580425E-4</v>
      </c>
      <c r="AF92" s="1">
        <f t="shared" si="101"/>
        <v>6.7877395311882749E-2</v>
      </c>
      <c r="AG92" s="2"/>
      <c r="AH92" s="1">
        <f t="shared" si="102"/>
        <v>4.1232653117674829E-2</v>
      </c>
      <c r="AI92" s="1">
        <f t="shared" si="103"/>
        <v>1.0246150049656098</v>
      </c>
      <c r="AJ92" s="1">
        <f t="shared" si="104"/>
        <v>0.99970962238859629</v>
      </c>
      <c r="AK92" s="1">
        <f t="shared" si="105"/>
        <v>-5.3330242146501811E-2</v>
      </c>
      <c r="AL92" s="1">
        <f t="shared" si="106"/>
        <v>-1.1383723657948799</v>
      </c>
      <c r="AM92" s="1">
        <f t="shared" si="107"/>
        <v>-0.63982098378715346</v>
      </c>
      <c r="AN92" s="1">
        <f t="shared" si="108"/>
        <v>11.48071286108299</v>
      </c>
      <c r="AO92" s="1">
        <f t="shared" si="109"/>
        <v>11.480712861105406</v>
      </c>
      <c r="AP92" s="1">
        <f t="shared" si="110"/>
        <v>11.48071286192379</v>
      </c>
      <c r="AQ92" s="1">
        <f t="shared" si="111"/>
        <v>11.480712891801842</v>
      </c>
      <c r="AR92" s="1">
        <f t="shared" si="112"/>
        <v>11.480713982607046</v>
      </c>
      <c r="AS92" s="1">
        <f t="shared" si="113"/>
        <v>11.480753804807858</v>
      </c>
      <c r="AT92" s="1">
        <f t="shared" si="114"/>
        <v>11.48220554712095</v>
      </c>
      <c r="AU92" s="1">
        <f t="shared" si="115"/>
        <v>11.532672052960026</v>
      </c>
    </row>
    <row r="93" spans="1:64">
      <c r="A93" s="130" t="s">
        <v>165</v>
      </c>
      <c r="B93" s="131" t="s">
        <v>133</v>
      </c>
      <c r="C93" s="132">
        <v>57874.055500000002</v>
      </c>
      <c r="D93" s="133" t="s">
        <v>134</v>
      </c>
      <c r="E93" s="1">
        <f t="shared" si="88"/>
        <v>35184.898904486399</v>
      </c>
      <c r="F93" s="105">
        <f t="shared" si="89"/>
        <v>35185.5</v>
      </c>
      <c r="G93" s="1">
        <f t="shared" si="90"/>
        <v>-0.20856739999726415</v>
      </c>
      <c r="K93" s="1">
        <f t="shared" si="91"/>
        <v>-0.20856739999726415</v>
      </c>
      <c r="O93" s="1">
        <f t="shared" ca="1" si="92"/>
        <v>-0.20797352398102628</v>
      </c>
      <c r="P93" s="1">
        <f t="shared" si="93"/>
        <v>-0.27684479531359396</v>
      </c>
      <c r="Q93" s="271">
        <f t="shared" si="94"/>
        <v>42855.555500000002</v>
      </c>
      <c r="S93" s="2">
        <v>1</v>
      </c>
      <c r="Y93" s="1">
        <f t="shared" si="95"/>
        <v>-0.24980005311493897</v>
      </c>
      <c r="Z93" s="1">
        <f t="shared" si="96"/>
        <v>35185.5</v>
      </c>
      <c r="AA93" s="1">
        <f t="shared" si="97"/>
        <v>-0.23561214219591914</v>
      </c>
      <c r="AB93" s="1">
        <f t="shared" si="98"/>
        <v>-0.24980005311493897</v>
      </c>
      <c r="AC93" s="1">
        <f t="shared" si="99"/>
        <v>6.8277395316329814E-2</v>
      </c>
      <c r="AE93" s="1">
        <f t="shared" si="100"/>
        <v>7.3141808059171002E-4</v>
      </c>
      <c r="AF93" s="1">
        <f t="shared" si="101"/>
        <v>6.8277395316329814E-2</v>
      </c>
      <c r="AG93" s="2"/>
      <c r="AH93" s="1">
        <f t="shared" si="102"/>
        <v>4.1232653117674829E-2</v>
      </c>
      <c r="AI93" s="1">
        <f t="shared" si="103"/>
        <v>1.0246150049656098</v>
      </c>
      <c r="AJ93" s="1">
        <f t="shared" si="104"/>
        <v>0.99970962238859629</v>
      </c>
      <c r="AK93" s="1">
        <f t="shared" si="105"/>
        <v>-5.3330242146501811E-2</v>
      </c>
      <c r="AL93" s="1">
        <f t="shared" si="106"/>
        <v>-1.1383723657948799</v>
      </c>
      <c r="AM93" s="1">
        <f t="shared" si="107"/>
        <v>-0.63982098378715346</v>
      </c>
      <c r="AN93" s="1">
        <f t="shared" si="108"/>
        <v>11.48071286108299</v>
      </c>
      <c r="AO93" s="1">
        <f t="shared" si="109"/>
        <v>11.480712861105406</v>
      </c>
      <c r="AP93" s="1">
        <f t="shared" si="110"/>
        <v>11.48071286192379</v>
      </c>
      <c r="AQ93" s="1">
        <f t="shared" si="111"/>
        <v>11.480712891801842</v>
      </c>
      <c r="AR93" s="1">
        <f t="shared" si="112"/>
        <v>11.480713982607046</v>
      </c>
      <c r="AS93" s="1">
        <f t="shared" si="113"/>
        <v>11.480753804807858</v>
      </c>
      <c r="AT93" s="1">
        <f t="shared" si="114"/>
        <v>11.48220554712095</v>
      </c>
      <c r="AU93" s="1">
        <f t="shared" si="115"/>
        <v>11.532672052960026</v>
      </c>
    </row>
    <row r="94" spans="1:64">
      <c r="A94" s="130" t="s">
        <v>165</v>
      </c>
      <c r="B94" s="131" t="s">
        <v>133</v>
      </c>
      <c r="C94" s="132">
        <v>57874.055899999999</v>
      </c>
      <c r="D94" s="133" t="s">
        <v>167</v>
      </c>
      <c r="E94" s="1">
        <f t="shared" si="88"/>
        <v>35184.900057294573</v>
      </c>
      <c r="F94" s="105">
        <f t="shared" si="89"/>
        <v>35185.5</v>
      </c>
      <c r="G94" s="1">
        <f t="shared" si="90"/>
        <v>-0.20816740000009304</v>
      </c>
      <c r="K94" s="1">
        <f t="shared" si="91"/>
        <v>-0.20816740000009304</v>
      </c>
      <c r="O94" s="1">
        <f t="shared" ca="1" si="92"/>
        <v>-0.20797352398102628</v>
      </c>
      <c r="P94" s="1">
        <f t="shared" si="93"/>
        <v>-0.27684479531359396</v>
      </c>
      <c r="Q94" s="271">
        <f t="shared" si="94"/>
        <v>42855.555899999999</v>
      </c>
      <c r="S94" s="2">
        <v>1</v>
      </c>
      <c r="Y94" s="1">
        <f t="shared" si="95"/>
        <v>-0.24940005311776786</v>
      </c>
      <c r="Z94" s="1">
        <f t="shared" si="96"/>
        <v>35185.5</v>
      </c>
      <c r="AA94" s="1">
        <f t="shared" si="97"/>
        <v>-0.23561214219591914</v>
      </c>
      <c r="AB94" s="1">
        <f t="shared" si="98"/>
        <v>-0.24940005311776786</v>
      </c>
      <c r="AC94" s="1">
        <f t="shared" si="99"/>
        <v>6.8677395313500922E-2</v>
      </c>
      <c r="AE94" s="1">
        <f t="shared" si="100"/>
        <v>7.5321387419535757E-4</v>
      </c>
      <c r="AF94" s="1">
        <f t="shared" si="101"/>
        <v>6.8677395313500922E-2</v>
      </c>
      <c r="AG94" s="2"/>
      <c r="AH94" s="1">
        <f t="shared" si="102"/>
        <v>4.1232653117674829E-2</v>
      </c>
      <c r="AI94" s="1">
        <f t="shared" si="103"/>
        <v>1.0246150049656098</v>
      </c>
      <c r="AJ94" s="1">
        <f t="shared" si="104"/>
        <v>0.99970962238859629</v>
      </c>
      <c r="AK94" s="1">
        <f t="shared" si="105"/>
        <v>-5.3330242146501811E-2</v>
      </c>
      <c r="AL94" s="1">
        <f t="shared" si="106"/>
        <v>-1.1383723657948799</v>
      </c>
      <c r="AM94" s="1">
        <f t="shared" si="107"/>
        <v>-0.63982098378715346</v>
      </c>
      <c r="AN94" s="1">
        <f t="shared" si="108"/>
        <v>11.48071286108299</v>
      </c>
      <c r="AO94" s="1">
        <f t="shared" si="109"/>
        <v>11.480712861105406</v>
      </c>
      <c r="AP94" s="1">
        <f t="shared" si="110"/>
        <v>11.48071286192379</v>
      </c>
      <c r="AQ94" s="1">
        <f t="shared" si="111"/>
        <v>11.480712891801842</v>
      </c>
      <c r="AR94" s="1">
        <f t="shared" si="112"/>
        <v>11.480713982607046</v>
      </c>
      <c r="AS94" s="1">
        <f t="shared" si="113"/>
        <v>11.480753804807858</v>
      </c>
      <c r="AT94" s="1">
        <f t="shared" si="114"/>
        <v>11.48220554712095</v>
      </c>
      <c r="AU94" s="1">
        <f t="shared" si="115"/>
        <v>11.532672052960026</v>
      </c>
    </row>
    <row r="95" spans="1:64">
      <c r="A95" s="134" t="s">
        <v>168</v>
      </c>
      <c r="B95" s="135" t="s">
        <v>133</v>
      </c>
      <c r="C95" s="136">
        <v>57879.432999999997</v>
      </c>
      <c r="D95" s="136">
        <v>3.0000000000000001E-3</v>
      </c>
      <c r="E95" s="1">
        <f t="shared" si="88"/>
        <v>35200.396969497851</v>
      </c>
      <c r="F95" s="105">
        <f t="shared" si="89"/>
        <v>35201</v>
      </c>
      <c r="G95" s="1">
        <f t="shared" si="90"/>
        <v>-0.20923880000191275</v>
      </c>
      <c r="K95" s="1">
        <f t="shared" si="91"/>
        <v>-0.20923880000191275</v>
      </c>
      <c r="O95" s="1">
        <f t="shared" ca="1" si="92"/>
        <v>-0.20799091886001192</v>
      </c>
      <c r="P95" s="1">
        <f t="shared" si="93"/>
        <v>-0.27699395412195055</v>
      </c>
      <c r="Q95" s="271">
        <f t="shared" si="94"/>
        <v>42860.932999999997</v>
      </c>
      <c r="S95" s="2">
        <v>1</v>
      </c>
      <c r="Y95" s="1">
        <f t="shared" si="95"/>
        <v>-0.25046117134495594</v>
      </c>
      <c r="Z95" s="1">
        <f t="shared" si="96"/>
        <v>35201</v>
      </c>
      <c r="AA95" s="1">
        <f t="shared" si="97"/>
        <v>-0.23577158277890733</v>
      </c>
      <c r="AB95" s="1">
        <f t="shared" si="98"/>
        <v>-0.25046117134495594</v>
      </c>
      <c r="AC95" s="1">
        <f t="shared" si="99"/>
        <v>6.7755154120037797E-2</v>
      </c>
      <c r="AE95" s="1">
        <f t="shared" si="100"/>
        <v>7.039885618911804E-4</v>
      </c>
      <c r="AF95" s="1">
        <f t="shared" si="101"/>
        <v>6.7755154120037797E-2</v>
      </c>
      <c r="AG95" s="2"/>
      <c r="AH95" s="1">
        <f t="shared" si="102"/>
        <v>4.1222371343043213E-2</v>
      </c>
      <c r="AI95" s="1">
        <f t="shared" si="103"/>
        <v>1.0247900323040875</v>
      </c>
      <c r="AJ95" s="1">
        <f t="shared" si="104"/>
        <v>0.99962508457726151</v>
      </c>
      <c r="AK95" s="1">
        <f t="shared" si="105"/>
        <v>-5.3249107928901605E-2</v>
      </c>
      <c r="AL95" s="1">
        <f t="shared" si="106"/>
        <v>-1.1350879175221127</v>
      </c>
      <c r="AM95" s="1">
        <f t="shared" si="107"/>
        <v>-0.63750890817983419</v>
      </c>
      <c r="AN95" s="1">
        <f t="shared" si="108"/>
        <v>11.483912597162472</v>
      </c>
      <c r="AO95" s="1">
        <f t="shared" si="109"/>
        <v>11.483912597185663</v>
      </c>
      <c r="AP95" s="1">
        <f t="shared" si="110"/>
        <v>11.483912598027221</v>
      </c>
      <c r="AQ95" s="1">
        <f t="shared" si="111"/>
        <v>11.483912628566092</v>
      </c>
      <c r="AR95" s="1">
        <f t="shared" si="112"/>
        <v>11.483913736775971</v>
      </c>
      <c r="AS95" s="1">
        <f t="shared" si="113"/>
        <v>11.483953950486706</v>
      </c>
      <c r="AT95" s="1">
        <f t="shared" si="114"/>
        <v>11.485411136023114</v>
      </c>
      <c r="AU95" s="1">
        <f t="shared" si="115"/>
        <v>11.535783879891422</v>
      </c>
    </row>
    <row r="96" spans="1:64">
      <c r="A96" s="136" t="s">
        <v>169</v>
      </c>
      <c r="B96" s="137" t="s">
        <v>126</v>
      </c>
      <c r="C96" s="136">
        <v>58263.713300000003</v>
      </c>
      <c r="D96" s="136">
        <v>2.0000000000000001E-4</v>
      </c>
      <c r="E96" s="1">
        <f t="shared" si="88"/>
        <v>36307.900655602032</v>
      </c>
      <c r="F96" s="105">
        <f t="shared" si="89"/>
        <v>36308.5</v>
      </c>
      <c r="G96" s="1">
        <f t="shared" si="90"/>
        <v>-0.20795979999820702</v>
      </c>
      <c r="K96" s="1">
        <f t="shared" si="91"/>
        <v>-0.20795979999820702</v>
      </c>
      <c r="O96" s="1">
        <f t="shared" ca="1" si="92"/>
        <v>-0.20923381101979374</v>
      </c>
      <c r="P96" s="1">
        <f t="shared" si="93"/>
        <v>-0.28773697791840858</v>
      </c>
      <c r="Q96" s="271">
        <f t="shared" si="94"/>
        <v>43245.213300000003</v>
      </c>
      <c r="S96" s="2">
        <v>1</v>
      </c>
      <c r="Y96" s="1">
        <f t="shared" si="95"/>
        <v>-0.24734912346412508</v>
      </c>
      <c r="Z96" s="1">
        <f t="shared" si="96"/>
        <v>36308.5</v>
      </c>
      <c r="AA96" s="1">
        <f t="shared" si="97"/>
        <v>-0.24834765445249052</v>
      </c>
      <c r="AB96" s="1">
        <f t="shared" si="98"/>
        <v>-0.24734912346412508</v>
      </c>
      <c r="AC96" s="1">
        <f t="shared" si="99"/>
        <v>7.9777177920201559E-2</v>
      </c>
      <c r="AE96" s="1">
        <f t="shared" si="100"/>
        <v>1.6311787874203876E-3</v>
      </c>
      <c r="AF96" s="1">
        <f t="shared" si="101"/>
        <v>7.9777177920201559E-2</v>
      </c>
      <c r="AG96" s="2"/>
      <c r="AH96" s="1">
        <f t="shared" si="102"/>
        <v>3.9389323465918072E-2</v>
      </c>
      <c r="AI96" s="1">
        <f t="shared" si="103"/>
        <v>1.036622082871999</v>
      </c>
      <c r="AJ96" s="1">
        <f t="shared" si="104"/>
        <v>0.96512392647431988</v>
      </c>
      <c r="AK96" s="1">
        <f t="shared" si="105"/>
        <v>-4.5922067059072563E-2</v>
      </c>
      <c r="AL96" s="1">
        <f t="shared" si="106"/>
        <v>-0.89759182559766837</v>
      </c>
      <c r="AM96" s="1">
        <f t="shared" si="107"/>
        <v>-0.48157087661026182</v>
      </c>
      <c r="AN96" s="1">
        <f t="shared" si="108"/>
        <v>11.713905697477044</v>
      </c>
      <c r="AO96" s="1">
        <f t="shared" si="109"/>
        <v>11.713905697622597</v>
      </c>
      <c r="AP96" s="1">
        <f t="shared" si="110"/>
        <v>11.71390570138789</v>
      </c>
      <c r="AQ96" s="1">
        <f t="shared" si="111"/>
        <v>11.713905798791998</v>
      </c>
      <c r="AR96" s="1">
        <f t="shared" si="112"/>
        <v>11.713908318527722</v>
      </c>
      <c r="AS96" s="1">
        <f t="shared" si="113"/>
        <v>11.713973498758858</v>
      </c>
      <c r="AT96" s="1">
        <f t="shared" si="114"/>
        <v>11.715657888701887</v>
      </c>
      <c r="AU96" s="1">
        <f t="shared" si="115"/>
        <v>11.758128933215451</v>
      </c>
    </row>
    <row r="97" spans="1:47">
      <c r="A97" s="138" t="s">
        <v>170</v>
      </c>
      <c r="B97" s="139" t="s">
        <v>133</v>
      </c>
      <c r="C97" s="140">
        <v>58640.701200000003</v>
      </c>
      <c r="D97" s="140">
        <v>4.0000000000000002E-4</v>
      </c>
      <c r="E97" s="1">
        <f t="shared" si="88"/>
        <v>37394.387495720221</v>
      </c>
      <c r="F97" s="105">
        <f t="shared" si="89"/>
        <v>37395</v>
      </c>
      <c r="G97" s="1">
        <f t="shared" si="90"/>
        <v>-0.21252599999570521</v>
      </c>
      <c r="K97" s="1">
        <f t="shared" si="91"/>
        <v>-0.21252599999570521</v>
      </c>
      <c r="O97" s="1">
        <f t="shared" ca="1" si="92"/>
        <v>-0.21045313592417561</v>
      </c>
      <c r="P97" s="1">
        <f t="shared" si="93"/>
        <v>-0.29843995230995746</v>
      </c>
      <c r="Q97" s="271">
        <f t="shared" si="94"/>
        <v>43622.201200000003</v>
      </c>
      <c r="S97" s="2">
        <v>1</v>
      </c>
      <c r="Y97" s="1">
        <f t="shared" si="95"/>
        <v>-0.24804988899952149</v>
      </c>
      <c r="Z97" s="1">
        <f t="shared" si="96"/>
        <v>37395</v>
      </c>
      <c r="AA97" s="1">
        <f t="shared" si="97"/>
        <v>-0.2629160633061412</v>
      </c>
      <c r="AB97" s="1">
        <f t="shared" si="98"/>
        <v>-0.24804988899952149</v>
      </c>
      <c r="AC97" s="1">
        <f t="shared" si="99"/>
        <v>8.5913952314252251E-2</v>
      </c>
      <c r="AE97" s="1">
        <f t="shared" si="100"/>
        <v>2.5391584804297478E-3</v>
      </c>
      <c r="AF97" s="1">
        <f t="shared" si="101"/>
        <v>8.5913952314252251E-2</v>
      </c>
      <c r="AG97" s="2"/>
      <c r="AH97" s="1">
        <f t="shared" si="102"/>
        <v>3.5523889003816277E-2</v>
      </c>
      <c r="AI97" s="1">
        <f t="shared" si="103"/>
        <v>1.0464138769786653</v>
      </c>
      <c r="AJ97" s="1">
        <f t="shared" si="104"/>
        <v>0.87623091311735901</v>
      </c>
      <c r="AK97" s="1">
        <f t="shared" si="105"/>
        <v>-3.5996739028290363E-2</v>
      </c>
      <c r="AL97" s="1">
        <f t="shared" si="106"/>
        <v>-0.6596597372442925</v>
      </c>
      <c r="AM97" s="1">
        <f t="shared" si="107"/>
        <v>-0.34233478685504543</v>
      </c>
      <c r="AN97" s="1">
        <f t="shared" si="108"/>
        <v>11.941917257486756</v>
      </c>
      <c r="AO97" s="1">
        <f t="shared" si="109"/>
        <v>11.941917257874575</v>
      </c>
      <c r="AP97" s="1">
        <f t="shared" si="110"/>
        <v>11.941917266013109</v>
      </c>
      <c r="AQ97" s="1">
        <f t="shared" si="111"/>
        <v>11.941917436803498</v>
      </c>
      <c r="AR97" s="1">
        <f t="shared" si="112"/>
        <v>11.941921020903751</v>
      </c>
      <c r="AS97" s="1">
        <f t="shared" si="113"/>
        <v>11.941996232453086</v>
      </c>
      <c r="AT97" s="1">
        <f t="shared" si="114"/>
        <v>11.943573591665164</v>
      </c>
      <c r="AU97" s="1">
        <f t="shared" si="115"/>
        <v>11.976257962955005</v>
      </c>
    </row>
    <row r="98" spans="1:47">
      <c r="A98" s="138" t="s">
        <v>170</v>
      </c>
      <c r="B98" s="139" t="s">
        <v>133</v>
      </c>
      <c r="C98" s="140">
        <v>59023.417800000003</v>
      </c>
      <c r="D98" s="140">
        <v>1E-4</v>
      </c>
      <c r="E98" s="1">
        <f t="shared" si="88"/>
        <v>38497.384566434623</v>
      </c>
      <c r="F98" s="105">
        <f t="shared" si="89"/>
        <v>38498</v>
      </c>
      <c r="G98" s="1">
        <f t="shared" si="90"/>
        <v>-0.21354239999345737</v>
      </c>
      <c r="K98" s="1">
        <f t="shared" si="91"/>
        <v>-0.21354239999345737</v>
      </c>
      <c r="O98" s="1">
        <f t="shared" ca="1" si="92"/>
        <v>-0.21169097795780029</v>
      </c>
      <c r="P98" s="1">
        <f t="shared" si="93"/>
        <v>-0.30947126648125189</v>
      </c>
      <c r="Q98" s="271">
        <f t="shared" si="94"/>
        <v>44004.917800000003</v>
      </c>
      <c r="S98" s="2">
        <v>1</v>
      </c>
      <c r="Y98" s="1">
        <f t="shared" si="95"/>
        <v>-0.2432073503544499</v>
      </c>
      <c r="Z98" s="1">
        <f t="shared" si="96"/>
        <v>38498</v>
      </c>
      <c r="AA98" s="1">
        <f t="shared" si="97"/>
        <v>-0.27980631612025936</v>
      </c>
      <c r="AB98" s="1">
        <f t="shared" si="98"/>
        <v>-0.2432073503544499</v>
      </c>
      <c r="AC98" s="1">
        <f t="shared" si="99"/>
        <v>9.5928866487794529E-2</v>
      </c>
      <c r="AE98" s="1">
        <f t="shared" si="100"/>
        <v>4.3909065804598494E-3</v>
      </c>
      <c r="AF98" s="1">
        <f t="shared" si="101"/>
        <v>9.5928866487794529E-2</v>
      </c>
      <c r="AG98" s="2"/>
      <c r="AH98" s="1">
        <f t="shared" si="102"/>
        <v>2.9664950360992551E-2</v>
      </c>
      <c r="AI98" s="1">
        <f t="shared" si="103"/>
        <v>1.0537724851465584</v>
      </c>
      <c r="AJ98" s="1">
        <f t="shared" si="104"/>
        <v>0.73279264152223866</v>
      </c>
      <c r="AK98" s="1">
        <f t="shared" si="105"/>
        <v>-2.3633303578312413E-2</v>
      </c>
      <c r="AL98" s="1">
        <f t="shared" si="106"/>
        <v>-0.41409251565051336</v>
      </c>
      <c r="AM98" s="1">
        <f t="shared" si="107"/>
        <v>-0.21005644845136978</v>
      </c>
      <c r="AN98" s="1">
        <f t="shared" si="108"/>
        <v>12.175310973108509</v>
      </c>
      <c r="AO98" s="1">
        <f t="shared" si="109"/>
        <v>12.175310973653987</v>
      </c>
      <c r="AP98" s="1">
        <f t="shared" si="110"/>
        <v>12.17531098369918</v>
      </c>
      <c r="AQ98" s="1">
        <f t="shared" si="111"/>
        <v>12.175311168684933</v>
      </c>
      <c r="AR98" s="1">
        <f t="shared" si="112"/>
        <v>12.17531457526016</v>
      </c>
      <c r="AS98" s="1">
        <f t="shared" si="113"/>
        <v>12.175377307639804</v>
      </c>
      <c r="AT98" s="1">
        <f t="shared" si="114"/>
        <v>12.176532240275703</v>
      </c>
      <c r="AU98" s="1">
        <f t="shared" si="115"/>
        <v>12.197699582653787</v>
      </c>
    </row>
    <row r="99" spans="1:47">
      <c r="A99" s="141" t="s">
        <v>171</v>
      </c>
      <c r="B99" s="142" t="s">
        <v>133</v>
      </c>
      <c r="C99" s="143">
        <v>58626.995199999998</v>
      </c>
      <c r="D99" s="143" t="s">
        <v>172</v>
      </c>
      <c r="E99" s="1">
        <f t="shared" si="88"/>
        <v>37354.886523326502</v>
      </c>
      <c r="F99" s="105">
        <f t="shared" si="89"/>
        <v>37355.5</v>
      </c>
      <c r="G99" s="1">
        <f t="shared" si="90"/>
        <v>-0.21286340000369819</v>
      </c>
      <c r="K99" s="1">
        <f t="shared" si="91"/>
        <v>-0.21286340000369819</v>
      </c>
      <c r="O99" s="1">
        <f t="shared" ca="1" si="92"/>
        <v>-0.2104088070390186</v>
      </c>
      <c r="P99" s="1">
        <f t="shared" si="93"/>
        <v>-0.29804800351086974</v>
      </c>
      <c r="Q99" s="271">
        <f t="shared" si="94"/>
        <v>43608.495199999998</v>
      </c>
      <c r="S99" s="2">
        <v>1</v>
      </c>
      <c r="Y99" s="1">
        <f t="shared" si="95"/>
        <v>-0.24856229510699429</v>
      </c>
      <c r="Z99" s="1">
        <f t="shared" si="96"/>
        <v>37355.5</v>
      </c>
      <c r="AA99" s="1">
        <f t="shared" si="97"/>
        <v>-0.26234910840757364</v>
      </c>
      <c r="AB99" s="1">
        <f t="shared" si="98"/>
        <v>-0.24856229510699429</v>
      </c>
      <c r="AC99" s="1">
        <f t="shared" si="99"/>
        <v>8.5184603507171552E-2</v>
      </c>
      <c r="AE99" s="1">
        <f t="shared" si="100"/>
        <v>2.4488353362333896E-3</v>
      </c>
      <c r="AF99" s="1">
        <f t="shared" si="101"/>
        <v>8.5184603507171552E-2</v>
      </c>
      <c r="AG99" s="2"/>
      <c r="AH99" s="1">
        <f t="shared" si="102"/>
        <v>3.5698895103296109E-2</v>
      </c>
      <c r="AI99" s="1">
        <f t="shared" si="103"/>
        <v>1.0460980114278791</v>
      </c>
      <c r="AJ99" s="1">
        <f t="shared" si="104"/>
        <v>0.88040241973953537</v>
      </c>
      <c r="AK99" s="1">
        <f t="shared" si="105"/>
        <v>-3.6400364548403195E-2</v>
      </c>
      <c r="AL99" s="1">
        <f t="shared" si="106"/>
        <v>-0.6683855986667685</v>
      </c>
      <c r="AM99" s="1">
        <f t="shared" si="107"/>
        <v>-0.347216344954631</v>
      </c>
      <c r="AN99" s="1">
        <f t="shared" si="108"/>
        <v>11.933591575879111</v>
      </c>
      <c r="AO99" s="1">
        <f t="shared" si="109"/>
        <v>11.93359157625766</v>
      </c>
      <c r="AP99" s="1">
        <f t="shared" si="110"/>
        <v>11.933591584249886</v>
      </c>
      <c r="AQ99" s="1">
        <f t="shared" si="111"/>
        <v>11.93359175298821</v>
      </c>
      <c r="AR99" s="1">
        <f t="shared" si="112"/>
        <v>11.933595315523243</v>
      </c>
      <c r="AS99" s="1">
        <f t="shared" si="113"/>
        <v>11.93367052836664</v>
      </c>
      <c r="AT99" s="1">
        <f t="shared" si="114"/>
        <v>11.935257468230622</v>
      </c>
      <c r="AU99" s="1">
        <f t="shared" si="115"/>
        <v>11.968327823355636</v>
      </c>
    </row>
    <row r="100" spans="1:47">
      <c r="A100" s="141" t="s">
        <v>171</v>
      </c>
      <c r="B100" s="142" t="s">
        <v>126</v>
      </c>
      <c r="C100" s="143">
        <v>58503.297100000003</v>
      </c>
      <c r="D100" s="143" t="s">
        <v>172</v>
      </c>
      <c r="E100" s="1">
        <f t="shared" si="88"/>
        <v>36998.386068543688</v>
      </c>
      <c r="F100" s="105">
        <f t="shared" si="89"/>
        <v>36999</v>
      </c>
      <c r="G100" s="1">
        <f t="shared" si="90"/>
        <v>-0.21302119999745628</v>
      </c>
      <c r="K100" s="1">
        <f t="shared" si="91"/>
        <v>-0.21302119999745628</v>
      </c>
      <c r="O100" s="1">
        <f t="shared" ca="1" si="92"/>
        <v>-0.21000872482234845</v>
      </c>
      <c r="P100" s="1">
        <f t="shared" si="93"/>
        <v>-0.29452023370586955</v>
      </c>
      <c r="Q100" s="271">
        <f t="shared" si="94"/>
        <v>43484.797100000003</v>
      </c>
      <c r="S100" s="2">
        <v>1</v>
      </c>
      <c r="Y100" s="1">
        <f t="shared" si="95"/>
        <v>-0.25018409080445431</v>
      </c>
      <c r="Z100" s="1">
        <f t="shared" si="96"/>
        <v>36999</v>
      </c>
      <c r="AA100" s="1">
        <f t="shared" si="97"/>
        <v>-0.25735734289887152</v>
      </c>
      <c r="AB100" s="1">
        <f t="shared" si="98"/>
        <v>-0.25018409080445431</v>
      </c>
      <c r="AC100" s="1">
        <f t="shared" si="99"/>
        <v>8.1499033708413271E-2</v>
      </c>
      <c r="AE100" s="1">
        <f t="shared" si="100"/>
        <v>1.9656935673747133E-3</v>
      </c>
      <c r="AF100" s="1">
        <f t="shared" si="101"/>
        <v>8.1499033708413271E-2</v>
      </c>
      <c r="AG100" s="2"/>
      <c r="AH100" s="1">
        <f t="shared" si="102"/>
        <v>3.7162890806998021E-2</v>
      </c>
      <c r="AI100" s="1">
        <f t="shared" si="103"/>
        <v>1.0431012464796769</v>
      </c>
      <c r="AJ100" s="1">
        <f t="shared" si="104"/>
        <v>0.91488293722188352</v>
      </c>
      <c r="AK100" s="1">
        <f t="shared" si="105"/>
        <v>-3.9903580650859555E-2</v>
      </c>
      <c r="AL100" s="1">
        <f t="shared" si="106"/>
        <v>-0.74689335018801539</v>
      </c>
      <c r="AM100" s="1">
        <f t="shared" si="107"/>
        <v>-0.39183367073044878</v>
      </c>
      <c r="AN100" s="1">
        <f t="shared" si="108"/>
        <v>11.858567097554717</v>
      </c>
      <c r="AO100" s="1">
        <f t="shared" si="109"/>
        <v>11.858567097847811</v>
      </c>
      <c r="AP100" s="1">
        <f t="shared" si="110"/>
        <v>11.858567104415354</v>
      </c>
      <c r="AQ100" s="1">
        <f t="shared" si="111"/>
        <v>11.858567251578121</v>
      </c>
      <c r="AR100" s="1">
        <f t="shared" si="112"/>
        <v>11.858570549135029</v>
      </c>
      <c r="AS100" s="1">
        <f t="shared" si="113"/>
        <v>11.858644436863381</v>
      </c>
      <c r="AT100" s="1">
        <f t="shared" si="114"/>
        <v>11.860298802681431</v>
      </c>
      <c r="AU100" s="1">
        <f t="shared" si="115"/>
        <v>11.896755803933502</v>
      </c>
    </row>
    <row r="101" spans="1:47">
      <c r="A101" s="141" t="s">
        <v>171</v>
      </c>
      <c r="B101" s="142" t="s">
        <v>133</v>
      </c>
      <c r="C101" s="143">
        <v>58580.1584</v>
      </c>
      <c r="D101" s="143" t="s">
        <v>172</v>
      </c>
      <c r="E101" s="1">
        <f t="shared" si="88"/>
        <v>37219.901907551714</v>
      </c>
      <c r="F101" s="105">
        <f t="shared" si="89"/>
        <v>37220.5</v>
      </c>
      <c r="G101" s="1">
        <f t="shared" si="90"/>
        <v>-0.20752539999375585</v>
      </c>
      <c r="K101" s="1">
        <f t="shared" si="91"/>
        <v>-0.20752539999375585</v>
      </c>
      <c r="O101" s="1">
        <f t="shared" ca="1" si="92"/>
        <v>-0.21025730325430481</v>
      </c>
      <c r="P101" s="1">
        <f t="shared" si="93"/>
        <v>-0.29671004897938769</v>
      </c>
      <c r="Q101" s="271">
        <f t="shared" si="94"/>
        <v>43561.6584</v>
      </c>
      <c r="S101" s="2">
        <v>1</v>
      </c>
      <c r="Y101" s="1">
        <f t="shared" si="95"/>
        <v>-0.24380328220175418</v>
      </c>
      <c r="Z101" s="1">
        <f t="shared" si="96"/>
        <v>37220.5</v>
      </c>
      <c r="AA101" s="1">
        <f t="shared" si="97"/>
        <v>-0.26043216677138936</v>
      </c>
      <c r="AB101" s="1">
        <f t="shared" si="98"/>
        <v>-0.24380328220175418</v>
      </c>
      <c r="AC101" s="1">
        <f t="shared" si="99"/>
        <v>8.9184648985631831E-2</v>
      </c>
      <c r="AE101" s="1">
        <f t="shared" si="100"/>
        <v>2.7991259708629048E-3</v>
      </c>
      <c r="AF101" s="1">
        <f t="shared" si="101"/>
        <v>8.9184648985631831E-2</v>
      </c>
      <c r="AG101" s="2"/>
      <c r="AH101" s="1">
        <f t="shared" si="102"/>
        <v>3.627788220799831E-2</v>
      </c>
      <c r="AI101" s="1">
        <f t="shared" si="103"/>
        <v>1.0449936438772394</v>
      </c>
      <c r="AJ101" s="1">
        <f t="shared" si="104"/>
        <v>0.89413347343364036</v>
      </c>
      <c r="AK101" s="1">
        <f t="shared" si="105"/>
        <v>-3.775692264353217E-2</v>
      </c>
      <c r="AL101" s="1">
        <f t="shared" si="106"/>
        <v>-0.69816786178955637</v>
      </c>
      <c r="AM101" s="1">
        <f t="shared" si="107"/>
        <v>-0.36399071009847139</v>
      </c>
      <c r="AN101" s="1">
        <f t="shared" si="108"/>
        <v>11.905155948884019</v>
      </c>
      <c r="AO101" s="1">
        <f t="shared" si="109"/>
        <v>11.90515594923037</v>
      </c>
      <c r="AP101" s="1">
        <f t="shared" si="110"/>
        <v>11.905155956701604</v>
      </c>
      <c r="AQ101" s="1">
        <f t="shared" si="111"/>
        <v>11.905156117865976</v>
      </c>
      <c r="AR101" s="1">
        <f t="shared" si="112"/>
        <v>11.905159594389151</v>
      </c>
      <c r="AS101" s="1">
        <f t="shared" si="113"/>
        <v>11.905234585183729</v>
      </c>
      <c r="AT101" s="1">
        <f t="shared" si="114"/>
        <v>11.906851120941949</v>
      </c>
      <c r="AU101" s="1">
        <f t="shared" si="115"/>
        <v>11.941224814598307</v>
      </c>
    </row>
    <row r="102" spans="1:47">
      <c r="A102" s="138" t="s">
        <v>173</v>
      </c>
      <c r="B102" s="139" t="s">
        <v>133</v>
      </c>
      <c r="C102" s="140">
        <v>58904.232799999998</v>
      </c>
      <c r="D102" s="140" t="s">
        <v>167</v>
      </c>
      <c r="E102" s="1">
        <f t="shared" si="88"/>
        <v>38153.890958179582</v>
      </c>
      <c r="F102" s="105">
        <f t="shared" si="89"/>
        <v>38154.5</v>
      </c>
      <c r="G102" s="1">
        <f t="shared" si="90"/>
        <v>-0.21132460000080755</v>
      </c>
      <c r="K102" s="1">
        <f t="shared" si="91"/>
        <v>-0.21132460000080755</v>
      </c>
      <c r="O102" s="1">
        <f t="shared" ca="1" si="92"/>
        <v>-0.21130548499447294</v>
      </c>
      <c r="P102" s="1">
        <f t="shared" si="93"/>
        <v>-0.3060179462300272</v>
      </c>
      <c r="Q102" s="271">
        <f t="shared" si="94"/>
        <v>43885.732799999998</v>
      </c>
      <c r="S102" s="2">
        <v>1</v>
      </c>
      <c r="Y102" s="1">
        <f t="shared" si="95"/>
        <v>-0.24300797997140658</v>
      </c>
      <c r="Z102" s="1">
        <f t="shared" si="96"/>
        <v>38154.5</v>
      </c>
      <c r="AA102" s="1">
        <f t="shared" si="97"/>
        <v>-0.2743345662594282</v>
      </c>
      <c r="AB102" s="1">
        <f t="shared" si="98"/>
        <v>-0.24300797997140658</v>
      </c>
      <c r="AC102" s="1">
        <f t="shared" si="99"/>
        <v>9.4693346229219655E-2</v>
      </c>
      <c r="AE102" s="1">
        <f t="shared" si="100"/>
        <v>3.9702558479125134E-3</v>
      </c>
      <c r="AF102" s="1">
        <f t="shared" si="101"/>
        <v>9.4693346229219655E-2</v>
      </c>
      <c r="AG102" s="2"/>
      <c r="AH102" s="1">
        <f t="shared" si="102"/>
        <v>3.1683379970599022E-2</v>
      </c>
      <c r="AI102" s="1">
        <f t="shared" si="103"/>
        <v>1.0517997383247817</v>
      </c>
      <c r="AJ102" s="1">
        <f t="shared" si="104"/>
        <v>0.78286219647811683</v>
      </c>
      <c r="AK102" s="1">
        <f t="shared" si="105"/>
        <v>-2.7691159353585192E-2</v>
      </c>
      <c r="AL102" s="1">
        <f t="shared" si="106"/>
        <v>-0.49092824141494895</v>
      </c>
      <c r="AM102" s="1">
        <f t="shared" si="107"/>
        <v>-0.25051586132712061</v>
      </c>
      <c r="AN102" s="1">
        <f t="shared" si="108"/>
        <v>12.102455530227594</v>
      </c>
      <c r="AO102" s="1">
        <f t="shared" si="109"/>
        <v>12.102455530754293</v>
      </c>
      <c r="AP102" s="1">
        <f t="shared" si="110"/>
        <v>12.102455540781165</v>
      </c>
      <c r="AQ102" s="1">
        <f t="shared" si="111"/>
        <v>12.102455731664552</v>
      </c>
      <c r="AR102" s="1">
        <f t="shared" si="112"/>
        <v>12.102459365543231</v>
      </c>
      <c r="AS102" s="1">
        <f t="shared" si="113"/>
        <v>12.102528543033888</v>
      </c>
      <c r="AT102" s="1">
        <f t="shared" si="114"/>
        <v>12.103845006514927</v>
      </c>
      <c r="AU102" s="1">
        <f t="shared" si="115"/>
        <v>12.128737482593468</v>
      </c>
    </row>
    <row r="103" spans="1:47">
      <c r="A103" s="138" t="s">
        <v>173</v>
      </c>
      <c r="B103" s="139" t="s">
        <v>133</v>
      </c>
      <c r="C103" s="140">
        <v>58904.2336</v>
      </c>
      <c r="D103" s="140" t="s">
        <v>166</v>
      </c>
      <c r="E103" s="1">
        <f t="shared" si="88"/>
        <v>38153.893263795951</v>
      </c>
      <c r="F103" s="105">
        <f t="shared" si="89"/>
        <v>38154.5</v>
      </c>
      <c r="G103" s="1">
        <f t="shared" si="90"/>
        <v>-0.21052459999918938</v>
      </c>
      <c r="K103" s="1">
        <f t="shared" si="91"/>
        <v>-0.21052459999918938</v>
      </c>
      <c r="O103" s="1">
        <f t="shared" ca="1" si="92"/>
        <v>-0.21130548499447294</v>
      </c>
      <c r="P103" s="1">
        <f t="shared" si="93"/>
        <v>-0.3060179462300272</v>
      </c>
      <c r="Q103" s="271">
        <f t="shared" si="94"/>
        <v>43885.7336</v>
      </c>
      <c r="S103" s="2">
        <v>1</v>
      </c>
      <c r="Y103" s="1">
        <f t="shared" si="95"/>
        <v>-0.24220797996978841</v>
      </c>
      <c r="Z103" s="1">
        <f t="shared" si="96"/>
        <v>38154.5</v>
      </c>
      <c r="AA103" s="1">
        <f t="shared" si="97"/>
        <v>-0.2743345662594282</v>
      </c>
      <c r="AB103" s="1">
        <f t="shared" si="98"/>
        <v>-0.24220797996978841</v>
      </c>
      <c r="AC103" s="1">
        <f t="shared" si="99"/>
        <v>9.5493346230837828E-2</v>
      </c>
      <c r="AE103" s="1">
        <f t="shared" si="100"/>
        <v>4.0717117941328172E-3</v>
      </c>
      <c r="AF103" s="1">
        <f t="shared" si="101"/>
        <v>9.5493346230837828E-2</v>
      </c>
      <c r="AG103" s="2"/>
      <c r="AH103" s="1">
        <f t="shared" si="102"/>
        <v>3.1683379970599022E-2</v>
      </c>
      <c r="AI103" s="1">
        <f t="shared" si="103"/>
        <v>1.0517997383247817</v>
      </c>
      <c r="AJ103" s="1">
        <f t="shared" si="104"/>
        <v>0.78286219647811683</v>
      </c>
      <c r="AK103" s="1">
        <f t="shared" si="105"/>
        <v>-2.7691159353585192E-2</v>
      </c>
      <c r="AL103" s="1">
        <f t="shared" si="106"/>
        <v>-0.49092824141494895</v>
      </c>
      <c r="AM103" s="1">
        <f t="shared" si="107"/>
        <v>-0.25051586132712061</v>
      </c>
      <c r="AN103" s="1">
        <f t="shared" si="108"/>
        <v>12.102455530227594</v>
      </c>
      <c r="AO103" s="1">
        <f t="shared" si="109"/>
        <v>12.102455530754293</v>
      </c>
      <c r="AP103" s="1">
        <f t="shared" si="110"/>
        <v>12.102455540781165</v>
      </c>
      <c r="AQ103" s="1">
        <f t="shared" si="111"/>
        <v>12.102455731664552</v>
      </c>
      <c r="AR103" s="1">
        <f t="shared" si="112"/>
        <v>12.102459365543231</v>
      </c>
      <c r="AS103" s="1">
        <f t="shared" si="113"/>
        <v>12.102528543033888</v>
      </c>
      <c r="AT103" s="1">
        <f t="shared" si="114"/>
        <v>12.103845006514927</v>
      </c>
      <c r="AU103" s="1">
        <f t="shared" si="115"/>
        <v>12.128737482593468</v>
      </c>
    </row>
    <row r="104" spans="1:47">
      <c r="A104" s="138" t="s">
        <v>173</v>
      </c>
      <c r="B104" s="139" t="s">
        <v>133</v>
      </c>
      <c r="C104" s="140">
        <v>58904.237099999998</v>
      </c>
      <c r="D104" s="140" t="s">
        <v>134</v>
      </c>
      <c r="E104" s="1">
        <f t="shared" si="88"/>
        <v>38153.903350867549</v>
      </c>
      <c r="F104" s="105">
        <f t="shared" si="89"/>
        <v>38154.5</v>
      </c>
      <c r="G104" s="1">
        <f t="shared" si="90"/>
        <v>-0.20702460000029532</v>
      </c>
      <c r="K104" s="1">
        <f t="shared" si="91"/>
        <v>-0.20702460000029532</v>
      </c>
      <c r="O104" s="1">
        <f t="shared" ca="1" si="92"/>
        <v>-0.21130548499447294</v>
      </c>
      <c r="P104" s="1">
        <f t="shared" si="93"/>
        <v>-0.3060179462300272</v>
      </c>
      <c r="Q104" s="271">
        <f t="shared" si="94"/>
        <v>43885.737099999998</v>
      </c>
      <c r="S104" s="2">
        <v>1</v>
      </c>
      <c r="Y104" s="1">
        <f t="shared" si="95"/>
        <v>-0.23870797997089435</v>
      </c>
      <c r="Z104" s="1">
        <f t="shared" si="96"/>
        <v>38154.5</v>
      </c>
      <c r="AA104" s="1">
        <f t="shared" si="97"/>
        <v>-0.2743345662594282</v>
      </c>
      <c r="AB104" s="1">
        <f t="shared" si="98"/>
        <v>-0.23870797997089435</v>
      </c>
      <c r="AC104" s="1">
        <f t="shared" si="99"/>
        <v>9.8993346229731882E-2</v>
      </c>
      <c r="AE104" s="1">
        <f t="shared" si="100"/>
        <v>4.5306315578056066E-3</v>
      </c>
      <c r="AF104" s="1">
        <f t="shared" si="101"/>
        <v>9.8993346229731882E-2</v>
      </c>
      <c r="AG104" s="2"/>
      <c r="AH104" s="1">
        <f t="shared" si="102"/>
        <v>3.1683379970599022E-2</v>
      </c>
      <c r="AI104" s="1">
        <f t="shared" si="103"/>
        <v>1.0517997383247817</v>
      </c>
      <c r="AJ104" s="1">
        <f t="shared" si="104"/>
        <v>0.78286219647811683</v>
      </c>
      <c r="AK104" s="1">
        <f t="shared" si="105"/>
        <v>-2.7691159353585192E-2</v>
      </c>
      <c r="AL104" s="1">
        <f t="shared" si="106"/>
        <v>-0.49092824141494895</v>
      </c>
      <c r="AM104" s="1">
        <f t="shared" si="107"/>
        <v>-0.25051586132712061</v>
      </c>
      <c r="AN104" s="1">
        <f t="shared" si="108"/>
        <v>12.102455530227594</v>
      </c>
      <c r="AO104" s="1">
        <f t="shared" si="109"/>
        <v>12.102455530754293</v>
      </c>
      <c r="AP104" s="1">
        <f t="shared" si="110"/>
        <v>12.102455540781165</v>
      </c>
      <c r="AQ104" s="1">
        <f t="shared" si="111"/>
        <v>12.102455731664552</v>
      </c>
      <c r="AR104" s="1">
        <f t="shared" si="112"/>
        <v>12.102459365543231</v>
      </c>
      <c r="AS104" s="1">
        <f t="shared" si="113"/>
        <v>12.102528543033888</v>
      </c>
      <c r="AT104" s="1">
        <f t="shared" si="114"/>
        <v>12.103845006514927</v>
      </c>
      <c r="AU104" s="1">
        <f t="shared" si="115"/>
        <v>12.128737482593468</v>
      </c>
    </row>
    <row r="105" spans="1:47">
      <c r="A105" s="138" t="s">
        <v>173</v>
      </c>
      <c r="B105" s="139" t="s">
        <v>133</v>
      </c>
      <c r="C105" s="140">
        <v>58984.037600000003</v>
      </c>
      <c r="D105" s="140" t="s">
        <v>172</v>
      </c>
      <c r="E105" s="1">
        <f t="shared" si="88"/>
        <v>38383.890024404966</v>
      </c>
      <c r="F105" s="105">
        <f t="shared" si="89"/>
        <v>38384.5</v>
      </c>
      <c r="G105" s="1">
        <f t="shared" si="90"/>
        <v>-0.21164859999407781</v>
      </c>
      <c r="K105" s="1">
        <f t="shared" si="91"/>
        <v>-0.21164859999407781</v>
      </c>
      <c r="O105" s="1">
        <f t="shared" ca="1" si="92"/>
        <v>-0.21156360255361498</v>
      </c>
      <c r="P105" s="1">
        <f t="shared" si="93"/>
        <v>-0.30832842085567763</v>
      </c>
      <c r="Q105" s="271">
        <f t="shared" si="94"/>
        <v>43965.537600000003</v>
      </c>
      <c r="S105" s="2">
        <v>1</v>
      </c>
      <c r="Y105" s="1">
        <f t="shared" si="95"/>
        <v>-0.24199885838493218</v>
      </c>
      <c r="Z105" s="1">
        <f t="shared" si="96"/>
        <v>38384.5</v>
      </c>
      <c r="AA105" s="1">
        <f t="shared" si="97"/>
        <v>-0.27797816246482326</v>
      </c>
      <c r="AB105" s="1">
        <f t="shared" si="98"/>
        <v>-0.24199885838493218</v>
      </c>
      <c r="AC105" s="1">
        <f t="shared" si="99"/>
        <v>9.6679820861599819E-2</v>
      </c>
      <c r="AE105" s="1">
        <f t="shared" si="100"/>
        <v>4.3996108575605234E-3</v>
      </c>
      <c r="AF105" s="1">
        <f t="shared" si="101"/>
        <v>9.6679820861599819E-2</v>
      </c>
      <c r="AG105" s="2"/>
      <c r="AH105" s="1">
        <f t="shared" si="102"/>
        <v>3.0350258390854357E-2</v>
      </c>
      <c r="AI105" s="1">
        <f t="shared" si="103"/>
        <v>1.0531544237664092</v>
      </c>
      <c r="AJ105" s="1">
        <f t="shared" si="104"/>
        <v>0.74985099748131689</v>
      </c>
      <c r="AK105" s="1">
        <f t="shared" si="105"/>
        <v>-2.4992407465518274E-2</v>
      </c>
      <c r="AL105" s="1">
        <f t="shared" si="106"/>
        <v>-0.43951232281173647</v>
      </c>
      <c r="AM105" s="1">
        <f t="shared" si="107"/>
        <v>-0.22336340357303908</v>
      </c>
      <c r="AN105" s="1">
        <f t="shared" si="108"/>
        <v>12.151222950680515</v>
      </c>
      <c r="AO105" s="1">
        <f t="shared" si="109"/>
        <v>12.151222951223856</v>
      </c>
      <c r="AP105" s="1">
        <f t="shared" si="110"/>
        <v>12.151222961333014</v>
      </c>
      <c r="AQ105" s="1">
        <f t="shared" si="111"/>
        <v>12.151223149419051</v>
      </c>
      <c r="AR105" s="1">
        <f t="shared" si="112"/>
        <v>12.151226648852726</v>
      </c>
      <c r="AS105" s="1">
        <f t="shared" si="113"/>
        <v>12.151291756561024</v>
      </c>
      <c r="AT105" s="1">
        <f t="shared" si="114"/>
        <v>12.152502759111545</v>
      </c>
      <c r="AU105" s="1">
        <f t="shared" si="115"/>
        <v>12.174912978994847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6"/>
  </sheetPr>
  <dimension ref="A1:AB454"/>
  <sheetViews>
    <sheetView workbookViewId="0">
      <selection activeCell="G9" sqref="G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-5.2342951049577716E-3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-9.5506732196113091E-3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-2.3320979738595989E-2</v>
      </c>
      <c r="F4" s="149">
        <f ca="1">+E7/O7*O18</f>
        <v>1.7295878987978739E-3</v>
      </c>
      <c r="G4" s="150">
        <f>+B18</f>
        <v>1</v>
      </c>
      <c r="H4" s="151">
        <f ca="1">ABS(F4/E4)</f>
        <v>7.416446127841804E-2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-2.3320979738595989E-2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-4.7953952167509112E-2</v>
      </c>
      <c r="F5" s="155">
        <f ca="1">P18*E7/O7</f>
        <v>1.8361351513846921E-3</v>
      </c>
      <c r="G5" s="156">
        <f>+B18/A18</f>
        <v>1E-4</v>
      </c>
      <c r="H5" s="151">
        <f ca="1">ABS(F5/E5)</f>
        <v>3.8289547959902116E-2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-3.3185494230439171E-2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-6.843101458533932E-3</v>
      </c>
      <c r="F6" s="159">
        <f ca="1">Q18*E7/O7</f>
        <v>5.1599458643389752E-4</v>
      </c>
      <c r="G6" s="160">
        <f>+B18/A18^2</f>
        <v>1E-8</v>
      </c>
      <c r="H6" s="151">
        <f ca="1">ABS(F6/E6)</f>
        <v>7.540361480252615E-2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-4.3597456838965064E-2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3.9719384345448102E-3</v>
      </c>
      <c r="F7"/>
      <c r="G7" s="164">
        <f>+B22</f>
        <v>-1.6119572497702198E-2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-5.4556867564173668E-2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0.99770275522728924</v>
      </c>
      <c r="G8" s="163"/>
      <c r="K8" s="164"/>
      <c r="U8">
        <v>0.8</v>
      </c>
      <c r="V8">
        <f t="shared" ca="1" si="0"/>
        <v>-6.6063726406065004E-2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-6.8431014585339323E-11</v>
      </c>
      <c r="F9" s="168">
        <f ca="1">H6</f>
        <v>7.540361480252615E-2</v>
      </c>
      <c r="G9" s="169">
        <f ca="1">F8</f>
        <v>0.99770275522728924</v>
      </c>
      <c r="K9" s="164"/>
      <c r="U9">
        <v>1</v>
      </c>
      <c r="V9">
        <f t="shared" ca="1" si="0"/>
        <v>-7.8118033364639031E-2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-1.4406574643065674E-7</v>
      </c>
      <c r="F10" s="1">
        <f ca="1">+F9*E10</f>
        <v>-1.0863078050095647E-8</v>
      </c>
      <c r="G10" t="s">
        <v>76</v>
      </c>
      <c r="U10">
        <v>1.2</v>
      </c>
      <c r="V10">
        <f t="shared" ca="1" si="0"/>
        <v>-9.0719788439895782E-2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-0.10386899163183524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-0.11756564294045743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-0.13180974236576234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-0.14660128990774993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-0.16194028556642026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-0.17782672934177329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-0.19426062123380905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-12.110288013811063</v>
      </c>
      <c r="F18" s="35">
        <f ca="1">SUM(INDIRECT(F12):INDIRECT(F13))</f>
        <v>159.83239999999995</v>
      </c>
      <c r="G18" s="35">
        <f ca="1">SUM(INDIRECT(G12):INDIRECT(G13))</f>
        <v>-12.110288013811063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-31.195065888394929</v>
      </c>
      <c r="L18" s="35">
        <f ca="1">SUM(INDIRECT(L12):INDIRECT(L13))</f>
        <v>-83.73246652237944</v>
      </c>
      <c r="N18">
        <f ca="1">SUM(INDIRECT(N12):INDIRECT(N13))</f>
        <v>1.0412354652357425E-3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-0.2112419612425275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-0.22877074936792871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-0.24684698561001261</v>
      </c>
      <c r="AA20">
        <v>20</v>
      </c>
      <c r="AB20" t="s">
        <v>255</v>
      </c>
    </row>
    <row r="21" spans="1:28">
      <c r="A21" s="174">
        <v>-4740.5</v>
      </c>
      <c r="B21" s="174">
        <v>-1.0684561538135042E-3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-1.0684561538135042E-3</v>
      </c>
      <c r="F21" s="61">
        <f t="shared" ref="F21:F84" si="7">$C21*D21</f>
        <v>-0.47405000000000003</v>
      </c>
      <c r="G21" s="61">
        <f t="shared" ref="G21:G84" si="8">$C21*E21</f>
        <v>-1.0684561538135042E-3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5.0650163971529172E-4</v>
      </c>
      <c r="L21" s="61">
        <f t="shared" ref="L21:L84" si="13">C21*E21*D21*D21</f>
        <v>-2.4010710230703406E-4</v>
      </c>
      <c r="M21" s="61">
        <f t="shared" ref="M21:M84" ca="1" si="14">+E$4+E$5*D21+E$6*D21^2</f>
        <v>-2.1262137570027496E-3</v>
      </c>
      <c r="N21" s="61">
        <f t="shared" ref="N21:N84" ca="1" si="15">C21*(M21-E21)^2</f>
        <v>1.1188511471046572E-6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1.0577576031892454E-3</v>
      </c>
      <c r="U21">
        <v>3.4</v>
      </c>
      <c r="V21">
        <f t="shared" ca="1" si="0"/>
        <v>-0.26547066996877922</v>
      </c>
      <c r="AA21">
        <v>21</v>
      </c>
      <c r="AB21" t="s">
        <v>256</v>
      </c>
    </row>
    <row r="22" spans="1:28">
      <c r="A22" s="174">
        <v>-1643.5</v>
      </c>
      <c r="B22" s="174">
        <v>-1.6119572497702198E-2</v>
      </c>
      <c r="C22" s="174">
        <v>1</v>
      </c>
      <c r="D22" s="176">
        <f t="shared" si="5"/>
        <v>-0.16435</v>
      </c>
      <c r="E22" s="176">
        <f t="shared" si="6"/>
        <v>-1.6119572497702198E-2</v>
      </c>
      <c r="F22" s="61">
        <f t="shared" si="7"/>
        <v>-0.16435</v>
      </c>
      <c r="G22" s="61">
        <f t="shared" si="8"/>
        <v>-1.6119572497702198E-2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2.649251739997356E-3</v>
      </c>
      <c r="L22" s="61">
        <f t="shared" si="13"/>
        <v>-4.3540452346856544E-4</v>
      </c>
      <c r="M22" s="61">
        <f t="shared" ca="1" si="14"/>
        <v>-1.5624586183021963E-2</v>
      </c>
      <c r="N22" s="61">
        <f t="shared" ca="1" si="15"/>
        <v>2.4501145172071997E-7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-4.9498631468023434E-4</v>
      </c>
      <c r="U22">
        <v>3.6</v>
      </c>
      <c r="V22">
        <f t="shared" ca="1" si="0"/>
        <v>-0.28464180244422854</v>
      </c>
      <c r="AA22">
        <v>22</v>
      </c>
      <c r="AB22" t="s">
        <v>134</v>
      </c>
    </row>
    <row r="23" spans="1:28">
      <c r="A23" s="174">
        <v>2580</v>
      </c>
      <c r="B23" s="174">
        <v>-3.7296645256363829E-2</v>
      </c>
      <c r="C23" s="174">
        <v>1</v>
      </c>
      <c r="D23" s="176">
        <f t="shared" si="5"/>
        <v>0.25800000000000001</v>
      </c>
      <c r="E23" s="176">
        <f t="shared" si="6"/>
        <v>-3.7296645256363829E-2</v>
      </c>
      <c r="F23" s="61">
        <f t="shared" si="7"/>
        <v>0.25800000000000001</v>
      </c>
      <c r="G23" s="61">
        <f t="shared" si="8"/>
        <v>-3.7296645256363829E-2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-9.6225344761418675E-3</v>
      </c>
      <c r="L23" s="61">
        <f t="shared" si="13"/>
        <v>-2.4826138948446019E-3</v>
      </c>
      <c r="M23" s="61">
        <f t="shared" ca="1" si="14"/>
        <v>-3.6148603603299197E-2</v>
      </c>
      <c r="N23" s="61">
        <f t="shared" ca="1" si="15"/>
        <v>1.3179996371713742E-6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-1.1480416530646326E-3</v>
      </c>
      <c r="AA23">
        <v>23</v>
      </c>
      <c r="AB23" t="s">
        <v>257</v>
      </c>
    </row>
    <row r="24" spans="1:28">
      <c r="A24" s="174">
        <v>3628</v>
      </c>
      <c r="B24" s="174">
        <v>-4.2028633093936618E-2</v>
      </c>
      <c r="C24" s="174">
        <v>1</v>
      </c>
      <c r="D24" s="176">
        <f t="shared" si="5"/>
        <v>0.36280000000000001</v>
      </c>
      <c r="E24" s="176">
        <f t="shared" si="6"/>
        <v>-4.2028633093936618E-2</v>
      </c>
      <c r="F24" s="61">
        <f t="shared" si="7"/>
        <v>0.36280000000000001</v>
      </c>
      <c r="G24" s="61">
        <f t="shared" si="8"/>
        <v>-4.2028633093936618E-2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-1.5247988086480205E-2</v>
      </c>
      <c r="L24" s="61">
        <f t="shared" si="13"/>
        <v>-5.5319700777750188E-3</v>
      </c>
      <c r="M24" s="61">
        <f t="shared" ca="1" si="14"/>
        <v>-4.1619388876450128E-2</v>
      </c>
      <c r="N24" s="61">
        <f t="shared" ca="1" si="15"/>
        <v>1.6748082954612969E-7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-4.092442174864902E-4</v>
      </c>
      <c r="AA24">
        <v>24</v>
      </c>
      <c r="AB24" t="s">
        <v>179</v>
      </c>
    </row>
    <row r="25" spans="1:28">
      <c r="A25" s="174">
        <v>3671</v>
      </c>
      <c r="B25" s="174">
        <v>-4.2207216929471318E-2</v>
      </c>
      <c r="C25" s="174">
        <v>1</v>
      </c>
      <c r="D25" s="176">
        <f t="shared" si="5"/>
        <v>0.36709999999999998</v>
      </c>
      <c r="E25" s="176">
        <f t="shared" si="6"/>
        <v>-4.2207216929471318E-2</v>
      </c>
      <c r="F25" s="61">
        <f t="shared" si="7"/>
        <v>0.36709999999999998</v>
      </c>
      <c r="G25" s="61">
        <f t="shared" si="8"/>
        <v>-4.2207216929471318E-2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-1.549426933480892E-2</v>
      </c>
      <c r="L25" s="61">
        <f t="shared" si="13"/>
        <v>-5.6879462728083542E-3</v>
      </c>
      <c r="M25" s="61">
        <f t="shared" ca="1" si="14"/>
        <v>-4.1847068423715127E-2</v>
      </c>
      <c r="N25" s="61">
        <f t="shared" ca="1" si="15"/>
        <v>1.297069461984175E-7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-3.6014850575619151E-4</v>
      </c>
      <c r="AA25">
        <v>26</v>
      </c>
      <c r="AB25" t="s">
        <v>258</v>
      </c>
    </row>
    <row r="26" spans="1:28">
      <c r="A26" s="174">
        <v>8169</v>
      </c>
      <c r="B26" s="174">
        <v>-6.5468319607972947E-2</v>
      </c>
      <c r="C26" s="174">
        <v>1</v>
      </c>
      <c r="D26" s="176">
        <f t="shared" si="5"/>
        <v>0.81689999999999996</v>
      </c>
      <c r="E26" s="176">
        <f t="shared" si="6"/>
        <v>-6.5468319607972947E-2</v>
      </c>
      <c r="F26" s="61">
        <f t="shared" si="7"/>
        <v>0.81689999999999996</v>
      </c>
      <c r="G26" s="61">
        <f t="shared" si="8"/>
        <v>-6.5468319607972947E-2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-5.3481070287753098E-2</v>
      </c>
      <c r="L26" s="61">
        <f t="shared" si="13"/>
        <v>-4.3688686318065502E-2</v>
      </c>
      <c r="M26" s="61">
        <f t="shared" ca="1" si="14"/>
        <v>-6.7061140119342222E-2</v>
      </c>
      <c r="N26" s="61">
        <f t="shared" ca="1" si="15"/>
        <v>2.5370771814386787E-6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1.592820511369275E-3</v>
      </c>
    </row>
    <row r="27" spans="1:28">
      <c r="A27" s="174">
        <v>14204</v>
      </c>
      <c r="B27" s="174">
        <v>-0.10036398782182165</v>
      </c>
      <c r="C27" s="174">
        <v>1</v>
      </c>
      <c r="D27" s="176">
        <f t="shared" si="5"/>
        <v>1.4204000000000001</v>
      </c>
      <c r="E27" s="176">
        <f t="shared" si="6"/>
        <v>-0.10036398782182165</v>
      </c>
      <c r="F27" s="61">
        <f t="shared" si="7"/>
        <v>1.4204000000000001</v>
      </c>
      <c r="G27" s="61">
        <f t="shared" si="8"/>
        <v>-0.10036398782182165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-0.14255700830211548</v>
      </c>
      <c r="L27" s="61">
        <f t="shared" si="13"/>
        <v>-0.20248797459232484</v>
      </c>
      <c r="M27" s="61">
        <f t="shared" ca="1" si="14"/>
        <v>-0.1052409780364669</v>
      </c>
      <c r="N27" s="61">
        <f t="shared" ca="1" si="15"/>
        <v>2.3785033553745462E-5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4.8769902146452437E-3</v>
      </c>
    </row>
    <row r="28" spans="1:28">
      <c r="A28" s="174">
        <v>15222.5</v>
      </c>
      <c r="B28" s="174">
        <v>-0.12316812024343153</v>
      </c>
      <c r="C28" s="174">
        <v>1</v>
      </c>
      <c r="D28" s="176">
        <f t="shared" si="5"/>
        <v>1.5222500000000001</v>
      </c>
      <c r="E28" s="176">
        <f t="shared" si="6"/>
        <v>-0.12316812024343153</v>
      </c>
      <c r="F28" s="61">
        <f t="shared" si="7"/>
        <v>1.5222500000000001</v>
      </c>
      <c r="G28" s="61">
        <f t="shared" si="8"/>
        <v>-0.12316812024343153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-0.18749267104056366</v>
      </c>
      <c r="L28" s="61">
        <f t="shared" si="13"/>
        <v>-0.28541071849149807</v>
      </c>
      <c r="M28" s="61">
        <f t="shared" ca="1" si="14"/>
        <v>-0.11217602649256103</v>
      </c>
      <c r="N28" s="61">
        <f t="shared" ca="1" si="15"/>
        <v>1.2082612502792628E-4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-1.0992093750870499E-2</v>
      </c>
    </row>
    <row r="29" spans="1:28">
      <c r="A29" s="174">
        <v>19338.5</v>
      </c>
      <c r="B29" s="174">
        <v>-0.13746661184794376</v>
      </c>
      <c r="C29" s="174">
        <v>1</v>
      </c>
      <c r="D29" s="176">
        <f t="shared" si="5"/>
        <v>1.9338500000000001</v>
      </c>
      <c r="E29" s="176">
        <f t="shared" si="6"/>
        <v>-0.13746661184794376</v>
      </c>
      <c r="F29" s="61">
        <f t="shared" si="7"/>
        <v>1.9338500000000001</v>
      </c>
      <c r="G29" s="61">
        <f t="shared" si="8"/>
        <v>-0.13746661184794376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-0.26583980732214607</v>
      </c>
      <c r="L29" s="61">
        <f t="shared" si="13"/>
        <v>-0.51409431138993222</v>
      </c>
      <c r="M29" s="61">
        <f t="shared" ca="1" si="14"/>
        <v>-0.14164839552327319</v>
      </c>
      <c r="N29" s="61">
        <f t="shared" ca="1" si="15"/>
        <v>1.748731470725168E-5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4.1817836753294257E-3</v>
      </c>
    </row>
    <row r="30" spans="1:28">
      <c r="A30" s="174">
        <v>19407.5</v>
      </c>
      <c r="B30" s="174">
        <v>-0.14178416651450906</v>
      </c>
      <c r="C30" s="174">
        <v>1</v>
      </c>
      <c r="D30" s="176">
        <f t="shared" si="5"/>
        <v>1.94075</v>
      </c>
      <c r="E30" s="176">
        <f t="shared" si="6"/>
        <v>-0.14178416651450906</v>
      </c>
      <c r="F30" s="61">
        <f t="shared" si="7"/>
        <v>1.94075</v>
      </c>
      <c r="G30" s="61">
        <f t="shared" si="8"/>
        <v>-0.14178416651450906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-0.27516762116303345</v>
      </c>
      <c r="L30" s="61">
        <f t="shared" si="13"/>
        <v>-0.53403156077215719</v>
      </c>
      <c r="M30" s="61">
        <f t="shared" ca="1" si="14"/>
        <v>-0.14216222633151651</v>
      </c>
      <c r="N30" s="61">
        <f t="shared" ca="1" si="15"/>
        <v>1.4292922523570493E-7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3.7805981700744784E-4</v>
      </c>
    </row>
    <row r="31" spans="1:28">
      <c r="A31" s="174">
        <v>19525.5</v>
      </c>
      <c r="B31" s="174">
        <v>-0.13833693519308959</v>
      </c>
      <c r="C31" s="174">
        <v>1</v>
      </c>
      <c r="D31" s="176">
        <f t="shared" si="5"/>
        <v>1.95255</v>
      </c>
      <c r="E31" s="176">
        <f t="shared" si="6"/>
        <v>-0.13833693519308959</v>
      </c>
      <c r="F31" s="61">
        <f t="shared" si="7"/>
        <v>1.95255</v>
      </c>
      <c r="G31" s="61">
        <f t="shared" si="8"/>
        <v>-0.13833693519308959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-0.27010978281126707</v>
      </c>
      <c r="L31" s="61">
        <f t="shared" si="13"/>
        <v>-0.52740285642813955</v>
      </c>
      <c r="M31" s="61">
        <f t="shared" ca="1" si="14"/>
        <v>-0.14304246148061353</v>
      </c>
      <c r="N31" s="61">
        <f t="shared" ca="1" si="15"/>
        <v>2.2141977642578804E-5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4.7055262875239368E-3</v>
      </c>
    </row>
    <row r="32" spans="1:28">
      <c r="A32" s="174">
        <v>19534</v>
      </c>
      <c r="B32" s="174">
        <v>-0.1403686778001621</v>
      </c>
      <c r="C32" s="174">
        <v>1</v>
      </c>
      <c r="D32" s="176">
        <f t="shared" si="5"/>
        <v>1.9534</v>
      </c>
      <c r="E32" s="176">
        <f t="shared" si="6"/>
        <v>-0.1403686778001621</v>
      </c>
      <c r="F32" s="61">
        <f t="shared" si="7"/>
        <v>1.9534</v>
      </c>
      <c r="G32" s="61">
        <f t="shared" si="8"/>
        <v>-0.1403686778001621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-0.27419617521483663</v>
      </c>
      <c r="L32" s="61">
        <f t="shared" si="13"/>
        <v>-0.53561480866466193</v>
      </c>
      <c r="M32" s="61">
        <f t="shared" ca="1" si="14"/>
        <v>-0.14310594183027658</v>
      </c>
      <c r="N32" s="61">
        <f t="shared" ca="1" si="15"/>
        <v>7.4926143705585838E-6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2.7372640301144835E-3</v>
      </c>
    </row>
    <row r="33" spans="1:18">
      <c r="A33" s="174">
        <v>19583</v>
      </c>
      <c r="B33" s="174">
        <v>-0.14030087177929171</v>
      </c>
      <c r="C33" s="174">
        <v>1</v>
      </c>
      <c r="D33" s="176">
        <f t="shared" si="5"/>
        <v>1.9582999999999999</v>
      </c>
      <c r="E33" s="176">
        <f t="shared" si="6"/>
        <v>-0.14030087177929171</v>
      </c>
      <c r="F33" s="61">
        <f t="shared" si="7"/>
        <v>1.9582999999999999</v>
      </c>
      <c r="G33" s="61">
        <f t="shared" si="8"/>
        <v>-0.14030087177929171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-0.27475119720538693</v>
      </c>
      <c r="L33" s="61">
        <f t="shared" si="13"/>
        <v>-0.53804526948730924</v>
      </c>
      <c r="M33" s="61">
        <f t="shared" ca="1" si="14"/>
        <v>-0.14347208017977658</v>
      </c>
      <c r="N33" s="61">
        <f t="shared" ca="1" si="15"/>
        <v>1.0056562719305846E-5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3.1712084004848762E-3</v>
      </c>
    </row>
    <row r="34" spans="1:18">
      <c r="A34" s="174">
        <v>19594.5</v>
      </c>
      <c r="B34" s="174">
        <v>-0.14037426339589229</v>
      </c>
      <c r="C34" s="174">
        <v>1</v>
      </c>
      <c r="D34" s="176">
        <f t="shared" si="5"/>
        <v>1.9594499999999999</v>
      </c>
      <c r="E34" s="176">
        <f t="shared" si="6"/>
        <v>-0.14037426339589229</v>
      </c>
      <c r="F34" s="61">
        <f t="shared" si="7"/>
        <v>1.9594499999999999</v>
      </c>
      <c r="G34" s="61">
        <f t="shared" si="8"/>
        <v>-0.14037426339589229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-0.27505635041108112</v>
      </c>
      <c r="L34" s="61">
        <f t="shared" si="13"/>
        <v>-0.53895916581299286</v>
      </c>
      <c r="M34" s="61">
        <f t="shared" ca="1" si="14"/>
        <v>-0.14355805821961926</v>
      </c>
      <c r="N34" s="61">
        <f t="shared" ca="1" si="15"/>
        <v>1.0136549479590618E-5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3.1837948237269653E-3</v>
      </c>
    </row>
    <row r="35" spans="1:18">
      <c r="A35" s="174">
        <v>20450.5</v>
      </c>
      <c r="B35" s="174">
        <v>-0.15256020067764944</v>
      </c>
      <c r="C35" s="174">
        <v>1</v>
      </c>
      <c r="D35" s="176">
        <f t="shared" si="5"/>
        <v>2.0450499999999998</v>
      </c>
      <c r="E35" s="176">
        <f t="shared" si="6"/>
        <v>-0.15256020067764944</v>
      </c>
      <c r="F35" s="61">
        <f t="shared" si="7"/>
        <v>2.0450499999999998</v>
      </c>
      <c r="G35" s="61">
        <f t="shared" si="8"/>
        <v>-0.15256020067764944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-0.31199323839582699</v>
      </c>
      <c r="L35" s="61">
        <f t="shared" si="13"/>
        <v>-0.63804177218138591</v>
      </c>
      <c r="M35" s="61">
        <f t="shared" ca="1" si="14"/>
        <v>-0.15000863042724188</v>
      </c>
      <c r="N35" s="61">
        <f t="shared" ca="1" si="15"/>
        <v>6.5105107427648927E-6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-2.5515702504075588E-3</v>
      </c>
    </row>
    <row r="36" spans="1:18">
      <c r="A36" s="174">
        <v>20451</v>
      </c>
      <c r="B36" s="174">
        <v>-0.14765098351294678</v>
      </c>
      <c r="C36" s="174">
        <v>1</v>
      </c>
      <c r="D36" s="176">
        <f t="shared" si="5"/>
        <v>2.0451000000000001</v>
      </c>
      <c r="E36" s="176">
        <f t="shared" si="6"/>
        <v>-0.14765098351294678</v>
      </c>
      <c r="F36" s="61">
        <f t="shared" si="7"/>
        <v>2.0451000000000001</v>
      </c>
      <c r="G36" s="61">
        <f t="shared" si="8"/>
        <v>-0.14765098351294678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-0.30196102638232747</v>
      </c>
      <c r="L36" s="61">
        <f t="shared" si="13"/>
        <v>-0.61754049505449793</v>
      </c>
      <c r="M36" s="61">
        <f t="shared" ca="1" si="14"/>
        <v>-0.15001242759042183</v>
      </c>
      <c r="N36" s="61">
        <f t="shared" ca="1" si="15"/>
        <v>5.576418131041964E-6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2.3614440774750445E-3</v>
      </c>
    </row>
    <row r="37" spans="1:18">
      <c r="A37" s="174">
        <v>20473.5</v>
      </c>
      <c r="B37" s="174">
        <v>-0.14953657848479671</v>
      </c>
      <c r="C37" s="174">
        <v>1</v>
      </c>
      <c r="D37" s="176">
        <f t="shared" si="5"/>
        <v>2.0473499999999998</v>
      </c>
      <c r="E37" s="176">
        <f t="shared" si="6"/>
        <v>-0.14953657848479671</v>
      </c>
      <c r="F37" s="61">
        <f t="shared" si="7"/>
        <v>2.0473499999999998</v>
      </c>
      <c r="G37" s="61">
        <f t="shared" si="8"/>
        <v>-0.14953657848479671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-0.30615371396084851</v>
      </c>
      <c r="L37" s="61">
        <f t="shared" si="13"/>
        <v>-0.62680380627774313</v>
      </c>
      <c r="M37" s="61">
        <f t="shared" ca="1" si="14"/>
        <v>-0.15018333534656764</v>
      </c>
      <c r="N37" s="61">
        <f t="shared" ca="1" si="15"/>
        <v>4.1829443824778279E-7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6.4675686177093072E-4</v>
      </c>
    </row>
    <row r="38" spans="1:18">
      <c r="A38" s="174">
        <v>20474</v>
      </c>
      <c r="B38" s="174">
        <v>-0.15032737765027226</v>
      </c>
      <c r="C38" s="174">
        <v>1</v>
      </c>
      <c r="D38" s="176">
        <f t="shared" si="5"/>
        <v>2.0474000000000001</v>
      </c>
      <c r="E38" s="176">
        <f t="shared" si="6"/>
        <v>-0.15032737765027226</v>
      </c>
      <c r="F38" s="61">
        <f t="shared" si="7"/>
        <v>2.0474000000000001</v>
      </c>
      <c r="G38" s="61">
        <f t="shared" si="8"/>
        <v>-0.15032737765027226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-0.30778027300116745</v>
      </c>
      <c r="L38" s="61">
        <f t="shared" si="13"/>
        <v>-0.63014933094259029</v>
      </c>
      <c r="M38" s="61">
        <f t="shared" ca="1" si="14"/>
        <v>-0.15018713408366088</v>
      </c>
      <c r="N38" s="61">
        <f t="shared" ca="1" si="15"/>
        <v>1.9668257975880873E-8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-1.4024356661138104E-4</v>
      </c>
    </row>
    <row r="39" spans="1:18">
      <c r="A39" s="174">
        <v>20511.5</v>
      </c>
      <c r="B39" s="174">
        <v>-0.14753832482012433</v>
      </c>
      <c r="C39" s="174">
        <v>1</v>
      </c>
      <c r="D39" s="176">
        <f t="shared" si="5"/>
        <v>2.0511499999999998</v>
      </c>
      <c r="E39" s="176">
        <f t="shared" si="6"/>
        <v>-0.14753832482012433</v>
      </c>
      <c r="F39" s="61">
        <f t="shared" si="7"/>
        <v>2.0511499999999998</v>
      </c>
      <c r="G39" s="61">
        <f t="shared" si="8"/>
        <v>-0.14753832482012433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-0.30262323495479798</v>
      </c>
      <c r="L39" s="61">
        <f t="shared" si="13"/>
        <v>-0.62072564837753386</v>
      </c>
      <c r="M39" s="61">
        <f t="shared" ca="1" si="14"/>
        <v>-0.15047213687984981</v>
      </c>
      <c r="N39" s="61">
        <f t="shared" ca="1" si="15"/>
        <v>8.6072532017906778E-6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2.9338120597254824E-3</v>
      </c>
    </row>
    <row r="40" spans="1:18">
      <c r="A40" s="174">
        <v>20551.5</v>
      </c>
      <c r="B40" s="174">
        <v>-0.15170552652600147</v>
      </c>
      <c r="C40" s="174">
        <v>1</v>
      </c>
      <c r="D40" s="176">
        <f t="shared" si="5"/>
        <v>2.0551499999999998</v>
      </c>
      <c r="E40" s="176">
        <f t="shared" si="6"/>
        <v>-0.15170552652600147</v>
      </c>
      <c r="F40" s="61">
        <f t="shared" si="7"/>
        <v>2.0551499999999998</v>
      </c>
      <c r="G40" s="61">
        <f t="shared" si="8"/>
        <v>-0.15170552652600147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-0.3117776128399119</v>
      </c>
      <c r="L40" s="61">
        <f t="shared" si="13"/>
        <v>-0.6407497610279449</v>
      </c>
      <c r="M40" s="61">
        <f t="shared" ca="1" si="14"/>
        <v>-0.15077635199859654</v>
      </c>
      <c r="N40" s="61">
        <f t="shared" ca="1" si="15"/>
        <v>8.6336530237817521E-7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-9.2917452740493012E-4</v>
      </c>
    </row>
    <row r="41" spans="1:18">
      <c r="A41" s="174">
        <v>20554.5</v>
      </c>
      <c r="B41" s="174">
        <v>-0.15105065761427036</v>
      </c>
      <c r="C41" s="174">
        <v>1</v>
      </c>
      <c r="D41" s="176">
        <f t="shared" si="5"/>
        <v>2.05545</v>
      </c>
      <c r="E41" s="176">
        <f t="shared" si="6"/>
        <v>-0.15105065761427036</v>
      </c>
      <c r="F41" s="61">
        <f t="shared" si="7"/>
        <v>2.05545</v>
      </c>
      <c r="G41" s="61">
        <f t="shared" si="8"/>
        <v>-0.15105065761427036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-0.31047707419325199</v>
      </c>
      <c r="L41" s="61">
        <f t="shared" si="13"/>
        <v>-0.63817010215051984</v>
      </c>
      <c r="M41" s="61">
        <f t="shared" ca="1" si="14"/>
        <v>-0.15079917696010345</v>
      </c>
      <c r="N41" s="61">
        <f t="shared" ca="1" si="15"/>
        <v>6.3242519420218731E-8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-2.5148065416691345E-4</v>
      </c>
    </row>
    <row r="42" spans="1:18">
      <c r="A42" s="174">
        <v>20577.5</v>
      </c>
      <c r="B42" s="174">
        <v>-0.15413041667107852</v>
      </c>
      <c r="C42" s="174">
        <v>1</v>
      </c>
      <c r="D42" s="176">
        <f t="shared" si="5"/>
        <v>2.05775</v>
      </c>
      <c r="E42" s="176">
        <f t="shared" si="6"/>
        <v>-0.15413041667107852</v>
      </c>
      <c r="F42" s="61">
        <f t="shared" si="7"/>
        <v>2.05775</v>
      </c>
      <c r="G42" s="61">
        <f t="shared" si="8"/>
        <v>-0.15413041667107852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-0.31716186490491183</v>
      </c>
      <c r="L42" s="61">
        <f t="shared" si="13"/>
        <v>-0.65263982750808225</v>
      </c>
      <c r="M42" s="61">
        <f t="shared" ca="1" si="14"/>
        <v>-0.15097420925340296</v>
      </c>
      <c r="N42" s="61">
        <f t="shared" ca="1" si="15"/>
        <v>9.9616452633901951E-6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-3.156207417675555E-3</v>
      </c>
    </row>
    <row r="43" spans="1:18">
      <c r="A43" s="174">
        <v>20632</v>
      </c>
      <c r="B43" s="174">
        <v>-0.15073759235269757</v>
      </c>
      <c r="C43" s="174">
        <v>1</v>
      </c>
      <c r="D43" s="176">
        <f t="shared" si="5"/>
        <v>2.0632000000000001</v>
      </c>
      <c r="E43" s="176">
        <f t="shared" si="6"/>
        <v>-0.15073759235269757</v>
      </c>
      <c r="F43" s="61">
        <f t="shared" si="7"/>
        <v>2.0632000000000001</v>
      </c>
      <c r="G43" s="61">
        <f t="shared" si="8"/>
        <v>-0.15073759235269757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-0.31100180054208565</v>
      </c>
      <c r="L43" s="61">
        <f t="shared" si="13"/>
        <v>-0.64165891487843119</v>
      </c>
      <c r="M43" s="61">
        <f t="shared" ca="1" si="14"/>
        <v>-0.15138924872302364</v>
      </c>
      <c r="N43" s="61">
        <f t="shared" ca="1" si="15"/>
        <v>4.2465602498655565E-7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6.5165637032607582E-4</v>
      </c>
    </row>
    <row r="44" spans="1:18">
      <c r="A44" s="174">
        <v>21197</v>
      </c>
      <c r="B44" s="174">
        <v>-0.16298525952811987</v>
      </c>
      <c r="C44" s="174">
        <v>1</v>
      </c>
      <c r="D44" s="176">
        <f t="shared" si="5"/>
        <v>2.1196999999999999</v>
      </c>
      <c r="E44" s="176">
        <f t="shared" si="6"/>
        <v>-0.16298525952811987</v>
      </c>
      <c r="F44" s="61">
        <f t="shared" si="7"/>
        <v>2.1196999999999999</v>
      </c>
      <c r="G44" s="61">
        <f t="shared" si="8"/>
        <v>-0.16298525952811987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-0.34547985462175568</v>
      </c>
      <c r="L44" s="61">
        <f t="shared" si="13"/>
        <v>-0.73231364784173547</v>
      </c>
      <c r="M44" s="61">
        <f t="shared" ca="1" si="14"/>
        <v>-0.15571590353412382</v>
      </c>
      <c r="N44" s="61">
        <f t="shared" ca="1" si="15"/>
        <v>5.2843536567446408E-5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-7.2693559939960573E-3</v>
      </c>
    </row>
    <row r="45" spans="1:18">
      <c r="A45" s="174">
        <v>21200</v>
      </c>
      <c r="B45" s="174">
        <v>-0.15713302754725544</v>
      </c>
      <c r="C45" s="174">
        <v>1</v>
      </c>
      <c r="D45" s="176">
        <f t="shared" si="5"/>
        <v>2.12</v>
      </c>
      <c r="E45" s="176">
        <f t="shared" si="6"/>
        <v>-0.15713302754725544</v>
      </c>
      <c r="F45" s="61">
        <f t="shared" si="7"/>
        <v>2.12</v>
      </c>
      <c r="G45" s="61">
        <f t="shared" si="8"/>
        <v>-0.15713302754725544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-0.33312201840018157</v>
      </c>
      <c r="L45" s="61">
        <f t="shared" si="13"/>
        <v>-0.70621867900838498</v>
      </c>
      <c r="M45" s="61">
        <f t="shared" ca="1" si="14"/>
        <v>-0.15573899352895024</v>
      </c>
      <c r="N45" s="61">
        <f t="shared" ca="1" si="15"/>
        <v>1.9433308441921619E-6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-1.3940340183052069E-3</v>
      </c>
    </row>
    <row r="46" spans="1:18">
      <c r="A46" s="174">
        <v>22548</v>
      </c>
      <c r="B46" s="174">
        <v>-0.16528896119408804</v>
      </c>
      <c r="C46" s="174">
        <v>1</v>
      </c>
      <c r="D46" s="176">
        <f t="shared" si="5"/>
        <v>2.2547999999999999</v>
      </c>
      <c r="E46" s="176">
        <f t="shared" si="6"/>
        <v>-0.16528896119408804</v>
      </c>
      <c r="F46" s="61">
        <f t="shared" si="7"/>
        <v>2.2547999999999999</v>
      </c>
      <c r="G46" s="61">
        <f t="shared" si="8"/>
        <v>-0.16528896119408804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-0.37269354970042967</v>
      </c>
      <c r="L46" s="61">
        <f t="shared" si="13"/>
        <v>-0.84034941586452883</v>
      </c>
      <c r="M46" s="61">
        <f t="shared" ca="1" si="14"/>
        <v>-0.1662387208762855</v>
      </c>
      <c r="N46" s="61">
        <f t="shared" ca="1" si="15"/>
        <v>9.0204345392781954E-7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9.4975968219745965E-4</v>
      </c>
    </row>
    <row r="47" spans="1:18">
      <c r="A47" s="174">
        <v>22552.5</v>
      </c>
      <c r="B47" s="174">
        <v>-0.16621788364103551</v>
      </c>
      <c r="C47" s="174">
        <v>1</v>
      </c>
      <c r="D47" s="176">
        <f t="shared" si="5"/>
        <v>2.2552500000000002</v>
      </c>
      <c r="E47" s="176">
        <f t="shared" si="6"/>
        <v>-0.16621788364103551</v>
      </c>
      <c r="F47" s="61">
        <f t="shared" si="7"/>
        <v>2.2552500000000002</v>
      </c>
      <c r="G47" s="61">
        <f t="shared" si="8"/>
        <v>-0.16621788364103551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-0.37486288208144536</v>
      </c>
      <c r="L47" s="61">
        <f t="shared" si="13"/>
        <v>-0.8454095148141797</v>
      </c>
      <c r="M47" s="61">
        <f t="shared" ca="1" si="14"/>
        <v>-0.16627418838314076</v>
      </c>
      <c r="N47" s="61">
        <f t="shared" ca="1" si="15"/>
        <v>3.1702239835381929E-9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5.6304742105245387E-5</v>
      </c>
    </row>
    <row r="48" spans="1:18">
      <c r="A48" s="174">
        <v>22558</v>
      </c>
      <c r="B48" s="174">
        <v>-0.1652310404490813</v>
      </c>
      <c r="C48" s="174">
        <v>1</v>
      </c>
      <c r="D48" s="176">
        <f t="shared" si="5"/>
        <v>2.2557999999999998</v>
      </c>
      <c r="E48" s="176">
        <f t="shared" si="6"/>
        <v>-0.1652310404490813</v>
      </c>
      <c r="F48" s="61">
        <f t="shared" si="7"/>
        <v>2.2557999999999998</v>
      </c>
      <c r="G48" s="61">
        <f t="shared" si="8"/>
        <v>-0.1652310404490813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-0.37272818104503758</v>
      </c>
      <c r="L48" s="61">
        <f t="shared" si="13"/>
        <v>-0.84080023080139565</v>
      </c>
      <c r="M48" s="61">
        <f t="shared" ca="1" si="14"/>
        <v>-0.16631754132189186</v>
      </c>
      <c r="N48" s="61">
        <f t="shared" ca="1" si="15"/>
        <v>1.1804841466181175E-6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1.0865008728105641E-3</v>
      </c>
    </row>
    <row r="49" spans="1:18">
      <c r="A49" s="174">
        <v>22558.5</v>
      </c>
      <c r="B49" s="174">
        <v>-0.16622314721067527</v>
      </c>
      <c r="C49" s="174">
        <v>1</v>
      </c>
      <c r="D49" s="176">
        <f t="shared" si="5"/>
        <v>2.2558500000000001</v>
      </c>
      <c r="E49" s="176">
        <f t="shared" si="6"/>
        <v>-0.16622314721067527</v>
      </c>
      <c r="F49" s="61">
        <f t="shared" si="7"/>
        <v>2.2558500000000001</v>
      </c>
      <c r="G49" s="61">
        <f t="shared" si="8"/>
        <v>-0.16622314721067527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-0.37497448663520183</v>
      </c>
      <c r="L49" s="61">
        <f t="shared" si="13"/>
        <v>-0.84588619567602008</v>
      </c>
      <c r="M49" s="61">
        <f t="shared" ca="1" si="14"/>
        <v>-0.16632148270343503</v>
      </c>
      <c r="N49" s="61">
        <f t="shared" ca="1" si="15"/>
        <v>9.6698691363037522E-9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9.8335492759754617E-5</v>
      </c>
    </row>
    <row r="50" spans="1:18">
      <c r="A50" s="174">
        <v>22570</v>
      </c>
      <c r="B50" s="174">
        <v>-0.16484167641356506</v>
      </c>
      <c r="C50" s="174">
        <v>1</v>
      </c>
      <c r="D50" s="176">
        <f t="shared" si="5"/>
        <v>2.2570000000000001</v>
      </c>
      <c r="E50" s="176">
        <f t="shared" si="6"/>
        <v>-0.16484167641356506</v>
      </c>
      <c r="F50" s="61">
        <f t="shared" si="7"/>
        <v>2.2570000000000001</v>
      </c>
      <c r="G50" s="61">
        <f t="shared" si="8"/>
        <v>-0.16484167641356506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-0.37204766366541636</v>
      </c>
      <c r="L50" s="61">
        <f t="shared" si="13"/>
        <v>-0.83971157689284481</v>
      </c>
      <c r="M50" s="61">
        <f t="shared" ca="1" si="14"/>
        <v>-0.16641214392240739</v>
      </c>
      <c r="N50" s="61">
        <f t="shared" ca="1" si="15"/>
        <v>2.4663681963294069E-6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1.5704675088423214E-3</v>
      </c>
    </row>
    <row r="51" spans="1:18">
      <c r="A51" s="174">
        <v>22572.5</v>
      </c>
      <c r="B51" s="174">
        <v>-0.16650224487446005</v>
      </c>
      <c r="C51" s="174">
        <v>1</v>
      </c>
      <c r="D51" s="176">
        <f t="shared" si="5"/>
        <v>2.25725</v>
      </c>
      <c r="E51" s="176">
        <f t="shared" si="6"/>
        <v>-0.16650224487446005</v>
      </c>
      <c r="F51" s="61">
        <f t="shared" si="7"/>
        <v>2.25725</v>
      </c>
      <c r="G51" s="61">
        <f t="shared" si="8"/>
        <v>-0.16650224487446005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-0.37583719224287493</v>
      </c>
      <c r="L51" s="61">
        <f t="shared" si="13"/>
        <v>-0.84835850219022946</v>
      </c>
      <c r="M51" s="61">
        <f t="shared" ca="1" si="14"/>
        <v>-0.16643185527813906</v>
      </c>
      <c r="N51" s="61">
        <f t="shared" ca="1" si="15"/>
        <v>4.9546952702328601E-9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-7.0389596320996617E-5</v>
      </c>
    </row>
    <row r="52" spans="1:18">
      <c r="A52" s="174">
        <v>22573</v>
      </c>
      <c r="B52" s="174">
        <v>-0.16569435937198884</v>
      </c>
      <c r="C52" s="174">
        <v>1</v>
      </c>
      <c r="D52" s="176">
        <f t="shared" si="5"/>
        <v>2.2572999999999999</v>
      </c>
      <c r="E52" s="176">
        <f t="shared" si="6"/>
        <v>-0.16569435937198884</v>
      </c>
      <c r="F52" s="61">
        <f t="shared" si="7"/>
        <v>2.2572999999999999</v>
      </c>
      <c r="G52" s="61">
        <f t="shared" si="8"/>
        <v>-0.16569435937198884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-0.37402187741039039</v>
      </c>
      <c r="L52" s="61">
        <f t="shared" si="13"/>
        <v>-0.84427958387847413</v>
      </c>
      <c r="M52" s="61">
        <f t="shared" ca="1" si="14"/>
        <v>-0.16643579765193189</v>
      </c>
      <c r="N52" s="61">
        <f t="shared" ca="1" si="15"/>
        <v>5.4973072296491141E-7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7.4143827994305189E-4</v>
      </c>
    </row>
    <row r="53" spans="1:18">
      <c r="A53" s="174">
        <v>23577</v>
      </c>
      <c r="B53" s="174">
        <v>-0.18116213019706207</v>
      </c>
      <c r="C53" s="174">
        <v>1</v>
      </c>
      <c r="D53" s="176">
        <f t="shared" si="5"/>
        <v>2.3576999999999999</v>
      </c>
      <c r="E53" s="176">
        <f t="shared" si="6"/>
        <v>-0.18116213019706207</v>
      </c>
      <c r="F53" s="61">
        <f t="shared" si="7"/>
        <v>2.3576999999999999</v>
      </c>
      <c r="G53" s="61">
        <f t="shared" si="8"/>
        <v>-0.18116213019706207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-0.42712595436561324</v>
      </c>
      <c r="L53" s="61">
        <f t="shared" si="13"/>
        <v>-1.0070348626078063</v>
      </c>
      <c r="M53" s="61">
        <f t="shared" ca="1" si="14"/>
        <v>-0.17442109813795567</v>
      </c>
      <c r="N53" s="61">
        <f t="shared" ca="1" si="15"/>
        <v>4.5441513221900193E-5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-6.7410320591063944E-3</v>
      </c>
    </row>
    <row r="54" spans="1:18">
      <c r="A54" s="174">
        <v>23600</v>
      </c>
      <c r="B54" s="174">
        <v>-0.18102178918067749</v>
      </c>
      <c r="C54" s="174">
        <v>1</v>
      </c>
      <c r="D54" s="176">
        <f t="shared" si="5"/>
        <v>2.36</v>
      </c>
      <c r="E54" s="176">
        <f t="shared" si="6"/>
        <v>-0.18102178918067749</v>
      </c>
      <c r="F54" s="61">
        <f t="shared" si="7"/>
        <v>2.36</v>
      </c>
      <c r="G54" s="61">
        <f t="shared" si="8"/>
        <v>-0.18102178918067749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-0.42721142246639887</v>
      </c>
      <c r="L54" s="61">
        <f t="shared" si="13"/>
        <v>-1.0082189570207012</v>
      </c>
      <c r="M54" s="61">
        <f t="shared" ca="1" si="14"/>
        <v>-0.17460564473736809</v>
      </c>
      <c r="N54" s="61">
        <f t="shared" ca="1" si="15"/>
        <v>4.1166909517410115E-5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-6.4161444433094017E-3</v>
      </c>
    </row>
    <row r="55" spans="1:18">
      <c r="A55" s="174">
        <v>23620</v>
      </c>
      <c r="B55" s="174">
        <v>-0.17622620436849484</v>
      </c>
      <c r="C55" s="174">
        <v>1</v>
      </c>
      <c r="D55" s="176">
        <f t="shared" si="5"/>
        <v>2.3620000000000001</v>
      </c>
      <c r="E55" s="176">
        <f t="shared" si="6"/>
        <v>-0.17622620436849484</v>
      </c>
      <c r="F55" s="61">
        <f t="shared" si="7"/>
        <v>2.3620000000000001</v>
      </c>
      <c r="G55" s="61">
        <f t="shared" si="8"/>
        <v>-0.17622620436849484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-0.41624629471838481</v>
      </c>
      <c r="L55" s="61">
        <f t="shared" si="13"/>
        <v>-0.98317374812482494</v>
      </c>
      <c r="M55" s="61">
        <f t="shared" ca="1" si="14"/>
        <v>-0.17476617889187748</v>
      </c>
      <c r="N55" s="61">
        <f t="shared" ca="1" si="15"/>
        <v>2.1316743923717502E-6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-1.4600254766173604E-3</v>
      </c>
    </row>
    <row r="56" spans="1:18">
      <c r="A56" s="174">
        <v>23666</v>
      </c>
      <c r="B56" s="174">
        <v>-0.17684763389439651</v>
      </c>
      <c r="C56" s="174">
        <v>1</v>
      </c>
      <c r="D56" s="176">
        <f t="shared" si="5"/>
        <v>2.3666</v>
      </c>
      <c r="E56" s="176">
        <f t="shared" si="6"/>
        <v>-0.17684763389439651</v>
      </c>
      <c r="F56" s="61">
        <f t="shared" si="7"/>
        <v>2.3666</v>
      </c>
      <c r="G56" s="61">
        <f t="shared" si="8"/>
        <v>-0.17684763389439651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-0.41852761037447878</v>
      </c>
      <c r="L56" s="61">
        <f t="shared" si="13"/>
        <v>-0.99048744271224154</v>
      </c>
      <c r="M56" s="61">
        <f t="shared" ca="1" si="14"/>
        <v>-0.17513561520380944</v>
      </c>
      <c r="N56" s="61">
        <f t="shared" ca="1" si="15"/>
        <v>2.9310079969194633E-6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-1.7120186905870693E-3</v>
      </c>
    </row>
    <row r="57" spans="1:18">
      <c r="A57" s="174">
        <v>23666.5</v>
      </c>
      <c r="B57" s="174">
        <v>-0.17454026783764026</v>
      </c>
      <c r="C57" s="174">
        <v>1</v>
      </c>
      <c r="D57" s="176">
        <f t="shared" si="5"/>
        <v>2.3666499999999999</v>
      </c>
      <c r="E57" s="176">
        <f t="shared" si="6"/>
        <v>-0.17454026783764026</v>
      </c>
      <c r="F57" s="61">
        <f t="shared" si="7"/>
        <v>2.3666499999999999</v>
      </c>
      <c r="G57" s="61">
        <f t="shared" si="8"/>
        <v>-0.17454026783764026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-0.4130757248779513</v>
      </c>
      <c r="L57" s="61">
        <f t="shared" si="13"/>
        <v>-0.97760566428240336</v>
      </c>
      <c r="M57" s="61">
        <f t="shared" ca="1" si="14"/>
        <v>-0.17513963240691674</v>
      </c>
      <c r="N57" s="61">
        <f t="shared" ca="1" si="15"/>
        <v>3.5923788690397822E-7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5.9936456927647819E-4</v>
      </c>
    </row>
    <row r="58" spans="1:18">
      <c r="A58" s="174">
        <v>25712.5</v>
      </c>
      <c r="B58" s="174">
        <v>-0.18970272147112072</v>
      </c>
      <c r="C58" s="174">
        <v>1</v>
      </c>
      <c r="D58" s="176">
        <f t="shared" si="5"/>
        <v>2.57125</v>
      </c>
      <c r="E58" s="176">
        <f t="shared" si="6"/>
        <v>-0.18970272147112072</v>
      </c>
      <c r="F58" s="61">
        <f t="shared" si="7"/>
        <v>2.57125</v>
      </c>
      <c r="G58" s="61">
        <f t="shared" si="8"/>
        <v>-0.18970272147112072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-0.48777312258261912</v>
      </c>
      <c r="L58" s="61">
        <f t="shared" si="13"/>
        <v>-1.2541866414405594</v>
      </c>
      <c r="M58" s="61">
        <f t="shared" ca="1" si="14"/>
        <v>-0.19186455769199168</v>
      </c>
      <c r="N58" s="61">
        <f t="shared" ca="1" si="15"/>
        <v>4.6735358458696374E-6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2.1618362208709607E-3</v>
      </c>
    </row>
    <row r="59" spans="1:18">
      <c r="A59" s="174">
        <v>25886</v>
      </c>
      <c r="B59" s="174">
        <v>-0.19106008547754816</v>
      </c>
      <c r="C59" s="174">
        <v>1</v>
      </c>
      <c r="D59" s="176">
        <f t="shared" si="5"/>
        <v>2.5886</v>
      </c>
      <c r="E59" s="176">
        <f t="shared" si="6"/>
        <v>-0.19106008547754816</v>
      </c>
      <c r="F59" s="61">
        <f t="shared" si="7"/>
        <v>2.5886</v>
      </c>
      <c r="G59" s="61">
        <f t="shared" si="8"/>
        <v>-0.19106008547754816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-0.49457813726718114</v>
      </c>
      <c r="L59" s="61">
        <f t="shared" si="13"/>
        <v>-1.2802649661298251</v>
      </c>
      <c r="M59" s="61">
        <f t="shared" ca="1" si="14"/>
        <v>-0.19330917645410312</v>
      </c>
      <c r="N59" s="61">
        <f t="shared" ca="1" si="15"/>
        <v>5.0584102208209307E-6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2.2490909765549572E-3</v>
      </c>
    </row>
    <row r="60" spans="1:18">
      <c r="A60" s="174">
        <v>26761.5</v>
      </c>
      <c r="B60" s="174">
        <v>-0.19914244537196188</v>
      </c>
      <c r="C60" s="174">
        <v>1</v>
      </c>
      <c r="D60" s="176">
        <f t="shared" si="5"/>
        <v>2.6761499999999998</v>
      </c>
      <c r="E60" s="176">
        <f t="shared" si="6"/>
        <v>-0.19914244537196188</v>
      </c>
      <c r="F60" s="61">
        <f t="shared" si="7"/>
        <v>2.6761499999999998</v>
      </c>
      <c r="G60" s="61">
        <f t="shared" si="8"/>
        <v>-0.19914244537196188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-0.53293505518217577</v>
      </c>
      <c r="L60" s="61">
        <f t="shared" si="13"/>
        <v>-1.4262141479257795</v>
      </c>
      <c r="M60" s="61">
        <f t="shared" ca="1" si="14"/>
        <v>-0.20066172793762266</v>
      </c>
      <c r="N60" s="61">
        <f t="shared" ca="1" si="15"/>
        <v>2.3082195143207989E-6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1.5192825656607789E-3</v>
      </c>
    </row>
    <row r="61" spans="1:18">
      <c r="A61" s="174">
        <v>26770</v>
      </c>
      <c r="B61" s="174">
        <v>-0.1989291772799798</v>
      </c>
      <c r="C61" s="174">
        <v>1</v>
      </c>
      <c r="D61" s="176">
        <f t="shared" si="5"/>
        <v>2.677</v>
      </c>
      <c r="E61" s="176">
        <f t="shared" si="6"/>
        <v>-0.1989291772799798</v>
      </c>
      <c r="F61" s="61">
        <f t="shared" si="7"/>
        <v>2.677</v>
      </c>
      <c r="G61" s="61">
        <f t="shared" si="8"/>
        <v>-0.1989291772799798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-0.53253340757850598</v>
      </c>
      <c r="L61" s="61">
        <f t="shared" si="13"/>
        <v>-1.4255919320876604</v>
      </c>
      <c r="M61" s="61">
        <f t="shared" ca="1" si="14"/>
        <v>-0.20073362612325188</v>
      </c>
      <c r="N61" s="61">
        <f t="shared" ca="1" si="15"/>
        <v>3.2560356279859379E-6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1.8044488432720773E-3</v>
      </c>
    </row>
    <row r="62" spans="1:18">
      <c r="A62" s="174">
        <v>26790</v>
      </c>
      <c r="B62" s="174">
        <v>-0.1989626786646084</v>
      </c>
      <c r="C62" s="174">
        <v>1</v>
      </c>
      <c r="D62" s="176">
        <f t="shared" si="5"/>
        <v>2.6789999999999998</v>
      </c>
      <c r="E62" s="176">
        <f t="shared" si="6"/>
        <v>-0.1989626786646084</v>
      </c>
      <c r="F62" s="61">
        <f t="shared" si="7"/>
        <v>2.6789999999999998</v>
      </c>
      <c r="G62" s="61">
        <f t="shared" si="8"/>
        <v>-0.1989626786646084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-0.53302101614248587</v>
      </c>
      <c r="L62" s="61">
        <f t="shared" si="13"/>
        <v>-1.4279633022457197</v>
      </c>
      <c r="M62" s="61">
        <f t="shared" ca="1" si="14"/>
        <v>-0.20090283733041073</v>
      </c>
      <c r="N62" s="61">
        <f t="shared" ca="1" si="15"/>
        <v>3.7642156484878667E-6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1.9401586658023273E-3</v>
      </c>
    </row>
    <row r="63" spans="1:18">
      <c r="A63" s="174">
        <v>26804.5</v>
      </c>
      <c r="B63" s="174">
        <v>-0.20096947896043207</v>
      </c>
      <c r="C63" s="174">
        <v>1</v>
      </c>
      <c r="D63" s="176">
        <f t="shared" si="5"/>
        <v>2.68045</v>
      </c>
      <c r="E63" s="176">
        <f t="shared" si="6"/>
        <v>-0.20096947896043207</v>
      </c>
      <c r="F63" s="61">
        <f t="shared" si="7"/>
        <v>2.68045</v>
      </c>
      <c r="G63" s="61">
        <f t="shared" si="8"/>
        <v>-0.20096947896043207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-0.53868863987949012</v>
      </c>
      <c r="L63" s="61">
        <f t="shared" si="13"/>
        <v>-1.4439279647649792</v>
      </c>
      <c r="M63" s="61">
        <f t="shared" ca="1" si="14"/>
        <v>-0.2010255496882159</v>
      </c>
      <c r="N63" s="61">
        <f t="shared" ca="1" si="15"/>
        <v>3.1439265142077601E-9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5.6070727783824603E-5</v>
      </c>
    </row>
    <row r="64" spans="1:18">
      <c r="A64" s="174">
        <v>26804.5</v>
      </c>
      <c r="B64" s="174">
        <v>-0.2001694789588139</v>
      </c>
      <c r="C64" s="174">
        <v>1</v>
      </c>
      <c r="D64" s="176">
        <f t="shared" si="5"/>
        <v>2.68045</v>
      </c>
      <c r="E64" s="176">
        <f t="shared" si="6"/>
        <v>-0.2001694789588139</v>
      </c>
      <c r="F64" s="61">
        <f t="shared" si="7"/>
        <v>2.68045</v>
      </c>
      <c r="G64" s="61">
        <f t="shared" si="8"/>
        <v>-0.2001694789588139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-0.53654427987515274</v>
      </c>
      <c r="L64" s="61">
        <f t="shared" si="13"/>
        <v>-1.4381801149913531</v>
      </c>
      <c r="M64" s="61">
        <f t="shared" ca="1" si="14"/>
        <v>-0.2010255496882159</v>
      </c>
      <c r="N64" s="61">
        <f t="shared" ca="1" si="15"/>
        <v>7.3285709373886811E-7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8.5607072940199758E-4</v>
      </c>
    </row>
    <row r="65" spans="1:18">
      <c r="A65" s="174">
        <v>26836</v>
      </c>
      <c r="B65" s="174">
        <v>-0.19984979908583139</v>
      </c>
      <c r="C65" s="174">
        <v>1</v>
      </c>
      <c r="D65" s="176">
        <f t="shared" si="5"/>
        <v>2.6836000000000002</v>
      </c>
      <c r="E65" s="176">
        <f t="shared" si="6"/>
        <v>-0.19984979908583139</v>
      </c>
      <c r="F65" s="61">
        <f t="shared" si="7"/>
        <v>2.6836000000000002</v>
      </c>
      <c r="G65" s="61">
        <f t="shared" si="8"/>
        <v>-0.19984979908583139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-0.53631692082673721</v>
      </c>
      <c r="L65" s="61">
        <f t="shared" si="13"/>
        <v>-1.4392600887306322</v>
      </c>
      <c r="M65" s="61">
        <f t="shared" ca="1" si="14"/>
        <v>-0.20129223086343634</v>
      </c>
      <c r="N65" s="61">
        <f t="shared" ca="1" si="15"/>
        <v>2.0806094330445665E-6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1.4424317776049467E-3</v>
      </c>
    </row>
    <row r="66" spans="1:18">
      <c r="A66" s="174">
        <v>26839</v>
      </c>
      <c r="B66" s="174">
        <v>-0.20520983146628499</v>
      </c>
      <c r="C66" s="174">
        <v>1</v>
      </c>
      <c r="D66" s="176">
        <f t="shared" si="5"/>
        <v>2.6839</v>
      </c>
      <c r="E66" s="176">
        <f t="shared" si="6"/>
        <v>-0.20520983146628499</v>
      </c>
      <c r="F66" s="61">
        <f t="shared" si="7"/>
        <v>2.6839</v>
      </c>
      <c r="G66" s="61">
        <f t="shared" si="8"/>
        <v>-0.20520983146628499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-0.55076266667236229</v>
      </c>
      <c r="L66" s="61">
        <f t="shared" si="13"/>
        <v>-1.4781919210819532</v>
      </c>
      <c r="M66" s="61">
        <f t="shared" ca="1" si="14"/>
        <v>-0.20131763615321016</v>
      </c>
      <c r="N66" s="61">
        <f t="shared" ca="1" si="15"/>
        <v>1.5149184355121682E-5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-3.892195313074831E-3</v>
      </c>
    </row>
    <row r="67" spans="1:18">
      <c r="A67" s="174">
        <v>26915</v>
      </c>
      <c r="B67" s="174">
        <v>-0.20149739907354869</v>
      </c>
      <c r="C67" s="174">
        <v>1</v>
      </c>
      <c r="D67" s="176">
        <f t="shared" si="5"/>
        <v>2.6915</v>
      </c>
      <c r="E67" s="176">
        <f t="shared" si="6"/>
        <v>-0.20149739907354869</v>
      </c>
      <c r="F67" s="61">
        <f t="shared" si="7"/>
        <v>2.6915</v>
      </c>
      <c r="G67" s="61">
        <f t="shared" si="8"/>
        <v>-0.20149739907354869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-0.54233024960645626</v>
      </c>
      <c r="L67" s="61">
        <f t="shared" si="13"/>
        <v>-1.4596818668157769</v>
      </c>
      <c r="M67" s="61">
        <f t="shared" ca="1" si="14"/>
        <v>-0.2019616476872928</v>
      </c>
      <c r="N67" s="61">
        <f t="shared" ca="1" si="15"/>
        <v>2.1552677536332925E-7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4.6424861374411153E-4</v>
      </c>
    </row>
    <row r="68" spans="1:18">
      <c r="A68" s="174">
        <v>28010</v>
      </c>
      <c r="B68" s="174">
        <v>-0.21085907684130764</v>
      </c>
      <c r="C68" s="174">
        <v>1</v>
      </c>
      <c r="D68" s="176">
        <f t="shared" si="5"/>
        <v>2.8010000000000002</v>
      </c>
      <c r="E68" s="176">
        <f t="shared" si="6"/>
        <v>-0.21085907684130764</v>
      </c>
      <c r="F68" s="61">
        <f t="shared" si="7"/>
        <v>2.8010000000000002</v>
      </c>
      <c r="G68" s="61">
        <f t="shared" si="8"/>
        <v>-0.21085907684130764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-0.59061627423250274</v>
      </c>
      <c r="L68" s="61">
        <f t="shared" si="13"/>
        <v>-1.6543161841252403</v>
      </c>
      <c r="M68" s="61">
        <f t="shared" ca="1" si="14"/>
        <v>-0.21132824340596429</v>
      </c>
      <c r="N68" s="61">
        <f t="shared" ca="1" si="15"/>
        <v>2.2011726539172054E-7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4.6916656465664786E-4</v>
      </c>
    </row>
    <row r="69" spans="1:18">
      <c r="A69" s="174">
        <v>28679.5</v>
      </c>
      <c r="B69" s="174">
        <v>-0.21947201418075549</v>
      </c>
      <c r="C69" s="174">
        <v>1</v>
      </c>
      <c r="D69" s="176">
        <f t="shared" si="5"/>
        <v>2.86795</v>
      </c>
      <c r="E69" s="176">
        <f t="shared" si="6"/>
        <v>-0.21947201418075549</v>
      </c>
      <c r="F69" s="61">
        <f t="shared" si="7"/>
        <v>2.86795</v>
      </c>
      <c r="G69" s="61">
        <f t="shared" si="8"/>
        <v>-0.21947201418075549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-0.6294347630696977</v>
      </c>
      <c r="L69" s="61">
        <f t="shared" si="13"/>
        <v>-1.8051874287457395</v>
      </c>
      <c r="M69" s="61">
        <f t="shared" ca="1" si="14"/>
        <v>-0.21713596524447318</v>
      </c>
      <c r="N69" s="61">
        <f t="shared" ca="1" si="15"/>
        <v>5.4571246327057066E-6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-2.3360489362823089E-3</v>
      </c>
    </row>
    <row r="70" spans="1:18">
      <c r="A70" s="174">
        <v>28679.5</v>
      </c>
      <c r="B70" s="174">
        <v>-0.21946201417737013</v>
      </c>
      <c r="C70" s="174">
        <v>1</v>
      </c>
      <c r="D70" s="176">
        <f t="shared" si="5"/>
        <v>2.86795</v>
      </c>
      <c r="E70" s="176">
        <f t="shared" si="6"/>
        <v>-0.21946201417737013</v>
      </c>
      <c r="F70" s="61">
        <f t="shared" si="7"/>
        <v>2.86795</v>
      </c>
      <c r="G70" s="61">
        <f t="shared" si="8"/>
        <v>-0.21946201417737013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-0.62940608355998862</v>
      </c>
      <c r="L70" s="61">
        <f t="shared" si="13"/>
        <v>-1.8051051773458693</v>
      </c>
      <c r="M70" s="61">
        <f t="shared" ca="1" si="14"/>
        <v>-0.21713596524447318</v>
      </c>
      <c r="N70" s="61">
        <f t="shared" ca="1" si="15"/>
        <v>5.410503638231046E-6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-2.3260489328969514E-3</v>
      </c>
    </row>
    <row r="71" spans="1:18">
      <c r="A71" s="174">
        <v>28725.5</v>
      </c>
      <c r="B71" s="174">
        <v>-0.21203013323745065</v>
      </c>
      <c r="C71" s="174">
        <v>1</v>
      </c>
      <c r="D71" s="176">
        <f t="shared" si="5"/>
        <v>2.8725499999999999</v>
      </c>
      <c r="E71" s="176">
        <f t="shared" si="6"/>
        <v>-0.21203013323745065</v>
      </c>
      <c r="F71" s="61">
        <f t="shared" si="7"/>
        <v>2.8725499999999999</v>
      </c>
      <c r="G71" s="61">
        <f t="shared" si="8"/>
        <v>-0.21203013323745065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-0.60906715923123889</v>
      </c>
      <c r="L71" s="61">
        <f t="shared" si="13"/>
        <v>-1.7495758682496951</v>
      </c>
      <c r="M71" s="61">
        <f t="shared" ca="1" si="14"/>
        <v>-0.21753725441448823</v>
      </c>
      <c r="N71" s="61">
        <f t="shared" ca="1" si="15"/>
        <v>3.032838365857581E-5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5.5071211770375827E-3</v>
      </c>
    </row>
    <row r="72" spans="1:18">
      <c r="A72" s="174">
        <v>30074</v>
      </c>
      <c r="B72" s="174">
        <v>-0.22503737171093807</v>
      </c>
      <c r="C72" s="174">
        <v>1</v>
      </c>
      <c r="D72" s="176">
        <f t="shared" si="5"/>
        <v>3.0074000000000001</v>
      </c>
      <c r="E72" s="176">
        <f t="shared" si="6"/>
        <v>-0.22503737171093807</v>
      </c>
      <c r="F72" s="61">
        <f t="shared" si="7"/>
        <v>3.0074000000000001</v>
      </c>
      <c r="G72" s="61">
        <f t="shared" si="8"/>
        <v>-0.22503737171093807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-0.67677739168347517</v>
      </c>
      <c r="L72" s="61">
        <f t="shared" si="13"/>
        <v>-2.0353403277488833</v>
      </c>
      <c r="M72" s="61">
        <f t="shared" ca="1" si="14"/>
        <v>-0.22942981704696305</v>
      </c>
      <c r="N72" s="61">
        <f t="shared" ca="1" si="15"/>
        <v>1.9293576029967604E-5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4.3924453360249804E-3</v>
      </c>
    </row>
    <row r="73" spans="1:18">
      <c r="A73" s="174">
        <v>30950</v>
      </c>
      <c r="B73" s="174">
        <v>-0.2438654653234934</v>
      </c>
      <c r="C73" s="174">
        <v>1</v>
      </c>
      <c r="D73" s="176">
        <f t="shared" si="5"/>
        <v>3.0950000000000002</v>
      </c>
      <c r="E73" s="176">
        <f t="shared" si="6"/>
        <v>-0.2438654653234934</v>
      </c>
      <c r="F73" s="61">
        <f t="shared" si="7"/>
        <v>3.0950000000000002</v>
      </c>
      <c r="G73" s="61">
        <f t="shared" si="8"/>
        <v>-0.2438654653234934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-0.75476361517621215</v>
      </c>
      <c r="L73" s="61">
        <f t="shared" si="13"/>
        <v>-2.3359933889703766</v>
      </c>
      <c r="M73" s="61">
        <f t="shared" ca="1" si="14"/>
        <v>-0.23728870164586968</v>
      </c>
      <c r="N73" s="61">
        <f t="shared" ca="1" si="15"/>
        <v>4.3253820471310684E-5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-6.5767636776237204E-3</v>
      </c>
    </row>
    <row r="74" spans="1:18">
      <c r="A74" s="174">
        <v>30950</v>
      </c>
      <c r="B74" s="174">
        <v>-0.24384546532399864</v>
      </c>
      <c r="C74" s="174">
        <v>1</v>
      </c>
      <c r="D74" s="176">
        <f t="shared" si="5"/>
        <v>3.0950000000000002</v>
      </c>
      <c r="E74" s="176">
        <f t="shared" si="6"/>
        <v>-0.24384546532399864</v>
      </c>
      <c r="F74" s="61">
        <f t="shared" si="7"/>
        <v>3.0950000000000002</v>
      </c>
      <c r="G74" s="61">
        <f t="shared" si="8"/>
        <v>-0.24384546532399864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-0.75470171517777584</v>
      </c>
      <c r="L74" s="61">
        <f t="shared" si="13"/>
        <v>-2.3358018084752166</v>
      </c>
      <c r="M74" s="61">
        <f t="shared" ca="1" si="14"/>
        <v>-0.23728870164586968</v>
      </c>
      <c r="N74" s="61">
        <f t="shared" ca="1" si="15"/>
        <v>4.2991149930831248E-5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-6.5567636781289629E-3</v>
      </c>
    </row>
    <row r="75" spans="1:18">
      <c r="A75" s="174">
        <v>30950</v>
      </c>
      <c r="B75" s="174">
        <v>-0.24356546532379608</v>
      </c>
      <c r="C75" s="174">
        <v>1</v>
      </c>
      <c r="D75" s="176">
        <f t="shared" si="5"/>
        <v>3.0950000000000002</v>
      </c>
      <c r="E75" s="176">
        <f t="shared" si="6"/>
        <v>-0.24356546532379608</v>
      </c>
      <c r="F75" s="61">
        <f t="shared" si="7"/>
        <v>3.0950000000000002</v>
      </c>
      <c r="G75" s="61">
        <f t="shared" si="8"/>
        <v>-0.24356546532379608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-0.75383511517714896</v>
      </c>
      <c r="L75" s="61">
        <f t="shared" si="13"/>
        <v>-2.333119681473276</v>
      </c>
      <c r="M75" s="61">
        <f t="shared" ca="1" si="14"/>
        <v>-0.23728870164586968</v>
      </c>
      <c r="N75" s="61">
        <f t="shared" ca="1" si="15"/>
        <v>3.939776226853615E-5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-6.2767636779264002E-3</v>
      </c>
    </row>
    <row r="76" spans="1:18">
      <c r="A76" s="174">
        <v>30950</v>
      </c>
      <c r="B76" s="174">
        <v>-0.24354546532430132</v>
      </c>
      <c r="C76" s="174">
        <v>1</v>
      </c>
      <c r="D76" s="176">
        <f t="shared" si="5"/>
        <v>3.0950000000000002</v>
      </c>
      <c r="E76" s="176">
        <f t="shared" si="6"/>
        <v>-0.24354546532430132</v>
      </c>
      <c r="F76" s="61">
        <f t="shared" si="7"/>
        <v>3.0950000000000002</v>
      </c>
      <c r="G76" s="61">
        <f t="shared" si="8"/>
        <v>-0.24354546532430132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-0.75377321517871265</v>
      </c>
      <c r="L76" s="61">
        <f t="shared" si="13"/>
        <v>-2.332928100978116</v>
      </c>
      <c r="M76" s="61">
        <f t="shared" ca="1" si="14"/>
        <v>-0.23728870164586968</v>
      </c>
      <c r="N76" s="61">
        <f t="shared" ca="1" si="15"/>
        <v>3.9147091727741461E-5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-6.2567636784316427E-3</v>
      </c>
    </row>
    <row r="77" spans="1:18">
      <c r="A77" s="174">
        <v>30950</v>
      </c>
      <c r="B77" s="174">
        <v>-0.24354546532430132</v>
      </c>
      <c r="C77" s="174">
        <v>1</v>
      </c>
      <c r="D77" s="176">
        <f t="shared" si="5"/>
        <v>3.0950000000000002</v>
      </c>
      <c r="E77" s="176">
        <f t="shared" si="6"/>
        <v>-0.24354546532430132</v>
      </c>
      <c r="F77" s="61">
        <f t="shared" si="7"/>
        <v>3.0950000000000002</v>
      </c>
      <c r="G77" s="61">
        <f t="shared" si="8"/>
        <v>-0.24354546532430132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-0.75377321517871265</v>
      </c>
      <c r="L77" s="61">
        <f t="shared" si="13"/>
        <v>-2.332928100978116</v>
      </c>
      <c r="M77" s="61">
        <f t="shared" ca="1" si="14"/>
        <v>-0.23728870164586968</v>
      </c>
      <c r="N77" s="61">
        <f t="shared" ca="1" si="15"/>
        <v>3.9147091727741461E-5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-6.2567636784316427E-3</v>
      </c>
    </row>
    <row r="78" spans="1:18">
      <c r="A78" s="174">
        <v>30950</v>
      </c>
      <c r="B78" s="174">
        <v>-0.24353546532819192</v>
      </c>
      <c r="C78" s="174">
        <v>1</v>
      </c>
      <c r="D78" s="176">
        <f t="shared" si="5"/>
        <v>3.0950000000000002</v>
      </c>
      <c r="E78" s="176">
        <f t="shared" si="6"/>
        <v>-0.24353546532819192</v>
      </c>
      <c r="F78" s="61">
        <f t="shared" si="7"/>
        <v>3.0950000000000002</v>
      </c>
      <c r="G78" s="61">
        <f t="shared" si="8"/>
        <v>-0.24353546532819192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-0.75374226519075405</v>
      </c>
      <c r="L78" s="61">
        <f t="shared" si="13"/>
        <v>-2.3328323107653839</v>
      </c>
      <c r="M78" s="61">
        <f t="shared" ca="1" si="14"/>
        <v>-0.23728870164586968</v>
      </c>
      <c r="N78" s="61">
        <f t="shared" ca="1" si="15"/>
        <v>3.9022056502780143E-5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-6.2467636823222428E-3</v>
      </c>
    </row>
    <row r="79" spans="1:18">
      <c r="A79" s="174">
        <v>30950</v>
      </c>
      <c r="B79" s="174">
        <v>-0.24334546532935375</v>
      </c>
      <c r="C79" s="174">
        <v>1</v>
      </c>
      <c r="D79" s="176">
        <f t="shared" si="5"/>
        <v>3.0950000000000002</v>
      </c>
      <c r="E79" s="176">
        <f t="shared" si="6"/>
        <v>-0.24334546532935375</v>
      </c>
      <c r="F79" s="61">
        <f t="shared" si="7"/>
        <v>3.0950000000000002</v>
      </c>
      <c r="G79" s="61">
        <f t="shared" si="8"/>
        <v>-0.24334546532935375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-0.75315421519434989</v>
      </c>
      <c r="L79" s="61">
        <f t="shared" si="13"/>
        <v>-2.3310122960265129</v>
      </c>
      <c r="M79" s="61">
        <f t="shared" ca="1" si="14"/>
        <v>-0.23728870164586968</v>
      </c>
      <c r="N79" s="61">
        <f t="shared" ca="1" si="15"/>
        <v>3.6684386317571489E-5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-6.0567636834840677E-3</v>
      </c>
    </row>
    <row r="80" spans="1:18">
      <c r="A80" s="174">
        <v>30950</v>
      </c>
      <c r="B80" s="174">
        <v>-0.24331546532647363</v>
      </c>
      <c r="C80" s="174">
        <v>1</v>
      </c>
      <c r="D80" s="176">
        <f t="shared" si="5"/>
        <v>3.0950000000000002</v>
      </c>
      <c r="E80" s="176">
        <f t="shared" si="6"/>
        <v>-0.24331546532647363</v>
      </c>
      <c r="F80" s="61">
        <f t="shared" si="7"/>
        <v>3.0950000000000002</v>
      </c>
      <c r="G80" s="61">
        <f t="shared" si="8"/>
        <v>-0.24331546532647363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-0.75306136518543598</v>
      </c>
      <c r="L80" s="61">
        <f t="shared" si="13"/>
        <v>-2.3307249252489246</v>
      </c>
      <c r="M80" s="61">
        <f t="shared" ca="1" si="14"/>
        <v>-0.23728870164586968</v>
      </c>
      <c r="N80" s="61">
        <f t="shared" ca="1" si="15"/>
        <v>3.6321880461846904E-5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-6.0267636806039526E-3</v>
      </c>
    </row>
    <row r="81" spans="1:18">
      <c r="A81" s="174">
        <v>30992</v>
      </c>
      <c r="B81" s="174">
        <v>-0.23349352822763556</v>
      </c>
      <c r="C81" s="174">
        <v>1</v>
      </c>
      <c r="D81" s="176">
        <f t="shared" si="5"/>
        <v>3.0992000000000002</v>
      </c>
      <c r="E81" s="176">
        <f t="shared" si="6"/>
        <v>-0.23349352822763556</v>
      </c>
      <c r="F81" s="61">
        <f t="shared" si="7"/>
        <v>3.0992000000000002</v>
      </c>
      <c r="G81" s="61">
        <f t="shared" si="8"/>
        <v>-0.23349352822763556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-0.72364314268308816</v>
      </c>
      <c r="L81" s="61">
        <f t="shared" si="13"/>
        <v>-2.242714827803427</v>
      </c>
      <c r="M81" s="61">
        <f t="shared" ca="1" si="14"/>
        <v>-0.23766813590900193</v>
      </c>
      <c r="N81" s="61">
        <f t="shared" ca="1" si="15"/>
        <v>1.7427349293323158E-5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4.1746076813663768E-3</v>
      </c>
    </row>
    <row r="82" spans="1:18">
      <c r="A82" s="174">
        <v>30998</v>
      </c>
      <c r="B82" s="174">
        <v>-0.23270023781799865</v>
      </c>
      <c r="C82" s="174">
        <v>1</v>
      </c>
      <c r="D82" s="176">
        <f t="shared" si="5"/>
        <v>3.0998000000000001</v>
      </c>
      <c r="E82" s="176">
        <f t="shared" si="6"/>
        <v>-0.23270023781799865</v>
      </c>
      <c r="F82" s="61">
        <f t="shared" si="7"/>
        <v>3.0998000000000001</v>
      </c>
      <c r="G82" s="61">
        <f t="shared" si="8"/>
        <v>-0.23270023781799865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-0.72132419718823226</v>
      </c>
      <c r="L82" s="61">
        <f t="shared" si="13"/>
        <v>-2.2359607464440825</v>
      </c>
      <c r="M82" s="61">
        <f t="shared" ca="1" si="14"/>
        <v>-0.23772236051186729</v>
      </c>
      <c r="N82" s="61">
        <f t="shared" ca="1" si="15"/>
        <v>2.5221716352270476E-5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5.022122693868647E-3</v>
      </c>
    </row>
    <row r="83" spans="1:18">
      <c r="A83" s="174">
        <v>30998</v>
      </c>
      <c r="B83" s="174">
        <v>-0.23220023781607779</v>
      </c>
      <c r="C83" s="174">
        <v>1</v>
      </c>
      <c r="D83" s="176">
        <f t="shared" si="5"/>
        <v>3.0998000000000001</v>
      </c>
      <c r="E83" s="176">
        <f t="shared" si="6"/>
        <v>-0.23220023781607779</v>
      </c>
      <c r="F83" s="61">
        <f t="shared" si="7"/>
        <v>3.0998000000000001</v>
      </c>
      <c r="G83" s="61">
        <f t="shared" si="8"/>
        <v>-0.23220023781607779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-0.71977429718227792</v>
      </c>
      <c r="L83" s="61">
        <f t="shared" si="13"/>
        <v>-2.2311563664056253</v>
      </c>
      <c r="M83" s="61">
        <f t="shared" ca="1" si="14"/>
        <v>-0.23772236051186729</v>
      </c>
      <c r="N83" s="61">
        <f t="shared" ca="1" si="15"/>
        <v>3.0493839067353491E-5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5.5221226957894998E-3</v>
      </c>
    </row>
    <row r="84" spans="1:18">
      <c r="A84" s="174">
        <v>30998</v>
      </c>
      <c r="B84" s="174">
        <v>-0.23190023781638047</v>
      </c>
      <c r="C84" s="174">
        <v>1</v>
      </c>
      <c r="D84" s="176">
        <f t="shared" si="5"/>
        <v>3.0998000000000001</v>
      </c>
      <c r="E84" s="176">
        <f t="shared" si="6"/>
        <v>-0.23190023781638047</v>
      </c>
      <c r="F84" s="61">
        <f t="shared" si="7"/>
        <v>3.0998000000000001</v>
      </c>
      <c r="G84" s="61">
        <f t="shared" si="8"/>
        <v>-0.23190023781638047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-0.71884435718321626</v>
      </c>
      <c r="L84" s="61">
        <f t="shared" si="13"/>
        <v>-2.2282737383965339</v>
      </c>
      <c r="M84" s="61">
        <f t="shared" ca="1" si="14"/>
        <v>-0.23772236051186729</v>
      </c>
      <c r="N84" s="61">
        <f t="shared" ca="1" si="15"/>
        <v>3.3897112681302715E-5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5.8221226954868199E-3</v>
      </c>
    </row>
    <row r="85" spans="1:18">
      <c r="A85" s="174">
        <v>31015</v>
      </c>
      <c r="B85" s="174">
        <v>-0.233335701400744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-0.233335701400744</v>
      </c>
      <c r="F85" s="61">
        <f t="shared" ref="F85:F148" si="22">$C85*D85</f>
        <v>3.1015000000000001</v>
      </c>
      <c r="G85" s="61">
        <f t="shared" ref="G85:G148" si="23">$C85*E85</f>
        <v>-0.233335701400744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-0.72369067789440755</v>
      </c>
      <c r="L85" s="61">
        <f t="shared" ref="L85:L148" si="28">C85*E85*D85*D85</f>
        <v>-2.2445266374895052</v>
      </c>
      <c r="M85" s="61">
        <f t="shared" ref="M85:M148" ca="1" si="29">+E$4+E$5*D85+E$6*D85^2</f>
        <v>-0.23787602364317922</v>
      </c>
      <c r="N85" s="61">
        <f t="shared" ref="N85:N148" ca="1" si="30">C85*(M85-E85)^2</f>
        <v>2.0614526065152021E-5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4.5403222424352241E-3</v>
      </c>
    </row>
    <row r="86" spans="1:18">
      <c r="A86" s="174">
        <v>31015</v>
      </c>
      <c r="B86" s="174">
        <v>-0.23213570140195472</v>
      </c>
      <c r="C86" s="174">
        <v>1</v>
      </c>
      <c r="D86" s="176">
        <f t="shared" si="20"/>
        <v>3.1015000000000001</v>
      </c>
      <c r="E86" s="176">
        <f t="shared" si="21"/>
        <v>-0.23213570140195472</v>
      </c>
      <c r="F86" s="61">
        <f t="shared" si="22"/>
        <v>3.1015000000000001</v>
      </c>
      <c r="G86" s="61">
        <f t="shared" si="23"/>
        <v>-0.23213570140195472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-0.71996887789816255</v>
      </c>
      <c r="L86" s="61">
        <f t="shared" si="28"/>
        <v>-2.2329834748011512</v>
      </c>
      <c r="M86" s="61">
        <f t="shared" ca="1" si="29"/>
        <v>-0.23787602364317922</v>
      </c>
      <c r="N86" s="61">
        <f t="shared" ca="1" si="30"/>
        <v>3.2951299433096723E-5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5.7403222412245047E-3</v>
      </c>
    </row>
    <row r="87" spans="1:18">
      <c r="A87" s="174">
        <v>31015</v>
      </c>
      <c r="B87" s="174">
        <v>-0.23203570140448093</v>
      </c>
      <c r="C87" s="174">
        <v>1</v>
      </c>
      <c r="D87" s="176">
        <f t="shared" si="20"/>
        <v>3.1015000000000001</v>
      </c>
      <c r="E87" s="176">
        <f t="shared" si="21"/>
        <v>-0.23203570140448093</v>
      </c>
      <c r="F87" s="61">
        <f t="shared" si="22"/>
        <v>3.1015000000000001</v>
      </c>
      <c r="G87" s="61">
        <f t="shared" si="23"/>
        <v>-0.23203570140448093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-0.71965872790599761</v>
      </c>
      <c r="L87" s="61">
        <f t="shared" si="28"/>
        <v>-2.2320215446004519</v>
      </c>
      <c r="M87" s="61">
        <f t="shared" ca="1" si="29"/>
        <v>-0.23787602364317922</v>
      </c>
      <c r="N87" s="61">
        <f t="shared" ca="1" si="30"/>
        <v>3.410936385183383E-5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5.8403222386982923E-3</v>
      </c>
    </row>
    <row r="88" spans="1:18">
      <c r="A88" s="174">
        <v>31097</v>
      </c>
      <c r="B88" s="174">
        <v>-0.23655523255274769</v>
      </c>
      <c r="C88" s="174">
        <v>1</v>
      </c>
      <c r="D88" s="176">
        <f t="shared" si="20"/>
        <v>3.1097000000000001</v>
      </c>
      <c r="E88" s="176">
        <f t="shared" si="21"/>
        <v>-0.23655523255274769</v>
      </c>
      <c r="F88" s="61">
        <f t="shared" si="22"/>
        <v>3.1097000000000001</v>
      </c>
      <c r="G88" s="61">
        <f t="shared" si="23"/>
        <v>-0.23655523255274769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-0.7356158066692795</v>
      </c>
      <c r="L88" s="61">
        <f t="shared" si="28"/>
        <v>-2.2875444739994584</v>
      </c>
      <c r="M88" s="61">
        <f t="shared" ca="1" si="29"/>
        <v>-0.23861777779954263</v>
      </c>
      <c r="N88" s="61">
        <f t="shared" ca="1" si="30"/>
        <v>4.2540928950764191E-6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2.0625452467949446E-3</v>
      </c>
    </row>
    <row r="89" spans="1:18">
      <c r="A89" s="174">
        <v>31100</v>
      </c>
      <c r="B89" s="174">
        <v>-0.23350824465739953</v>
      </c>
      <c r="C89" s="174">
        <v>1</v>
      </c>
      <c r="D89" s="176">
        <f t="shared" si="20"/>
        <v>3.11</v>
      </c>
      <c r="E89" s="176">
        <f t="shared" si="21"/>
        <v>-0.23350824465739953</v>
      </c>
      <c r="F89" s="61">
        <f t="shared" si="22"/>
        <v>3.11</v>
      </c>
      <c r="G89" s="61">
        <f t="shared" si="23"/>
        <v>-0.23350824465739953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-0.72621064088451248</v>
      </c>
      <c r="L89" s="61">
        <f t="shared" si="28"/>
        <v>-2.2585150931508338</v>
      </c>
      <c r="M89" s="61">
        <f t="shared" ca="1" si="29"/>
        <v>-0.23864493259663533</v>
      </c>
      <c r="N89" s="61">
        <f t="shared" ca="1" si="30"/>
        <v>2.6385562985090542E-5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5.1366879392358011E-3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-2.3320979738595989E-2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2.3320979738595989E-2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-2.3320979738595989E-2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2.3320979738595989E-2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-2.3320979738595989E-2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2.3320979738595989E-2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-2.3320979738595989E-2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2.3320979738595989E-2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-2.3320979738595989E-2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2.3320979738595989E-2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-2.3320979738595989E-2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2.3320979738595989E-2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-2.3320979738595989E-2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2.3320979738595989E-2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-2.3320979738595989E-2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2.3320979738595989E-2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-2.3320979738595989E-2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2.3320979738595989E-2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-2.3320979738595989E-2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2.3320979738595989E-2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-2.3320979738595989E-2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2.3320979738595989E-2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-2.3320979738595989E-2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2.3320979738595989E-2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-2.3320979738595989E-2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2.3320979738595989E-2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-2.3320979738595989E-2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2.3320979738595989E-2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-2.3320979738595989E-2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2.3320979738595989E-2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-2.3320979738595989E-2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2.3320979738595989E-2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-2.3320979738595989E-2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2.3320979738595989E-2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-2.3320979738595989E-2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2.3320979738595989E-2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-2.3320979738595989E-2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2.3320979738595989E-2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-2.3320979738595989E-2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2.3320979738595989E-2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-2.3320979738595989E-2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2.3320979738595989E-2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-2.3320979738595989E-2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2.3320979738595989E-2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-2.3320979738595989E-2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2.3320979738595989E-2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-2.3320979738595989E-2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2.3320979738595989E-2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-2.3320979738595989E-2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2.3320979738595989E-2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-2.3320979738595989E-2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2.3320979738595989E-2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-2.3320979738595989E-2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2.3320979738595989E-2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-2.3320979738595989E-2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2.3320979738595989E-2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-2.3320979738595989E-2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2.3320979738595989E-2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-2.3320979738595989E-2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2.3320979738595989E-2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-2.3320979738595989E-2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2.3320979738595989E-2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-2.3320979738595989E-2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2.3320979738595989E-2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-2.3320979738595989E-2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2.3320979738595989E-2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-2.3320979738595989E-2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2.3320979738595989E-2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-2.3320979738595989E-2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2.3320979738595989E-2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-2.3320979738595989E-2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2.3320979738595989E-2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-2.3320979738595989E-2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2.3320979738595989E-2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-2.3320979738595989E-2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2.3320979738595989E-2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-2.3320979738595989E-2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2.3320979738595989E-2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-2.3320979738595989E-2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2.3320979738595989E-2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-2.3320979738595989E-2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2.3320979738595989E-2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-2.3320979738595989E-2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2.3320979738595989E-2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-2.3320979738595989E-2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2.3320979738595989E-2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-2.3320979738595989E-2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2.3320979738595989E-2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-2.3320979738595989E-2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2.3320979738595989E-2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-2.3320979738595989E-2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2.3320979738595989E-2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-2.3320979738595989E-2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2.3320979738595989E-2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-2.3320979738595989E-2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2.3320979738595989E-2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-2.3320979738595989E-2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2.3320979738595989E-2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-2.3320979738595989E-2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2.3320979738595989E-2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-2.3320979738595989E-2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2.3320979738595989E-2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-2.3320979738595989E-2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2.3320979738595989E-2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-2.3320979738595989E-2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2.3320979738595989E-2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-2.3320979738595989E-2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2.3320979738595989E-2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-2.3320979738595989E-2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2.3320979738595989E-2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-2.3320979738595989E-2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2.3320979738595989E-2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-2.3320979738595989E-2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2.3320979738595989E-2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-2.3320979738595989E-2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2.3320979738595989E-2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-2.3320979738595989E-2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2.3320979738595989E-2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-2.3320979738595989E-2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2.3320979738595989E-2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-2.3320979738595989E-2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2.3320979738595989E-2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-2.3320979738595989E-2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2.3320979738595989E-2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-2.3320979738595989E-2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2.3320979738595989E-2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-2.3320979738595989E-2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2.3320979738595989E-2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-2.3320979738595989E-2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2.3320979738595989E-2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-2.3320979738595989E-2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2.3320979738595989E-2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-2.3320979738595989E-2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2.3320979738595989E-2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-2.3320979738595989E-2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2.3320979738595989E-2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-2.3320979738595989E-2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2.3320979738595989E-2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-2.3320979738595989E-2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2.3320979738595989E-2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-2.3320979738595989E-2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2.3320979738595989E-2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-2.3320979738595989E-2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2.3320979738595989E-2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-2.3320979738595989E-2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2.3320979738595989E-2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-2.3320979738595989E-2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2.3320979738595989E-2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-2.3320979738595989E-2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2.3320979738595989E-2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-2.3320979738595989E-2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2.3320979738595989E-2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-2.3320979738595989E-2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2.3320979738595989E-2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-2.3320979738595989E-2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2.3320979738595989E-2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-2.3320979738595989E-2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2.3320979738595989E-2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-2.3320979738595989E-2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2.3320979738595989E-2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-2.3320979738595989E-2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2.3320979738595989E-2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-2.3320979738595989E-2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2.3320979738595989E-2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-2.3320979738595989E-2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2.3320979738595989E-2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-2.3320979738595989E-2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2.3320979738595989E-2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-2.3320979738595989E-2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2.3320979738595989E-2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-2.3320979738595989E-2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2.3320979738595989E-2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-2.3320979738595989E-2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2.3320979738595989E-2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-2.3320979738595989E-2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2.3320979738595989E-2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-2.3320979738595989E-2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2.3320979738595989E-2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-2.3320979738595989E-2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2.3320979738595989E-2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-2.3320979738595989E-2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2.3320979738595989E-2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-2.3320979738595989E-2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2.3320979738595989E-2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-2.3320979738595989E-2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2.3320979738595989E-2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-2.3320979738595989E-2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2.3320979738595989E-2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-2.3320979738595989E-2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2.3320979738595989E-2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-2.3320979738595989E-2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2.3320979738595989E-2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-2.3320979738595989E-2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2.3320979738595989E-2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-2.3320979738595989E-2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2.3320979738595989E-2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-2.3320979738595989E-2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2.3320979738595989E-2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-2.3320979738595989E-2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2.3320979738595989E-2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-2.3320979738595989E-2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2.3320979738595989E-2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-2.3320979738595989E-2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2.3320979738595989E-2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-2.3320979738595989E-2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2.3320979738595989E-2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-2.3320979738595989E-2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2.3320979738595989E-2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-2.3320979738595989E-2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2.3320979738595989E-2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-2.3320979738595989E-2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2.3320979738595989E-2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-2.3320979738595989E-2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2.3320979738595989E-2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-2.3320979738595989E-2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2.3320979738595989E-2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-2.3320979738595989E-2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2.3320979738595989E-2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-2.3320979738595989E-2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2.3320979738595989E-2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-2.3320979738595989E-2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2.3320979738595989E-2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-2.3320979738595989E-2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2.3320979738595989E-2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-2.3320979738595989E-2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2.3320979738595989E-2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-2.3320979738595989E-2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2.3320979738595989E-2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-2.3320979738595989E-2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2.3320979738595989E-2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-2.3320979738595989E-2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2.3320979738595989E-2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-2.3320979738595989E-2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2.3320979738595989E-2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-2.3320979738595989E-2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2.3320979738595989E-2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-2.3320979738595989E-2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2.3320979738595989E-2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-2.3320979738595989E-2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2.3320979738595989E-2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-2.3320979738595989E-2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2.3320979738595989E-2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-2.3320979738595989E-2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2.3320979738595989E-2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-2.3320979738595989E-2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2.3320979738595989E-2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-2.3320979738595989E-2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2.3320979738595989E-2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-2.3320979738595989E-2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2.3320979738595989E-2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-2.3320979738595989E-2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2.3320979738595989E-2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-2.3320979738595989E-2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2.3320979738595989E-2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-2.3320979738595989E-2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2.3320979738595989E-2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-2.3320979738595989E-2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2.3320979738595989E-2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-2.3320979738595989E-2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2.3320979738595989E-2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-2.3320979738595989E-2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2.3320979738595989E-2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-2.3320979738595989E-2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2.3320979738595989E-2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-2.3320979738595989E-2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2.3320979738595989E-2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-2.3320979738595989E-2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2.3320979738595989E-2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-2.3320979738595989E-2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2.3320979738595989E-2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-2.3320979738595989E-2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2.3320979738595989E-2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-2.3320979738595989E-2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2.3320979738595989E-2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-2.3320979738595989E-2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2.3320979738595989E-2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-2.3320979738595989E-2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2.3320979738595989E-2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-2.3320979738595989E-2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2.3320979738595989E-2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-2.3320979738595989E-2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2.3320979738595989E-2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-2.3320979738595989E-2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2.3320979738595989E-2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-2.3320979738595989E-2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2.3320979738595989E-2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-2.3320979738595989E-2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2.3320979738595989E-2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-2.3320979738595989E-2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2.3320979738595989E-2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-2.3320979738595989E-2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2.3320979738595989E-2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-2.3320979738595989E-2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2.3320979738595989E-2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-2.3320979738595989E-2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2.3320979738595989E-2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-2.3320979738595989E-2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2.3320979738595989E-2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-2.3320979738595989E-2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2.3320979738595989E-2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-2.3320979738595989E-2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2.3320979738595989E-2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-2.3320979738595989E-2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2.3320979738595989E-2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-2.3320979738595989E-2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2.3320979738595989E-2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-2.3320979738595989E-2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2.3320979738595989E-2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-2.3320979738595989E-2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2.3320979738595989E-2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-2.3320979738595989E-2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2.3320979738595989E-2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-2.3320979738595989E-2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2.3320979738595989E-2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-2.3320979738595989E-2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2.3320979738595989E-2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-2.3320979738595989E-2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2.3320979738595989E-2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-2.3320979738595989E-2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2.3320979738595989E-2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-2.3320979738595989E-2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2.3320979738595989E-2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-2.3320979738595989E-2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2.3320979738595989E-2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-2.3320979738595989E-2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2.3320979738595989E-2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-2.3320979738595989E-2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2.3320979738595989E-2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-2.3320979738595989E-2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2.3320979738595989E-2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-2.3320979738595989E-2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2.3320979738595989E-2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-2.3320979738595989E-2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2.3320979738595989E-2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-2.3320979738595989E-2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2.3320979738595989E-2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-2.3320979738595989E-2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2.3320979738595989E-2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-2.3320979738595989E-2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2.3320979738595989E-2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-2.3320979738595989E-2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2.3320979738595989E-2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-2.3320979738595989E-2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2.3320979738595989E-2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-2.3320979738595989E-2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2.3320979738595989E-2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-2.3320979738595989E-2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2.3320979738595989E-2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-2.3320979738595989E-2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2.3320979738595989E-2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-2.3320979738595989E-2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2.3320979738595989E-2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-2.3320979738595989E-2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2.3320979738595989E-2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-2.3320979738595989E-2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2.3320979738595989E-2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-2.3320979738595989E-2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2.3320979738595989E-2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-2.3320979738595989E-2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2.3320979738595989E-2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-2.3320979738595989E-2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2.3320979738595989E-2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-2.3320979738595989E-2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2.3320979738595989E-2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-2.3320979738595989E-2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2.3320979738595989E-2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-2.3320979738595989E-2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2.3320979738595989E-2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-2.3320979738595989E-2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2.3320979738595989E-2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-2.3320979738595989E-2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2.3320979738595989E-2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-2.3320979738595989E-2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2.3320979738595989E-2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-2.3320979738595989E-2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2.3320979738595989E-2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-2.3320979738595989E-2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2.3320979738595989E-2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-2.3320979738595989E-2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2.3320979738595989E-2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-2.3320979738595989E-2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2.3320979738595989E-2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-2.3320979738595989E-2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2.3320979738595989E-2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-2.3320979738595989E-2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2.3320979738595989E-2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-2.3320979738595989E-2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2.3320979738595989E-2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-2.3320979738595989E-2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2.3320979738595989E-2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-2.3320979738595989E-2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2.3320979738595989E-2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-2.3320979738595989E-2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2.3320979738595989E-2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-2.3320979738595989E-2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2.3320979738595989E-2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-2.3320979738595989E-2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2.3320979738595989E-2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-2.3320979738595989E-2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2.3320979738595989E-2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-2.3320979738595989E-2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2.3320979738595989E-2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-2.3320979738595989E-2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2.3320979738595989E-2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-2.3320979738595989E-2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2.3320979738595989E-2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-2.3320979738595989E-2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2.3320979738595989E-2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-2.3320979738595989E-2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2.3320979738595989E-2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-2.3320979738595989E-2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2.3320979738595989E-2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-2.3320979738595989E-2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2.3320979738595989E-2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-2.3320979738595989E-2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2.3320979738595989E-2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-2.3320979738595989E-2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2.3320979738595989E-2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-2.3320979738595989E-2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2.3320979738595989E-2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-2.3320979738595989E-2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2.3320979738595989E-2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-2.3320979738595989E-2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2.3320979738595989E-2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-2.3320979738595989E-2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2.3320979738595989E-2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-2.3320979738595989E-2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2.3320979738595989E-2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-2.3320979738595989E-2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2.3320979738595989E-2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-2.3320979738595989E-2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2.3320979738595989E-2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-2.3320979738595989E-2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2.3320979738595989E-2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-2.3320979738595989E-2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2.3320979738595989E-2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-2.3320979738595989E-2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2.3320979738595989E-2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-2.3320979738595989E-2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2.3320979738595989E-2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-2.3320979738595989E-2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2.3320979738595989E-2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-2.3320979738595989E-2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2.3320979738595989E-2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-2.3320979738595989E-2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2.3320979738595989E-2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-2.3320979738595989E-2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2.3320979738595989E-2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-2.3320979738595989E-2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2.3320979738595989E-2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-2.3320979738595989E-2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2.3320979738595989E-2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-2.3320979738595989E-2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2.3320979738595989E-2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-2.3320979738595989E-2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2.3320979738595989E-2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-2.3320979738595989E-2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2.3320979738595989E-2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-2.3320979738595989E-2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2.3320979738595989E-2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-2.3320979738595989E-2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2.3320979738595989E-2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-2.3320979738595989E-2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2.3320979738595989E-2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-2.3320979738595989E-2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2.3320979738595989E-2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-2.3320979738595989E-2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2.3320979738595989E-2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-2.3320979738595989E-2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2.3320979738595989E-2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-2.3320979738595989E-2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2.3320979738595989E-2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-2.3320979738595989E-2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2.3320979738595989E-2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-2.3320979738595989E-2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2.3320979738595989E-2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-2.3320979738595989E-2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2.3320979738595989E-2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-2.3320979738595989E-2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2.3320979738595989E-2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-2.3320979738595989E-2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2.3320979738595989E-2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-2.3320979738595989E-2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2.3320979738595989E-2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-2.3320979738595989E-2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2.3320979738595989E-2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-2.3320979738595989E-2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2.3320979738595989E-2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-2.3320979738595989E-2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2.3320979738595989E-2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-2.3320979738595989E-2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2.3320979738595989E-2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-2.3320979738595989E-2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2.3320979738595989E-2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-2.3320979738595989E-2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2.3320979738595989E-2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-2.3320979738595989E-2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2.3320979738595989E-2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-2.3320979738595989E-2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2.3320979738595989E-2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-2.3320979738595989E-2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2.3320979738595989E-2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-2.3320979738595989E-2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2.3320979738595989E-2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-2.3320979738595989E-2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2.3320979738595989E-2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-2.3320979738595989E-2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2.3320979738595989E-2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-2.3320979738595989E-2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2.3320979738595989E-2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-2.3320979738595989E-2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2.3320979738595989E-2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-2.3320979738595989E-2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2.3320979738595989E-2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-2.3320979738595989E-2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2.3320979738595989E-2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-2.3320979738595989E-2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2.3320979738595989E-2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-2.3320979738595989E-2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2.3320979738595989E-2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-2.3320979738595989E-2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2.3320979738595989E-2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-2.3320979738595989E-2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2.3320979738595989E-2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-2.3320979738595989E-2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2.3320979738595989E-2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-2.3320979738595989E-2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2.3320979738595989E-2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-2.3320979738595989E-2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2.3320979738595989E-2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-2.3320979738595989E-2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2.3320979738595989E-2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-2.3320979738595989E-2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2.3320979738595989E-2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-2.3320979738595989E-2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2.3320979738595989E-2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-2.3320979738595989E-2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2.3320979738595989E-2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-2.3320979738595989E-2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2.3320979738595989E-2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-2.3320979738595989E-2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2.3320979738595989E-2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-2.3320979738595989E-2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2.3320979738595989E-2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-2.3320979738595989E-2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2.3320979738595989E-2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-2.3320979738595989E-2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2.3320979738595989E-2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-2.3320979738595989E-2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2.3320979738595989E-2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-2.3320979738595989E-2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2.3320979738595989E-2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-2.3320979738595989E-2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2.3320979738595989E-2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-2.3320979738595989E-2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2.3320979738595989E-2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-2.3320979738595989E-2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2.3320979738595989E-2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-2.3320979738595989E-2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2.3320979738595989E-2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-2.3320979738595989E-2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2.3320979738595989E-2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-2.3320979738595989E-2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2.3320979738595989E-2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-2.3320979738595989E-2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2.3320979738595989E-2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-2.3320979738595989E-2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2.3320979738595989E-2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-2.3320979738595989E-2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2.3320979738595989E-2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-2.3320979738595989E-2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2.3320979738595989E-2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-2.3320979738595989E-2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2.3320979738595989E-2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-2.3320979738595989E-2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2.3320979738595989E-2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-2.3320979738595989E-2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2.3320979738595989E-2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-2.3320979738595989E-2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2.3320979738595989E-2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-2.3320979738595989E-2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2.3320979738595989E-2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-2.3320979738595989E-2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2.3320979738595989E-2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-2.3320979738595989E-2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2.3320979738595989E-2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-2.3320979738595989E-2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2.3320979738595989E-2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-2.3320979738595989E-2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2.3320979738595989E-2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-2.3320979738595989E-2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2.3320979738595989E-2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-2.3320979738595989E-2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2.3320979738595989E-2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-2.3320979738595989E-2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2.3320979738595989E-2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-2.3320979738595989E-2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2.3320979738595989E-2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-2.3320979738595989E-2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2.3320979738595989E-2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-2.3320979738595989E-2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2.3320979738595989E-2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-2.3320979738595989E-2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2.3320979738595989E-2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-2.3320979738595989E-2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2.3320979738595989E-2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-2.3320979738595989E-2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2.3320979738595989E-2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-2.3320979738595989E-2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2.3320979738595989E-2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-2.3320979738595989E-2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2.3320979738595989E-2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-2.3320979738595989E-2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2.3320979738595989E-2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-2.3320979738595989E-2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2.3320979738595989E-2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-2.3320979738595989E-2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2.3320979738595989E-2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-2.3320979738595989E-2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2.3320979738595989E-2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-2.3320979738595989E-2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2.3320979738595989E-2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-2.3320979738595989E-2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2.3320979738595989E-2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-2.3320979738595989E-2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2.3320979738595989E-2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-2.3320979738595989E-2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2.3320979738595989E-2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-2.3320979738595989E-2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2.3320979738595989E-2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-2.3320979738595989E-2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2.3320979738595989E-2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-2.3320979738595989E-2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2.3320979738595989E-2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-2.3320979738595989E-2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2.3320979738595989E-2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-2.3320979738595989E-2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2.3320979738595989E-2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-2.3320979738595989E-2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2.3320979738595989E-2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-2.3320979738595989E-2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2.3320979738595989E-2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-2.3320979738595989E-2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2.3320979738595989E-2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-2.3320979738595989E-2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2.3320979738595989E-2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-2.3320979738595989E-2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2.3320979738595989E-2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-2.3320979738595989E-2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2.3320979738595989E-2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-2.3320979738595989E-2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2.3320979738595989E-2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-2.3320979738595989E-2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2.3320979738595989E-2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-2.3320979738595989E-2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2.3320979738595989E-2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-2.3320979738595989E-2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2.3320979738595989E-2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-2.3320979738595989E-2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2.3320979738595989E-2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-2.3320979738595989E-2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2.3320979738595989E-2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-2.3320979738595989E-2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2.3320979738595989E-2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-2.3320979738595989E-2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2.3320979738595989E-2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-2.3320979738595989E-2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2.3320979738595989E-2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-2.3320979738595989E-2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2.3320979738595989E-2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-2.3320979738595989E-2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2.3320979738595989E-2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-2.3320979738595989E-2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2.3320979738595989E-2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-2.3320979738595989E-2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2.3320979738595989E-2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-2.3320979738595989E-2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2.3320979738595989E-2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-2.3320979738595989E-2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2.3320979738595989E-2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-2.3320979738595989E-2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2.3320979738595989E-2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-2.3320979738595989E-2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2.3320979738595989E-2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-2.3320979738595989E-2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2.3320979738595989E-2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-2.3320979738595989E-2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2.3320979738595989E-2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-2.3320979738595989E-2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2.3320979738595989E-2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-2.3320979738595989E-2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2.3320979738595989E-2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-2.3320979738595989E-2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2.3320979738595989E-2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-2.3320979738595989E-2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2.3320979738595989E-2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-2.3320979738595989E-2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2.3320979738595989E-2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-2.3320979738595989E-2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2.3320979738595989E-2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-2.3320979738595989E-2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2.3320979738595989E-2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-2.3320979738595989E-2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2.3320979738595989E-2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-2.3320979738595989E-2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2.3320979738595989E-2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-2.3320979738595989E-2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2.3320979738595989E-2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-2.3320979738595989E-2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2.3320979738595989E-2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-2.3320979738595989E-2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2.3320979738595989E-2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-2.3320979738595989E-2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2.3320979738595989E-2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-2.3320979738595989E-2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2.3320979738595989E-2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-2.3320979738595989E-2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2.3320979738595989E-2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-2.3320979738595989E-2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2.3320979738595989E-2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-2.3320979738595989E-2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2.3320979738595989E-2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-2.3320979738595989E-2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2.3320979738595989E-2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-2.3320979738595989E-2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2.3320979738595989E-2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-2.3320979738595989E-2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2.3320979738595989E-2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-2.3320979738595989E-2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2.3320979738595989E-2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F27F8-B6D2-4FDB-BBE4-1D7F746FAA3C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60"/>
  </sheetPr>
  <dimension ref="A1:BL110"/>
  <sheetViews>
    <sheetView workbookViewId="0">
      <pane xSplit="14" ySplit="20" topLeftCell="AI95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27.67083958431861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W2" s="54" t="s">
        <v>301</v>
      </c>
      <c r="X2" s="54" t="s">
        <v>302</v>
      </c>
      <c r="Y2" s="54" t="s">
        <v>303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-2.9698049158946999E-3</v>
      </c>
      <c r="AY2" s="1">
        <f t="shared" ref="AY2:AY33" si="1">AB$3+AB$4*AW2+AB$5*AW2^2</f>
        <v>1.3751200640829121E-2</v>
      </c>
      <c r="AZ2" s="1">
        <f t="shared" ref="AZ2:AZ33" si="2">$AB$6*($AB$11/BA2*BB2+$AB$12)</f>
        <v>-1.672100555672382E-2</v>
      </c>
      <c r="BA2" s="1">
        <f t="shared" ref="BA2:BA33" si="3">1+$AB$7*COS(BC2)</f>
        <v>0.93642100813463158</v>
      </c>
      <c r="BB2" s="1">
        <f t="shared" ref="BB2:BB33" si="4">SIN(BC2+RADIANS($AB$9))</f>
        <v>-0.51169195857090066</v>
      </c>
      <c r="BC2" s="1">
        <f t="shared" ref="BC2:BC33" si="5">2*ATAN(BD2)</f>
        <v>-2.315994429694026</v>
      </c>
      <c r="BD2" s="1">
        <f t="shared" ref="BD2:BD33" si="6">SQRT((1+$AB$7)/(1-$AB$7))*TAN(BE2/2)</f>
        <v>-2.283297158312227</v>
      </c>
      <c r="BE2" s="1">
        <f t="shared" ref="BE2:BK11" si="7">$BL2+$AB$7*SIN(BF2)</f>
        <v>4.0384932313667985</v>
      </c>
      <c r="BF2" s="1">
        <f t="shared" si="7"/>
        <v>4.0384932343394038</v>
      </c>
      <c r="BG2" s="1">
        <f t="shared" si="7"/>
        <v>4.0384931835328706</v>
      </c>
      <c r="BH2" s="1">
        <f t="shared" si="7"/>
        <v>4.0384940518976409</v>
      </c>
      <c r="BI2" s="1">
        <f t="shared" si="7"/>
        <v>4.0384792102870195</v>
      </c>
      <c r="BJ2" s="1">
        <f t="shared" si="7"/>
        <v>4.0387329128338267</v>
      </c>
      <c r="BK2" s="1">
        <f t="shared" si="7"/>
        <v>4.0344071391516998</v>
      </c>
      <c r="BL2" s="1">
        <f t="shared" ref="BL2:BL33" si="8">RADIANS($AB$9)+$AB$18*(AW2-AB$15)</f>
        <v>4.1117554740560021</v>
      </c>
    </row>
    <row r="3" spans="1:64">
      <c r="A3"/>
      <c r="B3" s="4"/>
      <c r="C3" s="28"/>
      <c r="D3" s="28"/>
      <c r="E3" s="4">
        <v>5471</v>
      </c>
      <c r="F3">
        <v>0.34697879999999998</v>
      </c>
      <c r="W3" s="109">
        <v>-5.1452334114845195</v>
      </c>
      <c r="X3" s="109">
        <v>-2.3281752375585718</v>
      </c>
      <c r="Y3" s="109">
        <v>-10.943094526075152</v>
      </c>
      <c r="Z3" s="96"/>
      <c r="AA3" s="29" t="s">
        <v>34</v>
      </c>
      <c r="AB3" s="30">
        <f t="shared" ref="AB3:AB10" si="9">AC3*AD3</f>
        <v>-1.48221153685851E-2</v>
      </c>
      <c r="AC3" s="31">
        <v>-1.48221153685851</v>
      </c>
      <c r="AD3" s="1">
        <v>0.01</v>
      </c>
      <c r="AE3" s="32"/>
      <c r="AF3" s="31">
        <v>-1.5766891704141872</v>
      </c>
      <c r="AG3" s="31">
        <v>-1.48221153685851</v>
      </c>
      <c r="AH3" s="31"/>
      <c r="AI3" s="31"/>
      <c r="AJ3" s="31"/>
      <c r="AK3" s="31"/>
      <c r="AL3" s="31"/>
      <c r="AW3" s="1">
        <v>-4500</v>
      </c>
      <c r="AX3" s="1">
        <f t="shared" si="0"/>
        <v>-2.2554601310759356E-3</v>
      </c>
      <c r="AY3" s="1">
        <f t="shared" si="1"/>
        <v>1.0990366274129188E-2</v>
      </c>
      <c r="AZ3" s="1">
        <f t="shared" si="2"/>
        <v>-1.3245826405205123E-2</v>
      </c>
      <c r="BA3" s="1">
        <f t="shared" si="3"/>
        <v>0.94335907475933733</v>
      </c>
      <c r="BB3" s="1">
        <f t="shared" si="4"/>
        <v>-0.4264941209945084</v>
      </c>
      <c r="BC3" s="1">
        <f t="shared" si="5"/>
        <v>-2.2194546312517569</v>
      </c>
      <c r="BD3" s="1">
        <f t="shared" si="6"/>
        <v>-2.0129598543878795</v>
      </c>
      <c r="BE3" s="1">
        <f t="shared" si="7"/>
        <v>4.1407602548162599</v>
      </c>
      <c r="BF3" s="1">
        <f t="shared" si="7"/>
        <v>4.1407602561431052</v>
      </c>
      <c r="BG3" s="1">
        <f t="shared" si="7"/>
        <v>4.140760229984628</v>
      </c>
      <c r="BH3" s="1">
        <f t="shared" si="7"/>
        <v>4.1407607456934592</v>
      </c>
      <c r="BI3" s="1">
        <f t="shared" si="7"/>
        <v>4.1407505786796532</v>
      </c>
      <c r="BJ3" s="1">
        <f t="shared" si="7"/>
        <v>4.1409510473475688</v>
      </c>
      <c r="BK3" s="1">
        <f t="shared" si="7"/>
        <v>4.1370097479243286</v>
      </c>
      <c r="BL3" s="1">
        <f t="shared" si="8"/>
        <v>4.2196127696763828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W4" s="109">
        <v>-8.7132476609635088</v>
      </c>
      <c r="X4" s="109">
        <v>-4.7908434284774328</v>
      </c>
      <c r="Y4" s="109">
        <v>-0.63984379940741287</v>
      </c>
      <c r="Z4" s="96"/>
      <c r="AA4" s="40" t="s">
        <v>36</v>
      </c>
      <c r="AB4" s="41">
        <f t="shared" si="9"/>
        <v>-5.9291015001972601E-6</v>
      </c>
      <c r="AC4" s="42">
        <v>-59.291015001972603</v>
      </c>
      <c r="AD4" s="195">
        <v>9.9999999999999995E-8</v>
      </c>
      <c r="AE4" s="32"/>
      <c r="AF4" s="42">
        <v>-0.72213224627619166</v>
      </c>
      <c r="AG4" s="42">
        <v>-59.291015001972603</v>
      </c>
      <c r="AH4" s="42"/>
      <c r="AI4" s="42"/>
      <c r="AJ4" s="42"/>
      <c r="AK4" s="42"/>
      <c r="AL4" s="42"/>
      <c r="AW4" s="1">
        <v>-4000</v>
      </c>
      <c r="AX4" s="1">
        <f t="shared" si="0"/>
        <v>-1.3957753314822116E-3</v>
      </c>
      <c r="AY4" s="1">
        <f t="shared" si="1"/>
        <v>8.2080880775978107E-3</v>
      </c>
      <c r="AZ4" s="1">
        <f t="shared" si="2"/>
        <v>-9.6038634090800223E-3</v>
      </c>
      <c r="BA4" s="1">
        <f t="shared" si="3"/>
        <v>0.95094427680438454</v>
      </c>
      <c r="BB4" s="1">
        <f t="shared" si="4"/>
        <v>-0.33591366428430308</v>
      </c>
      <c r="BC4" s="1">
        <f t="shared" si="5"/>
        <v>-2.1214165875729725</v>
      </c>
      <c r="BD4" s="1">
        <f t="shared" si="6"/>
        <v>-1.7873922055600993</v>
      </c>
      <c r="BE4" s="1">
        <f t="shared" si="7"/>
        <v>4.2438177458827688</v>
      </c>
      <c r="BF4" s="1">
        <f t="shared" si="7"/>
        <v>4.2438177463445967</v>
      </c>
      <c r="BG4" s="1">
        <f t="shared" si="7"/>
        <v>4.2438177354375881</v>
      </c>
      <c r="BH4" s="1">
        <f t="shared" si="7"/>
        <v>4.2438179930291033</v>
      </c>
      <c r="BI4" s="1">
        <f t="shared" si="7"/>
        <v>4.2438119095087563</v>
      </c>
      <c r="BJ4" s="1">
        <f t="shared" si="7"/>
        <v>4.2439556031054186</v>
      </c>
      <c r="BK4" s="1">
        <f t="shared" si="7"/>
        <v>4.2405723626541931</v>
      </c>
      <c r="BL4" s="1">
        <f t="shared" si="8"/>
        <v>4.3274700652967635</v>
      </c>
    </row>
    <row r="5" spans="1:64">
      <c r="A5" s="45" t="s">
        <v>37</v>
      </c>
      <c r="B5"/>
      <c r="C5" s="46">
        <v>8</v>
      </c>
      <c r="D5" t="s">
        <v>38</v>
      </c>
      <c r="W5" s="109">
        <v>-14.47566899823947</v>
      </c>
      <c r="X5" s="109">
        <v>-6.8653868252479242</v>
      </c>
      <c r="Y5" s="109">
        <v>-3.2434146733401747</v>
      </c>
      <c r="Z5" s="96"/>
      <c r="AA5" s="40" t="s">
        <v>39</v>
      </c>
      <c r="AB5" s="41">
        <f t="shared" si="9"/>
        <v>-4.2887659662883103E-11</v>
      </c>
      <c r="AC5" s="42">
        <v>-4.2887659662883104</v>
      </c>
      <c r="AD5" s="1">
        <v>9.9999999999999994E-12</v>
      </c>
      <c r="AE5" s="32"/>
      <c r="AF5" s="42">
        <v>-1.7806959735545236</v>
      </c>
      <c r="AG5" s="42">
        <v>-4.2887659662883104</v>
      </c>
      <c r="AH5" s="42"/>
      <c r="AI5" s="42"/>
      <c r="AJ5" s="42"/>
      <c r="AK5" s="42"/>
      <c r="AL5" s="42"/>
      <c r="AW5" s="1">
        <v>-3500</v>
      </c>
      <c r="AX5" s="1">
        <f t="shared" si="0"/>
        <v>-4.2410352270510088E-4</v>
      </c>
      <c r="AY5" s="1">
        <f t="shared" si="1"/>
        <v>5.4043660512349909E-3</v>
      </c>
      <c r="AZ5" s="1">
        <f t="shared" si="2"/>
        <v>-5.8284695739400918E-3</v>
      </c>
      <c r="BA5" s="1">
        <f t="shared" si="3"/>
        <v>0.95913902555814023</v>
      </c>
      <c r="BB5" s="1">
        <f t="shared" si="4"/>
        <v>-0.24051460773586966</v>
      </c>
      <c r="BC5" s="1">
        <f t="shared" si="5"/>
        <v>-2.0217374818824694</v>
      </c>
      <c r="BD5" s="1">
        <f t="shared" si="6"/>
        <v>-1.5952813823700565</v>
      </c>
      <c r="BE5" s="1">
        <f t="shared" si="7"/>
        <v>4.3477341575534565</v>
      </c>
      <c r="BF5" s="1">
        <f t="shared" si="7"/>
        <v>4.3477341576656565</v>
      </c>
      <c r="BG5" s="1">
        <f t="shared" si="7"/>
        <v>4.3477341543100358</v>
      </c>
      <c r="BH5" s="1">
        <f t="shared" si="7"/>
        <v>4.3477342546676327</v>
      </c>
      <c r="BI5" s="1">
        <f t="shared" si="7"/>
        <v>4.3477312532536487</v>
      </c>
      <c r="BJ5" s="1">
        <f t="shared" si="7"/>
        <v>4.3478210273233673</v>
      </c>
      <c r="BK5" s="1">
        <f t="shared" si="7"/>
        <v>4.3451448957918526</v>
      </c>
      <c r="BL5" s="1">
        <f t="shared" si="8"/>
        <v>4.4353273609171433</v>
      </c>
    </row>
    <row r="6" spans="1:64">
      <c r="A6" s="47" t="s">
        <v>40</v>
      </c>
      <c r="W6" s="109">
        <v>6.1440278270870428</v>
      </c>
      <c r="X6" s="109">
        <v>4.1412818141216041</v>
      </c>
      <c r="Y6" s="109">
        <v>3.5815779842836437</v>
      </c>
      <c r="Z6" s="96">
        <v>1.4E-2</v>
      </c>
      <c r="AA6" s="40" t="s">
        <v>41</v>
      </c>
      <c r="AB6" s="41">
        <f t="shared" si="9"/>
        <v>3.7166557074782836E-2</v>
      </c>
      <c r="AC6" s="42">
        <v>3.7166557074782838</v>
      </c>
      <c r="AD6" s="1">
        <v>0.01</v>
      </c>
      <c r="AE6" s="32" t="s">
        <v>28</v>
      </c>
      <c r="AF6" s="42">
        <v>3.4887120298406975</v>
      </c>
      <c r="AG6" s="42">
        <v>3.7166557074782838</v>
      </c>
      <c r="AH6" s="42"/>
      <c r="AI6" s="42"/>
      <c r="AJ6" s="42"/>
      <c r="AK6" s="42"/>
      <c r="AL6" s="42"/>
      <c r="AW6" s="1">
        <v>-3000</v>
      </c>
      <c r="AX6" s="1">
        <f t="shared" si="0"/>
        <v>6.2324864439044624E-4</v>
      </c>
      <c r="AY6" s="1">
        <f t="shared" si="1"/>
        <v>2.5792001950407321E-3</v>
      </c>
      <c r="AZ6" s="1">
        <f t="shared" si="2"/>
        <v>-1.9559515506502858E-3</v>
      </c>
      <c r="BA6" s="1">
        <f t="shared" si="3"/>
        <v>0.96789602317669066</v>
      </c>
      <c r="BB6" s="1">
        <f t="shared" si="4"/>
        <v>-0.14096755335256178</v>
      </c>
      <c r="BC6" s="1">
        <f t="shared" si="5"/>
        <v>-1.9202801544774817</v>
      </c>
      <c r="BD6" s="1">
        <f t="shared" si="6"/>
        <v>-1.4287834396890629</v>
      </c>
      <c r="BE6" s="1">
        <f t="shared" si="7"/>
        <v>4.4525733390679472</v>
      </c>
      <c r="BF6" s="1">
        <f t="shared" si="7"/>
        <v>4.4525733390830071</v>
      </c>
      <c r="BG6" s="1">
        <f t="shared" si="7"/>
        <v>4.4525733384577801</v>
      </c>
      <c r="BH6" s="1">
        <f t="shared" si="7"/>
        <v>4.4525733644151613</v>
      </c>
      <c r="BI6" s="1">
        <f t="shared" si="7"/>
        <v>4.4525722867516926</v>
      </c>
      <c r="BJ6" s="1">
        <f t="shared" si="7"/>
        <v>4.4526170314023741</v>
      </c>
      <c r="BK6" s="1">
        <f t="shared" si="7"/>
        <v>4.4507655225939091</v>
      </c>
      <c r="BL6" s="1">
        <f t="shared" si="8"/>
        <v>4.5431846565375231</v>
      </c>
    </row>
    <row r="7" spans="1:64">
      <c r="A7" s="1" t="s">
        <v>42</v>
      </c>
      <c r="C7" s="1">
        <v>45665.641499999998</v>
      </c>
      <c r="W7" s="109">
        <v>0.20213241104854182</v>
      </c>
      <c r="X7" s="109">
        <v>5.8736812961391716E-2</v>
      </c>
      <c r="Y7" s="109">
        <v>0.12998472320720697</v>
      </c>
      <c r="Z7" s="96" t="s">
        <v>295</v>
      </c>
      <c r="AA7" s="40" t="s">
        <v>43</v>
      </c>
      <c r="AB7" s="41">
        <f t="shared" si="9"/>
        <v>9.3758086685045511E-2</v>
      </c>
      <c r="AC7" s="42">
        <v>9.3758086685045511E-2</v>
      </c>
      <c r="AD7" s="1">
        <v>1</v>
      </c>
      <c r="AE7" s="32"/>
      <c r="AF7" s="42">
        <v>0.27279934851328258</v>
      </c>
      <c r="AG7" s="42">
        <v>9.3758086685045511E-2</v>
      </c>
      <c r="AH7" s="42"/>
      <c r="AI7" s="42"/>
      <c r="AJ7" s="42"/>
      <c r="AK7" s="42"/>
      <c r="AL7" s="42"/>
      <c r="AW7" s="1">
        <v>-2500</v>
      </c>
      <c r="AX7" s="1">
        <f t="shared" si="0"/>
        <v>1.7070338140250886E-3</v>
      </c>
      <c r="AY7" s="1">
        <f t="shared" si="1"/>
        <v>-2.674094909849701E-4</v>
      </c>
      <c r="AZ7" s="1">
        <f t="shared" si="2"/>
        <v>1.9744433050100586E-3</v>
      </c>
      <c r="BA7" s="1">
        <f t="shared" si="3"/>
        <v>0.97715660672311666</v>
      </c>
      <c r="BB7" s="1">
        <f t="shared" si="4"/>
        <v>-3.8064725603094443E-2</v>
      </c>
      <c r="BC7" s="1">
        <f t="shared" si="5"/>
        <v>-1.8169154187656689</v>
      </c>
      <c r="BD7" s="1">
        <f t="shared" si="6"/>
        <v>-1.2822830943608323</v>
      </c>
      <c r="BE7" s="1">
        <f t="shared" si="7"/>
        <v>4.5583933899304059</v>
      </c>
      <c r="BF7" s="1">
        <f t="shared" si="7"/>
        <v>4.5583933899309903</v>
      </c>
      <c r="BG7" s="1">
        <f t="shared" si="7"/>
        <v>4.5583933898903801</v>
      </c>
      <c r="BH7" s="1">
        <f t="shared" si="7"/>
        <v>4.5583933927141942</v>
      </c>
      <c r="BI7" s="1">
        <f t="shared" si="7"/>
        <v>4.5583931963615738</v>
      </c>
      <c r="BJ7" s="1">
        <f t="shared" si="7"/>
        <v>4.5584068502428465</v>
      </c>
      <c r="BK7" s="1">
        <f t="shared" si="7"/>
        <v>4.5574602374531166</v>
      </c>
      <c r="BL7" s="1">
        <f t="shared" si="8"/>
        <v>4.6510419521579038</v>
      </c>
    </row>
    <row r="8" spans="1:64" ht="15.75">
      <c r="A8" s="1" t="s">
        <v>44</v>
      </c>
      <c r="C8">
        <v>0.34697879999999998</v>
      </c>
      <c r="W8" s="109">
        <v>3.9128753434686803</v>
      </c>
      <c r="X8" s="109">
        <v>2.97315891012189</v>
      </c>
      <c r="Y8" s="109">
        <v>2.6812260044285345</v>
      </c>
      <c r="Z8" s="96">
        <v>19.3</v>
      </c>
      <c r="AA8" s="40" t="s">
        <v>46</v>
      </c>
      <c r="AB8" s="41">
        <f t="shared" si="9"/>
        <v>27.67083958431861</v>
      </c>
      <c r="AC8" s="42">
        <v>2.7670839584318609</v>
      </c>
      <c r="AD8" s="1">
        <v>10</v>
      </c>
      <c r="AE8" s="32" t="s">
        <v>47</v>
      </c>
      <c r="AF8" s="42">
        <v>2.4922321367330218</v>
      </c>
      <c r="AG8" s="42">
        <v>2.7670839584318609</v>
      </c>
      <c r="AH8" s="42"/>
      <c r="AI8" s="42"/>
      <c r="AJ8" s="42"/>
      <c r="AK8" s="42"/>
      <c r="AL8" s="42"/>
      <c r="AW8" s="1">
        <v>-2000</v>
      </c>
      <c r="AX8" s="1">
        <f t="shared" si="0"/>
        <v>2.7851441403489038E-3</v>
      </c>
      <c r="AY8" s="1">
        <f t="shared" si="1"/>
        <v>-3.1354630068421122E-3</v>
      </c>
      <c r="AZ8" s="1">
        <f t="shared" si="2"/>
        <v>5.9206071471910159E-3</v>
      </c>
      <c r="BA8" s="1">
        <f t="shared" si="3"/>
        <v>0.98684906687106977</v>
      </c>
      <c r="BB8" s="1">
        <f t="shared" si="4"/>
        <v>6.7265766697760104E-2</v>
      </c>
      <c r="BC8" s="1">
        <f t="shared" si="5"/>
        <v>-1.7115248987093183</v>
      </c>
      <c r="BD8" s="1">
        <f t="shared" si="6"/>
        <v>-1.1516496533240024</v>
      </c>
      <c r="BE8" s="1">
        <f t="shared" si="7"/>
        <v>4.6652453315788875</v>
      </c>
      <c r="BF8" s="1">
        <f t="shared" si="7"/>
        <v>4.6652453315788875</v>
      </c>
      <c r="BG8" s="1">
        <f t="shared" si="7"/>
        <v>4.6652453315788858</v>
      </c>
      <c r="BH8" s="1">
        <f t="shared" si="7"/>
        <v>4.6652453315791274</v>
      </c>
      <c r="BI8" s="1">
        <f t="shared" si="7"/>
        <v>4.6652453315246163</v>
      </c>
      <c r="BJ8" s="1">
        <f t="shared" si="7"/>
        <v>4.6652453438616224</v>
      </c>
      <c r="BK8" s="1">
        <f t="shared" si="7"/>
        <v>4.6652425517935452</v>
      </c>
      <c r="BL8" s="1">
        <f t="shared" si="8"/>
        <v>4.7588992477782845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W9" s="109">
        <v>2.1277320306759044</v>
      </c>
      <c r="X9" s="109">
        <v>1.5660472865902668</v>
      </c>
      <c r="Y9" s="109">
        <v>0.9552855601313649</v>
      </c>
      <c r="Z9" s="96" t="s">
        <v>295</v>
      </c>
      <c r="AA9" s="40" t="s">
        <v>50</v>
      </c>
      <c r="AB9" s="41">
        <f t="shared" si="9"/>
        <v>101.92011008733704</v>
      </c>
      <c r="AC9" s="42">
        <v>1.0192011008733703</v>
      </c>
      <c r="AD9" s="1">
        <v>100</v>
      </c>
      <c r="AE9" s="32" t="s">
        <v>51</v>
      </c>
      <c r="AF9" s="42">
        <v>0.97442664449619409</v>
      </c>
      <c r="AG9" s="42">
        <v>1.0192011008733703</v>
      </c>
      <c r="AH9" s="42"/>
      <c r="AI9" s="42"/>
      <c r="AJ9" s="42"/>
      <c r="AK9" s="42"/>
      <c r="AL9" s="42"/>
      <c r="AW9" s="1">
        <v>-1500</v>
      </c>
      <c r="AX9" s="1">
        <f t="shared" si="0"/>
        <v>3.812780101315214E-3</v>
      </c>
      <c r="AY9" s="1">
        <f t="shared" si="1"/>
        <v>-6.0249603525306976E-3</v>
      </c>
      <c r="AZ9" s="1">
        <f t="shared" si="2"/>
        <v>9.8377404538459116E-3</v>
      </c>
      <c r="BA9" s="1">
        <f t="shared" si="3"/>
        <v>0.99688704540350326</v>
      </c>
      <c r="BB9" s="1">
        <f t="shared" si="4"/>
        <v>0.1739477035841043</v>
      </c>
      <c r="BC9" s="1">
        <f t="shared" si="5"/>
        <v>-1.6040044150717321</v>
      </c>
      <c r="BD9" s="1">
        <f t="shared" si="6"/>
        <v>-1.0337719427389223</v>
      </c>
      <c r="BE9" s="1">
        <f t="shared" si="7"/>
        <v>4.7731715992772026</v>
      </c>
      <c r="BF9" s="1">
        <f t="shared" si="7"/>
        <v>4.7731715992772088</v>
      </c>
      <c r="BG9" s="1">
        <f t="shared" si="7"/>
        <v>4.7731715992782018</v>
      </c>
      <c r="BH9" s="1">
        <f t="shared" si="7"/>
        <v>4.7731715994525343</v>
      </c>
      <c r="BI9" s="1">
        <f t="shared" si="7"/>
        <v>4.7731716300621132</v>
      </c>
      <c r="BJ9" s="1">
        <f t="shared" si="7"/>
        <v>4.7731770043048156</v>
      </c>
      <c r="BK9" s="1">
        <f t="shared" si="7"/>
        <v>4.7741133370418565</v>
      </c>
      <c r="BL9" s="1">
        <f t="shared" si="8"/>
        <v>4.8667565433986644</v>
      </c>
    </row>
    <row r="10" spans="1:64">
      <c r="A10"/>
      <c r="B10"/>
      <c r="C10" s="54" t="s">
        <v>52</v>
      </c>
      <c r="D10" s="54" t="s">
        <v>53</v>
      </c>
      <c r="E10"/>
      <c r="W10" s="109">
        <v>4.4566853771328363</v>
      </c>
      <c r="X10" s="109">
        <v>4.2666251697545414</v>
      </c>
      <c r="Y10" s="109">
        <v>4.0172502742763045</v>
      </c>
      <c r="Z10" s="96"/>
      <c r="AA10" s="56" t="s">
        <v>54</v>
      </c>
      <c r="AB10" s="57">
        <f t="shared" si="9"/>
        <v>40178.2350329783</v>
      </c>
      <c r="AC10" s="58">
        <v>4.01782350329783</v>
      </c>
      <c r="AD10" s="1">
        <v>10000</v>
      </c>
      <c r="AE10" s="32" t="s">
        <v>55</v>
      </c>
      <c r="AF10" s="58">
        <v>4.1008603023561303</v>
      </c>
      <c r="AG10" s="58">
        <v>4.01782350329783</v>
      </c>
      <c r="AH10" s="58"/>
      <c r="AI10" s="58"/>
      <c r="AJ10" s="58"/>
      <c r="AK10" s="58"/>
      <c r="AL10" s="58"/>
      <c r="AW10" s="1">
        <v>-1000</v>
      </c>
      <c r="AX10" s="1">
        <f t="shared" si="0"/>
        <v>4.7427311325369363E-3</v>
      </c>
      <c r="AY10" s="1">
        <f t="shared" si="1"/>
        <v>-8.9359015280507225E-3</v>
      </c>
      <c r="AZ10" s="1">
        <f t="shared" si="2"/>
        <v>1.3678632660587659E-2</v>
      </c>
      <c r="BA10" s="1">
        <f t="shared" si="3"/>
        <v>1.0071681556055718</v>
      </c>
      <c r="BB10" s="1">
        <f t="shared" si="4"/>
        <v>0.28074820434344488</v>
      </c>
      <c r="BC10" s="1">
        <f t="shared" si="5"/>
        <v>-1.4942679176033828</v>
      </c>
      <c r="BD10" s="1">
        <f t="shared" si="6"/>
        <v>-0.92625730283915497</v>
      </c>
      <c r="BE10" s="1">
        <f t="shared" si="7"/>
        <v>4.882204370257142</v>
      </c>
      <c r="BF10" s="1">
        <f t="shared" si="7"/>
        <v>4.882204370258977</v>
      </c>
      <c r="BG10" s="1">
        <f t="shared" si="7"/>
        <v>4.8822043703747786</v>
      </c>
      <c r="BH10" s="1">
        <f t="shared" si="7"/>
        <v>4.8822043776830926</v>
      </c>
      <c r="BI10" s="1">
        <f t="shared" si="7"/>
        <v>4.8822048389158477</v>
      </c>
      <c r="BJ10" s="1">
        <f t="shared" si="7"/>
        <v>4.8822339451242067</v>
      </c>
      <c r="BK10" s="1">
        <f t="shared" si="7"/>
        <v>4.8840608144996471</v>
      </c>
      <c r="BL10" s="1">
        <f t="shared" si="8"/>
        <v>4.9746138390190442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-1.48221153685851E-2</v>
      </c>
      <c r="E11"/>
      <c r="W11" s="1">
        <v>1.0790786192769162E-3</v>
      </c>
      <c r="X11" s="1">
        <v>1.0413113884965698E-3</v>
      </c>
      <c r="Y11" s="1">
        <v>1.0363237625631587E-3</v>
      </c>
      <c r="Z11" s="96"/>
      <c r="AA11" s="62" t="s">
        <v>58</v>
      </c>
      <c r="AB11" s="51">
        <f>1-AB7^2</f>
        <v>0.99120942118115951</v>
      </c>
      <c r="AC11" s="213">
        <f>SUM(AE21:AE1928)</f>
        <v>5.630225431830789E-2</v>
      </c>
      <c r="AD11" s="9" t="s">
        <v>59</v>
      </c>
      <c r="AE11" s="10"/>
      <c r="AF11" s="51">
        <v>1.1233221835131801E-3</v>
      </c>
      <c r="AG11" s="51">
        <v>1.0308273491185255E-3</v>
      </c>
      <c r="AH11" s="51"/>
      <c r="AI11" s="51"/>
      <c r="AJ11" s="51"/>
      <c r="AK11" s="51"/>
      <c r="AL11" s="51"/>
      <c r="AW11" s="1">
        <v>-500</v>
      </c>
      <c r="AX11" s="1">
        <f t="shared" si="0"/>
        <v>5.5257918922229452E-3</v>
      </c>
      <c r="AY11" s="1">
        <f t="shared" si="1"/>
        <v>-1.1868286533402191E-2</v>
      </c>
      <c r="AZ11" s="1">
        <f t="shared" si="2"/>
        <v>1.7394078425625136E-2</v>
      </c>
      <c r="BA11" s="1">
        <f t="shared" si="3"/>
        <v>1.0175730126581994</v>
      </c>
      <c r="BB11" s="1">
        <f t="shared" si="4"/>
        <v>0.38627487841457819</v>
      </c>
      <c r="BC11" s="1">
        <f t="shared" si="5"/>
        <v>-1.3822519155555866</v>
      </c>
      <c r="BD11" s="1">
        <f t="shared" si="6"/>
        <v>-0.82723080414532923</v>
      </c>
      <c r="BE11" s="1">
        <f t="shared" si="7"/>
        <v>4.9923637621557404</v>
      </c>
      <c r="BF11" s="1">
        <f t="shared" si="7"/>
        <v>4.9923637621865549</v>
      </c>
      <c r="BG11" s="1">
        <f t="shared" si="7"/>
        <v>4.9923637633759093</v>
      </c>
      <c r="BH11" s="1">
        <f t="shared" si="7"/>
        <v>4.99236380928222</v>
      </c>
      <c r="BI11" s="1">
        <f t="shared" si="7"/>
        <v>4.9923655811527707</v>
      </c>
      <c r="BJ11" s="1">
        <f t="shared" si="7"/>
        <v>4.9924339626506926</v>
      </c>
      <c r="BK11" s="1">
        <f t="shared" si="7"/>
        <v>4.9950606922345759</v>
      </c>
      <c r="BL11" s="1">
        <f t="shared" si="8"/>
        <v>5.0824711346394249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">
        <f>AB4</f>
        <v>-5.9291015001972601E-6</v>
      </c>
      <c r="E12"/>
      <c r="Z12" s="96"/>
      <c r="AA12" s="66" t="s">
        <v>62</v>
      </c>
      <c r="AB12" s="51">
        <f>AB7*SIN(RADIANS(AB9))</f>
        <v>9.1736338851378066E-2</v>
      </c>
      <c r="AE12" s="32"/>
      <c r="AW12" s="1">
        <v>0</v>
      </c>
      <c r="AX12" s="1">
        <f t="shared" si="0"/>
        <v>6.1113364732844205E-3</v>
      </c>
      <c r="AY12" s="1">
        <f t="shared" si="1"/>
        <v>-1.48221153685851E-2</v>
      </c>
      <c r="AZ12" s="1">
        <f t="shared" si="2"/>
        <v>2.0933451841869521E-2</v>
      </c>
      <c r="BA12" s="1">
        <f t="shared" si="3"/>
        <v>1.0279649016022416</v>
      </c>
      <c r="BB12" s="1">
        <f t="shared" si="4"/>
        <v>0.48898100924280952</v>
      </c>
      <c r="BC12" s="1">
        <f t="shared" si="5"/>
        <v>-1.2679202980352269</v>
      </c>
      <c r="BD12" s="1">
        <f t="shared" si="6"/>
        <v>-0.73519772215092427</v>
      </c>
      <c r="BE12" s="1">
        <f t="shared" ref="BE12:BK21" si="10">$BL12+$AB$7*SIN(BF12)</f>
        <v>5.103655958413162</v>
      </c>
      <c r="BF12" s="1">
        <f t="shared" si="10"/>
        <v>5.1036559586067405</v>
      </c>
      <c r="BG12" s="1">
        <f t="shared" si="10"/>
        <v>5.1036559640206809</v>
      </c>
      <c r="BH12" s="1">
        <f t="shared" si="10"/>
        <v>5.1036561154359275</v>
      </c>
      <c r="BI12" s="1">
        <f t="shared" si="10"/>
        <v>5.1036603501432074</v>
      </c>
      <c r="BJ12" s="1">
        <f t="shared" si="10"/>
        <v>5.1037787667549068</v>
      </c>
      <c r="BK12" s="1">
        <f t="shared" si="10"/>
        <v>5.1070764473993293</v>
      </c>
      <c r="BL12" s="1">
        <f t="shared" si="8"/>
        <v>5.1903284302598056</v>
      </c>
    </row>
    <row r="13" spans="1:64" ht="15.75">
      <c r="A13" t="s">
        <v>63</v>
      </c>
      <c r="B13"/>
      <c r="C13" s="2" t="s">
        <v>64</v>
      </c>
      <c r="D13" s="2">
        <f>AB5</f>
        <v>-4.2887659662883103E-11</v>
      </c>
      <c r="Z13" s="96">
        <v>2.4300000000000002</v>
      </c>
      <c r="AA13" s="67" t="s">
        <v>71</v>
      </c>
      <c r="AB13" s="68">
        <f>AB6*86400*300000/149600000</f>
        <v>6.4395532044008768</v>
      </c>
      <c r="AC13" s="1" t="s">
        <v>72</v>
      </c>
      <c r="AE13" s="32"/>
      <c r="AW13" s="1">
        <v>500</v>
      </c>
      <c r="AX13" s="1">
        <f t="shared" si="0"/>
        <v>6.4480684198989328E-3</v>
      </c>
      <c r="AY13" s="1">
        <f t="shared" si="1"/>
        <v>-1.779738803359945E-2</v>
      </c>
      <c r="AZ13" s="1">
        <f t="shared" si="2"/>
        <v>2.4245456453498383E-2</v>
      </c>
      <c r="BA13" s="1">
        <f t="shared" si="3"/>
        <v>1.0381903395786074</v>
      </c>
      <c r="BB13" s="1">
        <f t="shared" si="4"/>
        <v>0.58718124250059034</v>
      </c>
      <c r="BC13" s="1">
        <f t="shared" si="5"/>
        <v>-1.1512693591519767</v>
      </c>
      <c r="BD13" s="1">
        <f t="shared" si="6"/>
        <v>-0.6489470870348153</v>
      </c>
      <c r="BE13" s="1">
        <f t="shared" si="10"/>
        <v>5.2160713437939581</v>
      </c>
      <c r="BF13" s="1">
        <f t="shared" si="10"/>
        <v>5.2160713445193174</v>
      </c>
      <c r="BG13" s="1">
        <f t="shared" si="10"/>
        <v>5.2160713605483853</v>
      </c>
      <c r="BH13" s="1">
        <f t="shared" si="10"/>
        <v>5.2160717147606643</v>
      </c>
      <c r="BI13" s="1">
        <f t="shared" si="10"/>
        <v>5.2160795421280124</v>
      </c>
      <c r="BJ13" s="1">
        <f t="shared" si="10"/>
        <v>5.2162524825848573</v>
      </c>
      <c r="BK13" s="1">
        <f t="shared" si="10"/>
        <v>5.2200597506973407</v>
      </c>
      <c r="BL13" s="1">
        <f t="shared" si="8"/>
        <v>5.2981857258801854</v>
      </c>
    </row>
    <row r="14" spans="1:64">
      <c r="A14"/>
      <c r="B14"/>
      <c r="C14"/>
      <c r="AA14" s="67" t="s">
        <v>73</v>
      </c>
      <c r="AB14" s="51">
        <f>2*AB5*365.24/C8</f>
        <v>-9.0289601642932806E-8</v>
      </c>
      <c r="AC14" s="1" t="s">
        <v>76</v>
      </c>
      <c r="AE14" s="32"/>
      <c r="AW14" s="1">
        <v>1000</v>
      </c>
      <c r="AX14" s="1">
        <f t="shared" si="0"/>
        <v>6.4849561360300415E-3</v>
      </c>
      <c r="AY14" s="1">
        <f t="shared" si="1"/>
        <v>-2.0794104528445243E-2</v>
      </c>
      <c r="AZ14" s="1">
        <f t="shared" si="2"/>
        <v>2.7279060664475285E-2</v>
      </c>
      <c r="BA14" s="1">
        <f t="shared" si="3"/>
        <v>1.0480807949275763</v>
      </c>
      <c r="BB14" s="1">
        <f t="shared" si="4"/>
        <v>0.6790800953074605</v>
      </c>
      <c r="BC14" s="1">
        <f t="shared" si="5"/>
        <v>-1.0323327544974881</v>
      </c>
      <c r="BD14" s="1">
        <f t="shared" si="6"/>
        <v>-0.56748256629592508</v>
      </c>
      <c r="BE14" s="1">
        <f t="shared" si="10"/>
        <v>5.3295827617134286</v>
      </c>
      <c r="BF14" s="1">
        <f t="shared" si="10"/>
        <v>5.3295827636632049</v>
      </c>
      <c r="BG14" s="1">
        <f t="shared" si="10"/>
        <v>5.3295827995955589</v>
      </c>
      <c r="BH14" s="1">
        <f t="shared" si="10"/>
        <v>5.3295834617914597</v>
      </c>
      <c r="BI14" s="1">
        <f t="shared" si="10"/>
        <v>5.3295956652623566</v>
      </c>
      <c r="BJ14" s="1">
        <f t="shared" si="10"/>
        <v>5.329820522943117</v>
      </c>
      <c r="BK14" s="1">
        <f t="shared" si="10"/>
        <v>5.3339510280621543</v>
      </c>
      <c r="BL14" s="1">
        <f t="shared" si="8"/>
        <v>5.4060430215005661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-15814.81769785848</v>
      </c>
      <c r="AC15" s="1" t="s">
        <v>84</v>
      </c>
      <c r="AE15" s="32"/>
      <c r="AW15" s="1">
        <v>1500</v>
      </c>
      <c r="AX15" s="1">
        <f t="shared" si="0"/>
        <v>6.1723505943281284E-3</v>
      </c>
      <c r="AY15" s="1">
        <f t="shared" si="1"/>
        <v>-2.3812264853122479E-2</v>
      </c>
      <c r="AZ15" s="1">
        <f t="shared" si="2"/>
        <v>2.9984615447450607E-2</v>
      </c>
      <c r="BA15" s="1">
        <f t="shared" si="3"/>
        <v>1.0574557944516396</v>
      </c>
      <c r="BB15" s="1">
        <f t="shared" si="4"/>
        <v>0.76281502333070006</v>
      </c>
      <c r="BC15" s="1">
        <f t="shared" si="5"/>
        <v>-0.91118602379172842</v>
      </c>
      <c r="BD15" s="1">
        <f t="shared" si="6"/>
        <v>-0.48997192281631202</v>
      </c>
      <c r="BE15" s="1">
        <f t="shared" si="10"/>
        <v>5.4441440323189525</v>
      </c>
      <c r="BF15" s="1">
        <f t="shared" si="10"/>
        <v>5.4441440364328617</v>
      </c>
      <c r="BG15" s="1">
        <f t="shared" si="10"/>
        <v>5.4441441021010064</v>
      </c>
      <c r="BH15" s="1">
        <f t="shared" si="10"/>
        <v>5.4441451503261522</v>
      </c>
      <c r="BI15" s="1">
        <f t="shared" si="10"/>
        <v>5.4441618824126659</v>
      </c>
      <c r="BJ15" s="1">
        <f t="shared" si="10"/>
        <v>5.4444289228485925</v>
      </c>
      <c r="BK15" s="1">
        <f t="shared" si="10"/>
        <v>5.448680153022635</v>
      </c>
      <c r="BL15" s="1">
        <f t="shared" si="8"/>
        <v>5.513900317120946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60369.369054745373</v>
      </c>
      <c r="AA16" s="62" t="s">
        <v>89</v>
      </c>
      <c r="AB16" s="72">
        <f>365.24*AB8</f>
        <v>10106.497449776529</v>
      </c>
      <c r="AC16" s="1" t="s">
        <v>28</v>
      </c>
      <c r="AD16" s="51"/>
      <c r="AE16" s="32"/>
      <c r="AW16" s="1">
        <v>2000</v>
      </c>
      <c r="AX16" s="1">
        <f t="shared" si="0"/>
        <v>5.4632651126702778E-3</v>
      </c>
      <c r="AY16" s="1">
        <f t="shared" si="1"/>
        <v>-2.6851869007631153E-2</v>
      </c>
      <c r="AZ16" s="1">
        <f t="shared" si="2"/>
        <v>3.2315134120301431E-2</v>
      </c>
      <c r="BA16" s="1">
        <f t="shared" si="3"/>
        <v>1.0661275686269014</v>
      </c>
      <c r="BB16" s="1">
        <f t="shared" si="4"/>
        <v>0.83651467258865564</v>
      </c>
      <c r="BC16" s="1">
        <f t="shared" si="5"/>
        <v>-0.78795023360659122</v>
      </c>
      <c r="BD16" s="1">
        <f t="shared" si="6"/>
        <v>-0.41570932188656995</v>
      </c>
      <c r="BE16" s="1">
        <f t="shared" si="10"/>
        <v>5.5596888915194809</v>
      </c>
      <c r="BF16" s="1">
        <f t="shared" si="10"/>
        <v>5.5596888986691715</v>
      </c>
      <c r="BG16" s="1">
        <f t="shared" si="10"/>
        <v>5.5596890004133064</v>
      </c>
      <c r="BH16" s="1">
        <f t="shared" si="10"/>
        <v>5.5596904482887641</v>
      </c>
      <c r="BI16" s="1">
        <f t="shared" si="10"/>
        <v>5.5597110521588071</v>
      </c>
      <c r="BJ16" s="1">
        <f t="shared" si="10"/>
        <v>5.5600042131823653</v>
      </c>
      <c r="BK16" s="1">
        <f t="shared" si="10"/>
        <v>5.5641672617074187</v>
      </c>
      <c r="BL16" s="1">
        <f t="shared" si="8"/>
        <v>5.6217576127413267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42377.5</v>
      </c>
      <c r="AA17" s="62" t="s">
        <v>92</v>
      </c>
      <c r="AB17" s="77">
        <f>AB13^3/AB8^2</f>
        <v>0.3487566793837184</v>
      </c>
      <c r="AC17" s="1" t="s">
        <v>300</v>
      </c>
      <c r="AE17" s="32"/>
      <c r="AW17" s="1">
        <v>2500</v>
      </c>
      <c r="AX17" s="1">
        <f t="shared" si="0"/>
        <v>4.3147761841998526E-3</v>
      </c>
      <c r="AY17" s="1">
        <f t="shared" si="1"/>
        <v>-2.991291699197127E-2</v>
      </c>
      <c r="AZ17" s="1">
        <f t="shared" si="2"/>
        <v>3.4227693176171123E-2</v>
      </c>
      <c r="BA17" s="1">
        <f t="shared" si="3"/>
        <v>1.0739072450548894</v>
      </c>
      <c r="BB17" s="1">
        <f t="shared" si="4"/>
        <v>0.89837127204755496</v>
      </c>
      <c r="BC17" s="1">
        <f t="shared" si="5"/>
        <v>-0.66279424306980805</v>
      </c>
      <c r="BD17" s="1">
        <f t="shared" si="6"/>
        <v>-0.34408665235932739</v>
      </c>
      <c r="BE17" s="1">
        <f t="shared" si="10"/>
        <v>5.6761305204132713</v>
      </c>
      <c r="BF17" s="1">
        <f t="shared" si="10"/>
        <v>5.6761305309101528</v>
      </c>
      <c r="BG17" s="1">
        <f t="shared" si="10"/>
        <v>5.6761306672217948</v>
      </c>
      <c r="BH17" s="1">
        <f t="shared" si="10"/>
        <v>5.6761324373524724</v>
      </c>
      <c r="BI17" s="1">
        <f t="shared" si="10"/>
        <v>5.6761554239120358</v>
      </c>
      <c r="BJ17" s="1">
        <f t="shared" si="10"/>
        <v>5.6764538894210208</v>
      </c>
      <c r="BK17" s="1">
        <f t="shared" si="10"/>
        <v>5.6803236810166702</v>
      </c>
      <c r="BL17" s="1">
        <f t="shared" si="8"/>
        <v>5.7296149083617074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3880</v>
      </c>
      <c r="AA18" s="82" t="s">
        <v>96</v>
      </c>
      <c r="AB18" s="83">
        <f>2*PI()/(AB8*365.2422)*AD2</f>
        <v>2.157145912407606E-4</v>
      </c>
      <c r="AC18" s="84" t="s">
        <v>97</v>
      </c>
      <c r="AD18" s="84"/>
      <c r="AE18" s="85"/>
      <c r="AW18" s="1">
        <v>3000</v>
      </c>
      <c r="AX18" s="1">
        <f t="shared" si="0"/>
        <v>2.6894818857378724E-3</v>
      </c>
      <c r="AY18" s="1">
        <f t="shared" si="1"/>
        <v>-3.299540880614283E-2</v>
      </c>
      <c r="AZ18" s="1">
        <f t="shared" si="2"/>
        <v>3.5684890691880702E-2</v>
      </c>
      <c r="BA18" s="1">
        <f t="shared" si="3"/>
        <v>1.0806124062552633</v>
      </c>
      <c r="BB18" s="1">
        <f t="shared" si="4"/>
        <v>0.9467239910918398</v>
      </c>
      <c r="BC18" s="1">
        <f t="shared" si="5"/>
        <v>-0.53593509613002355</v>
      </c>
      <c r="BD18" s="1">
        <f t="shared" si="6"/>
        <v>-0.27457123526550337</v>
      </c>
      <c r="BE18" s="1">
        <f t="shared" si="10"/>
        <v>5.7933618255692005</v>
      </c>
      <c r="BF18" s="1">
        <f t="shared" si="10"/>
        <v>5.793361838707237</v>
      </c>
      <c r="BG18" s="1">
        <f t="shared" si="10"/>
        <v>5.7933619975064516</v>
      </c>
      <c r="BH18" s="1">
        <f t="shared" si="10"/>
        <v>5.7933639169087874</v>
      </c>
      <c r="BI18" s="1">
        <f t="shared" si="10"/>
        <v>5.7933871165238164</v>
      </c>
      <c r="BJ18" s="1">
        <f t="shared" si="10"/>
        <v>5.7936675051540609</v>
      </c>
      <c r="BK18" s="1">
        <f t="shared" si="10"/>
        <v>5.7970529591740236</v>
      </c>
      <c r="BL18" s="1">
        <f t="shared" si="8"/>
        <v>5.8374722039820881</v>
      </c>
    </row>
    <row r="19" spans="1:64">
      <c r="E19" s="49" t="s">
        <v>98</v>
      </c>
      <c r="F19" s="86">
        <f ca="1">+$C$15+$C$16*F18-15018.5-$C$5/24</f>
        <v>45350.85872544568</v>
      </c>
      <c r="AA19" s="95"/>
      <c r="AC19" s="95"/>
      <c r="AW19" s="1">
        <v>3500</v>
      </c>
      <c r="AX19" s="1">
        <f t="shared" si="0"/>
        <v>5.5693340457120544E-4</v>
      </c>
      <c r="AY19" s="1">
        <f t="shared" si="1"/>
        <v>-3.6099344450145829E-2</v>
      </c>
      <c r="AZ19" s="1">
        <f t="shared" si="2"/>
        <v>3.6656277854717034E-2</v>
      </c>
      <c r="BA19" s="1">
        <f t="shared" si="3"/>
        <v>1.08607559835792</v>
      </c>
      <c r="BB19" s="1">
        <f t="shared" si="4"/>
        <v>0.98014776199425058</v>
      </c>
      <c r="BC19" s="1">
        <f t="shared" si="5"/>
        <v>-0.4076361159101124</v>
      </c>
      <c r="BD19" s="1">
        <f t="shared" si="6"/>
        <v>-0.20668808082464701</v>
      </c>
      <c r="BE19" s="1">
        <f t="shared" si="10"/>
        <v>5.9112565982962684</v>
      </c>
      <c r="BF19" s="1">
        <f t="shared" si="10"/>
        <v>5.9112566122051664</v>
      </c>
      <c r="BG19" s="1">
        <f t="shared" si="10"/>
        <v>5.9112567714412005</v>
      </c>
      <c r="BH19" s="1">
        <f t="shared" si="10"/>
        <v>5.9112585944544467</v>
      </c>
      <c r="BI19" s="1">
        <f t="shared" si="10"/>
        <v>5.9112794651236369</v>
      </c>
      <c r="BJ19" s="1">
        <f t="shared" si="10"/>
        <v>5.9115183897548613</v>
      </c>
      <c r="BK19" s="1">
        <f t="shared" si="10"/>
        <v>5.9142519866816983</v>
      </c>
      <c r="BL19" s="1">
        <f t="shared" si="8"/>
        <v>5.945329499602467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-2.1050602334367827E-3</v>
      </c>
      <c r="AY20" s="1">
        <f t="shared" si="1"/>
        <v>-3.922472392398027E-2</v>
      </c>
      <c r="AZ20" s="1">
        <f t="shared" si="2"/>
        <v>3.7119663690543488E-2</v>
      </c>
      <c r="BA20" s="1">
        <f t="shared" si="3"/>
        <v>1.0901531495507248</v>
      </c>
      <c r="BB20" s="1">
        <f t="shared" si="4"/>
        <v>0.99753998854044124</v>
      </c>
      <c r="BC20" s="1">
        <f t="shared" si="5"/>
        <v>-0.27820243058714467</v>
      </c>
      <c r="BD20" s="1">
        <f t="shared" si="6"/>
        <v>-0.14000537718217662</v>
      </c>
      <c r="BE20" s="1">
        <f t="shared" si="10"/>
        <v>6.029671623407177</v>
      </c>
      <c r="BF20" s="1">
        <f t="shared" si="10"/>
        <v>6.0296716353978548</v>
      </c>
      <c r="BG20" s="1">
        <f t="shared" si="10"/>
        <v>6.0296717675100648</v>
      </c>
      <c r="BH20" s="1">
        <f t="shared" si="10"/>
        <v>6.0296732231102554</v>
      </c>
      <c r="BI20" s="1">
        <f t="shared" si="10"/>
        <v>6.029689260742999</v>
      </c>
      <c r="BJ20" s="1">
        <f t="shared" si="10"/>
        <v>6.0298659570953594</v>
      </c>
      <c r="BK20" s="1">
        <f t="shared" si="10"/>
        <v>6.0318121946511445</v>
      </c>
      <c r="BL20" s="1">
        <f t="shared" si="8"/>
        <v>6.0531867952228477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1.2321004212629501E-2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1.164154844531653E-2</v>
      </c>
      <c r="Z21" s="1">
        <f t="shared" ref="Z21:Z52" si="18">F21</f>
        <v>-4740.5</v>
      </c>
      <c r="AA21" s="1">
        <f t="shared" ref="AA21:AA52" si="19">AB$3+AB$4*Z21+AB$5*Z21^2+AH21</f>
        <v>-2.6191442332491755E-3</v>
      </c>
      <c r="AB21" s="1">
        <f t="shared" ref="AB21:AB52" si="20">G21-AH21</f>
        <v>1.164154844531653E-2</v>
      </c>
      <c r="AC21" s="1">
        <f t="shared" ref="AC21:AC52" si="21">+G21-P21</f>
        <v>-1.5619604213191647E-2</v>
      </c>
      <c r="AE21" s="1">
        <f t="shared" ref="AE21:AE52" si="22">+(G21-AA21)^2*S21</f>
        <v>4.6166013973485788E-7</v>
      </c>
      <c r="AF21" s="1">
        <f t="shared" ref="AF21:AF52" si="23">IF(S21&lt;&gt;0,G21-P21,-9999)</f>
        <v>-1.5619604213191647E-2</v>
      </c>
      <c r="AG21" s="2"/>
      <c r="AH21" s="1">
        <f t="shared" ref="AH21:AH52" si="24">$AB$6*($AB$11/AI21*AJ21+$AB$12)</f>
        <v>-1.4940148445878676E-2</v>
      </c>
      <c r="AI21" s="1">
        <f t="shared" ref="AI21:AI52" si="25">1+$AB$7*COS(AL21)</f>
        <v>0.93993910210042275</v>
      </c>
      <c r="AJ21" s="1">
        <f t="shared" ref="AJ21:AJ52" si="26">SIN(AL21+RADIANS($AB$9))</f>
        <v>-0.4681772181908565</v>
      </c>
      <c r="AK21" s="1">
        <f t="shared" ref="AK21:AK52" si="27">$AB$7*SIN(AL21)</f>
        <v>-7.1994912058679972E-2</v>
      </c>
      <c r="AL21" s="1">
        <f t="shared" ref="AL21:AL52" si="28">2*ATAN(AM21)</f>
        <v>-2.2660683199982334</v>
      </c>
      <c r="AM21" s="1">
        <f t="shared" ref="AM21:AM52" si="29">SQRT((1+$AB$7)/(1-$AB$7))*TAN(AN21/2)</f>
        <v>-2.1365257653103535</v>
      </c>
      <c r="AN21" s="1">
        <f t="shared" ref="AN21:AT30" si="30">$AU21+$AB$7*SIN(AO21)</f>
        <v>4.091475517781026</v>
      </c>
      <c r="AO21" s="1">
        <f t="shared" si="30"/>
        <v>4.091475519789447</v>
      </c>
      <c r="AP21" s="1">
        <f t="shared" si="30"/>
        <v>4.0914754829690487</v>
      </c>
      <c r="AQ21" s="1">
        <f t="shared" si="30"/>
        <v>4.0914761579979482</v>
      </c>
      <c r="AR21" s="1">
        <f t="shared" si="30"/>
        <v>4.0914637827845928</v>
      </c>
      <c r="AS21" s="1">
        <f t="shared" si="30"/>
        <v>4.0916906899229639</v>
      </c>
      <c r="AT21" s="1">
        <f t="shared" si="30"/>
        <v>4.0875415752523576</v>
      </c>
      <c r="AU21" s="1">
        <f t="shared" ref="AU21:AU52" si="31">RADIANS($AB$9)+$AB$18*(F21-AB$15)</f>
        <v>4.1677334104829793</v>
      </c>
      <c r="AW21" s="1">
        <v>4500</v>
      </c>
      <c r="AX21" s="1">
        <f t="shared" si="0"/>
        <v>-5.3093598657112315E-3</v>
      </c>
      <c r="AY21" s="1">
        <f t="shared" si="1"/>
        <v>-4.2371547227646147E-2</v>
      </c>
      <c r="AZ21" s="1">
        <f t="shared" si="2"/>
        <v>3.7062187361934916E-2</v>
      </c>
      <c r="BA21" s="1">
        <f t="shared" si="3"/>
        <v>1.0927334820144192</v>
      </c>
      <c r="BB21" s="1">
        <f t="shared" si="4"/>
        <v>0.99819626333506639</v>
      </c>
      <c r="BC21" s="1">
        <f t="shared" si="5"/>
        <v>-0.14797389105736483</v>
      </c>
      <c r="BD21" s="1">
        <f t="shared" si="6"/>
        <v>-7.4122244984773877E-2</v>
      </c>
      <c r="BE21" s="1">
        <f t="shared" si="10"/>
        <v>6.1484497279346515</v>
      </c>
      <c r="BF21" s="1">
        <f t="shared" si="10"/>
        <v>6.1484497352891454</v>
      </c>
      <c r="BG21" s="1">
        <f t="shared" si="10"/>
        <v>6.1484498144477335</v>
      </c>
      <c r="BH21" s="1">
        <f t="shared" si="10"/>
        <v>6.1484506664549636</v>
      </c>
      <c r="BI21" s="1">
        <f t="shared" si="10"/>
        <v>6.148459836853811</v>
      </c>
      <c r="BJ21" s="1">
        <f t="shared" si="10"/>
        <v>6.1485585397724494</v>
      </c>
      <c r="BK21" s="1">
        <f t="shared" si="10"/>
        <v>6.1496208165822974</v>
      </c>
      <c r="BL21" s="1">
        <f t="shared" si="8"/>
        <v>6.1610440908432285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-5.1934805781469551E-3</v>
      </c>
      <c r="Q22" s="271">
        <f t="shared" si="16"/>
        <v>30076.887000000002</v>
      </c>
      <c r="S22" s="2">
        <v>1</v>
      </c>
      <c r="X22" s="1">
        <f t="shared" si="17"/>
        <v>-3.5614099543949725E-3</v>
      </c>
      <c r="Z22" s="1">
        <f t="shared" si="18"/>
        <v>-1643.5</v>
      </c>
      <c r="AA22" s="1">
        <f t="shared" si="19"/>
        <v>3.5257293819386777E-3</v>
      </c>
      <c r="AB22" s="1">
        <f t="shared" si="20"/>
        <v>-3.5614099543949725E-3</v>
      </c>
      <c r="AC22" s="1">
        <f t="shared" si="21"/>
        <v>1.0351280583837615E-2</v>
      </c>
      <c r="AE22" s="1">
        <f t="shared" si="22"/>
        <v>2.6636545209141855E-6</v>
      </c>
      <c r="AF22" s="1">
        <f t="shared" si="23"/>
        <v>1.0351280583837615E-2</v>
      </c>
      <c r="AG22" s="2"/>
      <c r="AH22" s="1">
        <f t="shared" si="24"/>
        <v>8.7192099600856329E-3</v>
      </c>
      <c r="AI22" s="1">
        <f t="shared" si="25"/>
        <v>0.99397646211617396</v>
      </c>
      <c r="AJ22" s="1">
        <f t="shared" si="26"/>
        <v>0.14326074088576995</v>
      </c>
      <c r="AK22" s="1">
        <f t="shared" si="27"/>
        <v>-9.356439392312986E-2</v>
      </c>
      <c r="AL22" s="1">
        <f t="shared" si="28"/>
        <v>-1.6350861335978339</v>
      </c>
      <c r="AM22" s="1">
        <f t="shared" si="29"/>
        <v>-1.066448681865557</v>
      </c>
      <c r="AN22" s="1">
        <f t="shared" si="30"/>
        <v>4.7420847495877823</v>
      </c>
      <c r="AO22" s="1">
        <f t="shared" si="30"/>
        <v>4.7420847495877823</v>
      </c>
      <c r="AP22" s="1">
        <f t="shared" si="30"/>
        <v>4.7420847495878231</v>
      </c>
      <c r="AQ22" s="1">
        <f t="shared" si="30"/>
        <v>4.7420847496024381</v>
      </c>
      <c r="AR22" s="1">
        <f t="shared" si="30"/>
        <v>4.7420847548526481</v>
      </c>
      <c r="AS22" s="1">
        <f t="shared" si="30"/>
        <v>4.7420866407728601</v>
      </c>
      <c r="AT22" s="1">
        <f t="shared" si="30"/>
        <v>4.7427565054052563</v>
      </c>
      <c r="AU22" s="1">
        <f t="shared" si="31"/>
        <v>4.8358014995556147</v>
      </c>
      <c r="AW22" s="1">
        <v>5000</v>
      </c>
      <c r="AX22" s="1">
        <f t="shared" si="0"/>
        <v>-9.0587546374486724E-3</v>
      </c>
      <c r="AY22" s="1">
        <f t="shared" si="1"/>
        <v>-4.5539814361143474E-2</v>
      </c>
      <c r="AZ22" s="1">
        <f t="shared" si="2"/>
        <v>3.6481059723694802E-2</v>
      </c>
      <c r="BA22" s="1">
        <f t="shared" si="3"/>
        <v>1.0937440312546507</v>
      </c>
      <c r="BB22" s="1">
        <f t="shared" si="4"/>
        <v>0.98186619275678133</v>
      </c>
      <c r="BC22" s="1">
        <f t="shared" si="5"/>
        <v>-1.7315623323233161E-2</v>
      </c>
      <c r="BD22" s="1">
        <f t="shared" si="6"/>
        <v>-8.6580279913271978E-3</v>
      </c>
      <c r="BE22" s="1">
        <f t="shared" ref="BE22:BK31" si="32">$BL22+$AB$7*SIN(BF22)</f>
        <v>6.2674236664583969</v>
      </c>
      <c r="BF22" s="1">
        <f t="shared" si="32"/>
        <v>6.2674236673674226</v>
      </c>
      <c r="BG22" s="1">
        <f t="shared" si="32"/>
        <v>6.2674236770640626</v>
      </c>
      <c r="BH22" s="1">
        <f t="shared" si="32"/>
        <v>6.2674237804988149</v>
      </c>
      <c r="BI22" s="1">
        <f t="shared" si="32"/>
        <v>6.2674248838447184</v>
      </c>
      <c r="BJ22" s="1">
        <f t="shared" si="32"/>
        <v>6.2674366533131991</v>
      </c>
      <c r="BK22" s="1">
        <f t="shared" si="32"/>
        <v>6.2675621989271617</v>
      </c>
      <c r="BL22" s="1">
        <f t="shared" si="8"/>
        <v>6.2689013864636092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-3.0404674656874044E-2</v>
      </c>
      <c r="Q23" s="271">
        <f t="shared" si="16"/>
        <v>31542.350100000003</v>
      </c>
      <c r="S23" s="2">
        <v>1</v>
      </c>
      <c r="X23" s="1">
        <f t="shared" si="17"/>
        <v>-3.1196326524895103E-2</v>
      </c>
      <c r="Z23" s="1">
        <f t="shared" si="18"/>
        <v>2580</v>
      </c>
      <c r="AA23" s="1">
        <f t="shared" si="19"/>
        <v>4.087651870613395E-3</v>
      </c>
      <c r="AB23" s="1">
        <f t="shared" si="20"/>
        <v>-3.1196326524895103E-2</v>
      </c>
      <c r="AC23" s="1">
        <f t="shared" si="21"/>
        <v>3.3700674659466384E-2</v>
      </c>
      <c r="AE23" s="1">
        <f t="shared" si="22"/>
        <v>6.2671268014123164E-7</v>
      </c>
      <c r="AF23" s="1">
        <f t="shared" si="23"/>
        <v>3.3700674659466384E-2</v>
      </c>
      <c r="AG23" s="2"/>
      <c r="AH23" s="1">
        <f t="shared" si="24"/>
        <v>3.4492326527487439E-2</v>
      </c>
      <c r="AI23" s="1">
        <f t="shared" si="25"/>
        <v>1.0750568538513212</v>
      </c>
      <c r="AJ23" s="1">
        <f t="shared" si="26"/>
        <v>0.90705547706482481</v>
      </c>
      <c r="AK23" s="1">
        <f t="shared" si="27"/>
        <v>-5.6187609922312108E-2</v>
      </c>
      <c r="AL23" s="1">
        <f t="shared" si="28"/>
        <v>-0.64260492599816599</v>
      </c>
      <c r="AM23" s="1">
        <f t="shared" si="29"/>
        <v>-0.3328355283234421</v>
      </c>
      <c r="AN23" s="1">
        <f t="shared" si="30"/>
        <v>5.6948375224536774</v>
      </c>
      <c r="AO23" s="1">
        <f t="shared" si="30"/>
        <v>5.6948375334513841</v>
      </c>
      <c r="AP23" s="1">
        <f t="shared" si="30"/>
        <v>5.6948376744593876</v>
      </c>
      <c r="AQ23" s="1">
        <f t="shared" si="30"/>
        <v>5.6948394824040012</v>
      </c>
      <c r="AR23" s="1">
        <f t="shared" si="30"/>
        <v>5.6948626629071617</v>
      </c>
      <c r="AS23" s="1">
        <f t="shared" si="30"/>
        <v>5.6951598392236606</v>
      </c>
      <c r="AT23" s="1">
        <f t="shared" si="30"/>
        <v>5.6989644750405422</v>
      </c>
      <c r="AU23" s="1">
        <f t="shared" si="31"/>
        <v>5.7468720756609679</v>
      </c>
      <c r="AW23" s="1">
        <v>5500</v>
      </c>
      <c r="AX23" s="1">
        <f t="shared" si="0"/>
        <v>-1.3345627949478175E-2</v>
      </c>
      <c r="AY23" s="1">
        <f t="shared" si="1"/>
        <v>-4.8729525324472243E-2</v>
      </c>
      <c r="AZ23" s="1">
        <f t="shared" si="2"/>
        <v>3.5383897374994068E-2</v>
      </c>
      <c r="BA23" s="1">
        <f t="shared" si="3"/>
        <v>1.0931559601672898</v>
      </c>
      <c r="BB23" s="1">
        <f t="shared" si="4"/>
        <v>0.94878195774558427</v>
      </c>
      <c r="BC23" s="1">
        <f t="shared" si="5"/>
        <v>0.1133932506748211</v>
      </c>
      <c r="BD23" s="1">
        <f t="shared" si="6"/>
        <v>5.6757454124917846E-2</v>
      </c>
      <c r="BE23" s="1">
        <f t="shared" si="32"/>
        <v>6.386420645898979</v>
      </c>
      <c r="BF23" s="1">
        <f t="shared" si="32"/>
        <v>6.3864206401323269</v>
      </c>
      <c r="BG23" s="1">
        <f t="shared" si="32"/>
        <v>6.3864205782974661</v>
      </c>
      <c r="BH23" s="1">
        <f t="shared" si="32"/>
        <v>6.386419915252457</v>
      </c>
      <c r="BI23" s="1">
        <f t="shared" si="32"/>
        <v>6.3864128055330998</v>
      </c>
      <c r="BJ23" s="1">
        <f t="shared" si="32"/>
        <v>6.3863365695453673</v>
      </c>
      <c r="BK23" s="1">
        <f t="shared" si="32"/>
        <v>6.3855191452064366</v>
      </c>
      <c r="BL23" s="1">
        <f t="shared" si="8"/>
        <v>6.3767586820839881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-3.6897399456644941E-2</v>
      </c>
      <c r="Q24" s="271">
        <f t="shared" si="16"/>
        <v>31905.979899999998</v>
      </c>
      <c r="S24" s="2">
        <v>1</v>
      </c>
      <c r="X24" s="1">
        <f t="shared" si="17"/>
        <v>-3.7510364724547725E-2</v>
      </c>
      <c r="Z24" s="1">
        <f t="shared" si="18"/>
        <v>3628</v>
      </c>
      <c r="AA24" s="1">
        <f t="shared" si="19"/>
        <v>-7.3434734547898894E-5</v>
      </c>
      <c r="AB24" s="1">
        <f t="shared" si="20"/>
        <v>-3.7510364724547725E-2</v>
      </c>
      <c r="AC24" s="1">
        <f t="shared" si="21"/>
        <v>3.6210999454194259E-2</v>
      </c>
      <c r="AE24" s="1">
        <f t="shared" si="22"/>
        <v>3.7572641965513093E-7</v>
      </c>
      <c r="AF24" s="1">
        <f t="shared" si="23"/>
        <v>3.6210999454194259E-2</v>
      </c>
      <c r="AG24" s="2"/>
      <c r="AH24" s="1">
        <f t="shared" si="24"/>
        <v>3.6823964722097043E-2</v>
      </c>
      <c r="AI24" s="1">
        <f t="shared" si="25"/>
        <v>1.0872564761219237</v>
      </c>
      <c r="AJ24" s="1">
        <f t="shared" si="26"/>
        <v>0.98616241829694429</v>
      </c>
      <c r="AK24" s="1">
        <f t="shared" si="27"/>
        <v>-3.4305774931120137E-2</v>
      </c>
      <c r="AL24" s="1">
        <f t="shared" si="28"/>
        <v>-0.37459614000599079</v>
      </c>
      <c r="AM24" s="1">
        <f t="shared" si="29"/>
        <v>-0.18951941986956722</v>
      </c>
      <c r="AN24" s="1">
        <f t="shared" si="30"/>
        <v>5.9415273517055605</v>
      </c>
      <c r="AO24" s="1">
        <f t="shared" si="30"/>
        <v>5.9415273653969365</v>
      </c>
      <c r="AP24" s="1">
        <f t="shared" si="30"/>
        <v>5.9415275203838487</v>
      </c>
      <c r="AQ24" s="1">
        <f t="shared" si="30"/>
        <v>5.9415292748412067</v>
      </c>
      <c r="AR24" s="1">
        <f t="shared" si="30"/>
        <v>5.9415491352844585</v>
      </c>
      <c r="AS24" s="1">
        <f t="shared" si="30"/>
        <v>5.9417739455657621</v>
      </c>
      <c r="AT24" s="1">
        <f t="shared" si="30"/>
        <v>5.9443174371969265</v>
      </c>
      <c r="AU24" s="1">
        <f t="shared" si="31"/>
        <v>5.9729409672812857</v>
      </c>
      <c r="AW24" s="1">
        <v>6000</v>
      </c>
      <c r="AX24" s="1">
        <f t="shared" si="0"/>
        <v>-1.815207358807442E-2</v>
      </c>
      <c r="AY24" s="1">
        <f t="shared" si="1"/>
        <v>-5.1940680117632455E-2</v>
      </c>
      <c r="AZ24" s="1">
        <f t="shared" si="2"/>
        <v>3.3788606529558035E-2</v>
      </c>
      <c r="BA24" s="1">
        <f t="shared" si="3"/>
        <v>1.090986078764252</v>
      </c>
      <c r="BB24" s="1">
        <f t="shared" si="4"/>
        <v>0.89965523440890904</v>
      </c>
      <c r="BC24" s="1">
        <f t="shared" si="5"/>
        <v>0.24377194537028879</v>
      </c>
      <c r="BD24" s="1">
        <f t="shared" si="6"/>
        <v>0.12249316825565093</v>
      </c>
      <c r="BE24" s="1">
        <f t="shared" si="32"/>
        <v>6.5052672151277289</v>
      </c>
      <c r="BF24" s="1">
        <f t="shared" si="32"/>
        <v>6.5052672041216342</v>
      </c>
      <c r="BG24" s="1">
        <f t="shared" si="32"/>
        <v>6.5052670837778965</v>
      </c>
      <c r="BH24" s="1">
        <f t="shared" si="32"/>
        <v>6.5052657679058079</v>
      </c>
      <c r="BI24" s="1">
        <f t="shared" si="32"/>
        <v>6.5052513798178158</v>
      </c>
      <c r="BJ24" s="1">
        <f t="shared" si="32"/>
        <v>6.5050940597668987</v>
      </c>
      <c r="BK24" s="1">
        <f t="shared" si="32"/>
        <v>6.5033742780579811</v>
      </c>
      <c r="BL24" s="1">
        <f t="shared" si="8"/>
        <v>6.4846159777043688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-3.7165811413352234E-2</v>
      </c>
      <c r="Q25" s="271">
        <f t="shared" si="16"/>
        <v>31920.899799999999</v>
      </c>
      <c r="S25" s="2">
        <v>1</v>
      </c>
      <c r="X25" s="1">
        <f t="shared" si="17"/>
        <v>-3.7747565944479491E-2</v>
      </c>
      <c r="Z25" s="1">
        <f t="shared" si="18"/>
        <v>3671</v>
      </c>
      <c r="AA25" s="1">
        <f t="shared" si="19"/>
        <v>-2.9304546525436848E-4</v>
      </c>
      <c r="AB25" s="1">
        <f t="shared" si="20"/>
        <v>-3.7747565944479491E-2</v>
      </c>
      <c r="AC25" s="1">
        <f t="shared" si="21"/>
        <v>3.6291011416970609E-2</v>
      </c>
      <c r="AE25" s="1">
        <f t="shared" si="22"/>
        <v>3.3843833448709471E-7</v>
      </c>
      <c r="AF25" s="1">
        <f t="shared" si="23"/>
        <v>3.6291011416970609E-2</v>
      </c>
      <c r="AG25" s="2"/>
      <c r="AH25" s="1">
        <f t="shared" si="24"/>
        <v>3.6872765948097866E-2</v>
      </c>
      <c r="AI25" s="1">
        <f t="shared" si="25"/>
        <v>1.0876323915066672</v>
      </c>
      <c r="AJ25" s="1">
        <f t="shared" si="26"/>
        <v>0.98794415225163523</v>
      </c>
      <c r="AK25" s="1">
        <f t="shared" si="27"/>
        <v>-3.3333808328222699E-2</v>
      </c>
      <c r="AL25" s="1">
        <f t="shared" si="28"/>
        <v>-0.36348100604512179</v>
      </c>
      <c r="AM25" s="1">
        <f t="shared" si="29"/>
        <v>-0.18376823668214803</v>
      </c>
      <c r="AN25" s="1">
        <f t="shared" si="30"/>
        <v>5.9517036535890826</v>
      </c>
      <c r="AO25" s="1">
        <f t="shared" si="30"/>
        <v>5.9517036671656109</v>
      </c>
      <c r="AP25" s="1">
        <f t="shared" si="30"/>
        <v>5.9517038203062098</v>
      </c>
      <c r="AQ25" s="1">
        <f t="shared" si="30"/>
        <v>5.9517055477018364</v>
      </c>
      <c r="AR25" s="1">
        <f t="shared" si="30"/>
        <v>5.9517250323112094</v>
      </c>
      <c r="AS25" s="1">
        <f t="shared" si="30"/>
        <v>5.9519448049966064</v>
      </c>
      <c r="AT25" s="1">
        <f t="shared" si="30"/>
        <v>5.9544225394381751</v>
      </c>
      <c r="AU25" s="1">
        <f t="shared" si="31"/>
        <v>5.982216694704638</v>
      </c>
      <c r="AW25" s="1">
        <v>6500</v>
      </c>
      <c r="AX25" s="1">
        <f t="shared" si="0"/>
        <v>-2.3450462760804931E-2</v>
      </c>
      <c r="AY25" s="1">
        <f t="shared" si="1"/>
        <v>-5.517327874062411E-2</v>
      </c>
      <c r="AZ25" s="1">
        <f t="shared" si="2"/>
        <v>3.1722815979819179E-2</v>
      </c>
      <c r="BA25" s="1">
        <f t="shared" si="3"/>
        <v>1.0872957219156649</v>
      </c>
      <c r="BB25" s="1">
        <f t="shared" si="4"/>
        <v>0.8356420686298951</v>
      </c>
      <c r="BC25" s="1">
        <f t="shared" si="5"/>
        <v>0.37345047088780892</v>
      </c>
      <c r="BD25" s="1">
        <f t="shared" si="6"/>
        <v>0.18892607481247914</v>
      </c>
      <c r="BE25" s="1">
        <f t="shared" si="32"/>
        <v>6.6237941984400921</v>
      </c>
      <c r="BF25" s="1">
        <f t="shared" si="32"/>
        <v>6.6237941847595758</v>
      </c>
      <c r="BG25" s="1">
        <f t="shared" si="32"/>
        <v>6.6237940299532676</v>
      </c>
      <c r="BH25" s="1">
        <f t="shared" si="32"/>
        <v>6.6237922781928864</v>
      </c>
      <c r="BI25" s="1">
        <f t="shared" si="32"/>
        <v>6.6237724556628557</v>
      </c>
      <c r="BJ25" s="1">
        <f t="shared" si="32"/>
        <v>6.6235481580320243</v>
      </c>
      <c r="BK25" s="1">
        <f t="shared" si="32"/>
        <v>6.6210114033874614</v>
      </c>
      <c r="BL25" s="1">
        <f t="shared" si="8"/>
        <v>6.5924732733247495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-6.6118948888297099E-2</v>
      </c>
      <c r="Q26" s="271">
        <f t="shared" si="16"/>
        <v>33481.569000000003</v>
      </c>
      <c r="S26" s="2">
        <v>1</v>
      </c>
      <c r="X26" s="1">
        <f t="shared" si="17"/>
        <v>-6.4259491708326788E-2</v>
      </c>
      <c r="Z26" s="1">
        <f t="shared" si="18"/>
        <v>8169</v>
      </c>
      <c r="AA26" s="1">
        <f t="shared" si="19"/>
        <v>-4.4176657173674284E-2</v>
      </c>
      <c r="AB26" s="1">
        <f t="shared" si="20"/>
        <v>-6.4259491708326788E-2</v>
      </c>
      <c r="AC26" s="1">
        <f t="shared" si="21"/>
        <v>2.3801748894593119E-2</v>
      </c>
      <c r="AE26" s="1">
        <f t="shared" si="22"/>
        <v>3.4575810041431171E-6</v>
      </c>
      <c r="AF26" s="1">
        <f t="shared" si="23"/>
        <v>2.3801748894593119E-2</v>
      </c>
      <c r="AG26" s="2"/>
      <c r="AH26" s="1">
        <f t="shared" si="24"/>
        <v>2.1942291714622815E-2</v>
      </c>
      <c r="AI26" s="1">
        <f t="shared" si="25"/>
        <v>1.0655213394117422</v>
      </c>
      <c r="AJ26" s="1">
        <f t="shared" si="26"/>
        <v>0.53602455372131452</v>
      </c>
      <c r="AK26" s="1">
        <f t="shared" si="27"/>
        <v>6.7063648130203712E-2</v>
      </c>
      <c r="AL26" s="1">
        <f t="shared" si="28"/>
        <v>0.79703024320971205</v>
      </c>
      <c r="AM26" s="1">
        <f t="shared" si="29"/>
        <v>0.42104400909538559</v>
      </c>
      <c r="AN26" s="1">
        <f t="shared" si="30"/>
        <v>7.015163427882956</v>
      </c>
      <c r="AO26" s="1">
        <f t="shared" si="30"/>
        <v>7.0151634209757106</v>
      </c>
      <c r="AP26" s="1">
        <f t="shared" si="30"/>
        <v>7.0151633219361882</v>
      </c>
      <c r="AQ26" s="1">
        <f t="shared" si="30"/>
        <v>7.0151619018591651</v>
      </c>
      <c r="AR26" s="1">
        <f t="shared" si="30"/>
        <v>7.0151415403008563</v>
      </c>
      <c r="AS26" s="1">
        <f t="shared" si="30"/>
        <v>7.0148496301406427</v>
      </c>
      <c r="AT26" s="1">
        <f t="shared" si="30"/>
        <v>7.0106730755723792</v>
      </c>
      <c r="AU26" s="1">
        <f t="shared" si="31"/>
        <v>6.9525009261055786</v>
      </c>
      <c r="AW26" s="1">
        <v>7000</v>
      </c>
      <c r="AX26" s="1">
        <f t="shared" si="0"/>
        <v>-2.9204419663454557E-2</v>
      </c>
      <c r="AY26" s="1">
        <f t="shared" si="1"/>
        <v>-5.8427321193447186E-2</v>
      </c>
      <c r="AZ26" s="1">
        <f t="shared" si="2"/>
        <v>2.9222901529992629E-2</v>
      </c>
      <c r="BA26" s="1">
        <f t="shared" si="3"/>
        <v>1.0821867304121644</v>
      </c>
      <c r="BB26" s="1">
        <f t="shared" si="4"/>
        <v>0.75827944991152862</v>
      </c>
      <c r="BC26" s="1">
        <f t="shared" si="5"/>
        <v>0.50208127508165423</v>
      </c>
      <c r="BD26" s="1">
        <f t="shared" si="6"/>
        <v>0.25645070282971244</v>
      </c>
      <c r="BE26" s="1">
        <f t="shared" si="32"/>
        <v>6.7418413462750255</v>
      </c>
      <c r="BF26" s="1">
        <f t="shared" si="32"/>
        <v>6.7418413327067377</v>
      </c>
      <c r="BG26" s="1">
        <f t="shared" si="32"/>
        <v>6.7418411713102202</v>
      </c>
      <c r="BH26" s="1">
        <f t="shared" si="32"/>
        <v>6.7418392514790826</v>
      </c>
      <c r="BI26" s="1">
        <f t="shared" si="32"/>
        <v>6.7418164149945019</v>
      </c>
      <c r="BJ26" s="1">
        <f t="shared" si="32"/>
        <v>6.7415447936437349</v>
      </c>
      <c r="BK26" s="1">
        <f t="shared" si="32"/>
        <v>6.7383168607671822</v>
      </c>
      <c r="BL26" s="1">
        <f t="shared" si="8"/>
        <v>6.7003305689451302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-0.10769181349615099</v>
      </c>
      <c r="Q27" s="271">
        <f t="shared" si="16"/>
        <v>35575.502</v>
      </c>
      <c r="S27" s="2">
        <v>1</v>
      </c>
      <c r="Y27" s="1">
        <f t="shared" ref="Y27:Y45" si="35">AB27</f>
        <v>-0.10270661065590533</v>
      </c>
      <c r="Z27" s="1">
        <f t="shared" si="18"/>
        <v>14204</v>
      </c>
      <c r="AA27" s="1">
        <f t="shared" si="19"/>
        <v>-0.13136040283431799</v>
      </c>
      <c r="AB27" s="1">
        <f t="shared" si="20"/>
        <v>-0.10270661065590533</v>
      </c>
      <c r="AC27" s="1">
        <f t="shared" si="21"/>
        <v>-1.8683386497921325E-2</v>
      </c>
      <c r="AE27" s="1">
        <f t="shared" si="22"/>
        <v>2.4852247358393522E-5</v>
      </c>
      <c r="AF27" s="1">
        <f t="shared" si="23"/>
        <v>-1.8683386497921325E-2</v>
      </c>
      <c r="AG27" s="2"/>
      <c r="AH27" s="1">
        <f t="shared" si="24"/>
        <v>-2.3668589338166991E-2</v>
      </c>
      <c r="AI27" s="1">
        <f t="shared" si="25"/>
        <v>0.94982022896641283</v>
      </c>
      <c r="AJ27" s="1">
        <f t="shared" si="26"/>
        <v>-0.69813925972497926</v>
      </c>
      <c r="AK27" s="1">
        <f t="shared" si="27"/>
        <v>7.9199554278147788E-2</v>
      </c>
      <c r="AL27" s="1">
        <f t="shared" si="28"/>
        <v>2.1355464134721402</v>
      </c>
      <c r="AM27" s="1">
        <f t="shared" si="29"/>
        <v>1.8174074214246811</v>
      </c>
      <c r="AN27" s="1">
        <f t="shared" si="30"/>
        <v>8.3373549104491822</v>
      </c>
      <c r="AO27" s="1">
        <f t="shared" si="30"/>
        <v>8.3373549099019382</v>
      </c>
      <c r="AP27" s="1">
        <f t="shared" si="30"/>
        <v>8.3373549224603387</v>
      </c>
      <c r="AQ27" s="1">
        <f t="shared" si="30"/>
        <v>8.3373546342637059</v>
      </c>
      <c r="AR27" s="1">
        <f t="shared" si="30"/>
        <v>8.3373612479083921</v>
      </c>
      <c r="AS27" s="1">
        <f t="shared" si="30"/>
        <v>8.3372094545113669</v>
      </c>
      <c r="AT27" s="1">
        <f t="shared" si="30"/>
        <v>8.3406823662608147</v>
      </c>
      <c r="AU27" s="1">
        <f t="shared" si="31"/>
        <v>8.2543384842435685</v>
      </c>
      <c r="AW27" s="1">
        <v>7500</v>
      </c>
      <c r="AX27" s="1">
        <f t="shared" si="0"/>
        <v>-3.537012613684868E-2</v>
      </c>
      <c r="AY27" s="1">
        <f t="shared" si="1"/>
        <v>-6.1702807476101719E-2</v>
      </c>
      <c r="AZ27" s="1">
        <f t="shared" si="2"/>
        <v>2.6332681339253039E-2</v>
      </c>
      <c r="BA27" s="1">
        <f t="shared" si="3"/>
        <v>1.0757950432350014</v>
      </c>
      <c r="BB27" s="1">
        <f t="shared" si="4"/>
        <v>0.66940079423752907</v>
      </c>
      <c r="BC27" s="1">
        <f t="shared" si="5"/>
        <v>0.62934923954255573</v>
      </c>
      <c r="BD27" s="1">
        <f t="shared" si="6"/>
        <v>0.32548955353051146</v>
      </c>
      <c r="BE27" s="1">
        <f t="shared" si="32"/>
        <v>6.8592614127132503</v>
      </c>
      <c r="BF27" s="1">
        <f t="shared" si="32"/>
        <v>6.8592614013992854</v>
      </c>
      <c r="BG27" s="1">
        <f t="shared" si="32"/>
        <v>6.8592612575035865</v>
      </c>
      <c r="BH27" s="1">
        <f t="shared" si="32"/>
        <v>6.8592594273796506</v>
      </c>
      <c r="BI27" s="1">
        <f t="shared" si="32"/>
        <v>6.859236151309922</v>
      </c>
      <c r="BJ27" s="1">
        <f t="shared" si="32"/>
        <v>6.8589401499042966</v>
      </c>
      <c r="BK27" s="1">
        <f t="shared" si="32"/>
        <v>6.855180844388812</v>
      </c>
      <c r="BL27" s="1">
        <f t="shared" si="8"/>
        <v>6.8081878645655109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-0.11501598471493753</v>
      </c>
      <c r="Q28" s="271">
        <f t="shared" si="16"/>
        <v>35928.870999999999</v>
      </c>
      <c r="S28" s="2">
        <v>1</v>
      </c>
      <c r="Y28" s="1">
        <f t="shared" si="35"/>
        <v>-0.12618890566706831</v>
      </c>
      <c r="Z28" s="1">
        <f t="shared" si="18"/>
        <v>15222.5</v>
      </c>
      <c r="AA28" s="1">
        <f t="shared" si="19"/>
        <v>-0.14411007904792322</v>
      </c>
      <c r="AB28" s="1">
        <f t="shared" si="20"/>
        <v>-0.12618890566706831</v>
      </c>
      <c r="AC28" s="1">
        <f t="shared" si="21"/>
        <v>-4.0267015285116489E-2</v>
      </c>
      <c r="AE28" s="1">
        <f t="shared" si="22"/>
        <v>1.248341626025633E-4</v>
      </c>
      <c r="AF28" s="1">
        <f t="shared" si="23"/>
        <v>-4.0267015285116489E-2</v>
      </c>
      <c r="AG28" s="2"/>
      <c r="AH28" s="1">
        <f t="shared" si="24"/>
        <v>-2.9094094332985702E-2</v>
      </c>
      <c r="AI28" s="1">
        <f t="shared" si="25"/>
        <v>0.93524240612024134</v>
      </c>
      <c r="AJ28" s="1">
        <f t="shared" si="26"/>
        <v>-0.82515995836545541</v>
      </c>
      <c r="AK28" s="1">
        <f t="shared" si="27"/>
        <v>6.7801422210339801E-2</v>
      </c>
      <c r="AL28" s="1">
        <f t="shared" si="28"/>
        <v>2.3332364626638475</v>
      </c>
      <c r="AM28" s="1">
        <f t="shared" si="29"/>
        <v>2.3379403469302198</v>
      </c>
      <c r="AN28" s="1">
        <f t="shared" si="30"/>
        <v>8.5462205458308151</v>
      </c>
      <c r="AO28" s="1">
        <f t="shared" si="30"/>
        <v>8.5462205424657718</v>
      </c>
      <c r="AP28" s="1">
        <f t="shared" si="30"/>
        <v>8.5462205986976567</v>
      </c>
      <c r="AQ28" s="1">
        <f t="shared" si="30"/>
        <v>8.5462196590286315</v>
      </c>
      <c r="AR28" s="1">
        <f t="shared" si="30"/>
        <v>8.5462353613300248</v>
      </c>
      <c r="AS28" s="1">
        <f t="shared" si="30"/>
        <v>8.5459729296052078</v>
      </c>
      <c r="AT28" s="1">
        <f t="shared" si="30"/>
        <v>8.5503480958123781</v>
      </c>
      <c r="AU28" s="1">
        <f t="shared" si="31"/>
        <v>8.4740437954222845</v>
      </c>
      <c r="AW28" s="1">
        <v>8000</v>
      </c>
      <c r="AX28" s="1">
        <f t="shared" si="0"/>
        <v>-4.189785074899291E-2</v>
      </c>
      <c r="AY28" s="1">
        <f t="shared" si="1"/>
        <v>-6.4999737588587694E-2</v>
      </c>
      <c r="AZ28" s="1">
        <f t="shared" si="2"/>
        <v>2.3101886839594788E-2</v>
      </c>
      <c r="BA28" s="1">
        <f t="shared" si="3"/>
        <v>1.0682826684794515</v>
      </c>
      <c r="BB28" s="1">
        <f t="shared" si="4"/>
        <v>0.57103964584965139</v>
      </c>
      <c r="BC28" s="1">
        <f t="shared" si="5"/>
        <v>0.75497942427916986</v>
      </c>
      <c r="BD28" s="1">
        <f t="shared" si="6"/>
        <v>0.3965048754772687</v>
      </c>
      <c r="BE28" s="1">
        <f t="shared" si="32"/>
        <v>6.9759234398235215</v>
      </c>
      <c r="BF28" s="1">
        <f t="shared" si="32"/>
        <v>6.9759234317824514</v>
      </c>
      <c r="BG28" s="1">
        <f t="shared" si="32"/>
        <v>6.975923320328274</v>
      </c>
      <c r="BH28" s="1">
        <f t="shared" si="32"/>
        <v>6.9759217755058884</v>
      </c>
      <c r="BI28" s="1">
        <f t="shared" si="32"/>
        <v>6.9759003635361667</v>
      </c>
      <c r="BJ28" s="1">
        <f t="shared" si="32"/>
        <v>6.975603622668995</v>
      </c>
      <c r="BK28" s="1">
        <f t="shared" si="32"/>
        <v>6.9714986792180396</v>
      </c>
      <c r="BL28" s="1">
        <f t="shared" si="8"/>
        <v>6.9160451601858899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-0.1455210679992357</v>
      </c>
      <c r="Q29" s="271">
        <f t="shared" si="16"/>
        <v>37357.012600000002</v>
      </c>
      <c r="S29" s="2">
        <v>1</v>
      </c>
      <c r="Y29" s="1">
        <f t="shared" si="35"/>
        <v>-0.1416797384130756</v>
      </c>
      <c r="Z29" s="1">
        <f t="shared" si="18"/>
        <v>19338.5</v>
      </c>
      <c r="AA29" s="1">
        <f t="shared" si="19"/>
        <v>-0.18226512958254079</v>
      </c>
      <c r="AB29" s="1">
        <f t="shared" si="20"/>
        <v>-0.1416797384130756</v>
      </c>
      <c r="AC29" s="1">
        <f t="shared" si="21"/>
        <v>-3.2902731997144996E-2</v>
      </c>
      <c r="AE29" s="1">
        <f t="shared" si="22"/>
        <v>1.4755812989508903E-5</v>
      </c>
      <c r="AF29" s="1">
        <f t="shared" si="23"/>
        <v>-3.2902731997144996E-2</v>
      </c>
      <c r="AG29" s="2"/>
      <c r="AH29" s="1">
        <f t="shared" si="24"/>
        <v>-3.67440615833051E-2</v>
      </c>
      <c r="AI29" s="1">
        <f t="shared" si="25"/>
        <v>0.90637017375019147</v>
      </c>
      <c r="AJ29" s="1">
        <f t="shared" si="26"/>
        <v>-0.9878981754663817</v>
      </c>
      <c r="AK29" s="1">
        <f t="shared" si="27"/>
        <v>4.9024948007283008E-3</v>
      </c>
      <c r="AL29" s="1">
        <f t="shared" si="28"/>
        <v>3.0892800294223339</v>
      </c>
      <c r="AM29" s="1">
        <f t="shared" si="29"/>
        <v>38.222970253230351</v>
      </c>
      <c r="AN29" s="1">
        <f t="shared" si="30"/>
        <v>9.3673101592213417</v>
      </c>
      <c r="AO29" s="1">
        <f t="shared" si="30"/>
        <v>9.3673101552609541</v>
      </c>
      <c r="AP29" s="1">
        <f t="shared" si="30"/>
        <v>9.3673101975712871</v>
      </c>
      <c r="AQ29" s="1">
        <f t="shared" si="30"/>
        <v>9.3673097455538006</v>
      </c>
      <c r="AR29" s="1">
        <f t="shared" si="30"/>
        <v>9.3673145746291766</v>
      </c>
      <c r="AS29" s="1">
        <f t="shared" si="30"/>
        <v>9.3672629837039239</v>
      </c>
      <c r="AT29" s="1">
        <f t="shared" si="30"/>
        <v>9.3678141420966838</v>
      </c>
      <c r="AU29" s="1">
        <f t="shared" si="31"/>
        <v>9.361925052969255</v>
      </c>
      <c r="AW29" s="1">
        <v>8500</v>
      </c>
      <c r="AX29" s="1">
        <f t="shared" si="0"/>
        <v>-4.87335873279508E-2</v>
      </c>
      <c r="AY29" s="1">
        <f t="shared" si="1"/>
        <v>-6.8318111530905112E-2</v>
      </c>
      <c r="AZ29" s="1">
        <f t="shared" si="2"/>
        <v>1.9584524202954312E-2</v>
      </c>
      <c r="BA29" s="1">
        <f t="shared" si="3"/>
        <v>1.0598289144643165</v>
      </c>
      <c r="BB29" s="1">
        <f t="shared" si="4"/>
        <v>0.46533134591644276</v>
      </c>
      <c r="BC29" s="1">
        <f t="shared" si="5"/>
        <v>0.87874223977170385</v>
      </c>
      <c r="BD29" s="1">
        <f t="shared" si="6"/>
        <v>0.47001249304296244</v>
      </c>
      <c r="BE29" s="1">
        <f t="shared" si="32"/>
        <v>7.0917151200181365</v>
      </c>
      <c r="BF29" s="1">
        <f t="shared" si="32"/>
        <v>7.0917151151714917</v>
      </c>
      <c r="BG29" s="1">
        <f t="shared" si="32"/>
        <v>7.0917150403149982</v>
      </c>
      <c r="BH29" s="1">
        <f t="shared" si="32"/>
        <v>7.091713884156337</v>
      </c>
      <c r="BI29" s="1">
        <f t="shared" si="32"/>
        <v>7.0916960274617447</v>
      </c>
      <c r="BJ29" s="1">
        <f t="shared" si="32"/>
        <v>7.0914202759252509</v>
      </c>
      <c r="BK29" s="1">
        <f t="shared" si="32"/>
        <v>7.0871720375197595</v>
      </c>
      <c r="BL29" s="1">
        <f t="shared" si="8"/>
        <v>7.0239024558062706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-0.14604483504577886</v>
      </c>
      <c r="Q30" s="271">
        <f t="shared" si="16"/>
        <v>37380.9499</v>
      </c>
      <c r="S30" s="2">
        <v>1</v>
      </c>
      <c r="Y30" s="1">
        <f t="shared" si="35"/>
        <v>-0.14599575920996211</v>
      </c>
      <c r="Z30" s="1">
        <f t="shared" si="18"/>
        <v>19407.5</v>
      </c>
      <c r="AA30" s="1">
        <f t="shared" si="19"/>
        <v>-0.1827100758347327</v>
      </c>
      <c r="AB30" s="1">
        <f t="shared" si="20"/>
        <v>-0.14599575920996211</v>
      </c>
      <c r="AC30" s="1">
        <f t="shared" si="21"/>
        <v>-3.6616164953137076E-2</v>
      </c>
      <c r="AE30" s="1">
        <f t="shared" si="22"/>
        <v>2.4084376611134533E-9</v>
      </c>
      <c r="AF30" s="1">
        <f t="shared" si="23"/>
        <v>-3.6616164953137076E-2</v>
      </c>
      <c r="AG30" s="2"/>
      <c r="AH30" s="1">
        <f t="shared" si="24"/>
        <v>-3.6665240788953835E-2</v>
      </c>
      <c r="AI30" s="1">
        <f t="shared" si="25"/>
        <v>0.90631662064338758</v>
      </c>
      <c r="AJ30" s="1">
        <f t="shared" si="26"/>
        <v>-0.98590069279065717</v>
      </c>
      <c r="AK30" s="1">
        <f t="shared" si="27"/>
        <v>3.7420918168259262E-3</v>
      </c>
      <c r="AL30" s="1">
        <f t="shared" si="28"/>
        <v>3.1016698461027832</v>
      </c>
      <c r="AM30" s="1">
        <f t="shared" si="29"/>
        <v>50.090023232152333</v>
      </c>
      <c r="AN30" s="1">
        <f t="shared" si="30"/>
        <v>9.3809200735126854</v>
      </c>
      <c r="AO30" s="1">
        <f t="shared" si="30"/>
        <v>9.3809200704766198</v>
      </c>
      <c r="AP30" s="1">
        <f t="shared" si="30"/>
        <v>9.3809201028896929</v>
      </c>
      <c r="AQ30" s="1">
        <f t="shared" si="30"/>
        <v>9.3809197568473071</v>
      </c>
      <c r="AR30" s="1">
        <f t="shared" si="30"/>
        <v>9.3809234511999815</v>
      </c>
      <c r="AS30" s="1">
        <f t="shared" si="30"/>
        <v>9.3808840102154463</v>
      </c>
      <c r="AT30" s="1">
        <f t="shared" si="30"/>
        <v>9.3813050794545418</v>
      </c>
      <c r="AU30" s="1">
        <f t="shared" si="31"/>
        <v>9.3768093597648665</v>
      </c>
      <c r="AW30" s="1">
        <v>9000</v>
      </c>
      <c r="AX30" s="1">
        <f t="shared" si="0"/>
        <v>-5.5820692426472154E-2</v>
      </c>
      <c r="AY30" s="1">
        <f t="shared" si="1"/>
        <v>-7.165792930305398E-2</v>
      </c>
      <c r="AZ30" s="1">
        <f t="shared" si="2"/>
        <v>1.5837236876581822E-2</v>
      </c>
      <c r="BA30" s="1">
        <f t="shared" si="3"/>
        <v>1.0506217280076877</v>
      </c>
      <c r="BB30" s="1">
        <f t="shared" si="4"/>
        <v>0.35442132130828724</v>
      </c>
      <c r="BC30" s="1">
        <f t="shared" si="5"/>
        <v>1.0004560148121804</v>
      </c>
      <c r="BD30" s="1">
        <f t="shared" si="6"/>
        <v>0.54659858212846124</v>
      </c>
      <c r="BE30" s="1">
        <f t="shared" si="32"/>
        <v>7.2065442028828253</v>
      </c>
      <c r="BF30" s="1">
        <f t="shared" si="32"/>
        <v>7.2065442004560847</v>
      </c>
      <c r="BG30" s="1">
        <f t="shared" si="32"/>
        <v>7.206544157542643</v>
      </c>
      <c r="BH30" s="1">
        <f t="shared" si="32"/>
        <v>7.206543398680191</v>
      </c>
      <c r="BI30" s="1">
        <f t="shared" si="32"/>
        <v>7.2065299794157269</v>
      </c>
      <c r="BJ30" s="1">
        <f t="shared" si="32"/>
        <v>7.2062927205857363</v>
      </c>
      <c r="BK30" s="1">
        <f t="shared" si="32"/>
        <v>7.202110081615432</v>
      </c>
      <c r="BL30" s="1">
        <f t="shared" si="8"/>
        <v>7.1317597514266513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-0.14694149896273342</v>
      </c>
      <c r="Q31" s="271">
        <f t="shared" si="16"/>
        <v>37421.896999999997</v>
      </c>
      <c r="S31" s="2">
        <v>1</v>
      </c>
      <c r="Y31" s="1">
        <f t="shared" si="35"/>
        <v>-0.14254467340169974</v>
      </c>
      <c r="Z31" s="1">
        <f t="shared" si="18"/>
        <v>19525.5</v>
      </c>
      <c r="AA31" s="1">
        <f t="shared" si="19"/>
        <v>-0.18345622555867455</v>
      </c>
      <c r="AB31" s="1">
        <f t="shared" si="20"/>
        <v>-0.14254467340169974</v>
      </c>
      <c r="AC31" s="1">
        <f t="shared" si="21"/>
        <v>-3.2117901034907442E-2</v>
      </c>
      <c r="AE31" s="1">
        <f t="shared" si="22"/>
        <v>1.9332075014159178E-5</v>
      </c>
      <c r="AF31" s="1">
        <f t="shared" si="23"/>
        <v>-3.2117901034907442E-2</v>
      </c>
      <c r="AG31" s="2"/>
      <c r="AH31" s="1">
        <f t="shared" si="24"/>
        <v>-3.651472659594112E-2</v>
      </c>
      <c r="AI31" s="1">
        <f t="shared" si="25"/>
        <v>0.90625837115946795</v>
      </c>
      <c r="AJ31" s="1">
        <f t="shared" si="26"/>
        <v>-0.98213468631475365</v>
      </c>
      <c r="AK31" s="1">
        <f t="shared" si="27"/>
        <v>1.7566562453791856E-3</v>
      </c>
      <c r="AL31" s="1">
        <f t="shared" si="28"/>
        <v>3.1228555067503967</v>
      </c>
      <c r="AM31" s="1">
        <f t="shared" si="29"/>
        <v>106.73671415155364</v>
      </c>
      <c r="AN31" s="1">
        <f t="shared" ref="AN31:AT40" si="36">$AU31+$AB$7*SIN(AO31)</f>
        <v>9.4041935046005651</v>
      </c>
      <c r="AO31" s="1">
        <f t="shared" si="36"/>
        <v>9.4041935031686297</v>
      </c>
      <c r="AP31" s="1">
        <f t="shared" si="36"/>
        <v>9.4041935184445116</v>
      </c>
      <c r="AQ31" s="1">
        <f t="shared" si="36"/>
        <v>9.4041933554813006</v>
      </c>
      <c r="AR31" s="1">
        <f t="shared" si="36"/>
        <v>9.4041950939739163</v>
      </c>
      <c r="AS31" s="1">
        <f t="shared" si="36"/>
        <v>9.4041765477200965</v>
      </c>
      <c r="AT31" s="1">
        <f t="shared" si="36"/>
        <v>9.4043743989472901</v>
      </c>
      <c r="AU31" s="1">
        <f t="shared" si="31"/>
        <v>9.4022636815312772</v>
      </c>
      <c r="AW31" s="1">
        <v>9500</v>
      </c>
      <c r="AX31" s="1">
        <f t="shared" si="0"/>
        <v>-6.3101427532312251E-2</v>
      </c>
      <c r="AY31" s="1">
        <f t="shared" si="1"/>
        <v>-7.5019190905034283E-2</v>
      </c>
      <c r="AZ31" s="1">
        <f t="shared" si="2"/>
        <v>1.1917763372722037E-2</v>
      </c>
      <c r="BA31" s="1">
        <f t="shared" si="3"/>
        <v>1.0408498347683433</v>
      </c>
      <c r="BB31" s="1">
        <f t="shared" si="4"/>
        <v>0.24038647589103287</v>
      </c>
      <c r="BC31" s="1">
        <f t="shared" si="5"/>
        <v>1.1199871763858551</v>
      </c>
      <c r="BD31" s="1">
        <f t="shared" si="6"/>
        <v>0.62694060301997101</v>
      </c>
      <c r="BE31" s="1">
        <f t="shared" si="32"/>
        <v>7.3203389977160711</v>
      </c>
      <c r="BF31" s="1">
        <f t="shared" si="32"/>
        <v>7.3203389967471759</v>
      </c>
      <c r="BG31" s="1">
        <f t="shared" si="32"/>
        <v>7.3203389764315778</v>
      </c>
      <c r="BH31" s="1">
        <f t="shared" si="32"/>
        <v>7.3203385504585166</v>
      </c>
      <c r="BI31" s="1">
        <f t="shared" si="32"/>
        <v>7.3203296188185174</v>
      </c>
      <c r="BJ31" s="1">
        <f t="shared" si="32"/>
        <v>7.3201423746966023</v>
      </c>
      <c r="BK31" s="1">
        <f t="shared" si="32"/>
        <v>7.316230519591592</v>
      </c>
      <c r="BL31" s="1">
        <f t="shared" si="8"/>
        <v>7.239617047047032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-0.14700613527509723</v>
      </c>
      <c r="Q32" s="271">
        <f t="shared" si="16"/>
        <v>37424.844299999997</v>
      </c>
      <c r="S32" s="2">
        <v>1</v>
      </c>
      <c r="Y32" s="1">
        <f t="shared" si="35"/>
        <v>-0.14457607985819665</v>
      </c>
      <c r="Z32" s="1">
        <f t="shared" si="18"/>
        <v>19534</v>
      </c>
      <c r="AA32" s="1">
        <f t="shared" si="19"/>
        <v>-0.18350925542019672</v>
      </c>
      <c r="AB32" s="1">
        <f t="shared" si="20"/>
        <v>-0.14457607985819665</v>
      </c>
      <c r="AC32" s="1">
        <f t="shared" si="21"/>
        <v>-3.4073064728198904E-2</v>
      </c>
      <c r="AE32" s="1">
        <f t="shared" si="22"/>
        <v>5.905169329207871E-6</v>
      </c>
      <c r="AF32" s="1">
        <f t="shared" si="23"/>
        <v>-3.4073064728198904E-2</v>
      </c>
      <c r="AG32" s="2"/>
      <c r="AH32" s="1">
        <f t="shared" si="24"/>
        <v>-3.6503120145099488E-2</v>
      </c>
      <c r="AI32" s="1">
        <f t="shared" si="25"/>
        <v>0.90625579965797642</v>
      </c>
      <c r="AJ32" s="1">
        <f t="shared" si="26"/>
        <v>-0.98184638217937947</v>
      </c>
      <c r="AK32" s="1">
        <f t="shared" si="27"/>
        <v>1.6136049935015283E-3</v>
      </c>
      <c r="AL32" s="1">
        <f t="shared" si="28"/>
        <v>3.1243815018055061</v>
      </c>
      <c r="AM32" s="1">
        <f t="shared" si="29"/>
        <v>116.20085943102518</v>
      </c>
      <c r="AN32" s="1">
        <f t="shared" si="36"/>
        <v>9.4058699307659417</v>
      </c>
      <c r="AO32" s="1">
        <f t="shared" si="36"/>
        <v>9.4058699294503434</v>
      </c>
      <c r="AP32" s="1">
        <f t="shared" si="36"/>
        <v>9.4058699434846957</v>
      </c>
      <c r="AQ32" s="1">
        <f t="shared" si="36"/>
        <v>9.4058697937710871</v>
      </c>
      <c r="AR32" s="1">
        <f t="shared" si="36"/>
        <v>9.4058713908639593</v>
      </c>
      <c r="AS32" s="1">
        <f t="shared" si="36"/>
        <v>9.405854353628289</v>
      </c>
      <c r="AT32" s="1">
        <f t="shared" si="36"/>
        <v>9.4060361006973352</v>
      </c>
      <c r="AU32" s="1">
        <f t="shared" si="31"/>
        <v>9.4040972555568239</v>
      </c>
      <c r="AW32" s="1">
        <v>10000</v>
      </c>
      <c r="AX32" s="1">
        <f t="shared" si="0"/>
        <v>-7.0518335551935055E-2</v>
      </c>
      <c r="AY32" s="1">
        <f t="shared" si="1"/>
        <v>-7.8401896336846008E-2</v>
      </c>
      <c r="AZ32" s="1">
        <f t="shared" si="2"/>
        <v>7.8835607849109552E-3</v>
      </c>
      <c r="BA32" s="1">
        <f t="shared" si="3"/>
        <v>1.0306961574925926</v>
      </c>
      <c r="BB32" s="1">
        <f t="shared" si="4"/>
        <v>0.125173520348447</v>
      </c>
      <c r="BC32" s="1">
        <f t="shared" si="5"/>
        <v>1.2372484334027096</v>
      </c>
      <c r="BD32" s="1">
        <f t="shared" si="6"/>
        <v>0.71183406995457532</v>
      </c>
      <c r="BE32" s="1">
        <f t="shared" ref="BE32:BK41" si="37">$BL32+$AB$7*SIN(BF32)</f>
        <v>7.433048087092466</v>
      </c>
      <c r="BF32" s="1">
        <f t="shared" si="37"/>
        <v>7.4330480868065498</v>
      </c>
      <c r="BG32" s="1">
        <f t="shared" si="37"/>
        <v>7.4330480793434832</v>
      </c>
      <c r="BH32" s="1">
        <f t="shared" si="37"/>
        <v>7.4330478845400272</v>
      </c>
      <c r="BI32" s="1">
        <f t="shared" si="37"/>
        <v>7.4330427997454604</v>
      </c>
      <c r="BJ32" s="1">
        <f t="shared" si="37"/>
        <v>7.4329100959511303</v>
      </c>
      <c r="BK32" s="1">
        <f t="shared" si="37"/>
        <v>7.429460561690127</v>
      </c>
      <c r="BL32" s="1">
        <f t="shared" si="8"/>
        <v>7.347474342667411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-0.14737886544117551</v>
      </c>
      <c r="Q33" s="271">
        <f t="shared" si="16"/>
        <v>37441.846400000002</v>
      </c>
      <c r="S33" s="2">
        <v>1</v>
      </c>
      <c r="Y33" s="1">
        <f t="shared" si="35"/>
        <v>-0.14450618633806345</v>
      </c>
      <c r="Z33" s="1">
        <f t="shared" si="18"/>
        <v>19583</v>
      </c>
      <c r="AA33" s="1">
        <f t="shared" si="19"/>
        <v>-0.18381307909725442</v>
      </c>
      <c r="AB33" s="1">
        <f t="shared" si="20"/>
        <v>-0.14450618633806345</v>
      </c>
      <c r="AC33" s="1">
        <f t="shared" si="21"/>
        <v>-3.3561534552966843E-2</v>
      </c>
      <c r="AE33" s="1">
        <f t="shared" si="22"/>
        <v>8.2522852294567306E-6</v>
      </c>
      <c r="AF33" s="1">
        <f t="shared" si="23"/>
        <v>-3.3561534552966843E-2</v>
      </c>
      <c r="AG33" s="2"/>
      <c r="AH33" s="1">
        <f t="shared" si="24"/>
        <v>-3.6434213656078893E-2</v>
      </c>
      <c r="AI33" s="1">
        <f t="shared" si="25"/>
        <v>0.90624523241403843</v>
      </c>
      <c r="AJ33" s="1">
        <f t="shared" si="26"/>
        <v>-0.98013986170589873</v>
      </c>
      <c r="AK33" s="1">
        <f t="shared" si="27"/>
        <v>7.8890667561662691E-4</v>
      </c>
      <c r="AL33" s="1">
        <f t="shared" si="28"/>
        <v>3.1331782755567437</v>
      </c>
      <c r="AM33" s="1">
        <f t="shared" si="29"/>
        <v>237.68699146124854</v>
      </c>
      <c r="AN33" s="1">
        <f t="shared" si="36"/>
        <v>9.4155339582354411</v>
      </c>
      <c r="AO33" s="1">
        <f t="shared" si="36"/>
        <v>9.4155339575916841</v>
      </c>
      <c r="AP33" s="1">
        <f t="shared" si="36"/>
        <v>9.415533964458124</v>
      </c>
      <c r="AQ33" s="1">
        <f t="shared" si="36"/>
        <v>9.4155338912192974</v>
      </c>
      <c r="AR33" s="1">
        <f t="shared" si="36"/>
        <v>9.4155346723994313</v>
      </c>
      <c r="AS33" s="1">
        <f t="shared" si="36"/>
        <v>9.4155263401737663</v>
      </c>
      <c r="AT33" s="1">
        <f t="shared" si="36"/>
        <v>9.4156152133488185</v>
      </c>
      <c r="AU33" s="1">
        <f t="shared" si="31"/>
        <v>9.4146672705276213</v>
      </c>
      <c r="AW33" s="1">
        <v>10500</v>
      </c>
      <c r="AX33" s="1">
        <f t="shared" si="0"/>
        <v>-7.8015407391394856E-2</v>
      </c>
      <c r="AY33" s="1">
        <f t="shared" si="1"/>
        <v>-8.1806045598489197E-2</v>
      </c>
      <c r="AZ33" s="1">
        <f t="shared" si="2"/>
        <v>3.7906382070943402E-3</v>
      </c>
      <c r="BA33" s="1">
        <f t="shared" si="3"/>
        <v>1.0203327546397456</v>
      </c>
      <c r="BB33" s="1">
        <f t="shared" si="4"/>
        <v>1.0555513310351953E-2</v>
      </c>
      <c r="BC33" s="1">
        <f t="shared" si="5"/>
        <v>1.3521954492366173</v>
      </c>
      <c r="BD33" s="1">
        <f t="shared" si="6"/>
        <v>0.80222754232643301</v>
      </c>
      <c r="BE33" s="1">
        <f t="shared" si="37"/>
        <v>7.5446394057680468</v>
      </c>
      <c r="BF33" s="1">
        <f t="shared" si="37"/>
        <v>7.5446394057143946</v>
      </c>
      <c r="BG33" s="1">
        <f t="shared" si="37"/>
        <v>7.5446394038346938</v>
      </c>
      <c r="BH33" s="1">
        <f t="shared" si="37"/>
        <v>7.5446393379796062</v>
      </c>
      <c r="BI33" s="1">
        <f t="shared" si="37"/>
        <v>7.5446370307627202</v>
      </c>
      <c r="BJ33" s="1">
        <f t="shared" si="37"/>
        <v>7.5445562084950986</v>
      </c>
      <c r="BK33" s="1">
        <f t="shared" si="37"/>
        <v>7.5417377662652472</v>
      </c>
      <c r="BL33" s="1">
        <f t="shared" si="8"/>
        <v>7.4553316382877917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-0.14746637276822189</v>
      </c>
      <c r="Q34" s="271">
        <f t="shared" si="16"/>
        <v>37445.836600000002</v>
      </c>
      <c r="S34" s="2">
        <v>1</v>
      </c>
      <c r="Y34" s="1">
        <f t="shared" si="35"/>
        <v>-0.1445790514192295</v>
      </c>
      <c r="Z34" s="1">
        <f t="shared" si="18"/>
        <v>19594.5</v>
      </c>
      <c r="AA34" s="1">
        <f t="shared" si="19"/>
        <v>-0.18388392134178777</v>
      </c>
      <c r="AB34" s="1">
        <f t="shared" si="20"/>
        <v>-0.1445790514192295</v>
      </c>
      <c r="AC34" s="1">
        <f t="shared" si="21"/>
        <v>-3.3530227224573494E-2</v>
      </c>
      <c r="AE34" s="1">
        <f t="shared" si="22"/>
        <v>8.3366245723472282E-6</v>
      </c>
      <c r="AF34" s="1">
        <f t="shared" si="23"/>
        <v>-3.3530227224573494E-2</v>
      </c>
      <c r="AG34" s="2"/>
      <c r="AH34" s="1">
        <f t="shared" si="24"/>
        <v>-3.6417548573565876E-2</v>
      </c>
      <c r="AI34" s="1">
        <f t="shared" si="25"/>
        <v>0.90624380350179756</v>
      </c>
      <c r="AJ34" s="1">
        <f t="shared" si="26"/>
        <v>-0.9797283626239579</v>
      </c>
      <c r="AK34" s="1">
        <f t="shared" si="27"/>
        <v>5.953461438256342E-4</v>
      </c>
      <c r="AL34" s="1">
        <f t="shared" si="28"/>
        <v>3.1352427997725507</v>
      </c>
      <c r="AM34" s="1">
        <f t="shared" si="29"/>
        <v>314.96682245778095</v>
      </c>
      <c r="AN34" s="1">
        <f t="shared" si="36"/>
        <v>9.4178020327332437</v>
      </c>
      <c r="AO34" s="1">
        <f t="shared" si="36"/>
        <v>9.4178020322473781</v>
      </c>
      <c r="AP34" s="1">
        <f t="shared" si="36"/>
        <v>9.4178020374296167</v>
      </c>
      <c r="AQ34" s="1">
        <f t="shared" si="36"/>
        <v>9.4178019821558188</v>
      </c>
      <c r="AR34" s="1">
        <f t="shared" si="36"/>
        <v>9.4178025717065026</v>
      </c>
      <c r="AS34" s="1">
        <f t="shared" si="36"/>
        <v>9.4177962835551394</v>
      </c>
      <c r="AT34" s="1">
        <f t="shared" si="36"/>
        <v>9.4178633530035079</v>
      </c>
      <c r="AU34" s="1">
        <f t="shared" si="31"/>
        <v>9.4171479883268887</v>
      </c>
      <c r="AW34" s="1">
        <v>11000</v>
      </c>
      <c r="AX34" s="1">
        <f t="shared" ref="AX34:AX65" si="38">AB$3+AB$4*AW34+AB$5*AW34^2+AZ34</f>
        <v>-8.5539019290388901E-2</v>
      </c>
      <c r="AY34" s="1">
        <f t="shared" ref="AY34:AY65" si="39">AB$3+AB$4*AW34+AB$5*AW34^2</f>
        <v>-8.5231638689963821E-2</v>
      </c>
      <c r="AZ34" s="1">
        <f t="shared" ref="AZ34:AZ65" si="40">$AB$6*($AB$11/BA34*BB34+$AB$12)</f>
        <v>-3.0738060042508091E-4</v>
      </c>
      <c r="BA34" s="1">
        <f t="shared" ref="BA34:BA65" si="41">1+$AB$7*COS(BC34)</f>
        <v>1.0099173156804309</v>
      </c>
      <c r="BB34" s="1">
        <f t="shared" ref="BB34:BB65" si="42">SIN(BC34+RADIANS($AB$9))</f>
        <v>-0.10189420024007312</v>
      </c>
      <c r="BC34" s="1">
        <f t="shared" ref="BC34:BC65" si="43">2*ATAN(BD34)</f>
        <v>1.4648225059132285</v>
      </c>
      <c r="BD34" s="1">
        <f t="shared" ref="BD34:BD65" si="44">SQRT((1+$AB$7)/(1-$AB$7))*TAN(BE34/2)</f>
        <v>0.89926929916158127</v>
      </c>
      <c r="BE34" s="1">
        <f t="shared" si="37"/>
        <v>7.6550988540161971</v>
      </c>
      <c r="BF34" s="1">
        <f t="shared" si="37"/>
        <v>7.6550988540117038</v>
      </c>
      <c r="BG34" s="1">
        <f t="shared" si="37"/>
        <v>7.6550988537691147</v>
      </c>
      <c r="BH34" s="1">
        <f t="shared" si="37"/>
        <v>7.6550988406733147</v>
      </c>
      <c r="BI34" s="1">
        <f t="shared" si="37"/>
        <v>7.6550981337176784</v>
      </c>
      <c r="BJ34" s="1">
        <f t="shared" si="37"/>
        <v>7.6550599735386129</v>
      </c>
      <c r="BK34" s="1">
        <f t="shared" si="37"/>
        <v>7.6530107654754715</v>
      </c>
      <c r="BL34" s="1">
        <f t="shared" ref="BL34:BL65" si="45">RADIANS($AB$9)+$AB$18*(AW34-AB$15)</f>
        <v>7.5631889339081724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-0.15401180915189805</v>
      </c>
      <c r="Q35" s="271">
        <f t="shared" si="16"/>
        <v>37742.840100000001</v>
      </c>
      <c r="S35" s="2">
        <v>1</v>
      </c>
      <c r="Y35" s="1">
        <f t="shared" si="35"/>
        <v>-0.15669191913600367</v>
      </c>
      <c r="Z35" s="1">
        <f t="shared" si="18"/>
        <v>20450.5</v>
      </c>
      <c r="AA35" s="1">
        <f t="shared" si="19"/>
        <v>-0.18866929001229193</v>
      </c>
      <c r="AB35" s="1">
        <f t="shared" si="20"/>
        <v>-0.15669191913600367</v>
      </c>
      <c r="AC35" s="1">
        <f t="shared" si="21"/>
        <v>-3.7337590844499502E-2</v>
      </c>
      <c r="AE35" s="1">
        <f t="shared" si="22"/>
        <v>7.1829895269026076E-6</v>
      </c>
      <c r="AF35" s="1">
        <f t="shared" si="23"/>
        <v>-3.7337590844499502E-2</v>
      </c>
      <c r="AG35" s="2"/>
      <c r="AH35" s="1">
        <f t="shared" si="24"/>
        <v>-3.4657480860393879E-2</v>
      </c>
      <c r="AI35" s="1">
        <f t="shared" si="25"/>
        <v>0.90725904063102847</v>
      </c>
      <c r="AJ35" s="1">
        <f t="shared" si="26"/>
        <v>-0.93748053098960527</v>
      </c>
      <c r="AK35" s="1">
        <f t="shared" si="27"/>
        <v>-1.3772918142618681E-2</v>
      </c>
      <c r="AL35" s="1">
        <f t="shared" si="28"/>
        <v>-2.9941606765396966</v>
      </c>
      <c r="AM35" s="1">
        <f t="shared" si="29"/>
        <v>-13.54099720355687</v>
      </c>
      <c r="AN35" s="1">
        <f t="shared" si="36"/>
        <v>9.5866857486560235</v>
      </c>
      <c r="AO35" s="1">
        <f t="shared" si="36"/>
        <v>9.5866857590086827</v>
      </c>
      <c r="AP35" s="1">
        <f t="shared" si="36"/>
        <v>9.5866856471265933</v>
      </c>
      <c r="AQ35" s="1">
        <f t="shared" si="36"/>
        <v>9.586686856246132</v>
      </c>
      <c r="AR35" s="1">
        <f t="shared" si="36"/>
        <v>9.5866737891980236</v>
      </c>
      <c r="AS35" s="1">
        <f t="shared" si="36"/>
        <v>9.5868150072729676</v>
      </c>
      <c r="AT35" s="1">
        <f t="shared" si="36"/>
        <v>9.5852890088013467</v>
      </c>
      <c r="AU35" s="1">
        <f t="shared" si="31"/>
        <v>9.6017996784289803</v>
      </c>
      <c r="AW35" s="1">
        <v>11500</v>
      </c>
      <c r="AX35" s="1">
        <f t="shared" si="38"/>
        <v>-9.3038642217615514E-2</v>
      </c>
      <c r="AY35" s="1">
        <f t="shared" si="39"/>
        <v>-8.867867561126988E-2</v>
      </c>
      <c r="AZ35" s="1">
        <f t="shared" si="40"/>
        <v>-4.3599666063456289E-3</v>
      </c>
      <c r="BA35" s="1">
        <f t="shared" si="41"/>
        <v>0.99959109447713979</v>
      </c>
      <c r="BB35" s="1">
        <f t="shared" si="42"/>
        <v>-0.21081289090716915</v>
      </c>
      <c r="BC35" s="1">
        <f t="shared" si="43"/>
        <v>1.5751576233359517</v>
      </c>
      <c r="BD35" s="1">
        <f t="shared" si="44"/>
        <v>1.0043708347223388</v>
      </c>
      <c r="BE35" s="1">
        <f t="shared" si="37"/>
        <v>7.764428609467779</v>
      </c>
      <c r="BF35" s="1">
        <f t="shared" si="37"/>
        <v>7.7644286094677293</v>
      </c>
      <c r="BG35" s="1">
        <f t="shared" si="37"/>
        <v>7.7644286094618638</v>
      </c>
      <c r="BH35" s="1">
        <f t="shared" si="37"/>
        <v>7.7644286087622678</v>
      </c>
      <c r="BI35" s="1">
        <f t="shared" si="37"/>
        <v>7.7644285253291088</v>
      </c>
      <c r="BJ35" s="1">
        <f t="shared" si="37"/>
        <v>7.7644185757234236</v>
      </c>
      <c r="BK35" s="1">
        <f t="shared" si="37"/>
        <v>7.7632398622767358</v>
      </c>
      <c r="BL35" s="1">
        <f t="shared" si="45"/>
        <v>7.6710462295285531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-0.15401565078745402</v>
      </c>
      <c r="Q36" s="271">
        <f t="shared" si="16"/>
        <v>37743.018499999998</v>
      </c>
      <c r="S36" s="2">
        <v>1</v>
      </c>
      <c r="Y36" s="1">
        <f t="shared" si="35"/>
        <v>-0.15178264268506192</v>
      </c>
      <c r="Z36" s="1">
        <f t="shared" si="18"/>
        <v>20451</v>
      </c>
      <c r="AA36" s="1">
        <f t="shared" si="19"/>
        <v>-0.18867180810548062</v>
      </c>
      <c r="AB36" s="1">
        <f t="shared" si="20"/>
        <v>-0.15178264268506192</v>
      </c>
      <c r="AC36" s="1">
        <f t="shared" si="21"/>
        <v>-3.2423149215634522E-2</v>
      </c>
      <c r="AE36" s="1">
        <f t="shared" si="22"/>
        <v>4.9863251853486585E-6</v>
      </c>
      <c r="AF36" s="1">
        <f t="shared" si="23"/>
        <v>-3.2423149215634522E-2</v>
      </c>
      <c r="AG36" s="2"/>
      <c r="AH36" s="1">
        <f t="shared" si="24"/>
        <v>-3.4656157318026612E-2</v>
      </c>
      <c r="AI36" s="1">
        <f t="shared" si="25"/>
        <v>0.90726028006125459</v>
      </c>
      <c r="AJ36" s="1">
        <f t="shared" si="26"/>
        <v>-0.93744921663061942</v>
      </c>
      <c r="AK36" s="1">
        <f t="shared" si="27"/>
        <v>-1.3781261354592372E-2</v>
      </c>
      <c r="AL36" s="1">
        <f t="shared" si="28"/>
        <v>-2.9940707134017654</v>
      </c>
      <c r="AM36" s="1">
        <f t="shared" si="29"/>
        <v>-13.532709512227909</v>
      </c>
      <c r="AN36" s="1">
        <f t="shared" si="36"/>
        <v>9.5867844710560206</v>
      </c>
      <c r="AO36" s="1">
        <f t="shared" si="36"/>
        <v>9.5867844814139058</v>
      </c>
      <c r="AP36" s="1">
        <f t="shared" si="36"/>
        <v>9.5867843694735377</v>
      </c>
      <c r="AQ36" s="1">
        <f t="shared" si="36"/>
        <v>9.5867855792424255</v>
      </c>
      <c r="AR36" s="1">
        <f t="shared" si="36"/>
        <v>9.5867725049658752</v>
      </c>
      <c r="AS36" s="1">
        <f t="shared" si="36"/>
        <v>9.5869138034407104</v>
      </c>
      <c r="AT36" s="1">
        <f t="shared" si="36"/>
        <v>9.5853869117320514</v>
      </c>
      <c r="AU36" s="1">
        <f t="shared" si="31"/>
        <v>9.6019075357246013</v>
      </c>
      <c r="AW36" s="1">
        <v>12000</v>
      </c>
      <c r="AX36" s="1">
        <f t="shared" si="38"/>
        <v>-0.10046733981952669</v>
      </c>
      <c r="AY36" s="1">
        <f t="shared" si="39"/>
        <v>-9.214715636240739E-2</v>
      </c>
      <c r="AZ36" s="1">
        <f t="shared" si="40"/>
        <v>-8.3201834571192974E-3</v>
      </c>
      <c r="BA36" s="1">
        <f t="shared" si="41"/>
        <v>0.98947806568700702</v>
      </c>
      <c r="BB36" s="1">
        <f t="shared" si="42"/>
        <v>-0.31504717827911716</v>
      </c>
      <c r="BC36" s="1">
        <f t="shared" si="43"/>
        <v>1.6832575219052273</v>
      </c>
      <c r="BD36" s="1">
        <f t="shared" si="44"/>
        <v>1.1192949818812992</v>
      </c>
      <c r="BE36" s="1">
        <f t="shared" si="37"/>
        <v>7.8726452828469329</v>
      </c>
      <c r="BF36" s="1">
        <f t="shared" si="37"/>
        <v>7.8726452828469329</v>
      </c>
      <c r="BG36" s="1">
        <f t="shared" si="37"/>
        <v>7.8726452828469302</v>
      </c>
      <c r="BH36" s="1">
        <f t="shared" si="37"/>
        <v>7.8726452828482518</v>
      </c>
      <c r="BI36" s="1">
        <f t="shared" si="37"/>
        <v>7.8726452820933019</v>
      </c>
      <c r="BJ36" s="1">
        <f t="shared" si="37"/>
        <v>7.8726457135455288</v>
      </c>
      <c r="BK36" s="1">
        <f t="shared" si="37"/>
        <v>7.8723974917783748</v>
      </c>
      <c r="BL36" s="1">
        <f t="shared" si="45"/>
        <v>7.778903525148932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-0.15418854658183559</v>
      </c>
      <c r="Q37" s="271">
        <f t="shared" si="16"/>
        <v>37750.823700000001</v>
      </c>
      <c r="S37" s="2">
        <v>1</v>
      </c>
      <c r="Y37" s="1">
        <f t="shared" si="35"/>
        <v>-0.1536655533816936</v>
      </c>
      <c r="Z37" s="1">
        <f t="shared" si="18"/>
        <v>20473.5</v>
      </c>
      <c r="AA37" s="1">
        <f t="shared" si="19"/>
        <v>-0.18878479319464886</v>
      </c>
      <c r="AB37" s="1">
        <f t="shared" si="20"/>
        <v>-0.1536655533816936</v>
      </c>
      <c r="AC37" s="1">
        <f t="shared" si="21"/>
        <v>-3.4073253412671284E-2</v>
      </c>
      <c r="AE37" s="1">
        <f t="shared" si="22"/>
        <v>2.7352188739475509E-7</v>
      </c>
      <c r="AF37" s="1">
        <f t="shared" si="23"/>
        <v>-3.4073253412671284E-2</v>
      </c>
      <c r="AG37" s="2"/>
      <c r="AH37" s="1">
        <f t="shared" si="24"/>
        <v>-3.4596246612813276E-2</v>
      </c>
      <c r="AI37" s="1">
        <f t="shared" si="25"/>
        <v>0.90731683474958147</v>
      </c>
      <c r="AJ37" s="1">
        <f t="shared" si="26"/>
        <v>-0.93603213130873897</v>
      </c>
      <c r="AK37" s="1">
        <f t="shared" si="27"/>
        <v>-1.4156613225066334E-2</v>
      </c>
      <c r="AL37" s="1">
        <f t="shared" si="28"/>
        <v>-2.9900221154373128</v>
      </c>
      <c r="AM37" s="1">
        <f t="shared" si="29"/>
        <v>-13.16990504518008</v>
      </c>
      <c r="AN37" s="1">
        <f t="shared" si="36"/>
        <v>9.5912271199314123</v>
      </c>
      <c r="AO37" s="1">
        <f t="shared" si="36"/>
        <v>9.5912271305224976</v>
      </c>
      <c r="AP37" s="1">
        <f t="shared" si="36"/>
        <v>9.5912270159775783</v>
      </c>
      <c r="AQ37" s="1">
        <f t="shared" si="36"/>
        <v>9.5912282548062588</v>
      </c>
      <c r="AR37" s="1">
        <f t="shared" si="36"/>
        <v>9.5912148566132416</v>
      </c>
      <c r="AS37" s="1">
        <f t="shared" si="36"/>
        <v>9.591359762492969</v>
      </c>
      <c r="AT37" s="1">
        <f t="shared" si="36"/>
        <v>9.5897927442853685</v>
      </c>
      <c r="AU37" s="1">
        <f t="shared" si="31"/>
        <v>9.6067611140275186</v>
      </c>
      <c r="AW37" s="1">
        <v>12500</v>
      </c>
      <c r="AX37" s="1">
        <f t="shared" si="38"/>
        <v>-0.10778208102954882</v>
      </c>
      <c r="AY37" s="1">
        <f t="shared" si="39"/>
        <v>-9.5637080943376335E-2</v>
      </c>
      <c r="AZ37" s="1">
        <f t="shared" si="40"/>
        <v>-1.2145000086172484E-2</v>
      </c>
      <c r="BA37" s="1">
        <f t="shared" si="41"/>
        <v>0.97968504568889336</v>
      </c>
      <c r="BB37" s="1">
        <f t="shared" si="42"/>
        <v>-0.41364278143932165</v>
      </c>
      <c r="BC37" s="1">
        <f t="shared" si="43"/>
        <v>1.7892027264376538</v>
      </c>
      <c r="BD37" s="1">
        <f t="shared" si="44"/>
        <v>1.2462808273587196</v>
      </c>
      <c r="BE37" s="1">
        <f t="shared" si="37"/>
        <v>7.9797780367984679</v>
      </c>
      <c r="BF37" s="1">
        <f t="shared" si="37"/>
        <v>7.9797780367983107</v>
      </c>
      <c r="BG37" s="1">
        <f t="shared" si="37"/>
        <v>7.9797780368117239</v>
      </c>
      <c r="BH37" s="1">
        <f t="shared" si="37"/>
        <v>7.9797780356714512</v>
      </c>
      <c r="BI37" s="1">
        <f t="shared" si="37"/>
        <v>7.9797781326057553</v>
      </c>
      <c r="BJ37" s="1">
        <f t="shared" si="37"/>
        <v>7.9797698919761197</v>
      </c>
      <c r="BK37" s="1">
        <f t="shared" si="37"/>
        <v>7.9804685416001675</v>
      </c>
      <c r="BL37" s="1">
        <f t="shared" si="45"/>
        <v>7.8867608207693127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-0.15419238920380773</v>
      </c>
      <c r="Q38" s="271">
        <f t="shared" si="16"/>
        <v>37750.996400000004</v>
      </c>
      <c r="S38" s="2">
        <v>1</v>
      </c>
      <c r="Y38" s="1">
        <f t="shared" si="35"/>
        <v>-0.1544562925345041</v>
      </c>
      <c r="Z38" s="1">
        <f t="shared" si="18"/>
        <v>20474</v>
      </c>
      <c r="AA38" s="1">
        <f t="shared" si="19"/>
        <v>-0.18878729666475058</v>
      </c>
      <c r="AB38" s="1">
        <f t="shared" si="20"/>
        <v>-0.1544562925345041</v>
      </c>
      <c r="AC38" s="1">
        <f t="shared" si="21"/>
        <v>-3.4858810791639216E-2</v>
      </c>
      <c r="AE38" s="1">
        <f t="shared" si="22"/>
        <v>6.964496795263707E-8</v>
      </c>
      <c r="AF38" s="1">
        <f t="shared" si="23"/>
        <v>-3.4858810791639216E-2</v>
      </c>
      <c r="AG38" s="2"/>
      <c r="AH38" s="1">
        <f t="shared" si="24"/>
        <v>-3.4594907460942861E-2</v>
      </c>
      <c r="AI38" s="1">
        <f t="shared" si="25"/>
        <v>0.90731810886039488</v>
      </c>
      <c r="AJ38" s="1">
        <f t="shared" si="26"/>
        <v>-0.93600046414810301</v>
      </c>
      <c r="AK38" s="1">
        <f t="shared" si="27"/>
        <v>-1.4164952298786459E-2</v>
      </c>
      <c r="AL38" s="1">
        <f t="shared" si="28"/>
        <v>-2.9899321408339339</v>
      </c>
      <c r="AM38" s="1">
        <f t="shared" si="29"/>
        <v>-13.162061819341476</v>
      </c>
      <c r="AN38" s="1">
        <f t="shared" si="36"/>
        <v>9.5913258486221036</v>
      </c>
      <c r="AO38" s="1">
        <f t="shared" si="36"/>
        <v>9.5913258592183279</v>
      </c>
      <c r="AP38" s="1">
        <f t="shared" si="36"/>
        <v>9.5913257446159328</v>
      </c>
      <c r="AQ38" s="1">
        <f t="shared" si="36"/>
        <v>9.5913269840867823</v>
      </c>
      <c r="AR38" s="1">
        <f t="shared" si="36"/>
        <v>9.5913135787261705</v>
      </c>
      <c r="AS38" s="1">
        <f t="shared" si="36"/>
        <v>9.5914585645330668</v>
      </c>
      <c r="AT38" s="1">
        <f t="shared" si="36"/>
        <v>9.5898906561765198</v>
      </c>
      <c r="AU38" s="1">
        <f t="shared" si="31"/>
        <v>9.6068689713231379</v>
      </c>
      <c r="AW38" s="1">
        <v>13000</v>
      </c>
      <c r="AX38" s="1">
        <f t="shared" si="38"/>
        <v>-0.11494389818221762</v>
      </c>
      <c r="AY38" s="1">
        <f t="shared" si="39"/>
        <v>-9.9148449354176729E-2</v>
      </c>
      <c r="AZ38" s="1">
        <f t="shared" si="40"/>
        <v>-1.5795448828040886E-2</v>
      </c>
      <c r="BA38" s="1">
        <f t="shared" si="41"/>
        <v>0.97030251695694458</v>
      </c>
      <c r="BB38" s="1">
        <f t="shared" si="42"/>
        <v>-0.50582827121540208</v>
      </c>
      <c r="BC38" s="1">
        <f t="shared" si="43"/>
        <v>1.8930930189550512</v>
      </c>
      <c r="BD38" s="1">
        <f t="shared" si="44"/>
        <v>1.3882249024471329</v>
      </c>
      <c r="BE38" s="1">
        <f t="shared" si="37"/>
        <v>8.0858667584338022</v>
      </c>
      <c r="BF38" s="1">
        <f t="shared" si="37"/>
        <v>8.0858667584262651</v>
      </c>
      <c r="BG38" s="1">
        <f t="shared" si="37"/>
        <v>8.085866758776131</v>
      </c>
      <c r="BH38" s="1">
        <f t="shared" si="37"/>
        <v>8.0858667425385686</v>
      </c>
      <c r="BI38" s="1">
        <f t="shared" si="37"/>
        <v>8.0858674961328685</v>
      </c>
      <c r="BJ38" s="1">
        <f t="shared" si="37"/>
        <v>8.0858325188682585</v>
      </c>
      <c r="BK38" s="1">
        <f t="shared" si="37"/>
        <v>8.0874505275072455</v>
      </c>
      <c r="BL38" s="1">
        <f t="shared" si="45"/>
        <v>7.9946181163896934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-0.15448064696663186</v>
      </c>
      <c r="Q39" s="271">
        <f t="shared" si="16"/>
        <v>37764.010999999999</v>
      </c>
      <c r="S39" s="2">
        <v>1</v>
      </c>
      <c r="Y39" s="1">
        <f t="shared" si="35"/>
        <v>-0.15166269459258955</v>
      </c>
      <c r="Z39" s="1">
        <f t="shared" si="18"/>
        <v>20511.5</v>
      </c>
      <c r="AA39" s="1">
        <f t="shared" si="19"/>
        <v>-0.18897415237168252</v>
      </c>
      <c r="AB39" s="1">
        <f t="shared" si="20"/>
        <v>-0.15166269459258955</v>
      </c>
      <c r="AC39" s="1">
        <f t="shared" si="21"/>
        <v>-3.1675553031008358E-2</v>
      </c>
      <c r="AE39" s="1">
        <f t="shared" si="22"/>
        <v>7.9408555823706884E-6</v>
      </c>
      <c r="AF39" s="1">
        <f t="shared" si="23"/>
        <v>-3.1675553031008358E-2</v>
      </c>
      <c r="AG39" s="2"/>
      <c r="AH39" s="1">
        <f t="shared" si="24"/>
        <v>-3.4493505405050674E-2</v>
      </c>
      <c r="AI39" s="1">
        <f t="shared" si="25"/>
        <v>0.90741581560276341</v>
      </c>
      <c r="AJ39" s="1">
        <f t="shared" si="26"/>
        <v>-0.93360358792894083</v>
      </c>
      <c r="AK39" s="1">
        <f t="shared" si="27"/>
        <v>-1.4790118942692639E-2</v>
      </c>
      <c r="AL39" s="1">
        <f t="shared" si="28"/>
        <v>-2.983183314647178</v>
      </c>
      <c r="AM39" s="1">
        <f t="shared" si="29"/>
        <v>-12.59910564643217</v>
      </c>
      <c r="AN39" s="1">
        <f t="shared" si="36"/>
        <v>9.5987309014345854</v>
      </c>
      <c r="AO39" s="1">
        <f t="shared" si="36"/>
        <v>9.5987309124106766</v>
      </c>
      <c r="AP39" s="1">
        <f t="shared" si="36"/>
        <v>9.598730793548647</v>
      </c>
      <c r="AQ39" s="1">
        <f t="shared" si="36"/>
        <v>9.5987320807267675</v>
      </c>
      <c r="AR39" s="1">
        <f t="shared" si="36"/>
        <v>9.5987181416608003</v>
      </c>
      <c r="AS39" s="1">
        <f t="shared" si="36"/>
        <v>9.598869091942289</v>
      </c>
      <c r="AT39" s="1">
        <f t="shared" si="36"/>
        <v>9.5972346190527418</v>
      </c>
      <c r="AU39" s="1">
        <f t="shared" si="31"/>
        <v>9.6149582684946662</v>
      </c>
      <c r="AW39" s="1">
        <v>13500</v>
      </c>
      <c r="AX39" s="1">
        <f t="shared" si="38"/>
        <v>-0.12191792242187638</v>
      </c>
      <c r="AY39" s="1">
        <f t="shared" si="39"/>
        <v>-0.10268126159480856</v>
      </c>
      <c r="AZ39" s="1">
        <f t="shared" si="40"/>
        <v>-1.9236660827067823E-2</v>
      </c>
      <c r="BA39" s="1">
        <f t="shared" si="41"/>
        <v>0.96140591905275274</v>
      </c>
      <c r="BB39" s="1">
        <f t="shared" si="42"/>
        <v>-0.59099537657682077</v>
      </c>
      <c r="BC39" s="1">
        <f t="shared" si="43"/>
        <v>1.9950433676670307</v>
      </c>
      <c r="BD39" s="1">
        <f t="shared" si="44"/>
        <v>1.5489508301563473</v>
      </c>
      <c r="BE39" s="1">
        <f t="shared" si="37"/>
        <v>8.1909603489551941</v>
      </c>
      <c r="BF39" s="1">
        <f t="shared" si="37"/>
        <v>8.190960348884321</v>
      </c>
      <c r="BG39" s="1">
        <f t="shared" si="37"/>
        <v>8.1909603511705953</v>
      </c>
      <c r="BH39" s="1">
        <f t="shared" si="37"/>
        <v>8.1909602774195491</v>
      </c>
      <c r="BI39" s="1">
        <f t="shared" si="37"/>
        <v>8.1909626564844746</v>
      </c>
      <c r="BJ39" s="1">
        <f t="shared" si="37"/>
        <v>8.1908859043432436</v>
      </c>
      <c r="BK39" s="1">
        <f t="shared" si="37"/>
        <v>8.1933536222816876</v>
      </c>
      <c r="BL39" s="1">
        <f t="shared" si="45"/>
        <v>8.1024754120100742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-0.15478825486538925</v>
      </c>
      <c r="Q40" s="271">
        <f t="shared" si="16"/>
        <v>37777.886100000003</v>
      </c>
      <c r="S40" s="2">
        <v>1</v>
      </c>
      <c r="Y40" s="1">
        <f t="shared" si="35"/>
        <v>-0.15582495409435038</v>
      </c>
      <c r="Z40" s="1">
        <f t="shared" si="18"/>
        <v>20551.5</v>
      </c>
      <c r="AA40" s="1">
        <f t="shared" si="19"/>
        <v>-0.18917150076527001</v>
      </c>
      <c r="AB40" s="1">
        <f t="shared" si="20"/>
        <v>-0.15582495409435038</v>
      </c>
      <c r="AC40" s="1">
        <f t="shared" si="21"/>
        <v>-3.5419945128841862E-2</v>
      </c>
      <c r="AE40" s="1">
        <f t="shared" si="22"/>
        <v>1.0747452913285437E-6</v>
      </c>
      <c r="AF40" s="1">
        <f t="shared" si="23"/>
        <v>-3.5419945128841862E-2</v>
      </c>
      <c r="AG40" s="2"/>
      <c r="AH40" s="1">
        <f t="shared" si="24"/>
        <v>-3.4383245899880746E-2</v>
      </c>
      <c r="AI40" s="1">
        <f t="shared" si="25"/>
        <v>0.90752470928245332</v>
      </c>
      <c r="AJ40" s="1">
        <f t="shared" si="26"/>
        <v>-0.93099945552573038</v>
      </c>
      <c r="AK40" s="1">
        <f t="shared" si="27"/>
        <v>-1.5456371681145808E-2</v>
      </c>
      <c r="AL40" s="1">
        <f t="shared" si="28"/>
        <v>-2.9759829282901249</v>
      </c>
      <c r="AM40" s="1">
        <f t="shared" si="29"/>
        <v>-12.048971210349817</v>
      </c>
      <c r="AN40" s="1">
        <f t="shared" si="36"/>
        <v>9.6066305232520044</v>
      </c>
      <c r="AO40" s="1">
        <f t="shared" si="36"/>
        <v>9.6066305346210292</v>
      </c>
      <c r="AP40" s="1">
        <f t="shared" si="36"/>
        <v>9.6066304113288385</v>
      </c>
      <c r="AQ40" s="1">
        <f t="shared" si="36"/>
        <v>9.6066317483797512</v>
      </c>
      <c r="AR40" s="1">
        <f t="shared" si="36"/>
        <v>9.6066172486537198</v>
      </c>
      <c r="AS40" s="1">
        <f t="shared" si="36"/>
        <v>9.6067744938364807</v>
      </c>
      <c r="AT40" s="1">
        <f t="shared" si="36"/>
        <v>9.605069458972963</v>
      </c>
      <c r="AU40" s="1">
        <f t="shared" si="31"/>
        <v>9.6235868521442978</v>
      </c>
      <c r="AW40" s="1">
        <v>14000</v>
      </c>
      <c r="AX40" s="1">
        <f t="shared" si="38"/>
        <v>-0.12867332651507299</v>
      </c>
      <c r="AY40" s="1">
        <f t="shared" si="39"/>
        <v>-0.10623551766527183</v>
      </c>
      <c r="AZ40" s="1">
        <f t="shared" si="40"/>
        <v>-2.2437808849801174E-2</v>
      </c>
      <c r="BA40" s="1">
        <f t="shared" si="41"/>
        <v>0.95305720786353565</v>
      </c>
      <c r="BB40" s="1">
        <f t="shared" si="42"/>
        <v>-0.66867786983420352</v>
      </c>
      <c r="BC40" s="1">
        <f t="shared" si="43"/>
        <v>2.0951803942840352</v>
      </c>
      <c r="BD40" s="1">
        <f t="shared" si="44"/>
        <v>1.7336224602851893</v>
      </c>
      <c r="BE40" s="1">
        <f t="shared" si="37"/>
        <v>8.2951151699594377</v>
      </c>
      <c r="BF40" s="1">
        <f t="shared" si="37"/>
        <v>8.2951151696285219</v>
      </c>
      <c r="BG40" s="1">
        <f t="shared" si="37"/>
        <v>8.2951151778949441</v>
      </c>
      <c r="BH40" s="1">
        <f t="shared" si="37"/>
        <v>8.2951149713964476</v>
      </c>
      <c r="BI40" s="1">
        <f t="shared" si="37"/>
        <v>8.2951201297836139</v>
      </c>
      <c r="BJ40" s="1">
        <f t="shared" si="37"/>
        <v>8.2949912550206957</v>
      </c>
      <c r="BK40" s="1">
        <f t="shared" si="37"/>
        <v>8.2982005374952212</v>
      </c>
      <c r="BL40" s="1">
        <f t="shared" si="45"/>
        <v>8.2103327076304549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-0.15481133099030414</v>
      </c>
      <c r="Q41" s="271">
        <f t="shared" si="16"/>
        <v>37778.9277</v>
      </c>
      <c r="S41" s="2">
        <v>1</v>
      </c>
      <c r="Y41" s="1">
        <f t="shared" si="35"/>
        <v>-0.15516971068754332</v>
      </c>
      <c r="Z41" s="1">
        <f t="shared" si="18"/>
        <v>20554.5</v>
      </c>
      <c r="AA41" s="1">
        <f t="shared" si="19"/>
        <v>-0.18918622030080467</v>
      </c>
      <c r="AB41" s="1">
        <f t="shared" si="20"/>
        <v>-0.15516971068754332</v>
      </c>
      <c r="AC41" s="1">
        <f t="shared" si="21"/>
        <v>-3.4733269007739709E-2</v>
      </c>
      <c r="AE41" s="1">
        <f t="shared" si="22"/>
        <v>1.2843600739324277E-7</v>
      </c>
      <c r="AF41" s="1">
        <f t="shared" si="23"/>
        <v>-3.4733269007739709E-2</v>
      </c>
      <c r="AG41" s="2"/>
      <c r="AH41" s="1">
        <f t="shared" si="24"/>
        <v>-3.4374889310500548E-2</v>
      </c>
      <c r="AI41" s="1">
        <f t="shared" si="25"/>
        <v>0.90753307074437295</v>
      </c>
      <c r="AJ41" s="1">
        <f t="shared" si="26"/>
        <v>-0.93080217241823238</v>
      </c>
      <c r="AK41" s="1">
        <f t="shared" si="27"/>
        <v>-1.5506315257835348E-2</v>
      </c>
      <c r="AL41" s="1">
        <f t="shared" si="28"/>
        <v>-2.9754428290582382</v>
      </c>
      <c r="AM41" s="1">
        <f t="shared" si="29"/>
        <v>-12.009624004424452</v>
      </c>
      <c r="AN41" s="1">
        <f t="shared" ref="AN41:AT50" si="46">$AU41+$AB$7*SIN(AO41)</f>
        <v>9.6072230334262549</v>
      </c>
      <c r="AO41" s="1">
        <f t="shared" si="46"/>
        <v>9.6072230448242308</v>
      </c>
      <c r="AP41" s="1">
        <f t="shared" si="46"/>
        <v>9.6072229212046061</v>
      </c>
      <c r="AQ41" s="1">
        <f t="shared" si="46"/>
        <v>9.6072242619527159</v>
      </c>
      <c r="AR41" s="1">
        <f t="shared" si="46"/>
        <v>9.6072097205454181</v>
      </c>
      <c r="AS41" s="1">
        <f t="shared" si="46"/>
        <v>9.6073674349722271</v>
      </c>
      <c r="AT41" s="1">
        <f t="shared" si="46"/>
        <v>9.6056571268101916</v>
      </c>
      <c r="AU41" s="1">
        <f t="shared" si="31"/>
        <v>9.6242339959180203</v>
      </c>
      <c r="AW41" s="1">
        <v>14500</v>
      </c>
      <c r="AX41" s="1">
        <f t="shared" si="38"/>
        <v>-0.13518320191756641</v>
      </c>
      <c r="AY41" s="1">
        <f t="shared" si="39"/>
        <v>-0.10981121756556654</v>
      </c>
      <c r="AZ41" s="1">
        <f t="shared" si="40"/>
        <v>-2.5371984351999867E-2</v>
      </c>
      <c r="BA41" s="1">
        <f t="shared" si="41"/>
        <v>0.9453065277157352</v>
      </c>
      <c r="BB41" s="1">
        <f t="shared" si="42"/>
        <v>-0.73853052773188455</v>
      </c>
      <c r="BC41" s="1">
        <f t="shared" si="43"/>
        <v>2.1936393928730835</v>
      </c>
      <c r="BD41" s="1">
        <f t="shared" si="44"/>
        <v>1.9493984231960091</v>
      </c>
      <c r="BE41" s="1">
        <f t="shared" si="37"/>
        <v>8.3983936667650205</v>
      </c>
      <c r="BF41" s="1">
        <f t="shared" si="37"/>
        <v>8.3983936657337175</v>
      </c>
      <c r="BG41" s="1">
        <f t="shared" si="37"/>
        <v>8.3983936869719589</v>
      </c>
      <c r="BH41" s="1">
        <f t="shared" si="37"/>
        <v>8.3983932495996623</v>
      </c>
      <c r="BI41" s="1">
        <f t="shared" si="37"/>
        <v>8.3984022566156593</v>
      </c>
      <c r="BJ41" s="1">
        <f t="shared" si="37"/>
        <v>8.3982167438032569</v>
      </c>
      <c r="BK41" s="1">
        <f t="shared" si="37"/>
        <v>8.4020262595570951</v>
      </c>
      <c r="BL41" s="1">
        <f t="shared" si="45"/>
        <v>8.3181900032508338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-0.15498827359480549</v>
      </c>
      <c r="Q42" s="271">
        <f t="shared" si="16"/>
        <v>37786.905200000001</v>
      </c>
      <c r="S42" s="2">
        <v>1</v>
      </c>
      <c r="Y42" s="1">
        <f t="shared" si="35"/>
        <v>-0.15824658118670898</v>
      </c>
      <c r="Z42" s="1">
        <f t="shared" si="18"/>
        <v>20577.5</v>
      </c>
      <c r="AA42" s="1">
        <f t="shared" si="19"/>
        <v>-0.18929869240294583</v>
      </c>
      <c r="AB42" s="1">
        <f t="shared" si="20"/>
        <v>-0.15824658118670898</v>
      </c>
      <c r="AC42" s="1">
        <f t="shared" si="21"/>
        <v>-3.7568726400043828E-2</v>
      </c>
      <c r="AE42" s="1">
        <f t="shared" si="22"/>
        <v>1.0616568363455897E-5</v>
      </c>
      <c r="AF42" s="1">
        <f t="shared" si="23"/>
        <v>-3.7568726400043828E-2</v>
      </c>
      <c r="AG42" s="2"/>
      <c r="AH42" s="1">
        <f t="shared" si="24"/>
        <v>-3.4310418808140335E-2</v>
      </c>
      <c r="AI42" s="1">
        <f t="shared" si="25"/>
        <v>0.90759807651622237</v>
      </c>
      <c r="AJ42" s="1">
        <f t="shared" si="26"/>
        <v>-0.92928052909214465</v>
      </c>
      <c r="AK42" s="1">
        <f t="shared" si="27"/>
        <v>-1.5889095485225792E-2</v>
      </c>
      <c r="AL42" s="1">
        <f t="shared" si="28"/>
        <v>-2.9713017347126613</v>
      </c>
      <c r="AM42" s="1">
        <f t="shared" si="29"/>
        <v>-11.716211935532833</v>
      </c>
      <c r="AN42" s="1">
        <f t="shared" si="46"/>
        <v>9.6117657943928343</v>
      </c>
      <c r="AO42" s="1">
        <f t="shared" si="46"/>
        <v>9.6117658060103022</v>
      </c>
      <c r="AP42" s="1">
        <f t="shared" si="46"/>
        <v>9.6117656799031224</v>
      </c>
      <c r="AQ42" s="1">
        <f t="shared" si="46"/>
        <v>9.6117670487920623</v>
      </c>
      <c r="AR42" s="1">
        <f t="shared" si="46"/>
        <v>9.6117521895702396</v>
      </c>
      <c r="AS42" s="1">
        <f t="shared" si="46"/>
        <v>9.6119134879241184</v>
      </c>
      <c r="AT42" s="1">
        <f t="shared" si="46"/>
        <v>9.6101628405328601</v>
      </c>
      <c r="AU42" s="1">
        <f t="shared" si="31"/>
        <v>9.6291954315165569</v>
      </c>
      <c r="AW42" s="1">
        <v>15000</v>
      </c>
      <c r="AX42" s="1">
        <f t="shared" si="38"/>
        <v>-0.14142439294388923</v>
      </c>
      <c r="AY42" s="1">
        <f t="shared" si="39"/>
        <v>-0.11340836129569271</v>
      </c>
      <c r="AZ42" s="1">
        <f t="shared" si="40"/>
        <v>-2.8016031648196521E-2</v>
      </c>
      <c r="BA42" s="1">
        <f t="shared" si="41"/>
        <v>0.93819388214787935</v>
      </c>
      <c r="BB42" s="1">
        <f t="shared" si="42"/>
        <v>-0.80030919550694979</v>
      </c>
      <c r="BC42" s="1">
        <f t="shared" si="43"/>
        <v>2.2905618796022824</v>
      </c>
      <c r="BD42" s="1">
        <f t="shared" si="44"/>
        <v>2.2065106316309056</v>
      </c>
      <c r="BE42" s="1">
        <f t="shared" ref="BE42:BK51" si="47">$BL42+$AB$7*SIN(BF42)</f>
        <v>8.5008631744735279</v>
      </c>
      <c r="BF42" s="1">
        <f t="shared" si="47"/>
        <v>8.5008631720236565</v>
      </c>
      <c r="BG42" s="1">
        <f t="shared" si="47"/>
        <v>8.5008632153780184</v>
      </c>
      <c r="BH42" s="1">
        <f t="shared" si="47"/>
        <v>8.500862448153617</v>
      </c>
      <c r="BI42" s="1">
        <f t="shared" si="47"/>
        <v>8.5008760252948719</v>
      </c>
      <c r="BJ42" s="1">
        <f t="shared" si="47"/>
        <v>8.5006357221483988</v>
      </c>
      <c r="BK42" s="1">
        <f t="shared" si="47"/>
        <v>8.5048776431047237</v>
      </c>
      <c r="BL42" s="1">
        <f t="shared" si="45"/>
        <v>8.4260472988712145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-0.1554077317826591</v>
      </c>
      <c r="Q43" s="271">
        <f t="shared" si="16"/>
        <v>37805.819100000001</v>
      </c>
      <c r="S43" s="2">
        <v>1</v>
      </c>
      <c r="Y43" s="1">
        <f t="shared" si="35"/>
        <v>-0.15484679194141507</v>
      </c>
      <c r="Z43" s="1">
        <f t="shared" si="18"/>
        <v>20632</v>
      </c>
      <c r="AA43" s="1">
        <f t="shared" si="19"/>
        <v>-0.1895625398373619</v>
      </c>
      <c r="AB43" s="1">
        <f t="shared" si="20"/>
        <v>-0.15484679194141507</v>
      </c>
      <c r="AC43" s="1">
        <f t="shared" si="21"/>
        <v>-3.3593868213458777E-2</v>
      </c>
      <c r="AE43" s="1">
        <f t="shared" si="22"/>
        <v>3.1465350549487665E-7</v>
      </c>
      <c r="AF43" s="1">
        <f t="shared" si="23"/>
        <v>-3.3593868213458777E-2</v>
      </c>
      <c r="AG43" s="2"/>
      <c r="AH43" s="1">
        <f t="shared" si="24"/>
        <v>-3.4154808054702814E-2</v>
      </c>
      <c r="AI43" s="1">
        <f t="shared" si="25"/>
        <v>0.90775847647025532</v>
      </c>
      <c r="AJ43" s="1">
        <f t="shared" si="26"/>
        <v>-0.92561040734915778</v>
      </c>
      <c r="AK43" s="1">
        <f t="shared" si="27"/>
        <v>-1.6795242056965816E-2</v>
      </c>
      <c r="AL43" s="1">
        <f t="shared" si="28"/>
        <v>-2.9614867175869688</v>
      </c>
      <c r="AM43" s="1">
        <f t="shared" si="29"/>
        <v>-11.074541800821924</v>
      </c>
      <c r="AN43" s="1">
        <f t="shared" si="46"/>
        <v>9.6225314922368472</v>
      </c>
      <c r="AO43" s="1">
        <f t="shared" si="46"/>
        <v>9.6225315043567683</v>
      </c>
      <c r="AP43" s="1">
        <f t="shared" si="46"/>
        <v>9.6225313725193082</v>
      </c>
      <c r="AQ43" s="1">
        <f t="shared" si="46"/>
        <v>9.6225328066143483</v>
      </c>
      <c r="AR43" s="1">
        <f t="shared" si="46"/>
        <v>9.6225172069079363</v>
      </c>
      <c r="AS43" s="1">
        <f t="shared" si="46"/>
        <v>9.6226868990071814</v>
      </c>
      <c r="AT43" s="1">
        <f t="shared" si="46"/>
        <v>9.6208413138276487</v>
      </c>
      <c r="AU43" s="1">
        <f t="shared" si="31"/>
        <v>9.6409518767391784</v>
      </c>
      <c r="AW43" s="1">
        <v>15500</v>
      </c>
      <c r="AX43" s="1">
        <f t="shared" si="38"/>
        <v>-0.14737730673602692</v>
      </c>
      <c r="AY43" s="1">
        <f t="shared" si="39"/>
        <v>-0.11702694885565031</v>
      </c>
      <c r="AZ43" s="1">
        <f t="shared" si="40"/>
        <v>-3.0350357880376617E-2</v>
      </c>
      <c r="BA43" s="1">
        <f t="shared" si="41"/>
        <v>0.93175072487168864</v>
      </c>
      <c r="BB43" s="1">
        <f t="shared" si="42"/>
        <v>-0.8538525952754219</v>
      </c>
      <c r="BC43" s="1">
        <f t="shared" si="43"/>
        <v>2.3860936314683516</v>
      </c>
      <c r="BD43" s="1">
        <f t="shared" si="44"/>
        <v>2.52012604186644</v>
      </c>
      <c r="BE43" s="1">
        <f t="shared" si="47"/>
        <v>8.6025949020525552</v>
      </c>
      <c r="BF43" s="1">
        <f t="shared" si="47"/>
        <v>8.6025948972940434</v>
      </c>
      <c r="BG43" s="1">
        <f t="shared" si="47"/>
        <v>8.6025949718625423</v>
      </c>
      <c r="BH43" s="1">
        <f t="shared" si="47"/>
        <v>8.6025938033321872</v>
      </c>
      <c r="BI43" s="1">
        <f t="shared" si="47"/>
        <v>8.6026121146916701</v>
      </c>
      <c r="BJ43" s="1">
        <f t="shared" si="47"/>
        <v>8.6023251265259582</v>
      </c>
      <c r="BK43" s="1">
        <f t="shared" si="47"/>
        <v>8.6068128664626879</v>
      </c>
      <c r="BL43" s="1">
        <f t="shared" si="45"/>
        <v>8.5339045944915952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-0.15977125470283243</v>
      </c>
      <c r="Q44" s="271">
        <f t="shared" si="16"/>
        <v>38001.851799999997</v>
      </c>
      <c r="S44" s="2">
        <v>1</v>
      </c>
      <c r="Y44" s="1">
        <f t="shared" si="35"/>
        <v>-0.16701413806352322</v>
      </c>
      <c r="Z44" s="1">
        <f t="shared" si="18"/>
        <v>21197</v>
      </c>
      <c r="AA44" s="1">
        <f t="shared" si="19"/>
        <v>-0.1920807166373335</v>
      </c>
      <c r="AB44" s="1">
        <f t="shared" si="20"/>
        <v>-0.16701413806352322</v>
      </c>
      <c r="AC44" s="1">
        <f t="shared" si="21"/>
        <v>-3.955234529519186E-2</v>
      </c>
      <c r="AE44" s="1">
        <f t="shared" si="22"/>
        <v>5.2459359376571491E-5</v>
      </c>
      <c r="AF44" s="1">
        <f t="shared" si="23"/>
        <v>-3.955234529519186E-2</v>
      </c>
      <c r="AG44" s="2"/>
      <c r="AH44" s="1">
        <f t="shared" si="24"/>
        <v>-3.2309461934501058E-2</v>
      </c>
      <c r="AI44" s="1">
        <f t="shared" si="25"/>
        <v>0.90994799118442515</v>
      </c>
      <c r="AJ44" s="1">
        <f t="shared" si="26"/>
        <v>-0.88226273614564399</v>
      </c>
      <c r="AK44" s="1">
        <f t="shared" si="27"/>
        <v>-2.6100086726295262E-2</v>
      </c>
      <c r="AL44" s="1">
        <f t="shared" si="28"/>
        <v>-2.8594888443031716</v>
      </c>
      <c r="AM44" s="1">
        <f t="shared" si="29"/>
        <v>-7.0425089934829854</v>
      </c>
      <c r="AN44" s="1">
        <f t="shared" si="46"/>
        <v>9.7342739146954482</v>
      </c>
      <c r="AO44" s="1">
        <f t="shared" si="46"/>
        <v>9.7342739304055481</v>
      </c>
      <c r="AP44" s="1">
        <f t="shared" si="46"/>
        <v>9.7342737544872335</v>
      </c>
      <c r="AQ44" s="1">
        <f t="shared" si="46"/>
        <v>9.7342757243831564</v>
      </c>
      <c r="AR44" s="1">
        <f t="shared" si="46"/>
        <v>9.7342536659779206</v>
      </c>
      <c r="AS44" s="1">
        <f t="shared" si="46"/>
        <v>9.7345006794069295</v>
      </c>
      <c r="AT44" s="1">
        <f t="shared" si="46"/>
        <v>9.7317356953547005</v>
      </c>
      <c r="AU44" s="1">
        <f t="shared" si="31"/>
        <v>9.7628306207902078</v>
      </c>
      <c r="AW44" s="1">
        <v>16000</v>
      </c>
      <c r="AX44" s="1">
        <f t="shared" si="38"/>
        <v>-0.15302571381065738</v>
      </c>
      <c r="AY44" s="1">
        <f t="shared" si="39"/>
        <v>-0.12066698024543934</v>
      </c>
      <c r="AZ44" s="1">
        <f t="shared" si="40"/>
        <v>-3.2358733565218054E-2</v>
      </c>
      <c r="BA44" s="1">
        <f t="shared" si="41"/>
        <v>0.92600142133374563</v>
      </c>
      <c r="BB44" s="1">
        <f t="shared" si="42"/>
        <v>-0.89906622438340011</v>
      </c>
      <c r="BC44" s="1">
        <f t="shared" si="43"/>
        <v>2.4803831606188527</v>
      </c>
      <c r="BD44" s="1">
        <f t="shared" si="44"/>
        <v>2.9137469288935387</v>
      </c>
      <c r="BE44" s="1">
        <f t="shared" si="47"/>
        <v>8.7036630828295856</v>
      </c>
      <c r="BF44" s="1">
        <f t="shared" si="47"/>
        <v>8.7036630749612858</v>
      </c>
      <c r="BG44" s="1">
        <f t="shared" si="47"/>
        <v>8.7036631866969039</v>
      </c>
      <c r="BH44" s="1">
        <f t="shared" si="47"/>
        <v>8.7036615999682301</v>
      </c>
      <c r="BI44" s="1">
        <f t="shared" si="47"/>
        <v>8.703684132485332</v>
      </c>
      <c r="BJ44" s="1">
        <f t="shared" si="47"/>
        <v>8.7033641151222998</v>
      </c>
      <c r="BK44" s="1">
        <f t="shared" si="47"/>
        <v>8.7079007554987449</v>
      </c>
      <c r="BL44" s="1">
        <f t="shared" si="45"/>
        <v>8.6417618901119759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-0.15979449693165321</v>
      </c>
      <c r="Q45" s="271">
        <f t="shared" si="16"/>
        <v>38002.8986</v>
      </c>
      <c r="S45" s="2">
        <v>1</v>
      </c>
      <c r="Y45" s="1">
        <f t="shared" si="35"/>
        <v>-0.16116144880674482</v>
      </c>
      <c r="Z45" s="1">
        <f t="shared" si="18"/>
        <v>21200</v>
      </c>
      <c r="AA45" s="1">
        <f t="shared" si="19"/>
        <v>-0.19209304811986527</v>
      </c>
      <c r="AB45" s="1">
        <f t="shared" si="20"/>
        <v>-0.16116144880674482</v>
      </c>
      <c r="AC45" s="1">
        <f t="shared" si="21"/>
        <v>-3.3665503063303681E-2</v>
      </c>
      <c r="AE45" s="1">
        <f t="shared" si="22"/>
        <v>1.8685574288164834E-6</v>
      </c>
      <c r="AF45" s="1">
        <f t="shared" si="23"/>
        <v>-3.3665503063303681E-2</v>
      </c>
      <c r="AG45" s="2"/>
      <c r="AH45" s="1">
        <f t="shared" si="24"/>
        <v>-3.2298551188212052E-2</v>
      </c>
      <c r="AI45" s="1">
        <f t="shared" si="25"/>
        <v>0.90996217656882872</v>
      </c>
      <c r="AJ45" s="1">
        <f t="shared" si="26"/>
        <v>-0.8820069891471003</v>
      </c>
      <c r="AK45" s="1">
        <f t="shared" si="27"/>
        <v>-2.6148980297857265E-2</v>
      </c>
      <c r="AL45" s="1">
        <f t="shared" si="28"/>
        <v>-2.8589458533996797</v>
      </c>
      <c r="AM45" s="1">
        <f t="shared" si="29"/>
        <v>-7.0287983708212716</v>
      </c>
      <c r="AN45" s="1">
        <f t="shared" si="46"/>
        <v>9.7348680088921231</v>
      </c>
      <c r="AO45" s="1">
        <f t="shared" si="46"/>
        <v>9.7348680246129469</v>
      </c>
      <c r="AP45" s="1">
        <f t="shared" si="46"/>
        <v>9.7348678485410804</v>
      </c>
      <c r="AQ45" s="1">
        <f t="shared" si="46"/>
        <v>9.7348698205314133</v>
      </c>
      <c r="AR45" s="1">
        <f t="shared" si="46"/>
        <v>9.7348477344740303</v>
      </c>
      <c r="AS45" s="1">
        <f t="shared" si="46"/>
        <v>9.7350951046225731</v>
      </c>
      <c r="AT45" s="1">
        <f t="shared" si="46"/>
        <v>9.7323256047454691</v>
      </c>
      <c r="AU45" s="1">
        <f t="shared" si="31"/>
        <v>9.7634777645639304</v>
      </c>
      <c r="AW45" s="1">
        <v>16500</v>
      </c>
      <c r="AX45" s="1">
        <f t="shared" si="38"/>
        <v>-0.1583565504938359</v>
      </c>
      <c r="AY45" s="1">
        <f t="shared" si="39"/>
        <v>-0.12432845546505983</v>
      </c>
      <c r="AZ45" s="1">
        <f t="shared" si="40"/>
        <v>-3.4028095028776059E-2</v>
      </c>
      <c r="BA45" s="1">
        <f t="shared" si="41"/>
        <v>0.92096455323506066</v>
      </c>
      <c r="BB45" s="1">
        <f t="shared" si="42"/>
        <v>-0.93590847677740463</v>
      </c>
      <c r="BC45" s="1">
        <f t="shared" si="43"/>
        <v>2.5735805664441025</v>
      </c>
      <c r="BD45" s="1">
        <f t="shared" si="44"/>
        <v>3.4258701469235824</v>
      </c>
      <c r="BE45" s="1">
        <f t="shared" si="47"/>
        <v>8.8041442756505663</v>
      </c>
      <c r="BF45" s="1">
        <f t="shared" si="47"/>
        <v>8.8041442643116863</v>
      </c>
      <c r="BG45" s="1">
        <f t="shared" si="47"/>
        <v>8.8041444129731783</v>
      </c>
      <c r="BH45" s="1">
        <f t="shared" si="47"/>
        <v>8.8041424639048582</v>
      </c>
      <c r="BI45" s="1">
        <f t="shared" si="47"/>
        <v>8.8041680174978421</v>
      </c>
      <c r="BJ45" s="1">
        <f t="shared" si="47"/>
        <v>8.8038329556820774</v>
      </c>
      <c r="BK45" s="1">
        <f t="shared" si="47"/>
        <v>8.8082199837348742</v>
      </c>
      <c r="BL45" s="1">
        <f t="shared" si="45"/>
        <v>8.7496191857323549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-0.17031610985740717</v>
      </c>
      <c r="Q46" s="271">
        <f t="shared" si="16"/>
        <v>38470.624100000001</v>
      </c>
      <c r="S46" s="2">
        <v>1</v>
      </c>
      <c r="X46" s="1">
        <f>AB46</f>
        <v>-0.16910650286044623</v>
      </c>
      <c r="Z46" s="1">
        <f t="shared" si="18"/>
        <v>22548</v>
      </c>
      <c r="AA46" s="1">
        <f t="shared" si="19"/>
        <v>-0.19659200699079316</v>
      </c>
      <c r="AB46" s="1">
        <f t="shared" si="20"/>
        <v>-0.16910650286044623</v>
      </c>
      <c r="AC46" s="1">
        <f t="shared" si="21"/>
        <v>-2.5066290136425057E-2</v>
      </c>
      <c r="AE46" s="1">
        <f t="shared" si="22"/>
        <v>1.4631490870968452E-6</v>
      </c>
      <c r="AF46" s="1">
        <f t="shared" si="23"/>
        <v>-2.5066290136425057E-2</v>
      </c>
      <c r="AG46" s="2"/>
      <c r="AH46" s="1">
        <f t="shared" si="24"/>
        <v>-2.6275897133385993E-2</v>
      </c>
      <c r="AI46" s="1">
        <f t="shared" si="25"/>
        <v>0.91904979336455273</v>
      </c>
      <c r="AJ46" s="1">
        <f t="shared" si="26"/>
        <v>-0.74056724765617776</v>
      </c>
      <c r="AK46" s="1">
        <f t="shared" si="27"/>
        <v>-4.7303729921845533E-2</v>
      </c>
      <c r="AL46" s="1">
        <f t="shared" si="28"/>
        <v>-2.6127556020007954</v>
      </c>
      <c r="AM46" s="1">
        <f t="shared" si="29"/>
        <v>-3.6933301794413018</v>
      </c>
      <c r="AN46" s="1">
        <f t="shared" si="46"/>
        <v>10.003017500661402</v>
      </c>
      <c r="AO46" s="1">
        <f t="shared" si="46"/>
        <v>10.003017513402286</v>
      </c>
      <c r="AP46" s="1">
        <f t="shared" si="46"/>
        <v>10.00301735113004</v>
      </c>
      <c r="AQ46" s="1">
        <f t="shared" si="46"/>
        <v>10.003019417886243</v>
      </c>
      <c r="AR46" s="1">
        <f t="shared" si="46"/>
        <v>10.002993095162871</v>
      </c>
      <c r="AS46" s="1">
        <f t="shared" si="46"/>
        <v>10.003328381753976</v>
      </c>
      <c r="AT46" s="1">
        <f t="shared" si="46"/>
        <v>9.9990631175968172</v>
      </c>
      <c r="AU46" s="1">
        <f t="shared" si="31"/>
        <v>10.054261033556477</v>
      </c>
      <c r="AW46" s="1">
        <v>17000</v>
      </c>
      <c r="AX46" s="1">
        <f t="shared" si="38"/>
        <v>-0.16335973161689138</v>
      </c>
      <c r="AY46" s="1">
        <f t="shared" si="39"/>
        <v>-0.12801137451451172</v>
      </c>
      <c r="AZ46" s="1">
        <f t="shared" si="40"/>
        <v>-3.5348357102379657E-2</v>
      </c>
      <c r="BA46" s="1">
        <f t="shared" si="41"/>
        <v>0.91665405406812528</v>
      </c>
      <c r="BB46" s="1">
        <f t="shared" si="42"/>
        <v>-0.9643789781064297</v>
      </c>
      <c r="BC46" s="1">
        <f t="shared" si="43"/>
        <v>2.6658367078891243</v>
      </c>
      <c r="BD46" s="1">
        <f t="shared" si="44"/>
        <v>4.1242426573198134</v>
      </c>
      <c r="BE46" s="1">
        <f t="shared" si="47"/>
        <v>8.9041167988574212</v>
      </c>
      <c r="BF46" s="1">
        <f t="shared" si="47"/>
        <v>8.9041167844433637</v>
      </c>
      <c r="BG46" s="1">
        <f t="shared" si="47"/>
        <v>8.9041169616633873</v>
      </c>
      <c r="BH46" s="1">
        <f t="shared" si="47"/>
        <v>8.9041147827519822</v>
      </c>
      <c r="BI46" s="1">
        <f t="shared" si="47"/>
        <v>8.9041415721706176</v>
      </c>
      <c r="BJ46" s="1">
        <f t="shared" si="47"/>
        <v>8.9038121713363374</v>
      </c>
      <c r="BK46" s="1">
        <f t="shared" si="47"/>
        <v>8.9078581580096863</v>
      </c>
      <c r="BL46" s="1">
        <f t="shared" si="45"/>
        <v>8.8574764813527356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-0.1703514949611839</v>
      </c>
      <c r="Q47" s="271">
        <f t="shared" si="16"/>
        <v>38472.184600000001</v>
      </c>
      <c r="S47" s="2">
        <v>1</v>
      </c>
      <c r="Y47" s="1">
        <f t="shared" ref="Y47:Y52" si="49">AB47</f>
        <v>-0.17003476339766596</v>
      </c>
      <c r="Z47" s="1">
        <f t="shared" si="18"/>
        <v>22552.5</v>
      </c>
      <c r="AA47" s="1">
        <f t="shared" si="19"/>
        <v>-0.19660373156236496</v>
      </c>
      <c r="AB47" s="1">
        <f t="shared" si="20"/>
        <v>-0.17003476339766596</v>
      </c>
      <c r="AC47" s="1">
        <f t="shared" si="21"/>
        <v>-2.593550503766312E-2</v>
      </c>
      <c r="AE47" s="1">
        <f t="shared" si="22"/>
        <v>1.0031888332851968E-7</v>
      </c>
      <c r="AF47" s="1">
        <f t="shared" si="23"/>
        <v>-2.593550503766312E-2</v>
      </c>
      <c r="AG47" s="2"/>
      <c r="AH47" s="1">
        <f t="shared" si="24"/>
        <v>-2.6252236601181062E-2</v>
      </c>
      <c r="AI47" s="1">
        <f t="shared" si="25"/>
        <v>0.91908912523089303</v>
      </c>
      <c r="AJ47" s="1">
        <f t="shared" si="26"/>
        <v>-0.74000865255958281</v>
      </c>
      <c r="AK47" s="1">
        <f t="shared" si="27"/>
        <v>-4.7370973844099884E-2</v>
      </c>
      <c r="AL47" s="1">
        <f t="shared" si="28"/>
        <v>-2.6119247176671156</v>
      </c>
      <c r="AM47" s="1">
        <f t="shared" si="29"/>
        <v>-3.687257138284644</v>
      </c>
      <c r="AN47" s="1">
        <f t="shared" si="46"/>
        <v>10.003917567888418</v>
      </c>
      <c r="AO47" s="1">
        <f t="shared" si="46"/>
        <v>10.003917580600691</v>
      </c>
      <c r="AP47" s="1">
        <f t="shared" si="46"/>
        <v>10.003917418597602</v>
      </c>
      <c r="AQ47" s="1">
        <f t="shared" si="46"/>
        <v>10.003919483139379</v>
      </c>
      <c r="AR47" s="1">
        <f t="shared" si="46"/>
        <v>10.003893173153765</v>
      </c>
      <c r="AS47" s="1">
        <f t="shared" si="46"/>
        <v>10.004228494679976</v>
      </c>
      <c r="AT47" s="1">
        <f t="shared" si="46"/>
        <v>9.9999602910100052</v>
      </c>
      <c r="AU47" s="1">
        <f t="shared" si="31"/>
        <v>10.055231749217059</v>
      </c>
      <c r="AW47" s="1">
        <v>17500</v>
      </c>
      <c r="AX47" s="1">
        <f t="shared" si="38"/>
        <v>-0.16802797945480166</v>
      </c>
      <c r="AY47" s="1">
        <f t="shared" si="39"/>
        <v>-0.13171573739379511</v>
      </c>
      <c r="AZ47" s="1">
        <f t="shared" si="40"/>
        <v>-3.6312242061006562E-2</v>
      </c>
      <c r="BA47" s="1">
        <f t="shared" si="41"/>
        <v>0.91308017422489129</v>
      </c>
      <c r="BB47" s="1">
        <f t="shared" si="42"/>
        <v>-0.98450903854269955</v>
      </c>
      <c r="BC47" s="1">
        <f t="shared" si="43"/>
        <v>2.757302641572378</v>
      </c>
      <c r="BD47" s="1">
        <f t="shared" si="44"/>
        <v>5.1401962273989215</v>
      </c>
      <c r="BE47" s="1">
        <f t="shared" si="47"/>
        <v>9.0036602785492832</v>
      </c>
      <c r="BF47" s="1">
        <f t="shared" si="47"/>
        <v>9.0036602623526871</v>
      </c>
      <c r="BG47" s="1">
        <f t="shared" si="47"/>
        <v>9.0036604516388987</v>
      </c>
      <c r="BH47" s="1">
        <f t="shared" si="47"/>
        <v>9.0036582394896101</v>
      </c>
      <c r="BI47" s="1">
        <f t="shared" si="47"/>
        <v>9.0036840922897561</v>
      </c>
      <c r="BJ47" s="1">
        <f t="shared" si="47"/>
        <v>9.0033819387924492</v>
      </c>
      <c r="BK47" s="1">
        <f t="shared" si="47"/>
        <v>9.0069108003184741</v>
      </c>
      <c r="BL47" s="1">
        <f t="shared" si="45"/>
        <v>8.9653337769731163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-0.17039474578017672</v>
      </c>
      <c r="Q48" s="271">
        <f t="shared" si="16"/>
        <v>38474.093999999997</v>
      </c>
      <c r="S48" s="2">
        <v>1</v>
      </c>
      <c r="Y48" s="1">
        <f t="shared" si="49"/>
        <v>-0.16904711208488463</v>
      </c>
      <c r="Z48" s="1">
        <f t="shared" si="18"/>
        <v>22558</v>
      </c>
      <c r="AA48" s="1">
        <f t="shared" si="19"/>
        <v>-0.19661803369486405</v>
      </c>
      <c r="AB48" s="1">
        <f t="shared" si="20"/>
        <v>-0.16904711208488463</v>
      </c>
      <c r="AC48" s="1">
        <f t="shared" si="21"/>
        <v>-2.4875654219395249E-2</v>
      </c>
      <c r="AE48" s="1">
        <f t="shared" si="22"/>
        <v>1.81611657668661E-6</v>
      </c>
      <c r="AF48" s="1">
        <f t="shared" si="23"/>
        <v>-2.4875654219395249E-2</v>
      </c>
      <c r="AG48" s="2"/>
      <c r="AH48" s="1">
        <f t="shared" si="24"/>
        <v>-2.6223287914687331E-2</v>
      </c>
      <c r="AI48" s="1">
        <f t="shared" si="25"/>
        <v>0.91913727795320677</v>
      </c>
      <c r="AJ48" s="1">
        <f t="shared" si="26"/>
        <v>-0.73932516638412449</v>
      </c>
      <c r="AK48" s="1">
        <f t="shared" si="27"/>
        <v>-4.7453124259879569E-2</v>
      </c>
      <c r="AL48" s="1">
        <f t="shared" si="28"/>
        <v>-2.61090909570735</v>
      </c>
      <c r="AM48" s="1">
        <f t="shared" si="29"/>
        <v>-3.6798590494383161</v>
      </c>
      <c r="AN48" s="1">
        <f t="shared" si="46"/>
        <v>10.005017702409294</v>
      </c>
      <c r="AO48" s="1">
        <f t="shared" si="46"/>
        <v>10.005017715086515</v>
      </c>
      <c r="AP48" s="1">
        <f t="shared" si="46"/>
        <v>10.005017553413705</v>
      </c>
      <c r="AQ48" s="1">
        <f t="shared" si="46"/>
        <v>10.005019615231021</v>
      </c>
      <c r="AR48" s="1">
        <f t="shared" si="46"/>
        <v>10.004993321033078</v>
      </c>
      <c r="AS48" s="1">
        <f t="shared" si="46"/>
        <v>10.005328682897183</v>
      </c>
      <c r="AT48" s="1">
        <f t="shared" si="46"/>
        <v>10.00105690702796</v>
      </c>
      <c r="AU48" s="1">
        <f t="shared" si="31"/>
        <v>10.056418179468883</v>
      </c>
      <c r="AW48" s="1">
        <v>18000</v>
      </c>
      <c r="AX48" s="1">
        <f t="shared" si="38"/>
        <v>-0.17235667299663018</v>
      </c>
      <c r="AY48" s="1">
        <f t="shared" si="39"/>
        <v>-0.1354415441029099</v>
      </c>
      <c r="AZ48" s="1">
        <f t="shared" si="40"/>
        <v>-3.6915128893720284E-2</v>
      </c>
      <c r="BA48" s="1">
        <f t="shared" si="41"/>
        <v>0.91025028061205693</v>
      </c>
      <c r="BB48" s="1">
        <f t="shared" si="42"/>
        <v>-0.99635408235606482</v>
      </c>
      <c r="BC48" s="1">
        <f t="shared" si="43"/>
        <v>2.8481292759134615</v>
      </c>
      <c r="BD48" s="1">
        <f t="shared" si="44"/>
        <v>6.7661795219622123</v>
      </c>
      <c r="BE48" s="1">
        <f t="shared" si="47"/>
        <v>9.1028552928072557</v>
      </c>
      <c r="BF48" s="1">
        <f t="shared" si="47"/>
        <v>9.1028552768916065</v>
      </c>
      <c r="BG48" s="1">
        <f t="shared" si="47"/>
        <v>9.102855455836492</v>
      </c>
      <c r="BH48" s="1">
        <f t="shared" si="47"/>
        <v>9.1028534438996473</v>
      </c>
      <c r="BI48" s="1">
        <f t="shared" si="47"/>
        <v>9.1028760646968188</v>
      </c>
      <c r="BJ48" s="1">
        <f t="shared" si="47"/>
        <v>9.1026217225963677</v>
      </c>
      <c r="BK48" s="1">
        <f t="shared" si="47"/>
        <v>9.1054802376639419</v>
      </c>
      <c r="BL48" s="1">
        <f t="shared" si="45"/>
        <v>9.073191072593497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-0.17039867780147538</v>
      </c>
      <c r="Q49" s="271">
        <f t="shared" si="16"/>
        <v>38474.266499999998</v>
      </c>
      <c r="S49" s="2">
        <v>1</v>
      </c>
      <c r="Y49" s="1">
        <f t="shared" si="49"/>
        <v>-0.17003914542913418</v>
      </c>
      <c r="Z49" s="1">
        <f t="shared" si="18"/>
        <v>22558.5</v>
      </c>
      <c r="AA49" s="1">
        <f t="shared" si="19"/>
        <v>-0.19661933236780083</v>
      </c>
      <c r="AB49" s="1">
        <f t="shared" si="20"/>
        <v>-0.17003914542913418</v>
      </c>
      <c r="AC49" s="1">
        <f t="shared" si="21"/>
        <v>-2.5861122193984232E-2</v>
      </c>
      <c r="AE49" s="1">
        <f t="shared" si="22"/>
        <v>1.2926352676129787E-7</v>
      </c>
      <c r="AF49" s="1">
        <f t="shared" si="23"/>
        <v>-2.5861122193984232E-2</v>
      </c>
      <c r="AG49" s="2"/>
      <c r="AH49" s="1">
        <f t="shared" si="24"/>
        <v>-2.6220654566325451E-2</v>
      </c>
      <c r="AI49" s="1">
        <f t="shared" si="25"/>
        <v>0.91914165986068208</v>
      </c>
      <c r="AJ49" s="1">
        <f t="shared" si="26"/>
        <v>-0.73926298989665895</v>
      </c>
      <c r="AK49" s="1">
        <f t="shared" si="27"/>
        <v>-4.7460590480470077E-2</v>
      </c>
      <c r="AL49" s="1">
        <f t="shared" si="28"/>
        <v>-2.6108167611594033</v>
      </c>
      <c r="AM49" s="1">
        <f t="shared" si="29"/>
        <v>-3.6791878283987556</v>
      </c>
      <c r="AN49" s="1">
        <f t="shared" si="46"/>
        <v>10.005117717497509</v>
      </c>
      <c r="AO49" s="1">
        <f t="shared" si="46"/>
        <v>10.005117730171538</v>
      </c>
      <c r="AP49" s="1">
        <f t="shared" si="46"/>
        <v>10.005117568528824</v>
      </c>
      <c r="AQ49" s="1">
        <f t="shared" si="46"/>
        <v>10.005119630097486</v>
      </c>
      <c r="AR49" s="1">
        <f t="shared" si="46"/>
        <v>10.005093337346732</v>
      </c>
      <c r="AS49" s="1">
        <f t="shared" si="46"/>
        <v>10.005428702749203</v>
      </c>
      <c r="AT49" s="1">
        <f t="shared" si="46"/>
        <v>10.001156603255502</v>
      </c>
      <c r="AU49" s="1">
        <f t="shared" si="31"/>
        <v>10.056526036764504</v>
      </c>
      <c r="AW49" s="1">
        <v>18500</v>
      </c>
      <c r="AX49" s="1">
        <f t="shared" si="38"/>
        <v>-0.17634372017940553</v>
      </c>
      <c r="AY49" s="1">
        <f t="shared" si="39"/>
        <v>-0.13918879464185616</v>
      </c>
      <c r="AZ49" s="1">
        <f t="shared" si="40"/>
        <v>-3.7154925537549365E-2</v>
      </c>
      <c r="BA49" s="1">
        <f t="shared" si="41"/>
        <v>0.90816949898988042</v>
      </c>
      <c r="BB49" s="1">
        <f t="shared" si="42"/>
        <v>-0.99998789824515433</v>
      </c>
      <c r="BC49" s="1">
        <f t="shared" si="43"/>
        <v>2.9384671965876845</v>
      </c>
      <c r="BD49" s="1">
        <f t="shared" si="44"/>
        <v>9.8122541476357785</v>
      </c>
      <c r="BE49" s="1">
        <f t="shared" si="47"/>
        <v>9.2017830942945054</v>
      </c>
      <c r="BF49" s="1">
        <f t="shared" si="47"/>
        <v>9.2017830810983146</v>
      </c>
      <c r="BG49" s="1">
        <f t="shared" si="47"/>
        <v>9.201783225418998</v>
      </c>
      <c r="BH49" s="1">
        <f t="shared" si="47"/>
        <v>9.2017816470497173</v>
      </c>
      <c r="BI49" s="1">
        <f t="shared" si="47"/>
        <v>9.2017989089216758</v>
      </c>
      <c r="BJ49" s="1">
        <f t="shared" si="47"/>
        <v>9.2016101203893861</v>
      </c>
      <c r="BK49" s="1">
        <f t="shared" si="47"/>
        <v>9.2036744128196695</v>
      </c>
      <c r="BL49" s="1">
        <f t="shared" si="45"/>
        <v>9.1810483682138759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-0.17048912020984225</v>
      </c>
      <c r="Q50" s="271">
        <f t="shared" si="16"/>
        <v>38478.258199999997</v>
      </c>
      <c r="S50" s="2">
        <v>1</v>
      </c>
      <c r="Y50" s="1">
        <f t="shared" si="49"/>
        <v>-0.1686559882640058</v>
      </c>
      <c r="Z50" s="1">
        <f t="shared" si="18"/>
        <v>22570</v>
      </c>
      <c r="AA50" s="1">
        <f t="shared" si="19"/>
        <v>-0.19664913194873845</v>
      </c>
      <c r="AB50" s="1">
        <f t="shared" si="20"/>
        <v>-0.1686559882640058</v>
      </c>
      <c r="AC50" s="1">
        <f t="shared" si="21"/>
        <v>-2.4326879793059752E-2</v>
      </c>
      <c r="AE50" s="1">
        <f t="shared" si="22"/>
        <v>3.3603727308461389E-6</v>
      </c>
      <c r="AF50" s="1">
        <f t="shared" si="23"/>
        <v>-2.4326879793059752E-2</v>
      </c>
      <c r="AG50" s="2"/>
      <c r="AH50" s="1">
        <f t="shared" si="24"/>
        <v>-2.6160011738896202E-2</v>
      </c>
      <c r="AI50" s="1">
        <f t="shared" si="25"/>
        <v>0.91924264551306223</v>
      </c>
      <c r="AJ50" s="1">
        <f t="shared" si="26"/>
        <v>-0.73783102797626932</v>
      </c>
      <c r="AK50" s="1">
        <f t="shared" si="27"/>
        <v>-4.7632221395937313E-2</v>
      </c>
      <c r="AL50" s="1">
        <f t="shared" si="28"/>
        <v>-2.6086928232418192</v>
      </c>
      <c r="AM50" s="1">
        <f t="shared" si="29"/>
        <v>-3.6638106738995821</v>
      </c>
      <c r="AN50" s="1">
        <f t="shared" si="46"/>
        <v>10.00741819629858</v>
      </c>
      <c r="AO50" s="1">
        <f t="shared" si="46"/>
        <v>10.007418208899011</v>
      </c>
      <c r="AP50" s="1">
        <f t="shared" si="46"/>
        <v>10.00741804795177</v>
      </c>
      <c r="AQ50" s="1">
        <f t="shared" si="46"/>
        <v>10.007420103756729</v>
      </c>
      <c r="AR50" s="1">
        <f t="shared" si="46"/>
        <v>10.007393844839354</v>
      </c>
      <c r="AS50" s="1">
        <f t="shared" si="46"/>
        <v>10.007729285706922</v>
      </c>
      <c r="AT50" s="1">
        <f t="shared" si="46"/>
        <v>10.003449794459085</v>
      </c>
      <c r="AU50" s="1">
        <f t="shared" si="31"/>
        <v>10.059006754563773</v>
      </c>
      <c r="AW50" s="1">
        <v>19000</v>
      </c>
      <c r="AX50" s="1">
        <f t="shared" si="38"/>
        <v>-0.17998945461464416</v>
      </c>
      <c r="AY50" s="1">
        <f t="shared" si="39"/>
        <v>-0.14295748901063385</v>
      </c>
      <c r="AZ50" s="1">
        <f t="shared" si="40"/>
        <v>-3.7031965604010307E-2</v>
      </c>
      <c r="BA50" s="1">
        <f t="shared" si="41"/>
        <v>0.90684120827737591</v>
      </c>
      <c r="BB50" s="1">
        <f t="shared" si="42"/>
        <v>-0.99549855982068902</v>
      </c>
      <c r="BC50" s="1">
        <f t="shared" si="43"/>
        <v>3.028466623580059</v>
      </c>
      <c r="BD50" s="1">
        <f t="shared" si="44"/>
        <v>17.66053867807322</v>
      </c>
      <c r="BE50" s="1">
        <f t="shared" si="47"/>
        <v>9.3005253946065771</v>
      </c>
      <c r="BF50" s="1">
        <f t="shared" si="47"/>
        <v>9.3005253863762434</v>
      </c>
      <c r="BG50" s="1">
        <f t="shared" si="47"/>
        <v>9.3005254748409243</v>
      </c>
      <c r="BH50" s="1">
        <f t="shared" si="47"/>
        <v>9.3005245239683205</v>
      </c>
      <c r="BI50" s="1">
        <f t="shared" si="47"/>
        <v>9.3005347445238389</v>
      </c>
      <c r="BJ50" s="1">
        <f t="shared" si="47"/>
        <v>9.3004248871098643</v>
      </c>
      <c r="BK50" s="1">
        <f t="shared" si="47"/>
        <v>9.301605629827506</v>
      </c>
      <c r="BL50" s="1">
        <f t="shared" si="45"/>
        <v>9.2889056638342566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-0.17050878310403358</v>
      </c>
      <c r="Q51" s="271">
        <f t="shared" si="16"/>
        <v>38479.124000000003</v>
      </c>
      <c r="S51" s="2">
        <v>1</v>
      </c>
      <c r="Y51" s="1">
        <f t="shared" si="49"/>
        <v>-0.17031619069198187</v>
      </c>
      <c r="Z51" s="1">
        <f t="shared" si="18"/>
        <v>22572.5</v>
      </c>
      <c r="AA51" s="1">
        <f t="shared" si="19"/>
        <v>-0.19665559240499741</v>
      </c>
      <c r="AB51" s="1">
        <f t="shared" si="20"/>
        <v>-0.17031619069198187</v>
      </c>
      <c r="AC51" s="1">
        <f t="shared" si="21"/>
        <v>-2.5954216888912113E-2</v>
      </c>
      <c r="AE51" s="1">
        <f t="shared" si="22"/>
        <v>3.7091837179898545E-8</v>
      </c>
      <c r="AF51" s="1">
        <f t="shared" si="23"/>
        <v>-2.5954216888912113E-2</v>
      </c>
      <c r="AG51" s="2"/>
      <c r="AH51" s="1">
        <f t="shared" si="24"/>
        <v>-2.614680930096382E-2</v>
      </c>
      <c r="AI51" s="1">
        <f t="shared" si="25"/>
        <v>0.91926465008484137</v>
      </c>
      <c r="AJ51" s="1">
        <f t="shared" si="26"/>
        <v>-0.73751924950378611</v>
      </c>
      <c r="AK51" s="1">
        <f t="shared" si="27"/>
        <v>-4.7669509048420107E-2</v>
      </c>
      <c r="AL51" s="1">
        <f t="shared" si="28"/>
        <v>-2.6082310357950336</v>
      </c>
      <c r="AM51" s="1">
        <f t="shared" si="29"/>
        <v>-3.6604831911099205</v>
      </c>
      <c r="AN51" s="1">
        <f t="shared" ref="AN51:AT60" si="50">$AU51+$AB$7*SIN(AO51)</f>
        <v>10.00791833386007</v>
      </c>
      <c r="AO51" s="1">
        <f t="shared" si="50"/>
        <v>10.007918346444452</v>
      </c>
      <c r="AP51" s="1">
        <f t="shared" si="50"/>
        <v>10.007918185649217</v>
      </c>
      <c r="AQ51" s="1">
        <f t="shared" si="50"/>
        <v>10.007920240189918</v>
      </c>
      <c r="AR51" s="1">
        <f t="shared" si="50"/>
        <v>10.007893988766346</v>
      </c>
      <c r="AS51" s="1">
        <f t="shared" si="50"/>
        <v>10.008229444539335</v>
      </c>
      <c r="AT51" s="1">
        <f t="shared" si="50"/>
        <v>10.003948359487481</v>
      </c>
      <c r="AU51" s="1">
        <f t="shared" si="31"/>
        <v>10.059546041041875</v>
      </c>
      <c r="AW51" s="1">
        <v>19500</v>
      </c>
      <c r="AX51" s="1">
        <f t="shared" si="38"/>
        <v>-0.18329655751231516</v>
      </c>
      <c r="AY51" s="1">
        <f t="shared" si="39"/>
        <v>-0.14674762720924298</v>
      </c>
      <c r="AZ51" s="1">
        <f t="shared" si="40"/>
        <v>-3.65489303030722E-2</v>
      </c>
      <c r="BA51" s="1">
        <f t="shared" si="41"/>
        <v>0.90626739551681634</v>
      </c>
      <c r="BB51" s="1">
        <f t="shared" si="42"/>
        <v>-0.98298588420224176</v>
      </c>
      <c r="BC51" s="1">
        <f t="shared" si="43"/>
        <v>3.118277464478358</v>
      </c>
      <c r="BD51" s="1">
        <f t="shared" si="44"/>
        <v>85.777103927686923</v>
      </c>
      <c r="BE51" s="1">
        <f t="shared" si="47"/>
        <v>9.3991641947364091</v>
      </c>
      <c r="BF51" s="1">
        <f t="shared" si="47"/>
        <v>9.3991641929559631</v>
      </c>
      <c r="BG51" s="1">
        <f t="shared" si="47"/>
        <v>9.3991642119519732</v>
      </c>
      <c r="BH51" s="1">
        <f t="shared" si="47"/>
        <v>9.3991640092788558</v>
      </c>
      <c r="BI51" s="1">
        <f t="shared" si="47"/>
        <v>9.3991661716482362</v>
      </c>
      <c r="BJ51" s="1">
        <f t="shared" si="47"/>
        <v>9.3991431007910045</v>
      </c>
      <c r="BK51" s="1">
        <f t="shared" si="47"/>
        <v>9.3993892488086406</v>
      </c>
      <c r="BL51" s="1">
        <f t="shared" si="45"/>
        <v>9.3967629594546374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-0.17051271574720336</v>
      </c>
      <c r="Q52" s="271">
        <f t="shared" si="16"/>
        <v>38479.298300000002</v>
      </c>
      <c r="S52" s="2">
        <v>1</v>
      </c>
      <c r="Y52" s="1">
        <f t="shared" si="49"/>
        <v>-0.16950823200743412</v>
      </c>
      <c r="Z52" s="1">
        <f t="shared" si="18"/>
        <v>22573</v>
      </c>
      <c r="AA52" s="1">
        <f t="shared" si="19"/>
        <v>-0.19665688373769463</v>
      </c>
      <c r="AB52" s="1">
        <f t="shared" si="20"/>
        <v>-0.16950823200743412</v>
      </c>
      <c r="AC52" s="1">
        <f t="shared" si="21"/>
        <v>-2.5139684250722022E-2</v>
      </c>
      <c r="AE52" s="1">
        <f t="shared" si="22"/>
        <v>1.0089875834608109E-6</v>
      </c>
      <c r="AF52" s="1">
        <f t="shared" si="23"/>
        <v>-2.5139684250722022E-2</v>
      </c>
      <c r="AG52" s="2"/>
      <c r="AH52" s="1">
        <f t="shared" si="24"/>
        <v>-2.6144167990491279E-2</v>
      </c>
      <c r="AI52" s="1">
        <f t="shared" si="25"/>
        <v>0.91926905319185259</v>
      </c>
      <c r="AJ52" s="1">
        <f t="shared" si="26"/>
        <v>-0.73745687314209996</v>
      </c>
      <c r="AK52" s="1">
        <f t="shared" si="27"/>
        <v>-4.7676965573540661E-2</v>
      </c>
      <c r="AL52" s="1">
        <f t="shared" si="28"/>
        <v>-2.6081386756521856</v>
      </c>
      <c r="AM52" s="1">
        <f t="shared" si="29"/>
        <v>-3.6598183503110633</v>
      </c>
      <c r="AN52" s="1">
        <f t="shared" si="50"/>
        <v>10.008018362809288</v>
      </c>
      <c r="AO52" s="1">
        <f t="shared" si="50"/>
        <v>10.008018375390458</v>
      </c>
      <c r="AP52" s="1">
        <f t="shared" si="50"/>
        <v>10.008018214625659</v>
      </c>
      <c r="AQ52" s="1">
        <f t="shared" si="50"/>
        <v>10.008020268913025</v>
      </c>
      <c r="AR52" s="1">
        <f t="shared" si="50"/>
        <v>10.007994018994149</v>
      </c>
      <c r="AS52" s="1">
        <f t="shared" si="50"/>
        <v>10.008329477683967</v>
      </c>
      <c r="AT52" s="1">
        <f t="shared" si="50"/>
        <v>10.004048074433118</v>
      </c>
      <c r="AU52" s="1">
        <f t="shared" si="31"/>
        <v>10.059653898337496</v>
      </c>
      <c r="AW52" s="1">
        <v>20000</v>
      </c>
      <c r="AX52" s="1">
        <f t="shared" si="38"/>
        <v>-0.18627000488627105</v>
      </c>
      <c r="AY52" s="1">
        <f t="shared" si="39"/>
        <v>-0.15055920923768354</v>
      </c>
      <c r="AZ52" s="1">
        <f t="shared" si="40"/>
        <v>-3.5710795648587507E-2</v>
      </c>
      <c r="BA52" s="1">
        <f t="shared" si="41"/>
        <v>0.90644887858139045</v>
      </c>
      <c r="BB52" s="1">
        <f t="shared" si="42"/>
        <v>-0.96256032307653649</v>
      </c>
      <c r="BC52" s="1">
        <f t="shared" si="43"/>
        <v>-3.075135875018201</v>
      </c>
      <c r="BD52" s="1">
        <f t="shared" si="44"/>
        <v>-30.083670994608507</v>
      </c>
      <c r="BE52" s="1">
        <f t="shared" ref="BE52:BK61" si="51">$BL52+$AB$7*SIN(BF52)</f>
        <v>9.4977816468917897</v>
      </c>
      <c r="BF52" s="1">
        <f t="shared" si="51"/>
        <v>9.4977816518897118</v>
      </c>
      <c r="BG52" s="1">
        <f t="shared" si="51"/>
        <v>9.4977815984407705</v>
      </c>
      <c r="BH52" s="1">
        <f t="shared" si="51"/>
        <v>9.4977821700361478</v>
      </c>
      <c r="BI52" s="1">
        <f t="shared" si="51"/>
        <v>9.4977760572638914</v>
      </c>
      <c r="BJ52" s="1">
        <f t="shared" si="51"/>
        <v>9.4978414287961055</v>
      </c>
      <c r="BK52" s="1">
        <f t="shared" si="51"/>
        <v>9.4971423452571653</v>
      </c>
      <c r="BL52" s="1">
        <f t="shared" si="45"/>
        <v>9.5046202550750181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-0.1784527162088172</v>
      </c>
      <c r="Q53" s="271">
        <f t="shared" ref="Q53:Q89" si="56">+C53-15018.5</f>
        <v>38827.655500000001</v>
      </c>
      <c r="S53" s="2">
        <v>1</v>
      </c>
      <c r="X53" s="1">
        <f>AB53</f>
        <v>-0.18485083359590757</v>
      </c>
      <c r="Z53" s="1">
        <f t="shared" ref="Z53:Z89" si="57">F53</f>
        <v>23577</v>
      </c>
      <c r="AA53" s="1">
        <f t="shared" ref="AA53:AA84" si="58">AB$3+AB$4*Z53+AB$5*Z53^2+AH53</f>
        <v>-0.19876948261027641</v>
      </c>
      <c r="AB53" s="1">
        <f t="shared" ref="AB53:AB89" si="59">G53-AH53</f>
        <v>-0.18485083359590757</v>
      </c>
      <c r="AC53" s="1">
        <f t="shared" ref="AC53:AC89" si="60">+G53-P53</f>
        <v>-2.6714883788549582E-2</v>
      </c>
      <c r="AE53" s="1">
        <f t="shared" ref="AE53:AE89" si="61">+(G53-AA53)^2*S53</f>
        <v>4.0935906098988084E-5</v>
      </c>
      <c r="AF53" s="1">
        <f t="shared" ref="AF53:AF89" si="62">IF(S53&lt;&gt;0,G53-P53,-9999)</f>
        <v>-2.6714883788549582E-2</v>
      </c>
      <c r="AG53" s="2"/>
      <c r="AH53" s="1">
        <f t="shared" ref="AH53:AH84" si="63">$AB$6*($AB$11/AI53*AJ53+$AB$12)</f>
        <v>-2.0316766401459217E-2</v>
      </c>
      <c r="AI53" s="1">
        <f t="shared" ref="AI53:AI89" si="64">1+$AB$7*COS(AL53)</f>
        <v>0.92956790652635723</v>
      </c>
      <c r="AJ53" s="1">
        <f t="shared" ref="AJ53:AJ89" si="65">SIN(AL53+RADIANS($AB$9))</f>
        <v>-0.59867787339862799</v>
      </c>
      <c r="AK53" s="1">
        <f t="shared" ref="AK53:AK84" si="66">$AB$7*SIN(AL53)</f>
        <v>-6.1886178002527839E-2</v>
      </c>
      <c r="AL53" s="1">
        <f t="shared" ref="AL53:AL84" si="67">2*ATAN(AM53)</f>
        <v>-2.4206909677726398</v>
      </c>
      <c r="AM53" s="1">
        <f t="shared" ref="AM53:AM84" si="68">SQRT((1+$AB$7)/(1-$AB$7))*TAN(AN53/2)</f>
        <v>-2.6530993746613611</v>
      </c>
      <c r="AN53" s="1">
        <f t="shared" si="50"/>
        <v>10.209949401409066</v>
      </c>
      <c r="AO53" s="1">
        <f t="shared" si="50"/>
        <v>10.209949407226629</v>
      </c>
      <c r="AP53" s="1">
        <f t="shared" si="50"/>
        <v>10.20994931949649</v>
      </c>
      <c r="AQ53" s="1">
        <f t="shared" si="50"/>
        <v>10.209950642487494</v>
      </c>
      <c r="AR53" s="1">
        <f t="shared" si="50"/>
        <v>10.20993069165973</v>
      </c>
      <c r="AS53" s="1">
        <f t="shared" si="50"/>
        <v>10.210231594257264</v>
      </c>
      <c r="AT53" s="1">
        <f t="shared" si="50"/>
        <v>10.205702875228136</v>
      </c>
      <c r="AU53" s="1">
        <f t="shared" ref="AU53:AU89" si="69">RADIANS($AB$9)+$AB$18*(F53-AB$15)</f>
        <v>10.276231347943218</v>
      </c>
      <c r="AW53" s="1">
        <v>20500</v>
      </c>
      <c r="AX53" s="1">
        <f t="shared" si="38"/>
        <v>-0.18891703963993403</v>
      </c>
      <c r="AY53" s="1">
        <f t="shared" si="39"/>
        <v>-0.15439223509595554</v>
      </c>
      <c r="AZ53" s="1">
        <f t="shared" si="40"/>
        <v>-3.4524804543978486E-2</v>
      </c>
      <c r="BA53" s="1">
        <f t="shared" si="41"/>
        <v>0.9073854014282785</v>
      </c>
      <c r="BB53" s="1">
        <f t="shared" si="42"/>
        <v>-0.93434321088241079</v>
      </c>
      <c r="BC53" s="1">
        <f t="shared" si="43"/>
        <v>-2.9852531096289838</v>
      </c>
      <c r="BD53" s="1">
        <f t="shared" si="44"/>
        <v>-12.766601548676709</v>
      </c>
      <c r="BE53" s="1">
        <f t="shared" si="51"/>
        <v>9.5964599335636436</v>
      </c>
      <c r="BF53" s="1">
        <f t="shared" si="51"/>
        <v>9.5964599444244065</v>
      </c>
      <c r="BG53" s="1">
        <f t="shared" si="51"/>
        <v>9.5964598268578847</v>
      </c>
      <c r="BH53" s="1">
        <f t="shared" si="51"/>
        <v>9.5964610995021324</v>
      </c>
      <c r="BI53" s="1">
        <f t="shared" si="51"/>
        <v>9.5964473232877463</v>
      </c>
      <c r="BJ53" s="1">
        <f t="shared" si="51"/>
        <v>9.596596450831079</v>
      </c>
      <c r="BK53" s="1">
        <f t="shared" si="51"/>
        <v>9.5949823493976893</v>
      </c>
      <c r="BL53" s="1">
        <f t="shared" si="45"/>
        <v>9.6124775506953988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-0.17863562169907982</v>
      </c>
      <c r="Q54" s="271">
        <f t="shared" si="56"/>
        <v>38835.636299999998</v>
      </c>
      <c r="S54" s="2">
        <v>1</v>
      </c>
      <c r="X54" s="1">
        <f>AB54</f>
        <v>-0.18470824286826368</v>
      </c>
      <c r="Z54" s="1">
        <f t="shared" si="57"/>
        <v>23600</v>
      </c>
      <c r="AA54" s="1">
        <f t="shared" si="58"/>
        <v>-0.19880737882831787</v>
      </c>
      <c r="AB54" s="1">
        <f t="shared" si="59"/>
        <v>-0.18470824286826368</v>
      </c>
      <c r="AC54" s="1">
        <f t="shared" si="60"/>
        <v>-2.6244378298421911E-2</v>
      </c>
      <c r="AE54" s="1">
        <f t="shared" si="61"/>
        <v>3.6876727864419972E-5</v>
      </c>
      <c r="AF54" s="1">
        <f t="shared" si="62"/>
        <v>-2.6244378298421911E-2</v>
      </c>
      <c r="AG54" s="2"/>
      <c r="AH54" s="1">
        <f t="shared" si="63"/>
        <v>-2.0171757129238053E-2</v>
      </c>
      <c r="AI54" s="1">
        <f t="shared" si="64"/>
        <v>0.92983750176079538</v>
      </c>
      <c r="AJ54" s="1">
        <f t="shared" si="65"/>
        <v>-0.59519146956769253</v>
      </c>
      <c r="AK54" s="1">
        <f t="shared" si="66"/>
        <v>-6.2191660692363801E-2</v>
      </c>
      <c r="AL54" s="1">
        <f t="shared" si="67"/>
        <v>-2.4163453922368308</v>
      </c>
      <c r="AM54" s="1">
        <f t="shared" si="68"/>
        <v>-2.6357325580208726</v>
      </c>
      <c r="AN54" s="1">
        <f t="shared" si="50"/>
        <v>10.21460296844598</v>
      </c>
      <c r="AO54" s="1">
        <f t="shared" si="50"/>
        <v>10.214602974124645</v>
      </c>
      <c r="AP54" s="1">
        <f t="shared" si="50"/>
        <v>10.214602888087974</v>
      </c>
      <c r="AQ54" s="1">
        <f t="shared" si="50"/>
        <v>10.214604191618497</v>
      </c>
      <c r="AR54" s="1">
        <f t="shared" si="50"/>
        <v>10.214584442179394</v>
      </c>
      <c r="AS54" s="1">
        <f t="shared" si="50"/>
        <v>10.214883702799121</v>
      </c>
      <c r="AT54" s="1">
        <f t="shared" si="50"/>
        <v>10.210358680922418</v>
      </c>
      <c r="AU54" s="1">
        <f t="shared" si="69"/>
        <v>10.281192783541757</v>
      </c>
      <c r="AW54" s="1">
        <v>21000</v>
      </c>
      <c r="AX54" s="1">
        <f t="shared" si="38"/>
        <v>-0.19124716771928815</v>
      </c>
      <c r="AY54" s="1">
        <f t="shared" si="39"/>
        <v>-0.158246704784059</v>
      </c>
      <c r="AZ54" s="1">
        <f t="shared" si="40"/>
        <v>-3.3000462935229145E-2</v>
      </c>
      <c r="BA54" s="1">
        <f t="shared" si="41"/>
        <v>0.90907560403521281</v>
      </c>
      <c r="BB54" s="1">
        <f t="shared" si="42"/>
        <v>-0.89846832615917083</v>
      </c>
      <c r="BC54" s="1">
        <f t="shared" si="43"/>
        <v>-2.895109757663088</v>
      </c>
      <c r="BD54" s="1">
        <f t="shared" si="44"/>
        <v>-8.0730311467792646</v>
      </c>
      <c r="BE54" s="1">
        <f t="shared" si="51"/>
        <v>9.6952811501305352</v>
      </c>
      <c r="BF54" s="1">
        <f t="shared" si="51"/>
        <v>9.6952811649399067</v>
      </c>
      <c r="BG54" s="1">
        <f t="shared" si="51"/>
        <v>9.6952810010264425</v>
      </c>
      <c r="BH54" s="1">
        <f t="shared" si="51"/>
        <v>9.6952828152580057</v>
      </c>
      <c r="BI54" s="1">
        <f t="shared" si="51"/>
        <v>9.6952627349806964</v>
      </c>
      <c r="BJ54" s="1">
        <f t="shared" si="51"/>
        <v>9.6954849937323697</v>
      </c>
      <c r="BK54" s="1">
        <f t="shared" si="51"/>
        <v>9.6930256814203233</v>
      </c>
      <c r="BL54" s="1">
        <f t="shared" si="45"/>
        <v>9.7203348463157777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-0.17879470683486939</v>
      </c>
      <c r="Q55" s="271">
        <f t="shared" si="56"/>
        <v>38842.580800000003</v>
      </c>
      <c r="S55" s="2">
        <v>1</v>
      </c>
      <c r="X55" s="1">
        <f>AB55</f>
        <v>-0.17991072747942158</v>
      </c>
      <c r="Z55" s="1">
        <f t="shared" si="57"/>
        <v>23620</v>
      </c>
      <c r="AA55" s="1">
        <f t="shared" si="58"/>
        <v>-0.19883997934491782</v>
      </c>
      <c r="AB55" s="1">
        <f t="shared" si="59"/>
        <v>-0.17991072747942158</v>
      </c>
      <c r="AC55" s="1">
        <f t="shared" si="60"/>
        <v>-2.1161293154600608E-2</v>
      </c>
      <c r="AE55" s="1">
        <f t="shared" si="61"/>
        <v>1.245502079066674E-6</v>
      </c>
      <c r="AF55" s="1">
        <f t="shared" si="62"/>
        <v>-2.1161293154600608E-2</v>
      </c>
      <c r="AG55" s="2"/>
      <c r="AH55" s="1">
        <f t="shared" si="63"/>
        <v>-2.0045272510048416E-2</v>
      </c>
      <c r="AI55" s="1">
        <f t="shared" si="64"/>
        <v>0.93007313785713297</v>
      </c>
      <c r="AJ55" s="1">
        <f t="shared" si="65"/>
        <v>-0.59214902038720585</v>
      </c>
      <c r="AK55" s="1">
        <f t="shared" si="66"/>
        <v>-6.245648701050182E-2</v>
      </c>
      <c r="AL55" s="1">
        <f t="shared" si="67"/>
        <v>-2.4125645768779638</v>
      </c>
      <c r="AM55" s="1">
        <f t="shared" si="68"/>
        <v>-2.6207837914481082</v>
      </c>
      <c r="AN55" s="1">
        <f t="shared" si="50"/>
        <v>10.218650648132819</v>
      </c>
      <c r="AO55" s="1">
        <f t="shared" si="50"/>
        <v>10.218650653691959</v>
      </c>
      <c r="AP55" s="1">
        <f t="shared" si="50"/>
        <v>10.218650569120118</v>
      </c>
      <c r="AQ55" s="1">
        <f t="shared" si="50"/>
        <v>10.218651855721779</v>
      </c>
      <c r="AR55" s="1">
        <f t="shared" si="50"/>
        <v>10.218632282677122</v>
      </c>
      <c r="AS55" s="1">
        <f t="shared" si="50"/>
        <v>10.218930089144827</v>
      </c>
      <c r="AT55" s="1">
        <f t="shared" si="50"/>
        <v>10.214408624671858</v>
      </c>
      <c r="AU55" s="1">
        <f t="shared" si="69"/>
        <v>10.285507075366571</v>
      </c>
      <c r="AW55" s="1">
        <v>21500</v>
      </c>
      <c r="AX55" s="1">
        <f t="shared" si="38"/>
        <v>-0.19327217712481448</v>
      </c>
      <c r="AY55" s="1">
        <f t="shared" si="39"/>
        <v>-0.1621226183019939</v>
      </c>
      <c r="AZ55" s="1">
        <f t="shared" si="40"/>
        <v>-3.1149558822820583E-2</v>
      </c>
      <c r="BA55" s="1">
        <f t="shared" si="41"/>
        <v>0.91151686634027296</v>
      </c>
      <c r="BB55" s="1">
        <f t="shared" si="42"/>
        <v>-0.85508475223655023</v>
      </c>
      <c r="BC55" s="1">
        <f t="shared" si="43"/>
        <v>-2.8045557728530777</v>
      </c>
      <c r="BD55" s="1">
        <f t="shared" si="44"/>
        <v>-5.8777892359627435</v>
      </c>
      <c r="BE55" s="1">
        <f t="shared" si="51"/>
        <v>9.7943271773662932</v>
      </c>
      <c r="BF55" s="1">
        <f t="shared" si="51"/>
        <v>9.7943271937101777</v>
      </c>
      <c r="BG55" s="1">
        <f t="shared" si="51"/>
        <v>9.7943270067701995</v>
      </c>
      <c r="BH55" s="1">
        <f t="shared" si="51"/>
        <v>9.7943291449749701</v>
      </c>
      <c r="BI55" s="1">
        <f t="shared" si="51"/>
        <v>9.7943046884624447</v>
      </c>
      <c r="BJ55" s="1">
        <f t="shared" si="51"/>
        <v>9.7945844327568388</v>
      </c>
      <c r="BK55" s="1">
        <f t="shared" si="51"/>
        <v>9.7913863984541933</v>
      </c>
      <c r="BL55" s="1">
        <f t="shared" si="45"/>
        <v>9.8281921419361584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-0.17916073285412012</v>
      </c>
      <c r="Q56" s="271">
        <f t="shared" si="56"/>
        <v>38858.541499999999</v>
      </c>
      <c r="S56" s="2">
        <v>1</v>
      </c>
      <c r="X56" s="1">
        <f>AB56</f>
        <v>-0.18052780807924265</v>
      </c>
      <c r="Z56" s="1">
        <f t="shared" si="57"/>
        <v>23666</v>
      </c>
      <c r="AA56" s="1">
        <f t="shared" si="58"/>
        <v>-0.19891372477098529</v>
      </c>
      <c r="AB56" s="1">
        <f t="shared" si="59"/>
        <v>-0.18052780807924265</v>
      </c>
      <c r="AC56" s="1">
        <f t="shared" si="60"/>
        <v>-2.1120067141987692E-2</v>
      </c>
      <c r="AE56" s="1">
        <f t="shared" si="61"/>
        <v>1.8688946711438083E-6</v>
      </c>
      <c r="AF56" s="1">
        <f t="shared" si="62"/>
        <v>-2.1120067141987692E-2</v>
      </c>
      <c r="AG56" s="2"/>
      <c r="AH56" s="1">
        <f t="shared" si="63"/>
        <v>-1.9752991916865158E-2</v>
      </c>
      <c r="AI56" s="1">
        <f t="shared" si="64"/>
        <v>0.93061934937732615</v>
      </c>
      <c r="AJ56" s="1">
        <f t="shared" si="65"/>
        <v>-0.58511341206906053</v>
      </c>
      <c r="AK56" s="1">
        <f t="shared" si="66"/>
        <v>-6.3062700053319723E-2</v>
      </c>
      <c r="AL56" s="1">
        <f t="shared" si="67"/>
        <v>-2.40386139634888</v>
      </c>
      <c r="AM56" s="1">
        <f t="shared" si="68"/>
        <v>-2.5869291541558654</v>
      </c>
      <c r="AN56" s="1">
        <f t="shared" si="50"/>
        <v>10.227964220898913</v>
      </c>
      <c r="AO56" s="1">
        <f t="shared" si="50"/>
        <v>10.227964226187716</v>
      </c>
      <c r="AP56" s="1">
        <f t="shared" si="50"/>
        <v>10.227964144955559</v>
      </c>
      <c r="AQ56" s="1">
        <f t="shared" si="50"/>
        <v>10.227965392623005</v>
      </c>
      <c r="AR56" s="1">
        <f t="shared" si="50"/>
        <v>10.227946229527236</v>
      </c>
      <c r="AS56" s="1">
        <f t="shared" si="50"/>
        <v>10.228240600125677</v>
      </c>
      <c r="AT56" s="1">
        <f t="shared" si="50"/>
        <v>10.223728525500441</v>
      </c>
      <c r="AU56" s="1">
        <f t="shared" si="69"/>
        <v>10.295429946563647</v>
      </c>
      <c r="AW56" s="1">
        <v>22000</v>
      </c>
      <c r="AX56" s="1">
        <f t="shared" si="38"/>
        <v>-0.19500617814089113</v>
      </c>
      <c r="AY56" s="1">
        <f t="shared" si="39"/>
        <v>-0.16601997564976023</v>
      </c>
      <c r="AZ56" s="1">
        <f t="shared" si="40"/>
        <v>-2.8986202491130906E-2</v>
      </c>
      <c r="BA56" s="1">
        <f t="shared" si="41"/>
        <v>0.91470502273436716</v>
      </c>
      <c r="BB56" s="1">
        <f t="shared" si="42"/>
        <v>-0.80436105026840621</v>
      </c>
      <c r="BC56" s="1">
        <f t="shared" si="43"/>
        <v>-2.7134407609984401</v>
      </c>
      <c r="BD56" s="1">
        <f t="shared" si="44"/>
        <v>-4.599661801606489</v>
      </c>
      <c r="BE56" s="1">
        <f t="shared" si="51"/>
        <v>9.8936795299869438</v>
      </c>
      <c r="BF56" s="1">
        <f t="shared" si="51"/>
        <v>9.8936795455434439</v>
      </c>
      <c r="BG56" s="1">
        <f t="shared" si="51"/>
        <v>9.8936793595461872</v>
      </c>
      <c r="BH56" s="1">
        <f t="shared" si="51"/>
        <v>9.8936815833752814</v>
      </c>
      <c r="BI56" s="1">
        <f t="shared" si="51"/>
        <v>9.8936549948901717</v>
      </c>
      <c r="BJ56" s="1">
        <f t="shared" si="51"/>
        <v>9.893972914878848</v>
      </c>
      <c r="BK56" s="1">
        <f t="shared" si="51"/>
        <v>9.8901748690042623</v>
      </c>
      <c r="BL56" s="1">
        <f t="shared" si="45"/>
        <v>9.9360494375565391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-0.17916471239494572</v>
      </c>
      <c r="Q57" s="271">
        <f t="shared" si="56"/>
        <v>38858.717299999997</v>
      </c>
      <c r="S57" s="2">
        <v>1</v>
      </c>
      <c r="X57" s="1">
        <f>AB57</f>
        <v>-0.17822039545534207</v>
      </c>
      <c r="Z57" s="1">
        <f t="shared" si="57"/>
        <v>23666.5</v>
      </c>
      <c r="AA57" s="1">
        <f t="shared" si="58"/>
        <v>-0.19891451694220455</v>
      </c>
      <c r="AB57" s="1">
        <f t="shared" si="59"/>
        <v>-0.17822039545534207</v>
      </c>
      <c r="AC57" s="1">
        <f t="shared" si="60"/>
        <v>-1.8805487607655186E-2</v>
      </c>
      <c r="AE57" s="1">
        <f t="shared" si="61"/>
        <v>8.9173448242239501E-7</v>
      </c>
      <c r="AF57" s="1">
        <f t="shared" si="62"/>
        <v>-1.8805487607655186E-2</v>
      </c>
      <c r="AG57" s="2"/>
      <c r="AH57" s="1">
        <f t="shared" si="63"/>
        <v>-1.9749804547258831E-2</v>
      </c>
      <c r="AI57" s="1">
        <f t="shared" si="64"/>
        <v>0.93062531895367928</v>
      </c>
      <c r="AJ57" s="1">
        <f t="shared" si="65"/>
        <v>-0.58503664799155974</v>
      </c>
      <c r="AK57" s="1">
        <f t="shared" si="66"/>
        <v>-6.306926706853172E-2</v>
      </c>
      <c r="AL57" s="1">
        <f t="shared" si="67"/>
        <v>-2.403766740307514</v>
      </c>
      <c r="AM57" s="1">
        <f t="shared" si="68"/>
        <v>-2.5865651420065561</v>
      </c>
      <c r="AN57" s="1">
        <f t="shared" si="50"/>
        <v>10.228065485481618</v>
      </c>
      <c r="AO57" s="1">
        <f t="shared" si="50"/>
        <v>10.228065490767518</v>
      </c>
      <c r="AP57" s="1">
        <f t="shared" si="50"/>
        <v>10.228065409571425</v>
      </c>
      <c r="AQ57" s="1">
        <f t="shared" si="50"/>
        <v>10.228066656815836</v>
      </c>
      <c r="AR57" s="1">
        <f t="shared" si="50"/>
        <v>10.228047498207053</v>
      </c>
      <c r="AS57" s="1">
        <f t="shared" si="50"/>
        <v>10.228341830769521</v>
      </c>
      <c r="AT57" s="1">
        <f t="shared" si="50"/>
        <v>10.223829867449513</v>
      </c>
      <c r="AU57" s="1">
        <f t="shared" si="69"/>
        <v>10.295537803859267</v>
      </c>
      <c r="AW57" s="1">
        <v>22500</v>
      </c>
      <c r="AX57" s="1">
        <f t="shared" si="38"/>
        <v>-0.19646566261767123</v>
      </c>
      <c r="AY57" s="1">
        <f t="shared" si="39"/>
        <v>-0.16993877682735803</v>
      </c>
      <c r="AZ57" s="1">
        <f t="shared" si="40"/>
        <v>-2.6526885790313207E-2</v>
      </c>
      <c r="BA57" s="1">
        <f t="shared" si="41"/>
        <v>0.91863394114403474</v>
      </c>
      <c r="BB57" s="1">
        <f t="shared" si="42"/>
        <v>-0.74649077886089965</v>
      </c>
      <c r="BC57" s="1">
        <f t="shared" si="43"/>
        <v>-2.6216139687481572</v>
      </c>
      <c r="BD57" s="1">
        <f t="shared" si="44"/>
        <v>-3.7592553340513808</v>
      </c>
      <c r="BE57" s="1">
        <f t="shared" si="51"/>
        <v>9.9934191668490335</v>
      </c>
      <c r="BF57" s="1">
        <f t="shared" si="51"/>
        <v>9.9934191798910774</v>
      </c>
      <c r="BG57" s="1">
        <f t="shared" si="51"/>
        <v>9.9934190148096498</v>
      </c>
      <c r="BH57" s="1">
        <f t="shared" si="51"/>
        <v>9.9934211043513166</v>
      </c>
      <c r="BI57" s="1">
        <f t="shared" si="51"/>
        <v>9.993394655886199</v>
      </c>
      <c r="BJ57" s="1">
        <f t="shared" si="51"/>
        <v>9.9937294614836656</v>
      </c>
      <c r="BK57" s="1">
        <f t="shared" si="51"/>
        <v>9.9894964902570749</v>
      </c>
      <c r="BL57" s="1">
        <f t="shared" si="45"/>
        <v>10.04390673317692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-0.19562857004567502</v>
      </c>
      <c r="Q58" s="271">
        <f t="shared" si="56"/>
        <v>39568.635399999999</v>
      </c>
      <c r="S58" s="2">
        <v>1</v>
      </c>
      <c r="Y58" s="1">
        <f t="shared" ref="Y58:Y89" si="71">AB58</f>
        <v>-0.19332052758123824</v>
      </c>
      <c r="Z58" s="1">
        <f t="shared" si="57"/>
        <v>25712.5</v>
      </c>
      <c r="AA58" s="1">
        <f t="shared" si="58"/>
        <v>-0.20080304246134711</v>
      </c>
      <c r="AB58" s="1">
        <f t="shared" si="59"/>
        <v>-0.19332052758123824</v>
      </c>
      <c r="AC58" s="1">
        <f t="shared" si="60"/>
        <v>-2.8664299512353164E-3</v>
      </c>
      <c r="AE58" s="1">
        <f t="shared" si="61"/>
        <v>5.3270600176433905E-6</v>
      </c>
      <c r="AF58" s="1">
        <f t="shared" si="62"/>
        <v>-2.8664299512353164E-3</v>
      </c>
      <c r="AG58" s="2"/>
      <c r="AH58" s="1">
        <f t="shared" si="63"/>
        <v>-5.1744724156720968E-3</v>
      </c>
      <c r="AI58" s="1">
        <f t="shared" si="64"/>
        <v>0.96059280745392328</v>
      </c>
      <c r="AJ58" s="1">
        <f t="shared" si="65"/>
        <v>-0.22382629114047456</v>
      </c>
      <c r="AK58" s="1">
        <f t="shared" si="66"/>
        <v>-8.5074390943908298E-2</v>
      </c>
      <c r="AL58" s="1">
        <f t="shared" si="67"/>
        <v>-2.0045801022037062</v>
      </c>
      <c r="AM58" s="1">
        <f t="shared" si="68"/>
        <v>-1.5652804299112932</v>
      </c>
      <c r="AN58" s="1">
        <f t="shared" si="50"/>
        <v>10.648715515266998</v>
      </c>
      <c r="AO58" s="1">
        <f t="shared" si="50"/>
        <v>10.648715515350908</v>
      </c>
      <c r="AP58" s="1">
        <f t="shared" si="50"/>
        <v>10.648715512718226</v>
      </c>
      <c r="AQ58" s="1">
        <f t="shared" si="50"/>
        <v>10.648715595318356</v>
      </c>
      <c r="AR58" s="1">
        <f t="shared" si="50"/>
        <v>10.648713003757273</v>
      </c>
      <c r="AS58" s="1">
        <f t="shared" si="50"/>
        <v>10.64879432227635</v>
      </c>
      <c r="AT58" s="1">
        <f t="shared" si="50"/>
        <v>10.646251350929395</v>
      </c>
      <c r="AU58" s="1">
        <f t="shared" si="69"/>
        <v>10.736889857537863</v>
      </c>
      <c r="AW58" s="1">
        <v>23000</v>
      </c>
      <c r="AX58" s="1">
        <f t="shared" si="38"/>
        <v>-0.19766957947387898</v>
      </c>
      <c r="AY58" s="1">
        <f t="shared" si="39"/>
        <v>-0.17387902183478723</v>
      </c>
      <c r="AZ58" s="1">
        <f t="shared" si="40"/>
        <v>-2.3790557639091745E-2</v>
      </c>
      <c r="BA58" s="1">
        <f t="shared" si="41"/>
        <v>0.9232949587424506</v>
      </c>
      <c r="BB58" s="1">
        <f t="shared" si="42"/>
        <v>-0.68169940744403157</v>
      </c>
      <c r="BC58" s="1">
        <f t="shared" si="43"/>
        <v>-2.528924385117679</v>
      </c>
      <c r="BD58" s="1">
        <f t="shared" si="44"/>
        <v>-3.161653356504261</v>
      </c>
      <c r="BE58" s="1">
        <f t="shared" si="51"/>
        <v>10.093626247639005</v>
      </c>
      <c r="BF58" s="1">
        <f t="shared" si="51"/>
        <v>10.093626257307029</v>
      </c>
      <c r="BG58" s="1">
        <f t="shared" si="51"/>
        <v>10.093626125870545</v>
      </c>
      <c r="BH58" s="1">
        <f t="shared" si="51"/>
        <v>10.093627912746459</v>
      </c>
      <c r="BI58" s="1">
        <f t="shared" si="51"/>
        <v>10.093603620426434</v>
      </c>
      <c r="BJ58" s="1">
        <f t="shared" si="51"/>
        <v>10.093933910955219</v>
      </c>
      <c r="BK58" s="1">
        <f t="shared" si="51"/>
        <v>10.089450463162766</v>
      </c>
      <c r="BL58" s="1">
        <f t="shared" si="45"/>
        <v>10.151764028797301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-0.19704121405634376</v>
      </c>
      <c r="Q59" s="271">
        <f t="shared" si="56"/>
        <v>39628.836199999998</v>
      </c>
      <c r="S59" s="2">
        <v>1</v>
      </c>
      <c r="Y59" s="1">
        <f t="shared" si="71"/>
        <v>-0.19468219472089535</v>
      </c>
      <c r="Z59" s="1">
        <f t="shared" si="57"/>
        <v>25886</v>
      </c>
      <c r="AA59" s="1">
        <f t="shared" si="58"/>
        <v>-0.20087581933828363</v>
      </c>
      <c r="AB59" s="1">
        <f t="shared" si="59"/>
        <v>-0.19468219472089535</v>
      </c>
      <c r="AC59" s="1">
        <f t="shared" si="60"/>
        <v>-1.47558594649147E-3</v>
      </c>
      <c r="AE59" s="1">
        <f t="shared" si="61"/>
        <v>5.5649722250194534E-6</v>
      </c>
      <c r="AF59" s="1">
        <f t="shared" si="62"/>
        <v>-1.47558594649147E-3</v>
      </c>
      <c r="AG59" s="2"/>
      <c r="AH59" s="1">
        <f t="shared" si="63"/>
        <v>-3.8346052819398912E-3</v>
      </c>
      <c r="AI59" s="1">
        <f t="shared" si="64"/>
        <v>0.96360298098826325</v>
      </c>
      <c r="AJ59" s="1">
        <f t="shared" si="65"/>
        <v>-0.18948139188592236</v>
      </c>
      <c r="AK59" s="1">
        <f t="shared" si="66"/>
        <v>-8.6405068288265274E-2</v>
      </c>
      <c r="AL59" s="1">
        <f t="shared" si="67"/>
        <v>-1.969475438212575</v>
      </c>
      <c r="AM59" s="1">
        <f t="shared" si="68"/>
        <v>-1.5063364716356424</v>
      </c>
      <c r="AN59" s="1">
        <f t="shared" si="50"/>
        <v>10.685042585917509</v>
      </c>
      <c r="AO59" s="1">
        <f t="shared" si="50"/>
        <v>10.685042585961305</v>
      </c>
      <c r="AP59" s="1">
        <f t="shared" si="50"/>
        <v>10.685042584432585</v>
      </c>
      <c r="AQ59" s="1">
        <f t="shared" si="50"/>
        <v>10.685042637792614</v>
      </c>
      <c r="AR59" s="1">
        <f t="shared" si="50"/>
        <v>10.685040775265511</v>
      </c>
      <c r="AS59" s="1">
        <f t="shared" si="50"/>
        <v>10.68510579300618</v>
      </c>
      <c r="AT59" s="1">
        <f t="shared" si="50"/>
        <v>10.68284387247769</v>
      </c>
      <c r="AU59" s="1">
        <f t="shared" si="69"/>
        <v>10.774316339118135</v>
      </c>
      <c r="AW59" s="1">
        <v>23500</v>
      </c>
      <c r="AX59" s="1">
        <f t="shared" si="38"/>
        <v>-0.19863942272625756</v>
      </c>
      <c r="AY59" s="1">
        <f t="shared" si="39"/>
        <v>-0.1778407106720479</v>
      </c>
      <c r="AZ59" s="1">
        <f t="shared" si="40"/>
        <v>-2.0798712054209651E-2</v>
      </c>
      <c r="BA59" s="1">
        <f t="shared" si="41"/>
        <v>0.9286761651708294</v>
      </c>
      <c r="BB59" s="1">
        <f t="shared" si="42"/>
        <v>-0.61025267146260609</v>
      </c>
      <c r="BC59" s="1">
        <f t="shared" si="43"/>
        <v>-2.4352209931060531</v>
      </c>
      <c r="BD59" s="1">
        <f t="shared" si="44"/>
        <v>-2.7126512468353914</v>
      </c>
      <c r="BE59" s="1">
        <f t="shared" si="51"/>
        <v>10.194379819949535</v>
      </c>
      <c r="BF59" s="1">
        <f t="shared" si="51"/>
        <v>10.194379826242859</v>
      </c>
      <c r="BG59" s="1">
        <f t="shared" si="51"/>
        <v>10.194379732781242</v>
      </c>
      <c r="BH59" s="1">
        <f t="shared" si="51"/>
        <v>10.194381120772738</v>
      </c>
      <c r="BI59" s="1">
        <f t="shared" si="51"/>
        <v>10.194360508006728</v>
      </c>
      <c r="BJ59" s="1">
        <f t="shared" si="51"/>
        <v>10.194666666158142</v>
      </c>
      <c r="BK59" s="1">
        <f t="shared" si="51"/>
        <v>10.190128639529259</v>
      </c>
      <c r="BL59" s="1">
        <f t="shared" si="45"/>
        <v>10.259621324417679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-0.20420895843813647</v>
      </c>
      <c r="Q60" s="271">
        <f t="shared" si="56"/>
        <v>39932.6149</v>
      </c>
      <c r="S60" s="2">
        <v>1</v>
      </c>
      <c r="Y60" s="1">
        <f t="shared" si="71"/>
        <v>-0.20278999659104605</v>
      </c>
      <c r="Z60" s="1">
        <f t="shared" si="57"/>
        <v>26761.5</v>
      </c>
      <c r="AA60" s="1">
        <f t="shared" si="58"/>
        <v>-0.20117516184313575</v>
      </c>
      <c r="AB60" s="1">
        <f t="shared" si="59"/>
        <v>-0.20278999659104605</v>
      </c>
      <c r="AC60" s="1">
        <f t="shared" si="60"/>
        <v>4.4527584420911426E-3</v>
      </c>
      <c r="AE60" s="1">
        <f t="shared" si="61"/>
        <v>2.013452723498262E-6</v>
      </c>
      <c r="AF60" s="1">
        <f t="shared" si="62"/>
        <v>4.4527584420911426E-3</v>
      </c>
      <c r="AG60" s="2"/>
      <c r="AH60" s="1">
        <f t="shared" si="63"/>
        <v>3.0337965950007102E-3</v>
      </c>
      <c r="AI60" s="1">
        <f t="shared" si="64"/>
        <v>0.97971881946524941</v>
      </c>
      <c r="AJ60" s="1">
        <f t="shared" si="65"/>
        <v>-9.9920920051938533E-3</v>
      </c>
      <c r="AK60" s="1">
        <f t="shared" si="66"/>
        <v>-9.1538257220450531E-2</v>
      </c>
      <c r="AL60" s="1">
        <f t="shared" si="67"/>
        <v>-1.7888337533033609</v>
      </c>
      <c r="AM60" s="1">
        <f t="shared" si="68"/>
        <v>-1.2458099015929114</v>
      </c>
      <c r="AN60" s="1">
        <f t="shared" si="50"/>
        <v>10.870152843489196</v>
      </c>
      <c r="AO60" s="1">
        <f t="shared" si="50"/>
        <v>10.87015284348935</v>
      </c>
      <c r="AP60" s="1">
        <f t="shared" si="50"/>
        <v>10.870152843476159</v>
      </c>
      <c r="AQ60" s="1">
        <f t="shared" si="50"/>
        <v>10.870152844600963</v>
      </c>
      <c r="AR60" s="1">
        <f t="shared" si="50"/>
        <v>10.870152748697244</v>
      </c>
      <c r="AS60" s="1">
        <f t="shared" si="50"/>
        <v>10.870160925958729</v>
      </c>
      <c r="AT60" s="1">
        <f t="shared" si="50"/>
        <v>10.869465583968909</v>
      </c>
      <c r="AU60" s="1">
        <f t="shared" si="69"/>
        <v>10.963174463749422</v>
      </c>
      <c r="AW60" s="1">
        <v>24000</v>
      </c>
      <c r="AX60" s="1">
        <f t="shared" si="38"/>
        <v>-0.19939932724016859</v>
      </c>
      <c r="AY60" s="1">
        <f t="shared" si="39"/>
        <v>-0.18182384333914001</v>
      </c>
      <c r="AZ60" s="1">
        <f t="shared" si="40"/>
        <v>-1.7575483901028595E-2</v>
      </c>
      <c r="BA60" s="1">
        <f t="shared" si="41"/>
        <v>0.93476152428622816</v>
      </c>
      <c r="BB60" s="1">
        <f t="shared" si="42"/>
        <v>-0.53246640165895565</v>
      </c>
      <c r="BC60" s="1">
        <f t="shared" si="43"/>
        <v>-2.340353213469804</v>
      </c>
      <c r="BD60" s="1">
        <f t="shared" si="44"/>
        <v>-2.3611417950003544</v>
      </c>
      <c r="BE60" s="1">
        <f t="shared" si="51"/>
        <v>10.295757419640726</v>
      </c>
      <c r="BF60" s="1">
        <f t="shared" si="51"/>
        <v>10.295757423176752</v>
      </c>
      <c r="BG60" s="1">
        <f t="shared" si="51"/>
        <v>10.295757364621137</v>
      </c>
      <c r="BH60" s="1">
        <f t="shared" si="51"/>
        <v>10.295758334286385</v>
      </c>
      <c r="BI60" s="1">
        <f t="shared" si="51"/>
        <v>10.295742277034355</v>
      </c>
      <c r="BJ60" s="1">
        <f t="shared" si="51"/>
        <v>10.296008217895579</v>
      </c>
      <c r="BK60" s="1">
        <f t="shared" si="51"/>
        <v>10.291614454527636</v>
      </c>
      <c r="BL60" s="1">
        <f t="shared" si="45"/>
        <v>10.36747862003806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-0.20427887044729071</v>
      </c>
      <c r="Q61" s="271">
        <f t="shared" si="56"/>
        <v>39935.5645</v>
      </c>
      <c r="S61" s="2">
        <v>1</v>
      </c>
      <c r="Y61" s="1">
        <f t="shared" si="71"/>
        <v>-0.20257691734475694</v>
      </c>
      <c r="Z61" s="1">
        <f t="shared" si="57"/>
        <v>26770</v>
      </c>
      <c r="AA61" s="1">
        <f t="shared" si="58"/>
        <v>-0.20117795309685363</v>
      </c>
      <c r="AB61" s="1">
        <f t="shared" si="59"/>
        <v>-0.20257691734475694</v>
      </c>
      <c r="AC61" s="1">
        <f t="shared" si="60"/>
        <v>4.8028704529708421E-3</v>
      </c>
      <c r="AE61" s="1">
        <f t="shared" si="61"/>
        <v>2.8966443632243096E-6</v>
      </c>
      <c r="AF61" s="1">
        <f t="shared" si="62"/>
        <v>4.8028704529708421E-3</v>
      </c>
      <c r="AG61" s="2"/>
      <c r="AH61" s="1">
        <f t="shared" si="63"/>
        <v>3.1009173504370643E-3</v>
      </c>
      <c r="AI61" s="1">
        <f t="shared" si="64"/>
        <v>0.9798821298556154</v>
      </c>
      <c r="AJ61" s="1">
        <f t="shared" si="65"/>
        <v>-8.2084505478700453E-3</v>
      </c>
      <c r="AK61" s="1">
        <f t="shared" si="66"/>
        <v>-9.1574287437545407E-2</v>
      </c>
      <c r="AL61" s="1">
        <f t="shared" si="67"/>
        <v>-1.7870500377488487</v>
      </c>
      <c r="AM61" s="1">
        <f t="shared" si="68"/>
        <v>-1.2435363682965554</v>
      </c>
      <c r="AN61" s="1">
        <f t="shared" ref="AN61:AT70" si="73">$AU61+$AB$7*SIN(AO61)</f>
        <v>10.871965312826177</v>
      </c>
      <c r="AO61" s="1">
        <f t="shared" si="73"/>
        <v>10.871965312826317</v>
      </c>
      <c r="AP61" s="1">
        <f t="shared" si="73"/>
        <v>10.871965312814154</v>
      </c>
      <c r="AQ61" s="1">
        <f t="shared" si="73"/>
        <v>10.871965313866347</v>
      </c>
      <c r="AR61" s="1">
        <f t="shared" si="73"/>
        <v>10.871965222844963</v>
      </c>
      <c r="AS61" s="1">
        <f t="shared" si="73"/>
        <v>10.871973097012637</v>
      </c>
      <c r="AT61" s="1">
        <f t="shared" si="73"/>
        <v>10.87129374656509</v>
      </c>
      <c r="AU61" s="1">
        <f t="shared" si="69"/>
        <v>10.965008037774968</v>
      </c>
      <c r="AW61" s="1">
        <v>24500</v>
      </c>
      <c r="AX61" s="1">
        <f t="shared" si="38"/>
        <v>-0.19997616598750373</v>
      </c>
      <c r="AY61" s="1">
        <f t="shared" si="39"/>
        <v>-0.18582841983606357</v>
      </c>
      <c r="AZ61" s="1">
        <f t="shared" si="40"/>
        <v>-1.4147746151440141E-2</v>
      </c>
      <c r="BA61" s="1">
        <f t="shared" si="41"/>
        <v>0.94152982746603897</v>
      </c>
      <c r="BB61" s="1">
        <f t="shared" si="42"/>
        <v>-0.448717821063355</v>
      </c>
      <c r="BC61" s="1">
        <f t="shared" si="43"/>
        <v>-2.2441715878080868</v>
      </c>
      <c r="BD61" s="1">
        <f t="shared" si="44"/>
        <v>-2.0769911520222224</v>
      </c>
      <c r="BE61" s="1">
        <f t="shared" si="51"/>
        <v>10.397834566501869</v>
      </c>
      <c r="BF61" s="1">
        <f t="shared" si="51"/>
        <v>10.397834568165168</v>
      </c>
      <c r="BG61" s="1">
        <f t="shared" si="51"/>
        <v>10.397834536642256</v>
      </c>
      <c r="BH61" s="1">
        <f t="shared" si="51"/>
        <v>10.397835134066113</v>
      </c>
      <c r="BI61" s="1">
        <f t="shared" si="51"/>
        <v>10.3978238117478</v>
      </c>
      <c r="BJ61" s="1">
        <f t="shared" si="51"/>
        <v>10.398038423254945</v>
      </c>
      <c r="BK61" s="1">
        <f t="shared" si="51"/>
        <v>10.393981957014992</v>
      </c>
      <c r="BL61" s="1">
        <f t="shared" si="45"/>
        <v>10.475335915658441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-0.20444339373832554</v>
      </c>
      <c r="Q62" s="271">
        <f t="shared" si="56"/>
        <v>39942.504200000003</v>
      </c>
      <c r="S62" s="2">
        <v>1</v>
      </c>
      <c r="Y62" s="1">
        <f t="shared" si="71"/>
        <v>-0.20261085210242763</v>
      </c>
      <c r="Z62" s="1">
        <f t="shared" si="57"/>
        <v>26790</v>
      </c>
      <c r="AA62" s="1">
        <f t="shared" si="58"/>
        <v>-0.20118454163189509</v>
      </c>
      <c r="AB62" s="1">
        <f t="shared" si="59"/>
        <v>-0.20261085210242763</v>
      </c>
      <c r="AC62" s="1">
        <f t="shared" si="60"/>
        <v>5.0913937423283651E-3</v>
      </c>
      <c r="AE62" s="1">
        <f t="shared" si="61"/>
        <v>3.3582088472993909E-6</v>
      </c>
      <c r="AF62" s="1">
        <f t="shared" si="62"/>
        <v>5.0913937423283651E-3</v>
      </c>
      <c r="AG62" s="2"/>
      <c r="AH62" s="1">
        <f t="shared" si="63"/>
        <v>3.2588521064304404E-3</v>
      </c>
      <c r="AI62" s="1">
        <f t="shared" si="64"/>
        <v>0.9802668563282807</v>
      </c>
      <c r="AJ62" s="1">
        <f t="shared" si="65"/>
        <v>-4.0092067059328525E-3</v>
      </c>
      <c r="AK62" s="1">
        <f t="shared" si="66"/>
        <v>-9.1657961245446617E-2</v>
      </c>
      <c r="AL62" s="1">
        <f t="shared" si="67"/>
        <v>-1.7828507124656172</v>
      </c>
      <c r="AM62" s="1">
        <f t="shared" si="68"/>
        <v>-1.2382037393658787</v>
      </c>
      <c r="AN62" s="1">
        <f t="shared" si="73"/>
        <v>10.876231139046126</v>
      </c>
      <c r="AO62" s="1">
        <f t="shared" si="73"/>
        <v>10.876231139046237</v>
      </c>
      <c r="AP62" s="1">
        <f t="shared" si="73"/>
        <v>10.876231139036248</v>
      </c>
      <c r="AQ62" s="1">
        <f t="shared" si="73"/>
        <v>10.876231139931146</v>
      </c>
      <c r="AR62" s="1">
        <f t="shared" si="73"/>
        <v>10.876231059763507</v>
      </c>
      <c r="AS62" s="1">
        <f t="shared" si="73"/>
        <v>10.876238241624678</v>
      </c>
      <c r="AT62" s="1">
        <f t="shared" si="73"/>
        <v>10.875596548469177</v>
      </c>
      <c r="AU62" s="1">
        <f t="shared" si="69"/>
        <v>10.969322329599782</v>
      </c>
      <c r="AW62" s="1">
        <v>25000</v>
      </c>
      <c r="AX62" s="1">
        <f t="shared" si="38"/>
        <v>-0.20039964085383882</v>
      </c>
      <c r="AY62" s="1">
        <f t="shared" si="39"/>
        <v>-0.18985444016281855</v>
      </c>
      <c r="AZ62" s="1">
        <f t="shared" si="40"/>
        <v>-1.0545200691020287E-2</v>
      </c>
      <c r="BA62" s="1">
        <f t="shared" si="41"/>
        <v>0.94895347615376113</v>
      </c>
      <c r="BB62" s="1">
        <f t="shared" si="42"/>
        <v>-0.35945823424297207</v>
      </c>
      <c r="BC62" s="1">
        <f t="shared" si="43"/>
        <v>-2.1465287530889894</v>
      </c>
      <c r="BD62" s="1">
        <f t="shared" si="44"/>
        <v>-1.8412741817426059</v>
      </c>
      <c r="BE62" s="1">
        <f t="shared" ref="BE62:BK71" si="74">$BL62+$AB$7*SIN(BF62)</f>
        <v>10.500684136704521</v>
      </c>
      <c r="BF62" s="1">
        <f t="shared" si="74"/>
        <v>10.500684137326154</v>
      </c>
      <c r="BG62" s="1">
        <f t="shared" si="74"/>
        <v>10.500684123366003</v>
      </c>
      <c r="BH62" s="1">
        <f t="shared" si="74"/>
        <v>10.500684436873057</v>
      </c>
      <c r="BI62" s="1">
        <f t="shared" si="74"/>
        <v>10.500677396400228</v>
      </c>
      <c r="BJ62" s="1">
        <f t="shared" si="74"/>
        <v>10.500835527443307</v>
      </c>
      <c r="BK62" s="1">
        <f t="shared" si="74"/>
        <v>10.497294948944329</v>
      </c>
      <c r="BL62" s="1">
        <f t="shared" si="45"/>
        <v>10.583193211278822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-0.20456269457887752</v>
      </c>
      <c r="Q63" s="271">
        <f t="shared" si="56"/>
        <v>39947.533499999998</v>
      </c>
      <c r="S63" s="2">
        <v>1</v>
      </c>
      <c r="Y63" s="1">
        <f t="shared" si="71"/>
        <v>-0.20461795666406699</v>
      </c>
      <c r="Z63" s="1">
        <f t="shared" si="57"/>
        <v>26804.5</v>
      </c>
      <c r="AA63" s="1">
        <f t="shared" si="58"/>
        <v>-0.20118933791560178</v>
      </c>
      <c r="AB63" s="1">
        <f t="shared" si="59"/>
        <v>-0.20461795666406699</v>
      </c>
      <c r="AC63" s="1">
        <f t="shared" si="60"/>
        <v>3.318094578086267E-3</v>
      </c>
      <c r="AE63" s="1">
        <f t="shared" si="61"/>
        <v>3.0538980594879032E-9</v>
      </c>
      <c r="AF63" s="1">
        <f t="shared" si="62"/>
        <v>3.318094578086267E-3</v>
      </c>
      <c r="AG63" s="2"/>
      <c r="AH63" s="1">
        <f t="shared" si="63"/>
        <v>3.3733566632757456E-3</v>
      </c>
      <c r="AI63" s="1">
        <f t="shared" si="64"/>
        <v>0.98054619025073608</v>
      </c>
      <c r="AJ63" s="1">
        <f t="shared" si="65"/>
        <v>-9.6264313242003458E-4</v>
      </c>
      <c r="AK63" s="1">
        <f t="shared" si="66"/>
        <v>-9.171765427157387E-2</v>
      </c>
      <c r="AL63" s="1">
        <f t="shared" si="67"/>
        <v>-1.7798041383002141</v>
      </c>
      <c r="AM63" s="1">
        <f t="shared" si="68"/>
        <v>-1.2343522883728753</v>
      </c>
      <c r="AN63" s="1">
        <f t="shared" si="73"/>
        <v>10.879324910892606</v>
      </c>
      <c r="AO63" s="1">
        <f t="shared" si="73"/>
        <v>10.879324910892699</v>
      </c>
      <c r="AP63" s="1">
        <f t="shared" si="73"/>
        <v>10.879324910884085</v>
      </c>
      <c r="AQ63" s="1">
        <f t="shared" si="73"/>
        <v>10.879324911676211</v>
      </c>
      <c r="AR63" s="1">
        <f t="shared" si="73"/>
        <v>10.879324838835677</v>
      </c>
      <c r="AS63" s="1">
        <f t="shared" si="73"/>
        <v>10.879331537135013</v>
      </c>
      <c r="AT63" s="1">
        <f t="shared" si="73"/>
        <v>10.878717170712527</v>
      </c>
      <c r="AU63" s="1">
        <f t="shared" si="69"/>
        <v>10.972450191172774</v>
      </c>
      <c r="AW63" s="1">
        <v>25500</v>
      </c>
      <c r="AX63" s="1">
        <f t="shared" si="38"/>
        <v>-0.200702356937492</v>
      </c>
      <c r="AY63" s="1">
        <f t="shared" si="39"/>
        <v>-0.19390190431940499</v>
      </c>
      <c r="AZ63" s="1">
        <f t="shared" si="40"/>
        <v>-6.8004526180869985E-3</v>
      </c>
      <c r="BA63" s="1">
        <f t="shared" si="41"/>
        <v>0.95699709955523116</v>
      </c>
      <c r="BB63" s="1">
        <f t="shared" si="42"/>
        <v>-0.26522692510720369</v>
      </c>
      <c r="BC63" s="1">
        <f t="shared" si="43"/>
        <v>-2.0472807637966968</v>
      </c>
      <c r="BD63" s="1">
        <f t="shared" si="44"/>
        <v>-1.6415000510264166</v>
      </c>
      <c r="BE63" s="1">
        <f t="shared" si="74"/>
        <v>10.604375593701795</v>
      </c>
      <c r="BF63" s="1">
        <f t="shared" si="74"/>
        <v>10.604375593869827</v>
      </c>
      <c r="BG63" s="1">
        <f t="shared" si="74"/>
        <v>10.604375589169535</v>
      </c>
      <c r="BH63" s="1">
        <f t="shared" si="74"/>
        <v>10.604375720647495</v>
      </c>
      <c r="BI63" s="1">
        <f t="shared" si="74"/>
        <v>10.604372042922719</v>
      </c>
      <c r="BJ63" s="1">
        <f t="shared" si="74"/>
        <v>10.604474929266098</v>
      </c>
      <c r="BK63" s="1">
        <f t="shared" si="74"/>
        <v>10.601606243863174</v>
      </c>
      <c r="BL63" s="1">
        <f t="shared" si="45"/>
        <v>10.691050506899202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-0.20456269457887752</v>
      </c>
      <c r="Q64" s="271">
        <f t="shared" si="56"/>
        <v>39947.534299999999</v>
      </c>
      <c r="S64" s="2">
        <v>1</v>
      </c>
      <c r="Y64" s="1">
        <f t="shared" si="71"/>
        <v>-0.20381795666244881</v>
      </c>
      <c r="Z64" s="1">
        <f t="shared" si="57"/>
        <v>26804.5</v>
      </c>
      <c r="AA64" s="1">
        <f t="shared" si="58"/>
        <v>-0.20118933791560178</v>
      </c>
      <c r="AB64" s="1">
        <f t="shared" si="59"/>
        <v>-0.20381795666244881</v>
      </c>
      <c r="AC64" s="1">
        <f t="shared" si="60"/>
        <v>4.1180945797044399E-3</v>
      </c>
      <c r="AE64" s="1">
        <f t="shared" si="61"/>
        <v>5.5463456416657027E-7</v>
      </c>
      <c r="AF64" s="1">
        <f t="shared" si="62"/>
        <v>4.1180945797044399E-3</v>
      </c>
      <c r="AG64" s="2"/>
      <c r="AH64" s="1">
        <f t="shared" si="63"/>
        <v>3.3733566632757456E-3</v>
      </c>
      <c r="AI64" s="1">
        <f t="shared" si="64"/>
        <v>0.98054619025073608</v>
      </c>
      <c r="AJ64" s="1">
        <f t="shared" si="65"/>
        <v>-9.6264313242003458E-4</v>
      </c>
      <c r="AK64" s="1">
        <f t="shared" si="66"/>
        <v>-9.171765427157387E-2</v>
      </c>
      <c r="AL64" s="1">
        <f t="shared" si="67"/>
        <v>-1.7798041383002141</v>
      </c>
      <c r="AM64" s="1">
        <f t="shared" si="68"/>
        <v>-1.2343522883728753</v>
      </c>
      <c r="AN64" s="1">
        <f t="shared" si="73"/>
        <v>10.879324910892606</v>
      </c>
      <c r="AO64" s="1">
        <f t="shared" si="73"/>
        <v>10.879324910892699</v>
      </c>
      <c r="AP64" s="1">
        <f t="shared" si="73"/>
        <v>10.879324910884085</v>
      </c>
      <c r="AQ64" s="1">
        <f t="shared" si="73"/>
        <v>10.879324911676211</v>
      </c>
      <c r="AR64" s="1">
        <f t="shared" si="73"/>
        <v>10.879324838835677</v>
      </c>
      <c r="AS64" s="1">
        <f t="shared" si="73"/>
        <v>10.879331537135013</v>
      </c>
      <c r="AT64" s="1">
        <f t="shared" si="73"/>
        <v>10.878717170712527</v>
      </c>
      <c r="AU64" s="1">
        <f t="shared" si="69"/>
        <v>10.972450191172774</v>
      </c>
      <c r="AW64" s="1">
        <v>26000</v>
      </c>
      <c r="AX64" s="1">
        <f t="shared" si="38"/>
        <v>-0.20091986784402829</v>
      </c>
      <c r="AY64" s="1">
        <f t="shared" si="39"/>
        <v>-0.19797081230582286</v>
      </c>
      <c r="AZ64" s="1">
        <f t="shared" si="40"/>
        <v>-2.9490555382054315E-3</v>
      </c>
      <c r="BA64" s="1">
        <f t="shared" si="41"/>
        <v>0.96561602625316767</v>
      </c>
      <c r="BB64" s="1">
        <f t="shared" si="42"/>
        <v>-0.16666592282045883</v>
      </c>
      <c r="BC64" s="1">
        <f t="shared" si="43"/>
        <v>-1.9462888198411092</v>
      </c>
      <c r="BD64" s="1">
        <f t="shared" si="44"/>
        <v>-1.4690862173907817</v>
      </c>
      <c r="BE64" s="1">
        <f t="shared" si="74"/>
        <v>10.70897406052512</v>
      </c>
      <c r="BF64" s="1">
        <f t="shared" si="74"/>
        <v>10.708974060552293</v>
      </c>
      <c r="BG64" s="1">
        <f t="shared" si="74"/>
        <v>10.708974059527097</v>
      </c>
      <c r="BH64" s="1">
        <f t="shared" si="74"/>
        <v>10.708974098206841</v>
      </c>
      <c r="BI64" s="1">
        <f t="shared" si="74"/>
        <v>10.70897263885796</v>
      </c>
      <c r="BJ64" s="1">
        <f t="shared" si="74"/>
        <v>10.70902770367181</v>
      </c>
      <c r="BK64" s="1">
        <f t="shared" si="74"/>
        <v>10.706957053118584</v>
      </c>
      <c r="BL64" s="1">
        <f t="shared" si="45"/>
        <v>10.798907802519581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-0.20482192751464035</v>
      </c>
      <c r="Q65" s="271">
        <f t="shared" si="56"/>
        <v>39958.464699999997</v>
      </c>
      <c r="S65" s="2">
        <v>1</v>
      </c>
      <c r="Y65" s="1">
        <f t="shared" si="71"/>
        <v>-0.20349890766522047</v>
      </c>
      <c r="Z65" s="1">
        <f t="shared" si="57"/>
        <v>26836</v>
      </c>
      <c r="AA65" s="1">
        <f t="shared" si="58"/>
        <v>-0.2011998198542784</v>
      </c>
      <c r="AB65" s="1">
        <f t="shared" si="59"/>
        <v>-0.20349890766522047</v>
      </c>
      <c r="AC65" s="1">
        <f t="shared" si="60"/>
        <v>4.9451275097818215E-3</v>
      </c>
      <c r="AE65" s="1">
        <f t="shared" si="61"/>
        <v>1.7503815219589923E-6</v>
      </c>
      <c r="AF65" s="1">
        <f t="shared" si="62"/>
        <v>4.9451275097818215E-3</v>
      </c>
      <c r="AG65" s="2"/>
      <c r="AH65" s="1">
        <f t="shared" si="63"/>
        <v>3.6221076603619481E-3</v>
      </c>
      <c r="AI65" s="1">
        <f t="shared" si="64"/>
        <v>0.98115418799105292</v>
      </c>
      <c r="AJ65" s="1">
        <f t="shared" si="65"/>
        <v>5.6617364216458681E-3</v>
      </c>
      <c r="AK65" s="1">
        <f t="shared" si="66"/>
        <v>-9.184451093322854E-2</v>
      </c>
      <c r="AL65" s="1">
        <f t="shared" si="67"/>
        <v>-1.773179728348963</v>
      </c>
      <c r="AM65" s="1">
        <f t="shared" si="68"/>
        <v>-1.2260275279363859</v>
      </c>
      <c r="AN65" s="1">
        <f t="shared" si="73"/>
        <v>10.886048904258461</v>
      </c>
      <c r="AO65" s="1">
        <f t="shared" si="73"/>
        <v>10.886048904258523</v>
      </c>
      <c r="AP65" s="1">
        <f t="shared" si="73"/>
        <v>10.886048904252387</v>
      </c>
      <c r="AQ65" s="1">
        <f t="shared" si="73"/>
        <v>10.886048904851167</v>
      </c>
      <c r="AR65" s="1">
        <f t="shared" si="73"/>
        <v>10.886048846424343</v>
      </c>
      <c r="AS65" s="1">
        <f t="shared" si="73"/>
        <v>10.886054547652638</v>
      </c>
      <c r="AT65" s="1">
        <f t="shared" si="73"/>
        <v>10.885499613618807</v>
      </c>
      <c r="AU65" s="1">
        <f t="shared" si="69"/>
        <v>10.979245200796857</v>
      </c>
      <c r="AW65" s="1">
        <v>26500</v>
      </c>
      <c r="AX65" s="1">
        <f t="shared" si="38"/>
        <v>-0.20109067677097614</v>
      </c>
      <c r="AY65" s="1">
        <f t="shared" si="39"/>
        <v>-0.20206116412207217</v>
      </c>
      <c r="AZ65" s="1">
        <f t="shared" si="40"/>
        <v>9.704873510960418E-4</v>
      </c>
      <c r="BA65" s="1">
        <f t="shared" si="41"/>
        <v>0.97475464709353865</v>
      </c>
      <c r="BB65" s="1">
        <f t="shared" si="42"/>
        <v>-6.4535081760611304E-2</v>
      </c>
      <c r="BC65" s="1">
        <f t="shared" si="43"/>
        <v>-1.8434214566439338</v>
      </c>
      <c r="BD65" s="1">
        <f t="shared" si="44"/>
        <v>-1.3179353550651425</v>
      </c>
      <c r="BE65" s="1">
        <f t="shared" si="74"/>
        <v>10.814539219422549</v>
      </c>
      <c r="BF65" s="1">
        <f t="shared" si="74"/>
        <v>10.814539219424177</v>
      </c>
      <c r="BG65" s="1">
        <f t="shared" si="74"/>
        <v>10.814539219327862</v>
      </c>
      <c r="BH65" s="1">
        <f t="shared" si="74"/>
        <v>10.814539225033267</v>
      </c>
      <c r="BI65" s="1">
        <f t="shared" si="74"/>
        <v>10.814538887054502</v>
      </c>
      <c r="BJ65" s="1">
        <f t="shared" si="74"/>
        <v>10.8145589094378</v>
      </c>
      <c r="BK65" s="1">
        <f t="shared" si="74"/>
        <v>10.813376506902063</v>
      </c>
      <c r="BL65" s="1">
        <f t="shared" si="45"/>
        <v>10.906765098139962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-0.20484662080453817</v>
      </c>
      <c r="Q66" s="271">
        <f t="shared" si="56"/>
        <v>39959.5003</v>
      </c>
      <c r="S66" s="2">
        <v>1</v>
      </c>
      <c r="Y66" s="1">
        <f t="shared" si="71"/>
        <v>-0.2088589979056843</v>
      </c>
      <c r="Z66" s="1">
        <f t="shared" si="57"/>
        <v>26839</v>
      </c>
      <c r="AA66" s="1">
        <f t="shared" si="58"/>
        <v>-0.20120082289419558</v>
      </c>
      <c r="AB66" s="1">
        <f t="shared" si="59"/>
        <v>-0.2088589979056843</v>
      </c>
      <c r="AC66" s="1">
        <f t="shared" si="60"/>
        <v>-3.665791908035454E-4</v>
      </c>
      <c r="AE66" s="1">
        <f t="shared" si="61"/>
        <v>1.6099170001801827E-5</v>
      </c>
      <c r="AF66" s="1">
        <f t="shared" si="62"/>
        <v>-3.665791908035454E-4</v>
      </c>
      <c r="AG66" s="2"/>
      <c r="AH66" s="1">
        <f t="shared" si="63"/>
        <v>3.6457979103425866E-3</v>
      </c>
      <c r="AI66" s="1">
        <f t="shared" si="64"/>
        <v>0.98121217545844064</v>
      </c>
      <c r="AJ66" s="1">
        <f t="shared" si="65"/>
        <v>6.2930499114180602E-3</v>
      </c>
      <c r="AK66" s="1">
        <f t="shared" si="66"/>
        <v>-9.1856390457257173E-2</v>
      </c>
      <c r="AL66" s="1">
        <f t="shared" si="67"/>
        <v>-1.7725484035702308</v>
      </c>
      <c r="AM66" s="1">
        <f t="shared" si="68"/>
        <v>-1.2252376853298521</v>
      </c>
      <c r="AN66" s="1">
        <f t="shared" si="73"/>
        <v>10.886689502070176</v>
      </c>
      <c r="AO66" s="1">
        <f t="shared" si="73"/>
        <v>10.886689502070237</v>
      </c>
      <c r="AP66" s="1">
        <f t="shared" si="73"/>
        <v>10.886689502064304</v>
      </c>
      <c r="AQ66" s="1">
        <f t="shared" si="73"/>
        <v>10.886689502646668</v>
      </c>
      <c r="AR66" s="1">
        <f t="shared" si="73"/>
        <v>10.886689445488678</v>
      </c>
      <c r="AS66" s="1">
        <f t="shared" si="73"/>
        <v>10.886695055586351</v>
      </c>
      <c r="AT66" s="1">
        <f t="shared" si="73"/>
        <v>10.886145786300002</v>
      </c>
      <c r="AU66" s="1">
        <f t="shared" si="69"/>
        <v>10.97989234457058</v>
      </c>
      <c r="AW66" s="1">
        <v>27000</v>
      </c>
      <c r="AX66" s="1">
        <f t="shared" ref="AX66:AX82" si="75">AB$3+AB$4*AW66+AB$5*AW66^2+AZ66</f>
        <v>-0.20125617535095724</v>
      </c>
      <c r="AY66" s="1">
        <f t="shared" ref="AY66:AY82" si="76">AB$3+AB$4*AW66+AB$5*AW66^2</f>
        <v>-0.20617295976815292</v>
      </c>
      <c r="AZ66" s="1">
        <f t="shared" ref="AZ66:AZ82" si="77">$AB$6*($AB$11/BA66*BB66+$AB$12)</f>
        <v>4.916784417195676E-3</v>
      </c>
      <c r="BA66" s="1">
        <f t="shared" ref="BA66:BA82" si="78">1+$AB$7*COS(BC66)</f>
        <v>0.98434473192484262</v>
      </c>
      <c r="BB66" s="1">
        <f t="shared" ref="BB66:BB82" si="79">SIN(BC66+RADIANS($AB$9))</f>
        <v>4.0273353905579769E-2</v>
      </c>
      <c r="BC66" s="1">
        <f t="shared" ref="BC66:BC82" si="80">2*ATAN(BD66)</f>
        <v>-1.7385572463121834</v>
      </c>
      <c r="BD66" s="1">
        <f t="shared" ref="BD66:BD82" si="81">SQRT((1+$AB$7)/(1-$AB$7))*TAN(BE66/2)</f>
        <v>-1.1835914344730989</v>
      </c>
      <c r="BE66" s="1">
        <f t="shared" si="74"/>
        <v>10.921124030150532</v>
      </c>
      <c r="BF66" s="1">
        <f t="shared" si="74"/>
        <v>10.921124030150535</v>
      </c>
      <c r="BG66" s="1">
        <f t="shared" si="74"/>
        <v>10.921124030149956</v>
      </c>
      <c r="BH66" s="1">
        <f t="shared" si="74"/>
        <v>10.921124030232987</v>
      </c>
      <c r="BI66" s="1">
        <f t="shared" si="74"/>
        <v>10.921124018327086</v>
      </c>
      <c r="BJ66" s="1">
        <f t="shared" si="74"/>
        <v>10.921125725562819</v>
      </c>
      <c r="BK66" s="1">
        <f t="shared" si="74"/>
        <v>10.920881315700704</v>
      </c>
      <c r="BL66" s="1">
        <f t="shared" ref="BL66:BL82" si="82">RADIANS($AB$9)+$AB$18*(AW66-AB$15)</f>
        <v>11.014622393760343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-0.20547244164612458</v>
      </c>
      <c r="Q67" s="271">
        <f t="shared" si="56"/>
        <v>39985.875</v>
      </c>
      <c r="S67" s="2">
        <v>1</v>
      </c>
      <c r="Y67" s="1">
        <f t="shared" si="71"/>
        <v>-0.20514789274778045</v>
      </c>
      <c r="Z67" s="1">
        <f t="shared" si="57"/>
        <v>26915</v>
      </c>
      <c r="AA67" s="1">
        <f t="shared" si="58"/>
        <v>-0.20122654889520278</v>
      </c>
      <c r="AB67" s="1">
        <f t="shared" si="59"/>
        <v>-0.20514789274778045</v>
      </c>
      <c r="AC67" s="1">
        <f t="shared" si="60"/>
        <v>4.5704416492659272E-3</v>
      </c>
      <c r="AE67" s="1">
        <f t="shared" si="61"/>
        <v>1.0533198741638787E-7</v>
      </c>
      <c r="AF67" s="1">
        <f t="shared" si="62"/>
        <v>4.5704416492659272E-3</v>
      </c>
      <c r="AG67" s="2"/>
      <c r="AH67" s="1">
        <f t="shared" si="63"/>
        <v>4.2458927509217946E-3</v>
      </c>
      <c r="AI67" s="1">
        <f t="shared" si="64"/>
        <v>0.98268592604431837</v>
      </c>
      <c r="AJ67" s="1">
        <f t="shared" si="65"/>
        <v>2.2309757331892555E-2</v>
      </c>
      <c r="AK67" s="1">
        <f t="shared" si="66"/>
        <v>-9.2145546077375309E-2</v>
      </c>
      <c r="AL67" s="1">
        <f t="shared" si="67"/>
        <v>-1.7565298865842507</v>
      </c>
      <c r="AM67" s="1">
        <f t="shared" si="68"/>
        <v>-1.2053991252866307</v>
      </c>
      <c r="AN67" s="1">
        <f t="shared" si="73"/>
        <v>10.902930634751135</v>
      </c>
      <c r="AO67" s="1">
        <f t="shared" si="73"/>
        <v>10.902930634751154</v>
      </c>
      <c r="AP67" s="1">
        <f t="shared" si="73"/>
        <v>10.902930634748854</v>
      </c>
      <c r="AQ67" s="1">
        <f t="shared" si="73"/>
        <v>10.902930635014048</v>
      </c>
      <c r="AR67" s="1">
        <f t="shared" si="73"/>
        <v>10.902930604439444</v>
      </c>
      <c r="AS67" s="1">
        <f t="shared" si="73"/>
        <v>10.902934129494957</v>
      </c>
      <c r="AT67" s="1">
        <f t="shared" si="73"/>
        <v>10.902528590609316</v>
      </c>
      <c r="AU67" s="1">
        <f t="shared" si="69"/>
        <v>10.996286653504878</v>
      </c>
      <c r="AW67" s="1">
        <v>27500</v>
      </c>
      <c r="AX67" s="1">
        <f t="shared" si="75"/>
        <v>-0.20146049954193571</v>
      </c>
      <c r="AY67" s="1">
        <f t="shared" si="76"/>
        <v>-0.2103061992440651</v>
      </c>
      <c r="AZ67" s="1">
        <f t="shared" si="77"/>
        <v>8.8456997021294018E-3</v>
      </c>
      <c r="BA67" s="1">
        <f t="shared" si="78"/>
        <v>0.99430379503024469</v>
      </c>
      <c r="BB67" s="1">
        <f t="shared" si="79"/>
        <v>0.14672186504609161</v>
      </c>
      <c r="BC67" s="1">
        <f t="shared" si="80"/>
        <v>-1.6315880429892127</v>
      </c>
      <c r="BD67" s="1">
        <f t="shared" si="81"/>
        <v>-1.0627173810321737</v>
      </c>
      <c r="BE67" s="1">
        <f t="shared" si="74"/>
        <v>11.028773266729354</v>
      </c>
      <c r="BF67" s="1">
        <f t="shared" si="74"/>
        <v>11.028773266729354</v>
      </c>
      <c r="BG67" s="1">
        <f t="shared" si="74"/>
        <v>11.028773266729422</v>
      </c>
      <c r="BH67" s="1">
        <f t="shared" si="74"/>
        <v>11.028773266750747</v>
      </c>
      <c r="BI67" s="1">
        <f t="shared" si="74"/>
        <v>11.028773273603489</v>
      </c>
      <c r="BJ67" s="1">
        <f t="shared" si="74"/>
        <v>11.02877547549665</v>
      </c>
      <c r="BK67" s="1">
        <f t="shared" si="74"/>
        <v>11.029475576089206</v>
      </c>
      <c r="BL67" s="1">
        <f t="shared" si="82"/>
        <v>11.122479689380723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-0.2145441949429879</v>
      </c>
      <c r="Q68" s="271">
        <f t="shared" si="56"/>
        <v>40365.815999999999</v>
      </c>
      <c r="S68" s="2">
        <v>1</v>
      </c>
      <c r="Y68" s="1">
        <f t="shared" si="71"/>
        <v>-0.21447491624942852</v>
      </c>
      <c r="Z68" s="1">
        <f t="shared" si="57"/>
        <v>28010</v>
      </c>
      <c r="AA68" s="1">
        <f t="shared" si="58"/>
        <v>-0.20175727869457266</v>
      </c>
      <c r="AB68" s="1">
        <f t="shared" si="59"/>
        <v>-0.21447491624942852</v>
      </c>
      <c r="AC68" s="1">
        <f t="shared" si="60"/>
        <v>1.2856194941974625E-2</v>
      </c>
      <c r="AE68" s="1">
        <f t="shared" si="61"/>
        <v>4.7995373812948322E-9</v>
      </c>
      <c r="AF68" s="1">
        <f t="shared" si="62"/>
        <v>1.2856194941974625E-2</v>
      </c>
      <c r="AG68" s="2"/>
      <c r="AH68" s="1">
        <f t="shared" si="63"/>
        <v>1.2786916248415235E-2</v>
      </c>
      <c r="AI68" s="1">
        <f t="shared" si="64"/>
        <v>1.0047402409344741</v>
      </c>
      <c r="AJ68" s="1">
        <f t="shared" si="65"/>
        <v>0.25575146590581377</v>
      </c>
      <c r="AK68" s="1">
        <f t="shared" si="66"/>
        <v>-9.3638180966546136E-2</v>
      </c>
      <c r="AL68" s="1">
        <f t="shared" si="67"/>
        <v>-1.5202165541493278</v>
      </c>
      <c r="AM68" s="1">
        <f t="shared" si="68"/>
        <v>-0.95065757185495192</v>
      </c>
      <c r="AN68" s="1">
        <f t="shared" si="73"/>
        <v>11.139708252745177</v>
      </c>
      <c r="AO68" s="1">
        <f t="shared" si="73"/>
        <v>11.139708252745899</v>
      </c>
      <c r="AP68" s="1">
        <f t="shared" si="73"/>
        <v>11.139708252799647</v>
      </c>
      <c r="AQ68" s="1">
        <f t="shared" si="73"/>
        <v>11.139708256790572</v>
      </c>
      <c r="AR68" s="1">
        <f t="shared" si="73"/>
        <v>11.139708553139114</v>
      </c>
      <c r="AS68" s="1">
        <f t="shared" si="73"/>
        <v>11.139730556988605</v>
      </c>
      <c r="AT68" s="1">
        <f t="shared" si="73"/>
        <v>11.141355126940931</v>
      </c>
      <c r="AU68" s="1">
        <f t="shared" si="69"/>
        <v>11.23249413091351</v>
      </c>
      <c r="AW68" s="1">
        <v>28000</v>
      </c>
      <c r="AX68" s="1">
        <f t="shared" si="75"/>
        <v>-0.20175027973010093</v>
      </c>
      <c r="AY68" s="1">
        <f t="shared" si="76"/>
        <v>-0.21446088254980872</v>
      </c>
      <c r="AZ68" s="1">
        <f t="shared" si="77"/>
        <v>1.2710602819707798E-2</v>
      </c>
      <c r="BA68" s="1">
        <f t="shared" si="78"/>
        <v>1.0045336427300808</v>
      </c>
      <c r="BB68" s="1">
        <f t="shared" si="79"/>
        <v>0.25361799421590364</v>
      </c>
      <c r="BC68" s="1">
        <f t="shared" si="80"/>
        <v>-1.5224227785064308</v>
      </c>
      <c r="BD68" s="1">
        <f t="shared" si="81"/>
        <v>-0.95275982691476313</v>
      </c>
      <c r="BE68" s="1">
        <f t="shared" si="74"/>
        <v>11.137521884844508</v>
      </c>
      <c r="BF68" s="1">
        <f t="shared" si="74"/>
        <v>11.137521884845171</v>
      </c>
      <c r="BG68" s="1">
        <f t="shared" si="74"/>
        <v>11.137521884895209</v>
      </c>
      <c r="BH68" s="1">
        <f t="shared" si="74"/>
        <v>11.13752188866756</v>
      </c>
      <c r="BI68" s="1">
        <f t="shared" si="74"/>
        <v>11.137522173070709</v>
      </c>
      <c r="BJ68" s="1">
        <f t="shared" si="74"/>
        <v>11.137543613011903</v>
      </c>
      <c r="BK68" s="1">
        <f t="shared" si="74"/>
        <v>11.139150723119783</v>
      </c>
      <c r="BL68" s="1">
        <f t="shared" si="82"/>
        <v>11.230336985001102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-0.22014147034562626</v>
      </c>
      <c r="Q69" s="271">
        <f t="shared" si="56"/>
        <v>40598.11479</v>
      </c>
      <c r="S69" s="2">
        <v>1</v>
      </c>
      <c r="Y69" s="1">
        <f t="shared" si="71"/>
        <v>-0.22297724390236145</v>
      </c>
      <c r="Z69" s="1">
        <f t="shared" si="57"/>
        <v>28679.5</v>
      </c>
      <c r="AA69" s="1">
        <f t="shared" si="58"/>
        <v>-0.20236882643860549</v>
      </c>
      <c r="AB69" s="1">
        <f t="shared" si="59"/>
        <v>-0.22297724390236145</v>
      </c>
      <c r="AC69" s="1">
        <f t="shared" si="60"/>
        <v>1.4936870350285569E-2</v>
      </c>
      <c r="AE69" s="1">
        <f t="shared" si="61"/>
        <v>8.0416116650786026E-6</v>
      </c>
      <c r="AF69" s="1">
        <f t="shared" si="62"/>
        <v>1.4936870350285569E-2</v>
      </c>
      <c r="AG69" s="2"/>
      <c r="AH69" s="1">
        <f t="shared" si="63"/>
        <v>1.7772643907020772E-2</v>
      </c>
      <c r="AI69" s="1">
        <f t="shared" si="64"/>
        <v>1.0186608770193084</v>
      </c>
      <c r="AJ69" s="1">
        <f t="shared" si="65"/>
        <v>0.39715557516009486</v>
      </c>
      <c r="AK69" s="1">
        <f t="shared" si="66"/>
        <v>-9.1882264271788347E-2</v>
      </c>
      <c r="AL69" s="1">
        <f t="shared" si="67"/>
        <v>-1.370426076856579</v>
      </c>
      <c r="AM69" s="1">
        <f t="shared" si="68"/>
        <v>-0.81731997204160078</v>
      </c>
      <c r="AN69" s="1">
        <f t="shared" si="73"/>
        <v>11.287113305368928</v>
      </c>
      <c r="AO69" s="1">
        <f t="shared" si="73"/>
        <v>11.287113305407539</v>
      </c>
      <c r="AP69" s="1">
        <f t="shared" si="73"/>
        <v>11.287113306840292</v>
      </c>
      <c r="AQ69" s="1">
        <f t="shared" si="73"/>
        <v>11.287113360006442</v>
      </c>
      <c r="AR69" s="1">
        <f t="shared" si="73"/>
        <v>11.287115332874107</v>
      </c>
      <c r="AS69" s="1">
        <f t="shared" si="73"/>
        <v>11.287188532068685</v>
      </c>
      <c r="AT69" s="1">
        <f t="shared" si="73"/>
        <v>11.289891936001407</v>
      </c>
      <c r="AU69" s="1">
        <f t="shared" si="69"/>
        <v>11.376915049749201</v>
      </c>
      <c r="AW69" s="1">
        <v>28500</v>
      </c>
      <c r="AX69" s="1">
        <f t="shared" si="75"/>
        <v>-0.2021742612200014</v>
      </c>
      <c r="AY69" s="1">
        <f t="shared" si="76"/>
        <v>-0.2186370096853838</v>
      </c>
      <c r="AZ69" s="1">
        <f t="shared" si="77"/>
        <v>1.6462748465382399E-2</v>
      </c>
      <c r="BA69" s="1">
        <f t="shared" si="78"/>
        <v>1.0149192792781754</v>
      </c>
      <c r="BB69" s="1">
        <f t="shared" si="79"/>
        <v>0.35960983397996177</v>
      </c>
      <c r="BC69" s="1">
        <f t="shared" si="80"/>
        <v>-1.4109917736089237</v>
      </c>
      <c r="BD69" s="1">
        <f t="shared" si="81"/>
        <v>-0.8517271106609331</v>
      </c>
      <c r="BE69" s="1">
        <f t="shared" si="74"/>
        <v>11.247393248905658</v>
      </c>
      <c r="BF69" s="1">
        <f t="shared" si="74"/>
        <v>11.247393248922679</v>
      </c>
      <c r="BG69" s="1">
        <f t="shared" si="74"/>
        <v>11.247393249651275</v>
      </c>
      <c r="BH69" s="1">
        <f t="shared" si="74"/>
        <v>11.247393280839402</v>
      </c>
      <c r="BI69" s="1">
        <f t="shared" si="74"/>
        <v>11.247394615868298</v>
      </c>
      <c r="BJ69" s="1">
        <f t="shared" si="74"/>
        <v>11.247451756190184</v>
      </c>
      <c r="BK69" s="1">
        <f t="shared" si="74"/>
        <v>11.249885629863355</v>
      </c>
      <c r="BL69" s="1">
        <f t="shared" si="82"/>
        <v>11.338194280621483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-0.22014147034562626</v>
      </c>
      <c r="Q70" s="271">
        <f t="shared" si="56"/>
        <v>40598.114800000003</v>
      </c>
      <c r="S70" s="2">
        <v>1</v>
      </c>
      <c r="Y70" s="1">
        <f t="shared" si="71"/>
        <v>-0.2229672438989761</v>
      </c>
      <c r="Z70" s="1">
        <f t="shared" si="57"/>
        <v>28679.5</v>
      </c>
      <c r="AA70" s="1">
        <f t="shared" si="58"/>
        <v>-0.20236882643860549</v>
      </c>
      <c r="AB70" s="1">
        <f t="shared" si="59"/>
        <v>-0.2229672438989761</v>
      </c>
      <c r="AC70" s="1">
        <f t="shared" si="60"/>
        <v>1.4946870353670927E-2</v>
      </c>
      <c r="AE70" s="1">
        <f t="shared" si="61"/>
        <v>7.9849961748113912E-6</v>
      </c>
      <c r="AF70" s="1">
        <f t="shared" si="62"/>
        <v>1.4946870353670927E-2</v>
      </c>
      <c r="AG70" s="2"/>
      <c r="AH70" s="1">
        <f t="shared" si="63"/>
        <v>1.7772643907020772E-2</v>
      </c>
      <c r="AI70" s="1">
        <f t="shared" si="64"/>
        <v>1.0186608770193084</v>
      </c>
      <c r="AJ70" s="1">
        <f t="shared" si="65"/>
        <v>0.39715557516009486</v>
      </c>
      <c r="AK70" s="1">
        <f t="shared" si="66"/>
        <v>-9.1882264271788347E-2</v>
      </c>
      <c r="AL70" s="1">
        <f t="shared" si="67"/>
        <v>-1.370426076856579</v>
      </c>
      <c r="AM70" s="1">
        <f t="shared" si="68"/>
        <v>-0.81731997204160078</v>
      </c>
      <c r="AN70" s="1">
        <f t="shared" si="73"/>
        <v>11.287113305368928</v>
      </c>
      <c r="AO70" s="1">
        <f t="shared" si="73"/>
        <v>11.287113305407539</v>
      </c>
      <c r="AP70" s="1">
        <f t="shared" si="73"/>
        <v>11.287113306840292</v>
      </c>
      <c r="AQ70" s="1">
        <f t="shared" si="73"/>
        <v>11.287113360006442</v>
      </c>
      <c r="AR70" s="1">
        <f t="shared" si="73"/>
        <v>11.287115332874107</v>
      </c>
      <c r="AS70" s="1">
        <f t="shared" si="73"/>
        <v>11.287188532068685</v>
      </c>
      <c r="AT70" s="1">
        <f t="shared" si="73"/>
        <v>11.289891936001407</v>
      </c>
      <c r="AU70" s="1">
        <f t="shared" si="69"/>
        <v>11.376915049749201</v>
      </c>
      <c r="AW70" s="1">
        <v>29000</v>
      </c>
      <c r="AX70" s="1">
        <f t="shared" si="75"/>
        <v>-0.20278277216958726</v>
      </c>
      <c r="AY70" s="1">
        <f t="shared" si="76"/>
        <v>-0.22283458065079031</v>
      </c>
      <c r="AZ70" s="1">
        <f t="shared" si="77"/>
        <v>2.005180848120305E-2</v>
      </c>
      <c r="BA70" s="1">
        <f t="shared" si="78"/>
        <v>1.0253283889876448</v>
      </c>
      <c r="BB70" s="1">
        <f t="shared" si="79"/>
        <v>0.46318893239187842</v>
      </c>
      <c r="BC70" s="1">
        <f t="shared" si="80"/>
        <v>-1.2972514733220202</v>
      </c>
      <c r="BD70" s="1">
        <f t="shared" si="81"/>
        <v>-0.75803819598165556</v>
      </c>
      <c r="BE70" s="1">
        <f t="shared" si="74"/>
        <v>11.358397269255619</v>
      </c>
      <c r="BF70" s="1">
        <f t="shared" si="74"/>
        <v>11.358397269384358</v>
      </c>
      <c r="BG70" s="1">
        <f t="shared" si="74"/>
        <v>11.358397273253191</v>
      </c>
      <c r="BH70" s="1">
        <f t="shared" si="74"/>
        <v>11.358397389517677</v>
      </c>
      <c r="BI70" s="1">
        <f t="shared" si="74"/>
        <v>11.358400883430278</v>
      </c>
      <c r="BJ70" s="1">
        <f t="shared" si="74"/>
        <v>11.358505865457948</v>
      </c>
      <c r="BK70" s="1">
        <f t="shared" si="74"/>
        <v>11.361646852945057</v>
      </c>
      <c r="BL70" s="1">
        <f t="shared" si="82"/>
        <v>11.446051576241864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-0.22052745945537094</v>
      </c>
      <c r="Q71" s="271">
        <f t="shared" si="56"/>
        <v>40614.083599999998</v>
      </c>
      <c r="S71" s="2">
        <v>1</v>
      </c>
      <c r="Y71" s="1">
        <f t="shared" si="71"/>
        <v>-0.21552405942089525</v>
      </c>
      <c r="Z71" s="1">
        <f t="shared" si="57"/>
        <v>28725.5</v>
      </c>
      <c r="AA71" s="1">
        <f t="shared" si="58"/>
        <v>-0.20242280003396523</v>
      </c>
      <c r="AB71" s="1">
        <f t="shared" si="59"/>
        <v>-0.21552405942089525</v>
      </c>
      <c r="AC71" s="1">
        <f t="shared" si="60"/>
        <v>2.3108059455881402E-2</v>
      </c>
      <c r="AE71" s="1">
        <f t="shared" si="61"/>
        <v>2.5034011904991347E-5</v>
      </c>
      <c r="AF71" s="1">
        <f t="shared" si="62"/>
        <v>2.3108059455881402E-2</v>
      </c>
      <c r="AG71" s="2"/>
      <c r="AH71" s="1">
        <f t="shared" si="63"/>
        <v>1.8104659421405725E-2</v>
      </c>
      <c r="AI71" s="1">
        <f t="shared" si="64"/>
        <v>1.0196194386968569</v>
      </c>
      <c r="AJ71" s="1">
        <f t="shared" si="65"/>
        <v>0.40671852098891809</v>
      </c>
      <c r="AK71" s="1">
        <f t="shared" si="66"/>
        <v>-9.1682367138184118E-2</v>
      </c>
      <c r="AL71" s="1">
        <f t="shared" si="67"/>
        <v>-1.3599823115466221</v>
      </c>
      <c r="AM71" s="1">
        <f t="shared" si="68"/>
        <v>-0.80864674748685861</v>
      </c>
      <c r="AN71" s="1">
        <f t="shared" ref="AN71:AT80" si="83">$AU71+$AB$7*SIN(AO71)</f>
        <v>11.297315787849039</v>
      </c>
      <c r="AO71" s="1">
        <f t="shared" si="83"/>
        <v>11.29731578789578</v>
      </c>
      <c r="AP71" s="1">
        <f t="shared" si="83"/>
        <v>11.297315789573332</v>
      </c>
      <c r="AQ71" s="1">
        <f t="shared" si="83"/>
        <v>11.297315849779727</v>
      </c>
      <c r="AR71" s="1">
        <f t="shared" si="83"/>
        <v>11.297318010545222</v>
      </c>
      <c r="AS71" s="1">
        <f t="shared" si="83"/>
        <v>11.297395548983143</v>
      </c>
      <c r="AT71" s="1">
        <f t="shared" si="83"/>
        <v>11.300165329503423</v>
      </c>
      <c r="AU71" s="1">
        <f t="shared" si="69"/>
        <v>11.386837920946276</v>
      </c>
      <c r="AW71" s="1">
        <v>29500</v>
      </c>
      <c r="AX71" s="1">
        <f t="shared" si="75"/>
        <v>-0.20362701964728303</v>
      </c>
      <c r="AY71" s="1">
        <f t="shared" si="76"/>
        <v>-0.22705359544602829</v>
      </c>
      <c r="AZ71" s="1">
        <f t="shared" si="77"/>
        <v>2.3426575798745262E-2</v>
      </c>
      <c r="BA71" s="1">
        <f t="shared" si="78"/>
        <v>1.0356116455584274</v>
      </c>
      <c r="BB71" s="1">
        <f t="shared" si="79"/>
        <v>0.56270307430566036</v>
      </c>
      <c r="BC71" s="1">
        <f t="shared" si="80"/>
        <v>-1.181189442253197</v>
      </c>
      <c r="BD71" s="1">
        <f t="shared" si="81"/>
        <v>-0.67041732633727791</v>
      </c>
      <c r="BE71" s="1">
        <f t="shared" si="74"/>
        <v>11.470528525657324</v>
      </c>
      <c r="BF71" s="1">
        <f t="shared" si="74"/>
        <v>11.470528526194789</v>
      </c>
      <c r="BG71" s="1">
        <f t="shared" si="74"/>
        <v>11.470528538730303</v>
      </c>
      <c r="BH71" s="1">
        <f t="shared" si="74"/>
        <v>11.470528831101262</v>
      </c>
      <c r="BI71" s="1">
        <f t="shared" si="74"/>
        <v>11.470535650142144</v>
      </c>
      <c r="BJ71" s="1">
        <f t="shared" si="74"/>
        <v>11.470694666694238</v>
      </c>
      <c r="BK71" s="1">
        <f t="shared" si="74"/>
        <v>11.474389021220592</v>
      </c>
      <c r="BL71" s="1">
        <f t="shared" si="82"/>
        <v>11.553908871862244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-0.23192346364383981</v>
      </c>
      <c r="Q72" s="271">
        <f t="shared" si="56"/>
        <v>41081.981</v>
      </c>
      <c r="S72" s="2">
        <v>1</v>
      </c>
      <c r="Y72" s="1">
        <f t="shared" si="71"/>
        <v>-0.22790159918679972</v>
      </c>
      <c r="Z72" s="1">
        <f t="shared" si="57"/>
        <v>30074</v>
      </c>
      <c r="AA72" s="1">
        <f t="shared" si="58"/>
        <v>-0.20495306445796321</v>
      </c>
      <c r="AB72" s="1">
        <f t="shared" si="59"/>
        <v>-0.22790159918679972</v>
      </c>
      <c r="AC72" s="1">
        <f t="shared" si="60"/>
        <v>3.0992263642916684E-2</v>
      </c>
      <c r="AE72" s="1">
        <f t="shared" si="61"/>
        <v>1.617539371080235E-5</v>
      </c>
      <c r="AF72" s="1">
        <f t="shared" si="62"/>
        <v>3.0992263642916684E-2</v>
      </c>
      <c r="AG72" s="2"/>
      <c r="AH72" s="1">
        <f t="shared" si="63"/>
        <v>2.6970399185876601E-2</v>
      </c>
      <c r="AI72" s="1">
        <f t="shared" si="64"/>
        <v>1.0470476153019832</v>
      </c>
      <c r="AJ72" s="1">
        <f t="shared" si="65"/>
        <v>0.66963801386020183</v>
      </c>
      <c r="AK72" s="1">
        <f t="shared" si="66"/>
        <v>-8.1099326219378085E-2</v>
      </c>
      <c r="AL72" s="1">
        <f t="shared" si="67"/>
        <v>-1.0451202149766228</v>
      </c>
      <c r="AM72" s="1">
        <f t="shared" si="68"/>
        <v>-0.5759662078659934</v>
      </c>
      <c r="AN72" s="1">
        <f t="shared" si="83"/>
        <v>11.600614995201934</v>
      </c>
      <c r="AO72" s="1">
        <f t="shared" si="83"/>
        <v>11.600614996978988</v>
      </c>
      <c r="AP72" s="1">
        <f t="shared" si="83"/>
        <v>11.600615030301366</v>
      </c>
      <c r="AQ72" s="1">
        <f t="shared" si="83"/>
        <v>11.600615655144246</v>
      </c>
      <c r="AR72" s="1">
        <f t="shared" si="83"/>
        <v>11.600627371749539</v>
      </c>
      <c r="AS72" s="1">
        <f t="shared" si="83"/>
        <v>11.60084703637914</v>
      </c>
      <c r="AT72" s="1">
        <f t="shared" si="83"/>
        <v>11.604952518643094</v>
      </c>
      <c r="AU72" s="1">
        <f t="shared" si="69"/>
        <v>11.67772904723444</v>
      </c>
      <c r="AW72" s="1">
        <v>30000</v>
      </c>
      <c r="AX72" s="1">
        <f t="shared" si="75"/>
        <v>-0.20475820171640674</v>
      </c>
      <c r="AY72" s="1">
        <f t="shared" si="76"/>
        <v>-0.23129405407109771</v>
      </c>
      <c r="AZ72" s="1">
        <f t="shared" si="77"/>
        <v>2.6535852354690956E-2</v>
      </c>
      <c r="BA72" s="1">
        <f t="shared" si="78"/>
        <v>1.0456041126534346</v>
      </c>
      <c r="BB72" s="1">
        <f t="shared" si="79"/>
        <v>0.65638132980506558</v>
      </c>
      <c r="BC72" s="1">
        <f t="shared" si="80"/>
        <v>-1.0628293696242748</v>
      </c>
      <c r="BD72" s="1">
        <f t="shared" si="81"/>
        <v>-0.58781893468110069</v>
      </c>
      <c r="BE72" s="1">
        <f t="shared" ref="BE72:BK81" si="84">$BL72+$AB$7*SIN(BF72)</f>
        <v>11.583764481441523</v>
      </c>
      <c r="BF72" s="1">
        <f t="shared" si="84"/>
        <v>11.583764482996633</v>
      </c>
      <c r="BG72" s="1">
        <f t="shared" si="84"/>
        <v>11.583764512889806</v>
      </c>
      <c r="BH72" s="1">
        <f t="shared" si="84"/>
        <v>11.583765087512218</v>
      </c>
      <c r="BI72" s="1">
        <f t="shared" si="84"/>
        <v>11.583776133112792</v>
      </c>
      <c r="BJ72" s="1">
        <f t="shared" si="84"/>
        <v>11.583988420115157</v>
      </c>
      <c r="BK72" s="1">
        <f t="shared" si="84"/>
        <v>11.588055363076162</v>
      </c>
      <c r="BL72" s="1">
        <f t="shared" si="82"/>
        <v>11.661766167482623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-0.23941000320991518</v>
      </c>
      <c r="Q73" s="271">
        <f t="shared" si="56"/>
        <v>41385.920980000003</v>
      </c>
      <c r="S73" s="2">
        <v>1</v>
      </c>
      <c r="Y73" s="1">
        <f t="shared" si="71"/>
        <v>-0.24591440824048447</v>
      </c>
      <c r="Z73" s="1">
        <f t="shared" si="57"/>
        <v>30950</v>
      </c>
      <c r="AA73" s="1">
        <f t="shared" si="58"/>
        <v>-0.20787559496704885</v>
      </c>
      <c r="AB73" s="1">
        <f t="shared" si="59"/>
        <v>-0.24591440824048447</v>
      </c>
      <c r="AC73" s="1">
        <f t="shared" si="60"/>
        <v>2.5030003212297036E-2</v>
      </c>
      <c r="AE73" s="1">
        <f t="shared" si="61"/>
        <v>4.2307284801695058E-5</v>
      </c>
      <c r="AF73" s="1">
        <f t="shared" si="62"/>
        <v>2.5030003212297036E-2</v>
      </c>
      <c r="AG73" s="2"/>
      <c r="AH73" s="1">
        <f t="shared" si="63"/>
        <v>3.1534408242866317E-2</v>
      </c>
      <c r="AI73" s="1">
        <f t="shared" si="64"/>
        <v>1.0631448027404917</v>
      </c>
      <c r="AJ73" s="1">
        <f t="shared" si="65"/>
        <v>0.81164368267145182</v>
      </c>
      <c r="AK73" s="1">
        <f t="shared" si="66"/>
        <v>-6.9305935573404448E-2</v>
      </c>
      <c r="AL73" s="1">
        <f t="shared" si="67"/>
        <v>-0.83188106640223503</v>
      </c>
      <c r="AM73" s="1">
        <f t="shared" si="68"/>
        <v>-0.44171229623081948</v>
      </c>
      <c r="AN73" s="1">
        <f t="shared" si="83"/>
        <v>11.801792634948383</v>
      </c>
      <c r="AO73" s="1">
        <f t="shared" si="83"/>
        <v>11.801792640945671</v>
      </c>
      <c r="AP73" s="1">
        <f t="shared" si="83"/>
        <v>11.801792729580589</v>
      </c>
      <c r="AQ73" s="1">
        <f t="shared" si="83"/>
        <v>11.801794039529643</v>
      </c>
      <c r="AR73" s="1">
        <f t="shared" si="83"/>
        <v>11.801813399275719</v>
      </c>
      <c r="AS73" s="1">
        <f t="shared" si="83"/>
        <v>11.802099475194986</v>
      </c>
      <c r="AT73" s="1">
        <f t="shared" si="83"/>
        <v>11.806317678406211</v>
      </c>
      <c r="AU73" s="1">
        <f t="shared" si="69"/>
        <v>11.866695029161347</v>
      </c>
      <c r="AW73" s="1">
        <v>30500</v>
      </c>
      <c r="AX73" s="1">
        <f t="shared" si="75"/>
        <v>-0.20622643497628892</v>
      </c>
      <c r="AY73" s="1">
        <f t="shared" si="76"/>
        <v>-0.23555595652599853</v>
      </c>
      <c r="AZ73" s="1">
        <f t="shared" si="77"/>
        <v>2.9329521549709605E-2</v>
      </c>
      <c r="BA73" s="1">
        <f t="shared" si="78"/>
        <v>1.0551279792914185</v>
      </c>
      <c r="BB73" s="1">
        <f t="shared" si="79"/>
        <v>0.7423733012592284</v>
      </c>
      <c r="BC73" s="1">
        <f t="shared" si="80"/>
        <v>-0.94223574185120995</v>
      </c>
      <c r="BD73" s="1">
        <f t="shared" si="81"/>
        <v>-0.5093730111839776</v>
      </c>
      <c r="BE73" s="1">
        <f t="shared" si="84"/>
        <v>11.69806392067963</v>
      </c>
      <c r="BF73" s="1">
        <f t="shared" si="84"/>
        <v>11.698063924149425</v>
      </c>
      <c r="BG73" s="1">
        <f t="shared" si="84"/>
        <v>11.698063981426635</v>
      </c>
      <c r="BH73" s="1">
        <f t="shared" si="84"/>
        <v>11.698064926922767</v>
      </c>
      <c r="BI73" s="1">
        <f t="shared" si="84"/>
        <v>11.698080534425046</v>
      </c>
      <c r="BJ73" s="1">
        <f t="shared" si="84"/>
        <v>11.698338129165382</v>
      </c>
      <c r="BK73" s="1">
        <f t="shared" si="84"/>
        <v>11.702578366223801</v>
      </c>
      <c r="BL73" s="1">
        <f t="shared" si="82"/>
        <v>11.769623463103004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-0.23941000320991518</v>
      </c>
      <c r="Q74" s="271">
        <f t="shared" si="56"/>
        <v>41385.921000000002</v>
      </c>
      <c r="S74" s="2">
        <v>1</v>
      </c>
      <c r="Y74" s="1">
        <f t="shared" si="71"/>
        <v>-0.24589440824098971</v>
      </c>
      <c r="Z74" s="1">
        <f t="shared" si="57"/>
        <v>30950</v>
      </c>
      <c r="AA74" s="1">
        <f t="shared" si="58"/>
        <v>-0.20787559496704885</v>
      </c>
      <c r="AB74" s="1">
        <f t="shared" si="59"/>
        <v>-0.24589440824098971</v>
      </c>
      <c r="AC74" s="1">
        <f t="shared" si="60"/>
        <v>2.5050003211791794E-2</v>
      </c>
      <c r="AE74" s="1">
        <f t="shared" si="61"/>
        <v>4.204750860702468E-5</v>
      </c>
      <c r="AF74" s="1">
        <f t="shared" si="62"/>
        <v>2.5050003211791794E-2</v>
      </c>
      <c r="AG74" s="2"/>
      <c r="AH74" s="1">
        <f t="shared" si="63"/>
        <v>3.1534408242866317E-2</v>
      </c>
      <c r="AI74" s="1">
        <f t="shared" si="64"/>
        <v>1.0631448027404917</v>
      </c>
      <c r="AJ74" s="1">
        <f t="shared" si="65"/>
        <v>0.81164368267145182</v>
      </c>
      <c r="AK74" s="1">
        <f t="shared" si="66"/>
        <v>-6.9305935573404448E-2</v>
      </c>
      <c r="AL74" s="1">
        <f t="shared" si="67"/>
        <v>-0.83188106640223503</v>
      </c>
      <c r="AM74" s="1">
        <f t="shared" si="68"/>
        <v>-0.44171229623081948</v>
      </c>
      <c r="AN74" s="1">
        <f t="shared" si="83"/>
        <v>11.801792634948383</v>
      </c>
      <c r="AO74" s="1">
        <f t="shared" si="83"/>
        <v>11.801792640945671</v>
      </c>
      <c r="AP74" s="1">
        <f t="shared" si="83"/>
        <v>11.801792729580589</v>
      </c>
      <c r="AQ74" s="1">
        <f t="shared" si="83"/>
        <v>11.801794039529643</v>
      </c>
      <c r="AR74" s="1">
        <f t="shared" si="83"/>
        <v>11.801813399275719</v>
      </c>
      <c r="AS74" s="1">
        <f t="shared" si="83"/>
        <v>11.802099475194986</v>
      </c>
      <c r="AT74" s="1">
        <f t="shared" si="83"/>
        <v>11.806317678406211</v>
      </c>
      <c r="AU74" s="1">
        <f t="shared" si="69"/>
        <v>11.866695029161347</v>
      </c>
      <c r="AW74" s="1">
        <v>31000</v>
      </c>
      <c r="AX74" s="1">
        <f t="shared" si="75"/>
        <v>-0.2080795130322366</v>
      </c>
      <c r="AY74" s="1">
        <f t="shared" si="76"/>
        <v>-0.23983930281073085</v>
      </c>
      <c r="AZ74" s="1">
        <f t="shared" si="77"/>
        <v>3.1759789778494259E-2</v>
      </c>
      <c r="BA74" s="1">
        <f t="shared" si="78"/>
        <v>1.0639968059369167</v>
      </c>
      <c r="BB74" s="1">
        <f t="shared" si="79"/>
        <v>0.818803532293092</v>
      </c>
      <c r="BC74" s="1">
        <f t="shared" si="80"/>
        <v>-0.8195177551797973</v>
      </c>
      <c r="BD74" s="1">
        <f t="shared" si="81"/>
        <v>-0.43434456316782177</v>
      </c>
      <c r="BE74" s="1">
        <f t="shared" si="84"/>
        <v>11.813365764052417</v>
      </c>
      <c r="BF74" s="1">
        <f t="shared" si="84"/>
        <v>11.81336577036819</v>
      </c>
      <c r="BG74" s="1">
        <f t="shared" si="84"/>
        <v>11.813365862691342</v>
      </c>
      <c r="BH74" s="1">
        <f t="shared" si="84"/>
        <v>11.813367212258557</v>
      </c>
      <c r="BI74" s="1">
        <f t="shared" si="84"/>
        <v>11.813386939852672</v>
      </c>
      <c r="BJ74" s="1">
        <f t="shared" si="84"/>
        <v>11.813675270658825</v>
      </c>
      <c r="BK74" s="1">
        <f t="shared" si="84"/>
        <v>11.817880562323976</v>
      </c>
      <c r="BL74" s="1">
        <f t="shared" si="82"/>
        <v>11.877480758723385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-0.23941000320991518</v>
      </c>
      <c r="Q75" s="271">
        <f t="shared" si="56"/>
        <v>41385.921280000002</v>
      </c>
      <c r="S75" s="2">
        <v>1</v>
      </c>
      <c r="Y75" s="1">
        <f t="shared" si="71"/>
        <v>-0.24561440824078715</v>
      </c>
      <c r="Z75" s="1">
        <f t="shared" si="57"/>
        <v>30950</v>
      </c>
      <c r="AA75" s="1">
        <f t="shared" si="58"/>
        <v>-0.20787559496704885</v>
      </c>
      <c r="AB75" s="1">
        <f t="shared" si="59"/>
        <v>-0.24561440824078715</v>
      </c>
      <c r="AC75" s="1">
        <f t="shared" si="60"/>
        <v>2.5330003211994356E-2</v>
      </c>
      <c r="AE75" s="1">
        <f t="shared" si="61"/>
        <v>3.8494641787109386E-5</v>
      </c>
      <c r="AF75" s="1">
        <f t="shared" si="62"/>
        <v>2.5330003211994356E-2</v>
      </c>
      <c r="AG75" s="2"/>
      <c r="AH75" s="1">
        <f t="shared" si="63"/>
        <v>3.1534408242866317E-2</v>
      </c>
      <c r="AI75" s="1">
        <f t="shared" si="64"/>
        <v>1.0631448027404917</v>
      </c>
      <c r="AJ75" s="1">
        <f t="shared" si="65"/>
        <v>0.81164368267145182</v>
      </c>
      <c r="AK75" s="1">
        <f t="shared" si="66"/>
        <v>-6.9305935573404448E-2</v>
      </c>
      <c r="AL75" s="1">
        <f t="shared" si="67"/>
        <v>-0.83188106640223503</v>
      </c>
      <c r="AM75" s="1">
        <f t="shared" si="68"/>
        <v>-0.44171229623081948</v>
      </c>
      <c r="AN75" s="1">
        <f t="shared" si="83"/>
        <v>11.801792634948383</v>
      </c>
      <c r="AO75" s="1">
        <f t="shared" si="83"/>
        <v>11.801792640945671</v>
      </c>
      <c r="AP75" s="1">
        <f t="shared" si="83"/>
        <v>11.801792729580589</v>
      </c>
      <c r="AQ75" s="1">
        <f t="shared" si="83"/>
        <v>11.801794039529643</v>
      </c>
      <c r="AR75" s="1">
        <f t="shared" si="83"/>
        <v>11.801813399275719</v>
      </c>
      <c r="AS75" s="1">
        <f t="shared" si="83"/>
        <v>11.802099475194986</v>
      </c>
      <c r="AT75" s="1">
        <f t="shared" si="83"/>
        <v>11.806317678406211</v>
      </c>
      <c r="AU75" s="1">
        <f t="shared" si="69"/>
        <v>11.866695029161347</v>
      </c>
      <c r="AW75" s="1">
        <v>31500</v>
      </c>
      <c r="AX75" s="1">
        <f t="shared" si="75"/>
        <v>-0.21036153135872057</v>
      </c>
      <c r="AY75" s="1">
        <f t="shared" si="76"/>
        <v>-0.24414409292529457</v>
      </c>
      <c r="AZ75" s="1">
        <f t="shared" si="77"/>
        <v>3.3782561566574006E-2</v>
      </c>
      <c r="BA75" s="1">
        <f t="shared" si="78"/>
        <v>1.0720213326622769</v>
      </c>
      <c r="BB75" s="1">
        <f t="shared" si="79"/>
        <v>0.8838405106063989</v>
      </c>
      <c r="BC75" s="1">
        <f t="shared" si="80"/>
        <v>-0.69483198023496495</v>
      </c>
      <c r="BD75" s="1">
        <f t="shared" si="81"/>
        <v>-0.36210292946938666</v>
      </c>
      <c r="BE75" s="1">
        <f t="shared" si="84"/>
        <v>11.929588431997979</v>
      </c>
      <c r="BF75" s="1">
        <f t="shared" si="84"/>
        <v>11.929588441663331</v>
      </c>
      <c r="BG75" s="1">
        <f t="shared" si="84"/>
        <v>11.929588569880343</v>
      </c>
      <c r="BH75" s="1">
        <f t="shared" si="84"/>
        <v>11.929590270759208</v>
      </c>
      <c r="BI75" s="1">
        <f t="shared" si="84"/>
        <v>11.929612833778727</v>
      </c>
      <c r="BJ75" s="1">
        <f t="shared" si="84"/>
        <v>11.929912108049006</v>
      </c>
      <c r="BK75" s="1">
        <f t="shared" si="84"/>
        <v>11.933875427316673</v>
      </c>
      <c r="BL75" s="1">
        <f t="shared" si="82"/>
        <v>11.985338054343766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-0.23941000320991518</v>
      </c>
      <c r="Q76" s="271">
        <f t="shared" si="56"/>
        <v>41385.921300000002</v>
      </c>
      <c r="S76" s="2">
        <v>1</v>
      </c>
      <c r="Y76" s="1">
        <f t="shared" si="71"/>
        <v>-0.24559440824129239</v>
      </c>
      <c r="Z76" s="1">
        <f t="shared" si="57"/>
        <v>30950</v>
      </c>
      <c r="AA76" s="1">
        <f t="shared" si="58"/>
        <v>-0.20787559496704885</v>
      </c>
      <c r="AB76" s="1">
        <f t="shared" si="59"/>
        <v>-0.24559440824129239</v>
      </c>
      <c r="AC76" s="1">
        <f t="shared" si="60"/>
        <v>2.5350003211489114E-2</v>
      </c>
      <c r="AE76" s="1">
        <f t="shared" si="61"/>
        <v>3.8246865592123754E-5</v>
      </c>
      <c r="AF76" s="1">
        <f t="shared" si="62"/>
        <v>2.5350003211489114E-2</v>
      </c>
      <c r="AG76" s="2"/>
      <c r="AH76" s="1">
        <f t="shared" si="63"/>
        <v>3.1534408242866317E-2</v>
      </c>
      <c r="AI76" s="1">
        <f t="shared" si="64"/>
        <v>1.0631448027404917</v>
      </c>
      <c r="AJ76" s="1">
        <f t="shared" si="65"/>
        <v>0.81164368267145182</v>
      </c>
      <c r="AK76" s="1">
        <f t="shared" si="66"/>
        <v>-6.9305935573404448E-2</v>
      </c>
      <c r="AL76" s="1">
        <f t="shared" si="67"/>
        <v>-0.83188106640223503</v>
      </c>
      <c r="AM76" s="1">
        <f t="shared" si="68"/>
        <v>-0.44171229623081948</v>
      </c>
      <c r="AN76" s="1">
        <f t="shared" si="83"/>
        <v>11.801792634948383</v>
      </c>
      <c r="AO76" s="1">
        <f t="shared" si="83"/>
        <v>11.801792640945671</v>
      </c>
      <c r="AP76" s="1">
        <f t="shared" si="83"/>
        <v>11.801792729580589</v>
      </c>
      <c r="AQ76" s="1">
        <f t="shared" si="83"/>
        <v>11.801794039529643</v>
      </c>
      <c r="AR76" s="1">
        <f t="shared" si="83"/>
        <v>11.801813399275719</v>
      </c>
      <c r="AS76" s="1">
        <f t="shared" si="83"/>
        <v>11.802099475194986</v>
      </c>
      <c r="AT76" s="1">
        <f t="shared" si="83"/>
        <v>11.806317678406211</v>
      </c>
      <c r="AU76" s="1">
        <f t="shared" si="69"/>
        <v>11.866695029161347</v>
      </c>
      <c r="AW76" s="1">
        <v>32000</v>
      </c>
      <c r="AX76" s="1">
        <f t="shared" si="75"/>
        <v>-0.21311143630747398</v>
      </c>
      <c r="AY76" s="1">
        <f t="shared" si="76"/>
        <v>-0.24847032686968973</v>
      </c>
      <c r="AZ76" s="1">
        <f t="shared" si="77"/>
        <v>3.5358890562215736E-2</v>
      </c>
      <c r="BA76" s="1">
        <f t="shared" si="78"/>
        <v>1.0790167193614864</v>
      </c>
      <c r="BB76" s="1">
        <f t="shared" si="79"/>
        <v>0.93577766359561265</v>
      </c>
      <c r="BC76" s="1">
        <f t="shared" si="80"/>
        <v>-0.56838327580917802</v>
      </c>
      <c r="BD76" s="1">
        <f t="shared" si="81"/>
        <v>-0.2920980629496111</v>
      </c>
      <c r="BE76" s="1">
        <f t="shared" si="84"/>
        <v>12.046629919934574</v>
      </c>
      <c r="BF76" s="1">
        <f t="shared" si="84"/>
        <v>12.046629932533261</v>
      </c>
      <c r="BG76" s="1">
        <f t="shared" si="84"/>
        <v>12.046630087351755</v>
      </c>
      <c r="BH76" s="1">
        <f t="shared" si="84"/>
        <v>12.046631989831843</v>
      </c>
      <c r="BI76" s="1">
        <f t="shared" si="84"/>
        <v>12.046655368203623</v>
      </c>
      <c r="BJ76" s="1">
        <f t="shared" si="84"/>
        <v>12.046942624669583</v>
      </c>
      <c r="BK76" s="1">
        <f t="shared" si="84"/>
        <v>12.050468386997348</v>
      </c>
      <c r="BL76" s="1">
        <f t="shared" si="82"/>
        <v>12.093195349964146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-0.23941000320991518</v>
      </c>
      <c r="Q77" s="271">
        <f t="shared" si="56"/>
        <v>41385.921300000002</v>
      </c>
      <c r="S77" s="2">
        <v>1</v>
      </c>
      <c r="Y77" s="1">
        <f t="shared" si="71"/>
        <v>-0.24559440824129239</v>
      </c>
      <c r="Z77" s="1">
        <f t="shared" si="57"/>
        <v>30950</v>
      </c>
      <c r="AA77" s="1">
        <f t="shared" si="58"/>
        <v>-0.20787559496704885</v>
      </c>
      <c r="AB77" s="1">
        <f t="shared" si="59"/>
        <v>-0.24559440824129239</v>
      </c>
      <c r="AC77" s="1">
        <f t="shared" si="60"/>
        <v>2.5350003211489114E-2</v>
      </c>
      <c r="AE77" s="1">
        <f t="shared" si="61"/>
        <v>3.8246865592123754E-5</v>
      </c>
      <c r="AF77" s="1">
        <f t="shared" si="62"/>
        <v>2.5350003211489114E-2</v>
      </c>
      <c r="AG77" s="2"/>
      <c r="AH77" s="1">
        <f t="shared" si="63"/>
        <v>3.1534408242866317E-2</v>
      </c>
      <c r="AI77" s="1">
        <f t="shared" si="64"/>
        <v>1.0631448027404917</v>
      </c>
      <c r="AJ77" s="1">
        <f t="shared" si="65"/>
        <v>0.81164368267145182</v>
      </c>
      <c r="AK77" s="1">
        <f t="shared" si="66"/>
        <v>-6.9305935573404448E-2</v>
      </c>
      <c r="AL77" s="1">
        <f t="shared" si="67"/>
        <v>-0.83188106640223503</v>
      </c>
      <c r="AM77" s="1">
        <f t="shared" si="68"/>
        <v>-0.44171229623081948</v>
      </c>
      <c r="AN77" s="1">
        <f t="shared" si="83"/>
        <v>11.801792634948383</v>
      </c>
      <c r="AO77" s="1">
        <f t="shared" si="83"/>
        <v>11.801792640945671</v>
      </c>
      <c r="AP77" s="1">
        <f t="shared" si="83"/>
        <v>11.801792729580589</v>
      </c>
      <c r="AQ77" s="1">
        <f t="shared" si="83"/>
        <v>11.801794039529643</v>
      </c>
      <c r="AR77" s="1">
        <f t="shared" si="83"/>
        <v>11.801813399275719</v>
      </c>
      <c r="AS77" s="1">
        <f t="shared" si="83"/>
        <v>11.802099475194986</v>
      </c>
      <c r="AT77" s="1">
        <f t="shared" si="83"/>
        <v>11.806317678406211</v>
      </c>
      <c r="AU77" s="1">
        <f t="shared" si="69"/>
        <v>11.866695029161347</v>
      </c>
      <c r="AW77" s="1">
        <v>32500</v>
      </c>
      <c r="AX77" s="1">
        <f t="shared" si="75"/>
        <v>-0.21636157773107834</v>
      </c>
      <c r="AY77" s="1">
        <f t="shared" si="76"/>
        <v>-0.25281800464391635</v>
      </c>
      <c r="AZ77" s="1">
        <f t="shared" si="77"/>
        <v>3.6456426912838027E-2</v>
      </c>
      <c r="BA77" s="1">
        <f t="shared" si="78"/>
        <v>1.0848108646147316</v>
      </c>
      <c r="BB77" s="1">
        <f t="shared" si="79"/>
        <v>0.97312143522553662</v>
      </c>
      <c r="BC77" s="1">
        <f t="shared" si="80"/>
        <v>-0.44042350152158971</v>
      </c>
      <c r="BD77" s="1">
        <f t="shared" si="81"/>
        <v>-0.22384177154494472</v>
      </c>
      <c r="BE77" s="1">
        <f t="shared" si="84"/>
        <v>12.164368724317489</v>
      </c>
      <c r="BF77" s="1">
        <f t="shared" si="84"/>
        <v>12.164368738263699</v>
      </c>
      <c r="BG77" s="1">
        <f t="shared" si="84"/>
        <v>12.164368899895827</v>
      </c>
      <c r="BH77" s="1">
        <f t="shared" si="84"/>
        <v>12.164370773159721</v>
      </c>
      <c r="BI77" s="1">
        <f t="shared" si="84"/>
        <v>12.16439248357147</v>
      </c>
      <c r="BJ77" s="1">
        <f t="shared" si="84"/>
        <v>12.164644084321832</v>
      </c>
      <c r="BK77" s="1">
        <f t="shared" si="84"/>
        <v>12.167557916151059</v>
      </c>
      <c r="BL77" s="1">
        <f t="shared" si="82"/>
        <v>12.201052645584525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-0.23941000320991518</v>
      </c>
      <c r="Q78" s="271">
        <f t="shared" si="56"/>
        <v>41385.921309999998</v>
      </c>
      <c r="S78" s="2">
        <v>1</v>
      </c>
      <c r="Y78" s="1">
        <f t="shared" si="71"/>
        <v>-0.24558440824518299</v>
      </c>
      <c r="Z78" s="1">
        <f t="shared" si="57"/>
        <v>30950</v>
      </c>
      <c r="AA78" s="1">
        <f t="shared" si="58"/>
        <v>-0.20787559496704885</v>
      </c>
      <c r="AB78" s="1">
        <f t="shared" si="59"/>
        <v>-0.24558440824518299</v>
      </c>
      <c r="AC78" s="1">
        <f t="shared" si="60"/>
        <v>2.5360003207598514E-2</v>
      </c>
      <c r="AE78" s="1">
        <f t="shared" si="61"/>
        <v>3.8123277539540491E-5</v>
      </c>
      <c r="AF78" s="1">
        <f t="shared" si="62"/>
        <v>2.5360003207598514E-2</v>
      </c>
      <c r="AG78" s="2"/>
      <c r="AH78" s="1">
        <f t="shared" si="63"/>
        <v>3.1534408242866317E-2</v>
      </c>
      <c r="AI78" s="1">
        <f t="shared" si="64"/>
        <v>1.0631448027404917</v>
      </c>
      <c r="AJ78" s="1">
        <f t="shared" si="65"/>
        <v>0.81164368267145182</v>
      </c>
      <c r="AK78" s="1">
        <f t="shared" si="66"/>
        <v>-6.9305935573404448E-2</v>
      </c>
      <c r="AL78" s="1">
        <f t="shared" si="67"/>
        <v>-0.83188106640223503</v>
      </c>
      <c r="AM78" s="1">
        <f t="shared" si="68"/>
        <v>-0.44171229623081948</v>
      </c>
      <c r="AN78" s="1">
        <f t="shared" si="83"/>
        <v>11.801792634948383</v>
      </c>
      <c r="AO78" s="1">
        <f t="shared" si="83"/>
        <v>11.801792640945671</v>
      </c>
      <c r="AP78" s="1">
        <f t="shared" si="83"/>
        <v>11.801792729580589</v>
      </c>
      <c r="AQ78" s="1">
        <f t="shared" si="83"/>
        <v>11.801794039529643</v>
      </c>
      <c r="AR78" s="1">
        <f t="shared" si="83"/>
        <v>11.801813399275719</v>
      </c>
      <c r="AS78" s="1">
        <f t="shared" si="83"/>
        <v>11.802099475194986</v>
      </c>
      <c r="AT78" s="1">
        <f t="shared" si="83"/>
        <v>11.806317678406211</v>
      </c>
      <c r="AU78" s="1">
        <f t="shared" si="69"/>
        <v>11.866695029161347</v>
      </c>
      <c r="AW78" s="1">
        <v>33000</v>
      </c>
      <c r="AX78" s="1">
        <f t="shared" si="75"/>
        <v>-0.22013636196736303</v>
      </c>
      <c r="AY78" s="1">
        <f t="shared" si="76"/>
        <v>-0.25718712624797441</v>
      </c>
      <c r="AZ78" s="1">
        <f t="shared" si="77"/>
        <v>3.7050764280611381E-2</v>
      </c>
      <c r="BA78" s="1">
        <f t="shared" si="78"/>
        <v>1.0892532172105178</v>
      </c>
      <c r="BB78" s="1">
        <f t="shared" si="79"/>
        <v>0.99467934244146583</v>
      </c>
      <c r="BC78" s="1">
        <f t="shared" si="80"/>
        <v>-0.31124771177079114</v>
      </c>
      <c r="BD78" s="1">
        <f t="shared" si="81"/>
        <v>-0.15689248740025619</v>
      </c>
      <c r="BE78" s="1">
        <f t="shared" si="84"/>
        <v>12.282665707048668</v>
      </c>
      <c r="BF78" s="1">
        <f t="shared" si="84"/>
        <v>12.28266571980105</v>
      </c>
      <c r="BG78" s="1">
        <f t="shared" si="84"/>
        <v>12.282665861478273</v>
      </c>
      <c r="BH78" s="1">
        <f t="shared" si="84"/>
        <v>12.282667435492485</v>
      </c>
      <c r="BI78" s="1">
        <f t="shared" si="84"/>
        <v>12.282684922522566</v>
      </c>
      <c r="BJ78" s="1">
        <f t="shared" si="84"/>
        <v>12.282879194455507</v>
      </c>
      <c r="BK78" s="1">
        <f t="shared" si="84"/>
        <v>12.285036718470694</v>
      </c>
      <c r="BL78" s="1">
        <f t="shared" si="82"/>
        <v>12.308909941204906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-0.23941000320991518</v>
      </c>
      <c r="Q79" s="271">
        <f t="shared" si="56"/>
        <v>41385.921499999997</v>
      </c>
      <c r="S79" s="2">
        <v>1</v>
      </c>
      <c r="Y79" s="1">
        <f t="shared" si="71"/>
        <v>-0.24539440824634481</v>
      </c>
      <c r="Z79" s="1">
        <f t="shared" si="57"/>
        <v>30950</v>
      </c>
      <c r="AA79" s="1">
        <f t="shared" si="58"/>
        <v>-0.20787559496704885</v>
      </c>
      <c r="AB79" s="1">
        <f t="shared" si="59"/>
        <v>-0.24539440824634481</v>
      </c>
      <c r="AC79" s="1">
        <f t="shared" si="60"/>
        <v>2.5550003206436689E-2</v>
      </c>
      <c r="AE79" s="1">
        <f t="shared" si="61"/>
        <v>3.5813103640044386E-5</v>
      </c>
      <c r="AF79" s="1">
        <f t="shared" si="62"/>
        <v>2.5550003206436689E-2</v>
      </c>
      <c r="AG79" s="2"/>
      <c r="AH79" s="1">
        <f t="shared" si="63"/>
        <v>3.1534408242866317E-2</v>
      </c>
      <c r="AI79" s="1">
        <f t="shared" si="64"/>
        <v>1.0631448027404917</v>
      </c>
      <c r="AJ79" s="1">
        <f t="shared" si="65"/>
        <v>0.81164368267145182</v>
      </c>
      <c r="AK79" s="1">
        <f t="shared" si="66"/>
        <v>-6.9305935573404448E-2</v>
      </c>
      <c r="AL79" s="1">
        <f t="shared" si="67"/>
        <v>-0.83188106640223503</v>
      </c>
      <c r="AM79" s="1">
        <f t="shared" si="68"/>
        <v>-0.44171229623081948</v>
      </c>
      <c r="AN79" s="1">
        <f t="shared" si="83"/>
        <v>11.801792634948383</v>
      </c>
      <c r="AO79" s="1">
        <f t="shared" si="83"/>
        <v>11.801792640945671</v>
      </c>
      <c r="AP79" s="1">
        <f t="shared" si="83"/>
        <v>11.801792729580589</v>
      </c>
      <c r="AQ79" s="1">
        <f t="shared" si="83"/>
        <v>11.801794039529643</v>
      </c>
      <c r="AR79" s="1">
        <f t="shared" si="83"/>
        <v>11.801813399275719</v>
      </c>
      <c r="AS79" s="1">
        <f t="shared" si="83"/>
        <v>11.802099475194986</v>
      </c>
      <c r="AT79" s="1">
        <f t="shared" si="83"/>
        <v>11.806317678406211</v>
      </c>
      <c r="AU79" s="1">
        <f t="shared" si="69"/>
        <v>11.866695029161347</v>
      </c>
      <c r="AW79" s="1">
        <v>33500</v>
      </c>
      <c r="AX79" s="1">
        <f t="shared" si="75"/>
        <v>-0.22445111049471991</v>
      </c>
      <c r="AY79" s="1">
        <f t="shared" si="76"/>
        <v>-0.26157769168186384</v>
      </c>
      <c r="AZ79" s="1">
        <f t="shared" si="77"/>
        <v>3.7126581187143924E-2</v>
      </c>
      <c r="BA79" s="1">
        <f t="shared" si="78"/>
        <v>1.0922233006314042</v>
      </c>
      <c r="BB79" s="1">
        <f t="shared" si="79"/>
        <v>0.99963936058272629</v>
      </c>
      <c r="BC79" s="1">
        <f t="shared" si="80"/>
        <v>-0.18118772619573065</v>
      </c>
      <c r="BD79" s="1">
        <f t="shared" si="81"/>
        <v>-9.0842521551933592E-2</v>
      </c>
      <c r="BE79" s="1">
        <f t="shared" si="84"/>
        <v>12.401366910828189</v>
      </c>
      <c r="BF79" s="1">
        <f t="shared" si="84"/>
        <v>12.401366919586042</v>
      </c>
      <c r="BG79" s="1">
        <f t="shared" si="84"/>
        <v>12.401367014281249</v>
      </c>
      <c r="BH79" s="1">
        <f t="shared" si="84"/>
        <v>12.401368038183133</v>
      </c>
      <c r="BI79" s="1">
        <f t="shared" si="84"/>
        <v>12.401379109218713</v>
      </c>
      <c r="BJ79" s="1">
        <f t="shared" si="84"/>
        <v>12.401498814531005</v>
      </c>
      <c r="BK79" s="1">
        <f t="shared" si="84"/>
        <v>12.402792973546379</v>
      </c>
      <c r="BL79" s="1">
        <f t="shared" si="82"/>
        <v>12.416767236825287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-0.23941000320991518</v>
      </c>
      <c r="Q80" s="271">
        <f t="shared" si="56"/>
        <v>41385.92153</v>
      </c>
      <c r="S80" s="2">
        <v>1</v>
      </c>
      <c r="Y80" s="1">
        <f t="shared" si="71"/>
        <v>-0.2453644082434647</v>
      </c>
      <c r="Z80" s="1">
        <f t="shared" si="57"/>
        <v>30950</v>
      </c>
      <c r="AA80" s="1">
        <f t="shared" si="58"/>
        <v>-0.20787559496704885</v>
      </c>
      <c r="AB80" s="1">
        <f t="shared" si="59"/>
        <v>-0.2453644082434647</v>
      </c>
      <c r="AC80" s="1">
        <f t="shared" si="60"/>
        <v>2.5580003209316804E-2</v>
      </c>
      <c r="AE80" s="1">
        <f t="shared" si="61"/>
        <v>3.5454939303559862E-5</v>
      </c>
      <c r="AF80" s="1">
        <f t="shared" si="62"/>
        <v>2.5580003209316804E-2</v>
      </c>
      <c r="AG80" s="2"/>
      <c r="AH80" s="1">
        <f t="shared" si="63"/>
        <v>3.1534408242866317E-2</v>
      </c>
      <c r="AI80" s="1">
        <f t="shared" si="64"/>
        <v>1.0631448027404917</v>
      </c>
      <c r="AJ80" s="1">
        <f t="shared" si="65"/>
        <v>0.81164368267145182</v>
      </c>
      <c r="AK80" s="1">
        <f t="shared" si="66"/>
        <v>-6.9305935573404448E-2</v>
      </c>
      <c r="AL80" s="1">
        <f t="shared" si="67"/>
        <v>-0.83188106640223503</v>
      </c>
      <c r="AM80" s="1">
        <f t="shared" si="68"/>
        <v>-0.44171229623081948</v>
      </c>
      <c r="AN80" s="1">
        <f t="shared" si="83"/>
        <v>11.801792634948383</v>
      </c>
      <c r="AO80" s="1">
        <f t="shared" si="83"/>
        <v>11.801792640945671</v>
      </c>
      <c r="AP80" s="1">
        <f t="shared" si="83"/>
        <v>11.801792729580589</v>
      </c>
      <c r="AQ80" s="1">
        <f t="shared" si="83"/>
        <v>11.801794039529643</v>
      </c>
      <c r="AR80" s="1">
        <f t="shared" si="83"/>
        <v>11.801813399275719</v>
      </c>
      <c r="AS80" s="1">
        <f t="shared" si="83"/>
        <v>11.802099475194986</v>
      </c>
      <c r="AT80" s="1">
        <f t="shared" si="83"/>
        <v>11.806317678406211</v>
      </c>
      <c r="AU80" s="1">
        <f t="shared" si="69"/>
        <v>11.866695029161347</v>
      </c>
      <c r="AW80" s="1">
        <v>34000</v>
      </c>
      <c r="AX80" s="1">
        <f t="shared" si="75"/>
        <v>-0.22931122578348653</v>
      </c>
      <c r="AY80" s="1">
        <f t="shared" si="76"/>
        <v>-0.26598970094558483</v>
      </c>
      <c r="AZ80" s="1">
        <f t="shared" si="77"/>
        <v>3.6678475162098295E-2</v>
      </c>
      <c r="BA80" s="1">
        <f t="shared" si="78"/>
        <v>1.0936380696769341</v>
      </c>
      <c r="BB80" s="1">
        <f t="shared" si="79"/>
        <v>0.98763160102319436</v>
      </c>
      <c r="BC80" s="1">
        <f t="shared" si="80"/>
        <v>-5.0603244831685608E-2</v>
      </c>
      <c r="BD80" s="1">
        <f t="shared" si="81"/>
        <v>-2.5307022929642403E-2</v>
      </c>
      <c r="BE80" s="1">
        <f t="shared" si="84"/>
        <v>12.520307246604794</v>
      </c>
      <c r="BF80" s="1">
        <f t="shared" si="84"/>
        <v>12.520307249246205</v>
      </c>
      <c r="BG80" s="1">
        <f t="shared" si="84"/>
        <v>12.520307277448735</v>
      </c>
      <c r="BH80" s="1">
        <f t="shared" si="84"/>
        <v>12.520307578569176</v>
      </c>
      <c r="BI80" s="1">
        <f t="shared" si="84"/>
        <v>12.520310793653554</v>
      </c>
      <c r="BJ80" s="1">
        <f t="shared" si="84"/>
        <v>12.520345121308649</v>
      </c>
      <c r="BK80" s="1">
        <f t="shared" si="84"/>
        <v>12.520711636433683</v>
      </c>
      <c r="BL80" s="1">
        <f t="shared" si="82"/>
        <v>12.524624532445667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-0.23977060046434667</v>
      </c>
      <c r="Q81" s="271">
        <f t="shared" si="56"/>
        <v>41400.504699999998</v>
      </c>
      <c r="S81" s="2">
        <v>1</v>
      </c>
      <c r="Y81" s="1">
        <f t="shared" si="71"/>
        <v>-0.23549360176396095</v>
      </c>
      <c r="Z81" s="1">
        <f t="shared" si="57"/>
        <v>30992</v>
      </c>
      <c r="AA81" s="1">
        <f t="shared" si="58"/>
        <v>-0.20804659869741676</v>
      </c>
      <c r="AB81" s="1">
        <f t="shared" si="59"/>
        <v>-0.23549360176396095</v>
      </c>
      <c r="AC81" s="1">
        <f t="shared" si="60"/>
        <v>3.6001000467315636E-2</v>
      </c>
      <c r="AE81" s="1">
        <f t="shared" si="61"/>
        <v>1.8292717883101187E-5</v>
      </c>
      <c r="AF81" s="1">
        <f t="shared" si="62"/>
        <v>3.6001000467315636E-2</v>
      </c>
      <c r="AG81" s="2"/>
      <c r="AH81" s="1">
        <f t="shared" si="63"/>
        <v>3.1724001766929924E-2</v>
      </c>
      <c r="AI81" s="1">
        <f t="shared" si="64"/>
        <v>1.0638610481199369</v>
      </c>
      <c r="AJ81" s="1">
        <f t="shared" si="65"/>
        <v>0.81766557295431208</v>
      </c>
      <c r="AK81" s="1">
        <f t="shared" si="66"/>
        <v>-6.8646524688899022E-2</v>
      </c>
      <c r="AL81" s="1">
        <f t="shared" si="67"/>
        <v>-0.82149721471382475</v>
      </c>
      <c r="AM81" s="1">
        <f t="shared" si="68"/>
        <v>-0.43552151693912933</v>
      </c>
      <c r="AN81" s="1">
        <f t="shared" ref="AN81:AT89" si="85">$AU81+$AB$7*SIN(AO81)</f>
        <v>11.811513441076908</v>
      </c>
      <c r="AO81" s="1">
        <f t="shared" si="85"/>
        <v>11.811513447341337</v>
      </c>
      <c r="AP81" s="1">
        <f t="shared" si="85"/>
        <v>11.811513539073369</v>
      </c>
      <c r="AQ81" s="1">
        <f t="shared" si="85"/>
        <v>11.811514882333929</v>
      </c>
      <c r="AR81" s="1">
        <f t="shared" si="85"/>
        <v>11.811534551920001</v>
      </c>
      <c r="AS81" s="1">
        <f t="shared" si="85"/>
        <v>11.811822535247428</v>
      </c>
      <c r="AT81" s="1">
        <f t="shared" si="85"/>
        <v>11.816030032617817</v>
      </c>
      <c r="AU81" s="1">
        <f t="shared" si="69"/>
        <v>11.875755041993459</v>
      </c>
      <c r="AW81" s="1">
        <v>34500</v>
      </c>
      <c r="AX81" s="1">
        <f t="shared" si="75"/>
        <v>-0.23471174790231808</v>
      </c>
      <c r="AY81" s="1">
        <f t="shared" si="76"/>
        <v>-0.27042315403913719</v>
      </c>
      <c r="AZ81" s="1">
        <f t="shared" si="77"/>
        <v>3.5711406136819127E-2</v>
      </c>
      <c r="BA81" s="1">
        <f t="shared" si="78"/>
        <v>1.0934572532314084</v>
      </c>
      <c r="BB81" s="1">
        <f t="shared" si="79"/>
        <v>0.95876437007019855</v>
      </c>
      <c r="BC81" s="1">
        <f t="shared" si="80"/>
        <v>8.0129030194591722E-2</v>
      </c>
      <c r="BD81" s="1">
        <f t="shared" si="81"/>
        <v>4.0085965594105426E-2</v>
      </c>
      <c r="BE81" s="1">
        <f t="shared" si="84"/>
        <v>12.639314878975302</v>
      </c>
      <c r="BF81" s="1">
        <f t="shared" si="84"/>
        <v>12.639314874833319</v>
      </c>
      <c r="BG81" s="1">
        <f t="shared" si="84"/>
        <v>12.63931483053819</v>
      </c>
      <c r="BH81" s="1">
        <f t="shared" si="84"/>
        <v>12.639314356837879</v>
      </c>
      <c r="BI81" s="1">
        <f t="shared" si="84"/>
        <v>12.639309291000146</v>
      </c>
      <c r="BJ81" s="1">
        <f t="shared" si="84"/>
        <v>12.639255116122511</v>
      </c>
      <c r="BK81" s="1">
        <f t="shared" si="84"/>
        <v>12.638675774697088</v>
      </c>
      <c r="BL81" s="1">
        <f t="shared" si="82"/>
        <v>12.632481828066046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-0.23982212670948289</v>
      </c>
      <c r="Q82" s="271">
        <f t="shared" si="56"/>
        <v>41402.587399999997</v>
      </c>
      <c r="S82" s="2">
        <v>1</v>
      </c>
      <c r="Y82" s="1">
        <f t="shared" si="71"/>
        <v>-0.234693252558412</v>
      </c>
      <c r="Z82" s="1">
        <f t="shared" si="57"/>
        <v>30998</v>
      </c>
      <c r="AA82" s="1">
        <f t="shared" si="58"/>
        <v>-0.2080712741503723</v>
      </c>
      <c r="AB82" s="1">
        <f t="shared" si="59"/>
        <v>-0.234693252558412</v>
      </c>
      <c r="AC82" s="1">
        <f t="shared" si="60"/>
        <v>3.6879726710181471E-2</v>
      </c>
      <c r="AE82" s="1">
        <f t="shared" si="61"/>
        <v>2.6305350057523075E-5</v>
      </c>
      <c r="AF82" s="1">
        <f t="shared" si="62"/>
        <v>3.6879726710181471E-2</v>
      </c>
      <c r="AG82" s="2"/>
      <c r="AH82" s="1">
        <f t="shared" si="63"/>
        <v>3.175085255911058E-2</v>
      </c>
      <c r="AI82" s="1">
        <f t="shared" si="64"/>
        <v>1.0639628867241651</v>
      </c>
      <c r="AJ82" s="1">
        <f t="shared" si="65"/>
        <v>0.81851931585778714</v>
      </c>
      <c r="AK82" s="1">
        <f t="shared" si="66"/>
        <v>-6.8551644332956255E-2</v>
      </c>
      <c r="AL82" s="1">
        <f t="shared" si="67"/>
        <v>-0.82001266741627743</v>
      </c>
      <c r="AM82" s="1">
        <f t="shared" si="68"/>
        <v>-0.43463873479335868</v>
      </c>
      <c r="AN82" s="1">
        <f t="shared" si="85"/>
        <v>11.812902661152979</v>
      </c>
      <c r="AO82" s="1">
        <f t="shared" si="85"/>
        <v>11.812902667455901</v>
      </c>
      <c r="AP82" s="1">
        <f t="shared" si="85"/>
        <v>11.812902759631244</v>
      </c>
      <c r="AQ82" s="1">
        <f t="shared" si="85"/>
        <v>11.812904107623023</v>
      </c>
      <c r="AR82" s="1">
        <f t="shared" si="85"/>
        <v>11.812923820746041</v>
      </c>
      <c r="AS82" s="1">
        <f t="shared" si="85"/>
        <v>11.813212065161007</v>
      </c>
      <c r="AT82" s="1">
        <f t="shared" si="85"/>
        <v>11.817417913242732</v>
      </c>
      <c r="AU82" s="1">
        <f t="shared" si="69"/>
        <v>11.877049329540903</v>
      </c>
      <c r="AW82" s="1">
        <v>35000</v>
      </c>
      <c r="AX82" s="1">
        <f t="shared" si="75"/>
        <v>-0.24063735421389376</v>
      </c>
      <c r="AY82" s="1">
        <f t="shared" si="76"/>
        <v>-0.27487805096252099</v>
      </c>
      <c r="AZ82" s="1">
        <f t="shared" si="77"/>
        <v>3.4240696748627217E-2</v>
      </c>
      <c r="BA82" s="1">
        <f t="shared" si="78"/>
        <v>1.0916860240263635</v>
      </c>
      <c r="BB82" s="1">
        <f t="shared" si="79"/>
        <v>0.91362935176156457</v>
      </c>
      <c r="BC82" s="1">
        <f t="shared" si="80"/>
        <v>0.21062754293154343</v>
      </c>
      <c r="BD82" s="1">
        <f t="shared" si="81"/>
        <v>0.10570485122040321</v>
      </c>
      <c r="BE82" s="1">
        <f t="shared" ref="BE82:BK82" si="86">$BL82+$AB$7*SIN(BF82)</f>
        <v>12.758216052181925</v>
      </c>
      <c r="BF82" s="1">
        <f t="shared" si="86"/>
        <v>12.758216042297068</v>
      </c>
      <c r="BG82" s="1">
        <f t="shared" si="86"/>
        <v>12.758215934897349</v>
      </c>
      <c r="BH82" s="1">
        <f t="shared" si="86"/>
        <v>12.758214767991285</v>
      </c>
      <c r="BI82" s="1">
        <f t="shared" si="86"/>
        <v>12.758202089485849</v>
      </c>
      <c r="BJ82" s="1">
        <f t="shared" si="86"/>
        <v>12.758064338764184</v>
      </c>
      <c r="BK82" s="1">
        <f t="shared" si="86"/>
        <v>12.756567927389769</v>
      </c>
      <c r="BL82" s="1">
        <f t="shared" si="82"/>
        <v>12.740339123686427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-0.23982212670948289</v>
      </c>
      <c r="Q83" s="271">
        <f t="shared" si="56"/>
        <v>41402.587899999999</v>
      </c>
      <c r="S83" s="2">
        <v>1</v>
      </c>
      <c r="Y83" s="1">
        <f t="shared" si="71"/>
        <v>-0.23419325255649115</v>
      </c>
      <c r="Z83" s="1">
        <f t="shared" si="57"/>
        <v>30998</v>
      </c>
      <c r="AA83" s="1">
        <f t="shared" si="58"/>
        <v>-0.2080712741503723</v>
      </c>
      <c r="AB83" s="1">
        <f t="shared" si="59"/>
        <v>-0.23419325255649115</v>
      </c>
      <c r="AC83" s="1">
        <f t="shared" si="60"/>
        <v>3.7379726712102324E-2</v>
      </c>
      <c r="AE83" s="1">
        <f t="shared" si="61"/>
        <v>3.1684224230218435E-5</v>
      </c>
      <c r="AF83" s="1">
        <f t="shared" si="62"/>
        <v>3.7379726712102324E-2</v>
      </c>
      <c r="AG83" s="2"/>
      <c r="AH83" s="1">
        <f t="shared" si="63"/>
        <v>3.175085255911058E-2</v>
      </c>
      <c r="AI83" s="1">
        <f t="shared" si="64"/>
        <v>1.0639628867241651</v>
      </c>
      <c r="AJ83" s="1">
        <f t="shared" si="65"/>
        <v>0.81851931585778714</v>
      </c>
      <c r="AK83" s="1">
        <f t="shared" si="66"/>
        <v>-6.8551644332956255E-2</v>
      </c>
      <c r="AL83" s="1">
        <f t="shared" si="67"/>
        <v>-0.82001266741627743</v>
      </c>
      <c r="AM83" s="1">
        <f t="shared" si="68"/>
        <v>-0.43463873479335868</v>
      </c>
      <c r="AN83" s="1">
        <f t="shared" si="85"/>
        <v>11.812902661152979</v>
      </c>
      <c r="AO83" s="1">
        <f t="shared" si="85"/>
        <v>11.812902667455901</v>
      </c>
      <c r="AP83" s="1">
        <f t="shared" si="85"/>
        <v>11.812902759631244</v>
      </c>
      <c r="AQ83" s="1">
        <f t="shared" si="85"/>
        <v>11.812904107623023</v>
      </c>
      <c r="AR83" s="1">
        <f t="shared" si="85"/>
        <v>11.812923820746041</v>
      </c>
      <c r="AS83" s="1">
        <f t="shared" si="85"/>
        <v>11.813212065161007</v>
      </c>
      <c r="AT83" s="1">
        <f t="shared" si="85"/>
        <v>11.817417913242732</v>
      </c>
      <c r="AU83" s="1">
        <f t="shared" si="69"/>
        <v>11.877049329540903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-0.23982212670948289</v>
      </c>
      <c r="Q84" s="271">
        <f t="shared" si="56"/>
        <v>41402.588199999998</v>
      </c>
      <c r="S84" s="2">
        <v>1</v>
      </c>
      <c r="Y84" s="1">
        <f t="shared" si="71"/>
        <v>-0.23389325255679383</v>
      </c>
      <c r="Z84" s="1">
        <f t="shared" si="57"/>
        <v>30998</v>
      </c>
      <c r="AA84" s="1">
        <f t="shared" si="58"/>
        <v>-0.2080712741503723</v>
      </c>
      <c r="AB84" s="1">
        <f t="shared" si="59"/>
        <v>-0.23389325255679383</v>
      </c>
      <c r="AC84" s="1">
        <f t="shared" si="60"/>
        <v>3.7679726711799644E-2</v>
      </c>
      <c r="AE84" s="1">
        <f t="shared" si="61"/>
        <v>3.5151548718424379E-5</v>
      </c>
      <c r="AF84" s="1">
        <f t="shared" si="62"/>
        <v>3.7679726711799644E-2</v>
      </c>
      <c r="AG84" s="2"/>
      <c r="AH84" s="1">
        <f t="shared" si="63"/>
        <v>3.175085255911058E-2</v>
      </c>
      <c r="AI84" s="1">
        <f t="shared" si="64"/>
        <v>1.0639628867241651</v>
      </c>
      <c r="AJ84" s="1">
        <f t="shared" si="65"/>
        <v>0.81851931585778714</v>
      </c>
      <c r="AK84" s="1">
        <f t="shared" si="66"/>
        <v>-6.8551644332956255E-2</v>
      </c>
      <c r="AL84" s="1">
        <f t="shared" si="67"/>
        <v>-0.82001266741627743</v>
      </c>
      <c r="AM84" s="1">
        <f t="shared" si="68"/>
        <v>-0.43463873479335868</v>
      </c>
      <c r="AN84" s="1">
        <f t="shared" si="85"/>
        <v>11.812902661152979</v>
      </c>
      <c r="AO84" s="1">
        <f t="shared" si="85"/>
        <v>11.812902667455901</v>
      </c>
      <c r="AP84" s="1">
        <f t="shared" si="85"/>
        <v>11.812902759631244</v>
      </c>
      <c r="AQ84" s="1">
        <f t="shared" si="85"/>
        <v>11.812904107623023</v>
      </c>
      <c r="AR84" s="1">
        <f t="shared" si="85"/>
        <v>11.812923820746041</v>
      </c>
      <c r="AS84" s="1">
        <f t="shared" si="85"/>
        <v>11.813212065161007</v>
      </c>
      <c r="AT84" s="1">
        <f t="shared" si="85"/>
        <v>11.817417913242732</v>
      </c>
      <c r="AU84" s="1">
        <f t="shared" si="69"/>
        <v>11.877049329540903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-0.23996813450644366</v>
      </c>
      <c r="Q85" s="271">
        <f t="shared" si="56"/>
        <v>41408.485500000003</v>
      </c>
      <c r="S85" s="2">
        <v>1</v>
      </c>
      <c r="Y85" s="1">
        <f t="shared" si="71"/>
        <v>-0.23530861069403891</v>
      </c>
      <c r="Z85" s="1">
        <f t="shared" si="57"/>
        <v>31015</v>
      </c>
      <c r="AA85" s="1">
        <f>AB$3+AB$4*Z85+AB$5*Z85^2+AH85</f>
        <v>-0.20814152380957074</v>
      </c>
      <c r="AB85" s="1">
        <f t="shared" si="59"/>
        <v>-0.23530861069403891</v>
      </c>
      <c r="AC85" s="1">
        <f t="shared" si="60"/>
        <v>3.6486134509277679E-2</v>
      </c>
      <c r="AE85" s="1">
        <f t="shared" si="61"/>
        <v>2.1711162158366927E-5</v>
      </c>
      <c r="AF85" s="1">
        <f t="shared" si="62"/>
        <v>3.6486134509277679E-2</v>
      </c>
      <c r="AG85" s="2"/>
      <c r="AH85" s="1">
        <f>$AB$6*($AB$11/AI85*AJ85+$AB$12)</f>
        <v>3.182661069687294E-2</v>
      </c>
      <c r="AI85" s="1">
        <f t="shared" si="64"/>
        <v>1.0642507684227505</v>
      </c>
      <c r="AJ85" s="1">
        <f t="shared" si="65"/>
        <v>0.82092933182131367</v>
      </c>
      <c r="AK85" s="1">
        <f>$AB$7*SIN(AL85)</f>
        <v>-6.8281897864123572E-2</v>
      </c>
      <c r="AL85" s="1">
        <f>2*ATAN(AM85)</f>
        <v>-0.81580490856984611</v>
      </c>
      <c r="AM85" s="1">
        <f>SQRT((1+$AB$7)/(1-$AB$7))*TAN(AN85/2)</f>
        <v>-0.43213969126945873</v>
      </c>
      <c r="AN85" s="1">
        <f t="shared" si="85"/>
        <v>11.816839505884726</v>
      </c>
      <c r="AO85" s="1">
        <f t="shared" si="85"/>
        <v>11.816839512297143</v>
      </c>
      <c r="AP85" s="1">
        <f t="shared" si="85"/>
        <v>11.816839605729408</v>
      </c>
      <c r="AQ85" s="1">
        <f t="shared" si="85"/>
        <v>11.816840967085575</v>
      </c>
      <c r="AR85" s="1">
        <f t="shared" si="85"/>
        <v>11.816860802549428</v>
      </c>
      <c r="AS85" s="1">
        <f t="shared" si="85"/>
        <v>11.817149771087658</v>
      </c>
      <c r="AT85" s="1">
        <f t="shared" si="85"/>
        <v>11.821350783635435</v>
      </c>
      <c r="AU85" s="1">
        <f t="shared" si="69"/>
        <v>11.880716477591996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-0.23996813450644366</v>
      </c>
      <c r="Q86" s="271">
        <f t="shared" si="56"/>
        <v>41408.486700000001</v>
      </c>
      <c r="S86" s="2">
        <v>1</v>
      </c>
      <c r="Y86" s="1">
        <f t="shared" si="71"/>
        <v>-0.23410861069524963</v>
      </c>
      <c r="Z86" s="1">
        <f t="shared" si="57"/>
        <v>31015</v>
      </c>
      <c r="AA86" s="1">
        <f>AB$3+AB$4*Z86+AB$5*Z86^2+AH86</f>
        <v>-0.20814152380957074</v>
      </c>
      <c r="AB86" s="1">
        <f t="shared" si="59"/>
        <v>-0.23410861069524963</v>
      </c>
      <c r="AC86" s="1">
        <f t="shared" si="60"/>
        <v>3.768613450806696E-2</v>
      </c>
      <c r="AE86" s="1">
        <f t="shared" si="61"/>
        <v>3.4334019293949854E-5</v>
      </c>
      <c r="AF86" s="1">
        <f t="shared" si="62"/>
        <v>3.768613450806696E-2</v>
      </c>
      <c r="AG86" s="2"/>
      <c r="AH86" s="1">
        <f>$AB$6*($AB$11/AI86*AJ86+$AB$12)</f>
        <v>3.182661069687294E-2</v>
      </c>
      <c r="AI86" s="1">
        <f t="shared" si="64"/>
        <v>1.0642507684227505</v>
      </c>
      <c r="AJ86" s="1">
        <f t="shared" si="65"/>
        <v>0.82092933182131367</v>
      </c>
      <c r="AK86" s="1">
        <f>$AB$7*SIN(AL86)</f>
        <v>-6.8281897864123572E-2</v>
      </c>
      <c r="AL86" s="1">
        <f>2*ATAN(AM86)</f>
        <v>-0.81580490856984611</v>
      </c>
      <c r="AM86" s="1">
        <f>SQRT((1+$AB$7)/(1-$AB$7))*TAN(AN86/2)</f>
        <v>-0.43213969126945873</v>
      </c>
      <c r="AN86" s="1">
        <f t="shared" si="85"/>
        <v>11.816839505884726</v>
      </c>
      <c r="AO86" s="1">
        <f t="shared" si="85"/>
        <v>11.816839512297143</v>
      </c>
      <c r="AP86" s="1">
        <f t="shared" si="85"/>
        <v>11.816839605729408</v>
      </c>
      <c r="AQ86" s="1">
        <f t="shared" si="85"/>
        <v>11.816840967085575</v>
      </c>
      <c r="AR86" s="1">
        <f t="shared" si="85"/>
        <v>11.816860802549428</v>
      </c>
      <c r="AS86" s="1">
        <f t="shared" si="85"/>
        <v>11.817149771087658</v>
      </c>
      <c r="AT86" s="1">
        <f t="shared" si="85"/>
        <v>11.821350783635435</v>
      </c>
      <c r="AU86" s="1">
        <f t="shared" si="69"/>
        <v>11.880716477591996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-0.23996813450644366</v>
      </c>
      <c r="Q87" s="271">
        <f t="shared" si="56"/>
        <v>41408.486799999999</v>
      </c>
      <c r="S87" s="2">
        <v>1</v>
      </c>
      <c r="Y87" s="1">
        <f t="shared" si="71"/>
        <v>-0.23400861069777584</v>
      </c>
      <c r="Z87" s="1">
        <f t="shared" si="57"/>
        <v>31015</v>
      </c>
      <c r="AA87" s="1">
        <f>AB$3+AB$4*Z87+AB$5*Z87^2+AH87</f>
        <v>-0.20814152380957074</v>
      </c>
      <c r="AB87" s="1">
        <f t="shared" si="59"/>
        <v>-0.23400861069777584</v>
      </c>
      <c r="AC87" s="1">
        <f t="shared" si="60"/>
        <v>3.7786134505540747E-2</v>
      </c>
      <c r="AE87" s="1">
        <f t="shared" si="61"/>
        <v>3.5515924026078615E-5</v>
      </c>
      <c r="AF87" s="1">
        <f t="shared" si="62"/>
        <v>3.7786134505540747E-2</v>
      </c>
      <c r="AG87" s="2"/>
      <c r="AH87" s="1">
        <f>$AB$6*($AB$11/AI87*AJ87+$AB$12)</f>
        <v>3.182661069687294E-2</v>
      </c>
      <c r="AI87" s="1">
        <f t="shared" si="64"/>
        <v>1.0642507684227505</v>
      </c>
      <c r="AJ87" s="1">
        <f t="shared" si="65"/>
        <v>0.82092933182131367</v>
      </c>
      <c r="AK87" s="1">
        <f>$AB$7*SIN(AL87)</f>
        <v>-6.8281897864123572E-2</v>
      </c>
      <c r="AL87" s="1">
        <f>2*ATAN(AM87)</f>
        <v>-0.81580490856984611</v>
      </c>
      <c r="AM87" s="1">
        <f>SQRT((1+$AB$7)/(1-$AB$7))*TAN(AN87/2)</f>
        <v>-0.43213969126945873</v>
      </c>
      <c r="AN87" s="1">
        <f t="shared" si="85"/>
        <v>11.816839505884726</v>
      </c>
      <c r="AO87" s="1">
        <f t="shared" si="85"/>
        <v>11.816839512297143</v>
      </c>
      <c r="AP87" s="1">
        <f t="shared" si="85"/>
        <v>11.816839605729408</v>
      </c>
      <c r="AQ87" s="1">
        <f t="shared" si="85"/>
        <v>11.816840967085575</v>
      </c>
      <c r="AR87" s="1">
        <f t="shared" si="85"/>
        <v>11.816860802549428</v>
      </c>
      <c r="AS87" s="1">
        <f t="shared" si="85"/>
        <v>11.817149771087658</v>
      </c>
      <c r="AT87" s="1">
        <f t="shared" si="85"/>
        <v>11.821350783635435</v>
      </c>
      <c r="AU87" s="1">
        <f t="shared" si="69"/>
        <v>11.880716477591996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-0.24067275557145232</v>
      </c>
      <c r="Q88" s="271">
        <f t="shared" si="56"/>
        <v>41436.934999999998</v>
      </c>
      <c r="S88" s="2">
        <v>1</v>
      </c>
      <c r="Y88" s="1">
        <f t="shared" si="71"/>
        <v>-0.23842895965350769</v>
      </c>
      <c r="Z88" s="1">
        <f t="shared" si="57"/>
        <v>31097</v>
      </c>
      <c r="AA88" s="1">
        <f>AB$3+AB$4*Z88+AB$5*Z88^2+AH88</f>
        <v>-0.20848739591577797</v>
      </c>
      <c r="AB88" s="1">
        <f t="shared" si="59"/>
        <v>-0.23842895965350769</v>
      </c>
      <c r="AC88" s="1">
        <f t="shared" si="60"/>
        <v>3.4429155573618947E-2</v>
      </c>
      <c r="AE88" s="1">
        <f t="shared" si="61"/>
        <v>5.0346201213848592E-6</v>
      </c>
      <c r="AF88" s="1">
        <f t="shared" si="62"/>
        <v>3.4429155573618947E-2</v>
      </c>
      <c r="AG88" s="2"/>
      <c r="AH88" s="1">
        <f>$AB$6*($AB$11/AI88*AJ88+$AB$12)</f>
        <v>3.2185359655674331E-2</v>
      </c>
      <c r="AI88" s="1">
        <f t="shared" si="64"/>
        <v>1.0656254356405952</v>
      </c>
      <c r="AJ88" s="1">
        <f t="shared" si="65"/>
        <v>0.83236684174926256</v>
      </c>
      <c r="AK88" s="1">
        <f>$AB$7*SIN(AL88)</f>
        <v>-6.6961787728693573E-2</v>
      </c>
      <c r="AL88" s="1">
        <f>2*ATAN(AM88)</f>
        <v>-0.79547686332694856</v>
      </c>
      <c r="AM88" s="1">
        <f>SQRT((1+$AB$7)/(1-$AB$7))*TAN(AN88/2)</f>
        <v>-0.4201299278094896</v>
      </c>
      <c r="AN88" s="1">
        <f t="shared" si="85"/>
        <v>11.835843859894826</v>
      </c>
      <c r="AO88" s="1">
        <f t="shared" si="85"/>
        <v>11.835843866843421</v>
      </c>
      <c r="AP88" s="1">
        <f t="shared" si="85"/>
        <v>11.835843966346172</v>
      </c>
      <c r="AQ88" s="1">
        <f t="shared" si="85"/>
        <v>11.835845391208613</v>
      </c>
      <c r="AR88" s="1">
        <f t="shared" si="85"/>
        <v>11.835865794796627</v>
      </c>
      <c r="AS88" s="1">
        <f t="shared" si="85"/>
        <v>11.836157926953954</v>
      </c>
      <c r="AT88" s="1">
        <f t="shared" si="85"/>
        <v>11.840332248130638</v>
      </c>
      <c r="AU88" s="1">
        <f t="shared" si="69"/>
        <v>11.898405074073738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-0.24069854532725704</v>
      </c>
      <c r="Q89" s="271">
        <f t="shared" si="56"/>
        <v>41437.978999999999</v>
      </c>
      <c r="S89" s="2">
        <v>1</v>
      </c>
      <c r="Y89" s="1">
        <f t="shared" si="71"/>
        <v>-0.23537827358172608</v>
      </c>
      <c r="Z89" s="1">
        <f t="shared" si="57"/>
        <v>31100</v>
      </c>
      <c r="AA89" s="1">
        <f>AB$3+AB$4*Z89+AB$5*Z89^2+AH89</f>
        <v>-0.20850027174232255</v>
      </c>
      <c r="AB89" s="1">
        <f t="shared" si="59"/>
        <v>-0.23537827358172608</v>
      </c>
      <c r="AC89" s="1">
        <f t="shared" si="60"/>
        <v>3.7518545330465447E-2</v>
      </c>
      <c r="AE89" s="1">
        <f t="shared" si="61"/>
        <v>2.8305291446295026E-5</v>
      </c>
      <c r="AF89" s="1">
        <f t="shared" si="62"/>
        <v>3.7518545330465447E-2</v>
      </c>
      <c r="AG89" s="2"/>
      <c r="AH89" s="1">
        <f>$AB$6*($AB$11/AI89*AJ89+$AB$12)</f>
        <v>3.2198273584934482E-2</v>
      </c>
      <c r="AI89" s="1">
        <f t="shared" si="64"/>
        <v>1.0656752839700527</v>
      </c>
      <c r="AJ89" s="1">
        <f t="shared" si="65"/>
        <v>0.83277934305069945</v>
      </c>
      <c r="AK89" s="1">
        <f>$AB$7*SIN(AL89)</f>
        <v>-6.6912897817188052E-2</v>
      </c>
      <c r="AL89" s="1">
        <f>2*ATAN(AM89)</f>
        <v>-0.79473216201242347</v>
      </c>
      <c r="AM89" s="1">
        <f>SQRT((1+$AB$7)/(1-$AB$7))*TAN(AN89/2)</f>
        <v>-0.41969192235131603</v>
      </c>
      <c r="AN89" s="1">
        <f t="shared" si="85"/>
        <v>11.836539604894913</v>
      </c>
      <c r="AO89" s="1">
        <f t="shared" si="85"/>
        <v>11.836539611863349</v>
      </c>
      <c r="AP89" s="1">
        <f t="shared" si="85"/>
        <v>11.836539711588106</v>
      </c>
      <c r="AQ89" s="1">
        <f t="shared" si="85"/>
        <v>11.836541138740454</v>
      </c>
      <c r="AR89" s="1">
        <f t="shared" si="85"/>
        <v>11.836561562394268</v>
      </c>
      <c r="AS89" s="1">
        <f t="shared" si="85"/>
        <v>11.836853799810005</v>
      </c>
      <c r="AT89" s="1">
        <f t="shared" si="85"/>
        <v>11.84102703896767</v>
      </c>
      <c r="AU89" s="1">
        <f t="shared" si="69"/>
        <v>11.89905221784746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-0.24939024339760762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-0.23809531267951065</v>
      </c>
      <c r="Z90" s="1">
        <f t="shared" ref="Z90:Z110" si="95">F90</f>
        <v>32106</v>
      </c>
      <c r="AA90" s="1">
        <f t="shared" ref="AA90:AA110" si="96">AB$3+AB$4*Z90+AB$5*Z90^2+AH90</f>
        <v>-0.21375773071074214</v>
      </c>
      <c r="AB90" s="1">
        <f t="shared" ref="AB90:AB110" si="97">G90-AH90</f>
        <v>-0.23809531267951065</v>
      </c>
      <c r="AC90" s="1">
        <f t="shared" ref="AC90:AC110" si="98">+G90-P90</f>
        <v>4.6927443404962466E-2</v>
      </c>
      <c r="AE90" s="1">
        <f t="shared" ref="AE90:AE110" si="99">+(G90-AA90)^2*S90</f>
        <v>1.2757545992661074E-4</v>
      </c>
      <c r="AF90" s="1">
        <f t="shared" ref="AF90:AF110" si="100">IF(S90&lt;&gt;0,G90-P90,-9999)</f>
        <v>4.6927443404962466E-2</v>
      </c>
      <c r="AG90" s="2"/>
      <c r="AH90" s="1">
        <f t="shared" ref="AH90:AH110" si="101">$AB$6*($AB$11/AI90*AJ90+$AB$12)</f>
        <v>3.5632512686865486E-2</v>
      </c>
      <c r="AI90" s="1">
        <f t="shared" ref="AI90:AI110" si="102">1+$AB$7*COS(AL90)</f>
        <v>1.0803508799137136</v>
      </c>
      <c r="AJ90" s="1">
        <f t="shared" ref="AJ90:AJ110" si="103">SIN(AL90+RADIANS($AB$9))</f>
        <v>0.94495885096854115</v>
      </c>
      <c r="AK90" s="1">
        <f t="shared" ref="AK90:AK110" si="104">$AB$7*SIN(AL90)</f>
        <v>-4.8314748430810461E-2</v>
      </c>
      <c r="AL90" s="1">
        <f t="shared" ref="AL90:AL110" si="105">2*ATAN(AM90)</f>
        <v>-0.54137268034519015</v>
      </c>
      <c r="AM90" s="1">
        <f t="shared" ref="AM90:AM110" si="106">SQRT((1+$AB$7)/(1-$AB$7))*TAN(AN90/2)</f>
        <v>-0.27749718681722874</v>
      </c>
      <c r="AN90" s="1">
        <f t="shared" ref="AN90:AN110" si="107">$AU90+$AB$7*SIN(AO90)</f>
        <v>12.071536746157719</v>
      </c>
      <c r="AO90" s="1">
        <f t="shared" ref="AO90:AO110" si="108">$AU90+$AB$7*SIN(AP90)</f>
        <v>12.071536759213549</v>
      </c>
      <c r="AP90" s="1">
        <f t="shared" ref="AP90:AP110" si="109">$AU90+$AB$7*SIN(AQ90)</f>
        <v>12.071536917443837</v>
      </c>
      <c r="AQ90" s="1">
        <f t="shared" ref="AQ90:AQ110" si="110">$AU90+$AB$7*SIN(AR90)</f>
        <v>12.071538835116353</v>
      </c>
      <c r="AR90" s="1">
        <f t="shared" ref="AR90:AR110" si="111">$AU90+$AB$7*SIN(AS90)</f>
        <v>12.071562076197361</v>
      </c>
      <c r="AS90" s="1">
        <f t="shared" ref="AS90:AS110" si="112">$AU90+$AB$7*SIN(AT90)</f>
        <v>12.071843721484768</v>
      </c>
      <c r="AT90" s="1">
        <f t="shared" ref="AT90:AT110" si="113">$AU90+$AB$7*SIN(AU90)</f>
        <v>12.075253431551925</v>
      </c>
      <c r="AU90" s="1">
        <f t="shared" ref="AU90:AU110" si="114">RADIANS($AB$9)+$AB$18*(F90-AB$15)</f>
        <v>12.116061096635667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-0.24939024339760762</v>
      </c>
      <c r="Q91" s="271">
        <f t="shared" si="93"/>
        <v>41787.04088</v>
      </c>
      <c r="S91" s="2">
        <v>1</v>
      </c>
      <c r="Y91" s="1">
        <f t="shared" si="94"/>
        <v>-0.23760531268097515</v>
      </c>
      <c r="Z91" s="1">
        <f t="shared" si="95"/>
        <v>32106</v>
      </c>
      <c r="AA91" s="1">
        <f t="shared" si="96"/>
        <v>-0.21375773071074214</v>
      </c>
      <c r="AB91" s="1">
        <f t="shared" si="97"/>
        <v>-0.23760531268097515</v>
      </c>
      <c r="AC91" s="1">
        <f t="shared" si="98"/>
        <v>4.7417443403497961E-2</v>
      </c>
      <c r="AE91" s="1">
        <f t="shared" si="99"/>
        <v>1.3888459199582761E-4</v>
      </c>
      <c r="AF91" s="1">
        <f t="shared" si="100"/>
        <v>4.7417443403497961E-2</v>
      </c>
      <c r="AG91" s="2"/>
      <c r="AH91" s="1">
        <f t="shared" si="101"/>
        <v>3.5632512686865486E-2</v>
      </c>
      <c r="AI91" s="1">
        <f t="shared" si="102"/>
        <v>1.0803508799137136</v>
      </c>
      <c r="AJ91" s="1">
        <f t="shared" si="103"/>
        <v>0.94495885096854115</v>
      </c>
      <c r="AK91" s="1">
        <f t="shared" si="104"/>
        <v>-4.8314748430810461E-2</v>
      </c>
      <c r="AL91" s="1">
        <f t="shared" si="105"/>
        <v>-0.54137268034519015</v>
      </c>
      <c r="AM91" s="1">
        <f t="shared" si="106"/>
        <v>-0.27749718681722874</v>
      </c>
      <c r="AN91" s="1">
        <f t="shared" si="107"/>
        <v>12.071536746157719</v>
      </c>
      <c r="AO91" s="1">
        <f t="shared" si="108"/>
        <v>12.071536759213549</v>
      </c>
      <c r="AP91" s="1">
        <f t="shared" si="109"/>
        <v>12.071536917443837</v>
      </c>
      <c r="AQ91" s="1">
        <f t="shared" si="110"/>
        <v>12.071538835116353</v>
      </c>
      <c r="AR91" s="1">
        <f t="shared" si="111"/>
        <v>12.071562076197361</v>
      </c>
      <c r="AS91" s="1">
        <f t="shared" si="112"/>
        <v>12.071843721484768</v>
      </c>
      <c r="AT91" s="1">
        <f t="shared" si="113"/>
        <v>12.075253431551925</v>
      </c>
      <c r="AU91" s="1">
        <f t="shared" si="114"/>
        <v>12.116061096635667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-0.24939024339760762</v>
      </c>
      <c r="Q92" s="271">
        <f t="shared" si="93"/>
        <v>41787.041019999997</v>
      </c>
      <c r="S92" s="2">
        <v>1</v>
      </c>
      <c r="Y92" s="1">
        <f t="shared" si="94"/>
        <v>-0.23746531268451185</v>
      </c>
      <c r="Z92" s="1">
        <f t="shared" si="95"/>
        <v>32106</v>
      </c>
      <c r="AA92" s="1">
        <f t="shared" si="96"/>
        <v>-0.21375773071074214</v>
      </c>
      <c r="AB92" s="1">
        <f t="shared" si="97"/>
        <v>-0.23746531268451185</v>
      </c>
      <c r="AC92" s="1">
        <f t="shared" si="98"/>
        <v>4.7557443399961263E-2</v>
      </c>
      <c r="AE92" s="1">
        <f t="shared" si="99"/>
        <v>1.4220397251213496E-4</v>
      </c>
      <c r="AF92" s="1">
        <f t="shared" si="100"/>
        <v>4.7557443399961263E-2</v>
      </c>
      <c r="AG92" s="2"/>
      <c r="AH92" s="1">
        <f t="shared" si="101"/>
        <v>3.5632512686865486E-2</v>
      </c>
      <c r="AI92" s="1">
        <f t="shared" si="102"/>
        <v>1.0803508799137136</v>
      </c>
      <c r="AJ92" s="1">
        <f t="shared" si="103"/>
        <v>0.94495885096854115</v>
      </c>
      <c r="AK92" s="1">
        <f t="shared" si="104"/>
        <v>-4.8314748430810461E-2</v>
      </c>
      <c r="AL92" s="1">
        <f t="shared" si="105"/>
        <v>-0.54137268034519015</v>
      </c>
      <c r="AM92" s="1">
        <f t="shared" si="106"/>
        <v>-0.27749718681722874</v>
      </c>
      <c r="AN92" s="1">
        <f t="shared" si="107"/>
        <v>12.071536746157719</v>
      </c>
      <c r="AO92" s="1">
        <f t="shared" si="108"/>
        <v>12.071536759213549</v>
      </c>
      <c r="AP92" s="1">
        <f t="shared" si="109"/>
        <v>12.071536917443837</v>
      </c>
      <c r="AQ92" s="1">
        <f t="shared" si="110"/>
        <v>12.071538835116353</v>
      </c>
      <c r="AR92" s="1">
        <f t="shared" si="111"/>
        <v>12.071562076197361</v>
      </c>
      <c r="AS92" s="1">
        <f t="shared" si="112"/>
        <v>12.071843721484768</v>
      </c>
      <c r="AT92" s="1">
        <f t="shared" si="113"/>
        <v>12.075253431551925</v>
      </c>
      <c r="AU92" s="1">
        <f t="shared" si="114"/>
        <v>12.116061096635667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-0.24939024339760762</v>
      </c>
      <c r="Q93" s="271">
        <f t="shared" si="93"/>
        <v>41787.042950000003</v>
      </c>
      <c r="S93" s="2">
        <v>1</v>
      </c>
      <c r="Y93" s="1">
        <f t="shared" si="94"/>
        <v>-0.23553531267869807</v>
      </c>
      <c r="Z93" s="1">
        <f t="shared" si="95"/>
        <v>32106</v>
      </c>
      <c r="AA93" s="1">
        <f t="shared" si="96"/>
        <v>-0.21375773071074214</v>
      </c>
      <c r="AB93" s="1">
        <f t="shared" si="97"/>
        <v>-0.23553531267869807</v>
      </c>
      <c r="AC93" s="1">
        <f t="shared" si="98"/>
        <v>4.9487443405775045E-2</v>
      </c>
      <c r="AE93" s="1">
        <f t="shared" si="99"/>
        <v>1.9195910522578372E-4</v>
      </c>
      <c r="AF93" s="1">
        <f t="shared" si="100"/>
        <v>4.9487443405775045E-2</v>
      </c>
      <c r="AG93" s="2"/>
      <c r="AH93" s="1">
        <f t="shared" si="101"/>
        <v>3.5632512686865486E-2</v>
      </c>
      <c r="AI93" s="1">
        <f t="shared" si="102"/>
        <v>1.0803508799137136</v>
      </c>
      <c r="AJ93" s="1">
        <f t="shared" si="103"/>
        <v>0.94495885096854115</v>
      </c>
      <c r="AK93" s="1">
        <f t="shared" si="104"/>
        <v>-4.8314748430810461E-2</v>
      </c>
      <c r="AL93" s="1">
        <f t="shared" si="105"/>
        <v>-0.54137268034519015</v>
      </c>
      <c r="AM93" s="1">
        <f t="shared" si="106"/>
        <v>-0.27749718681722874</v>
      </c>
      <c r="AN93" s="1">
        <f t="shared" si="107"/>
        <v>12.071536746157719</v>
      </c>
      <c r="AO93" s="1">
        <f t="shared" si="108"/>
        <v>12.071536759213549</v>
      </c>
      <c r="AP93" s="1">
        <f t="shared" si="109"/>
        <v>12.071536917443837</v>
      </c>
      <c r="AQ93" s="1">
        <f t="shared" si="110"/>
        <v>12.071538835116353</v>
      </c>
      <c r="AR93" s="1">
        <f t="shared" si="111"/>
        <v>12.071562076197361</v>
      </c>
      <c r="AS93" s="1">
        <f t="shared" si="112"/>
        <v>12.071843721484768</v>
      </c>
      <c r="AT93" s="1">
        <f t="shared" si="113"/>
        <v>12.075253431551925</v>
      </c>
      <c r="AU93" s="1">
        <f t="shared" si="114"/>
        <v>12.116061096635667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-0.25780051449016306</v>
      </c>
      <c r="Q94" s="271">
        <f t="shared" si="93"/>
        <v>42121.526200000197</v>
      </c>
      <c r="S94" s="2">
        <v>1</v>
      </c>
      <c r="Y94" s="1">
        <f t="shared" si="94"/>
        <v>-0.241308825414739</v>
      </c>
      <c r="Z94" s="1">
        <f t="shared" si="95"/>
        <v>33070</v>
      </c>
      <c r="AA94" s="1">
        <f t="shared" si="96"/>
        <v>-0.22070768887724188</v>
      </c>
      <c r="AB94" s="1">
        <f t="shared" si="97"/>
        <v>-0.241308825414739</v>
      </c>
      <c r="AC94" s="1">
        <f t="shared" si="98"/>
        <v>5.3584514688345242E-2</v>
      </c>
      <c r="AE94" s="1">
        <f t="shared" si="99"/>
        <v>2.719758085604613E-4</v>
      </c>
      <c r="AF94" s="1">
        <f t="shared" si="100"/>
        <v>5.3584514688345242E-2</v>
      </c>
      <c r="AG94" s="2"/>
      <c r="AH94" s="1">
        <f t="shared" si="101"/>
        <v>3.7092825612921189E-2</v>
      </c>
      <c r="AI94" s="1">
        <f t="shared" si="102"/>
        <v>1.0897599868620649</v>
      </c>
      <c r="AJ94" s="1">
        <f t="shared" si="103"/>
        <v>0.99638632906301761</v>
      </c>
      <c r="AK94" s="1">
        <f t="shared" si="104"/>
        <v>-2.7087332415032066E-2</v>
      </c>
      <c r="AL94" s="1">
        <f t="shared" si="105"/>
        <v>-0.29308456465914678</v>
      </c>
      <c r="AM94" s="1">
        <f t="shared" si="106"/>
        <v>-0.1476003528779336</v>
      </c>
      <c r="AN94" s="1">
        <f t="shared" si="107"/>
        <v>12.299263218302633</v>
      </c>
      <c r="AO94" s="1">
        <f t="shared" si="108"/>
        <v>12.299263230659042</v>
      </c>
      <c r="AP94" s="1">
        <f t="shared" si="109"/>
        <v>12.299263367294689</v>
      </c>
      <c r="AQ94" s="1">
        <f t="shared" si="110"/>
        <v>12.299264878194419</v>
      </c>
      <c r="AR94" s="1">
        <f t="shared" si="111"/>
        <v>12.299281585491315</v>
      </c>
      <c r="AS94" s="1">
        <f t="shared" si="112"/>
        <v>12.299466327120617</v>
      </c>
      <c r="AT94" s="1">
        <f t="shared" si="113"/>
        <v>12.301508495013955</v>
      </c>
      <c r="AU94" s="1">
        <f t="shared" si="114"/>
        <v>12.324009962591759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-0.25900660789014485</v>
      </c>
      <c r="Q95" s="271">
        <f t="shared" si="93"/>
        <v>42169.2353</v>
      </c>
      <c r="S95" s="2">
        <v>1</v>
      </c>
      <c r="Y95" s="1">
        <f t="shared" si="94"/>
        <v>-0.24184671140518629</v>
      </c>
      <c r="Z95" s="1">
        <f t="shared" si="95"/>
        <v>33207.5</v>
      </c>
      <c r="AA95" s="1">
        <f t="shared" si="96"/>
        <v>-0.22186089648007004</v>
      </c>
      <c r="AB95" s="1">
        <f t="shared" si="97"/>
        <v>-0.24184671140518629</v>
      </c>
      <c r="AC95" s="1">
        <f t="shared" si="98"/>
        <v>5.4305607895033359E-2</v>
      </c>
      <c r="AE95" s="1">
        <f t="shared" si="99"/>
        <v>2.9446204737449289E-4</v>
      </c>
      <c r="AF95" s="1">
        <f t="shared" si="100"/>
        <v>5.4305607895033359E-2</v>
      </c>
      <c r="AG95" s="2"/>
      <c r="AH95" s="1">
        <f t="shared" si="101"/>
        <v>3.7145711410074812E-2</v>
      </c>
      <c r="AI95" s="1">
        <f t="shared" si="102"/>
        <v>1.0906701906570517</v>
      </c>
      <c r="AJ95" s="1">
        <f t="shared" si="103"/>
        <v>0.99878426640143914</v>
      </c>
      <c r="AK95" s="1">
        <f t="shared" si="104"/>
        <v>-2.3864101597470731E-2</v>
      </c>
      <c r="AL95" s="1">
        <f t="shared" si="105"/>
        <v>-0.25736007495940172</v>
      </c>
      <c r="AM95" s="1">
        <f t="shared" si="106"/>
        <v>-0.12939502521733726</v>
      </c>
      <c r="AN95" s="1">
        <f t="shared" si="107"/>
        <v>12.331886884045725</v>
      </c>
      <c r="AO95" s="1">
        <f t="shared" si="108"/>
        <v>12.331886895463043</v>
      </c>
      <c r="AP95" s="1">
        <f t="shared" si="109"/>
        <v>12.331887020663451</v>
      </c>
      <c r="AQ95" s="1">
        <f t="shared" si="110"/>
        <v>12.331888393589958</v>
      </c>
      <c r="AR95" s="1">
        <f t="shared" si="111"/>
        <v>12.331903448840295</v>
      </c>
      <c r="AS95" s="1">
        <f t="shared" si="112"/>
        <v>12.332068538294131</v>
      </c>
      <c r="AT95" s="1">
        <f t="shared" si="113"/>
        <v>12.333878413218653</v>
      </c>
      <c r="AU95" s="1">
        <f t="shared" si="114"/>
        <v>12.353670718887363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-0.2680574547377102</v>
      </c>
      <c r="Q96" s="271">
        <f t="shared" si="93"/>
        <v>42525.232000000004</v>
      </c>
      <c r="S96" s="2">
        <v>1</v>
      </c>
      <c r="Y96" s="1">
        <f t="shared" si="94"/>
        <v>-0.2445405478539962</v>
      </c>
      <c r="Z96" s="1">
        <f t="shared" si="95"/>
        <v>34233.5</v>
      </c>
      <c r="AA96" s="1">
        <f t="shared" si="96"/>
        <v>-0.23176670687823298</v>
      </c>
      <c r="AB96" s="1">
        <f t="shared" si="97"/>
        <v>-0.2445405478539962</v>
      </c>
      <c r="AC96" s="1">
        <f t="shared" si="98"/>
        <v>5.9807654743191219E-2</v>
      </c>
      <c r="AE96" s="1">
        <f t="shared" si="99"/>
        <v>5.5304490937727469E-4</v>
      </c>
      <c r="AF96" s="1">
        <f t="shared" si="100"/>
        <v>5.9807654743191219E-2</v>
      </c>
      <c r="AG96" s="2"/>
      <c r="AH96" s="1">
        <f t="shared" si="101"/>
        <v>3.6290747859477231E-2</v>
      </c>
      <c r="AI96" s="1">
        <f t="shared" si="102"/>
        <v>1.0937529639086576</v>
      </c>
      <c r="AJ96" s="1">
        <f t="shared" si="103"/>
        <v>0.97622396574490722</v>
      </c>
      <c r="AK96" s="1">
        <f t="shared" si="104"/>
        <v>9.8009039502901154E-4</v>
      </c>
      <c r="AL96" s="1">
        <f t="shared" si="105"/>
        <v>1.0453586247424568E-2</v>
      </c>
      <c r="AM96" s="1">
        <f t="shared" si="106"/>
        <v>5.226840721791165E-3</v>
      </c>
      <c r="AN96" s="1">
        <f t="shared" si="107"/>
        <v>12.575886022441898</v>
      </c>
      <c r="AO96" s="1">
        <f t="shared" si="108"/>
        <v>12.575886021892847</v>
      </c>
      <c r="AP96" s="1">
        <f t="shared" si="109"/>
        <v>12.57588601603655</v>
      </c>
      <c r="AQ96" s="1">
        <f t="shared" si="110"/>
        <v>12.575885953571937</v>
      </c>
      <c r="AR96" s="1">
        <f t="shared" si="111"/>
        <v>12.575885287310035</v>
      </c>
      <c r="AS96" s="1">
        <f t="shared" si="112"/>
        <v>12.575878180807955</v>
      </c>
      <c r="AT96" s="1">
        <f t="shared" si="113"/>
        <v>12.57580238125847</v>
      </c>
      <c r="AU96" s="1">
        <f t="shared" si="114"/>
        <v>12.574993889500384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-0.27653627132662106</v>
      </c>
      <c r="Q97" s="271">
        <f t="shared" si="93"/>
        <v>42855.555099999998</v>
      </c>
      <c r="S97" s="2">
        <v>1</v>
      </c>
      <c r="Y97" s="1">
        <f t="shared" si="94"/>
        <v>-0.24253915213606236</v>
      </c>
      <c r="Z97" s="1">
        <f t="shared" si="95"/>
        <v>35185.5</v>
      </c>
      <c r="AA97" s="1">
        <f t="shared" si="96"/>
        <v>-0.24296451919226991</v>
      </c>
      <c r="AB97" s="1">
        <f t="shared" si="97"/>
        <v>-0.24253915213606236</v>
      </c>
      <c r="AC97" s="1">
        <f t="shared" si="98"/>
        <v>6.7568871324909852E-2</v>
      </c>
      <c r="AE97" s="1">
        <f t="shared" si="99"/>
        <v>1.1558041132570546E-3</v>
      </c>
      <c r="AF97" s="1">
        <f t="shared" si="100"/>
        <v>6.7568871324909852E-2</v>
      </c>
      <c r="AG97" s="2"/>
      <c r="AH97" s="1">
        <f t="shared" si="101"/>
        <v>3.3571752134351152E-2</v>
      </c>
      <c r="AI97" s="1">
        <f t="shared" si="102"/>
        <v>1.0906331569466492</v>
      </c>
      <c r="AJ97" s="1">
        <f t="shared" si="103"/>
        <v>0.89294429254614804</v>
      </c>
      <c r="AK97" s="1">
        <f t="shared" si="104"/>
        <v>2.4004367950949179E-2</v>
      </c>
      <c r="AL97" s="1">
        <f t="shared" si="105"/>
        <v>0.25890738588716139</v>
      </c>
      <c r="AM97" s="1">
        <f t="shared" si="106"/>
        <v>0.13018171296081602</v>
      </c>
      <c r="AN97" s="1">
        <f t="shared" si="107"/>
        <v>12.802266798390027</v>
      </c>
      <c r="AO97" s="1">
        <f t="shared" si="108"/>
        <v>12.802266786927733</v>
      </c>
      <c r="AP97" s="1">
        <f t="shared" si="109"/>
        <v>12.802266661191583</v>
      </c>
      <c r="AQ97" s="1">
        <f t="shared" si="110"/>
        <v>12.802265281923475</v>
      </c>
      <c r="AR97" s="1">
        <f t="shared" si="111"/>
        <v>12.802250152012739</v>
      </c>
      <c r="AS97" s="1">
        <f t="shared" si="112"/>
        <v>12.802084187747507</v>
      </c>
      <c r="AT97" s="1">
        <f t="shared" si="113"/>
        <v>12.800264111938931</v>
      </c>
      <c r="AU97" s="1">
        <f t="shared" si="114"/>
        <v>12.780354180361588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-0.27653627132662106</v>
      </c>
      <c r="Q98" s="271">
        <f t="shared" si="93"/>
        <v>42855.555500000002</v>
      </c>
      <c r="S98" s="2">
        <v>1</v>
      </c>
      <c r="Y98" s="1">
        <f t="shared" si="94"/>
        <v>-0.2421391521316153</v>
      </c>
      <c r="Z98" s="1">
        <f t="shared" si="95"/>
        <v>35185.5</v>
      </c>
      <c r="AA98" s="1">
        <f t="shared" si="96"/>
        <v>-0.24296451919226991</v>
      </c>
      <c r="AB98" s="1">
        <f t="shared" si="97"/>
        <v>-0.2421391521316153</v>
      </c>
      <c r="AC98" s="1">
        <f t="shared" si="98"/>
        <v>6.7968871329356917E-2</v>
      </c>
      <c r="AE98" s="1">
        <f t="shared" si="99"/>
        <v>1.1831618089154341E-3</v>
      </c>
      <c r="AF98" s="1">
        <f t="shared" si="100"/>
        <v>6.7968871329356917E-2</v>
      </c>
      <c r="AG98" s="2"/>
      <c r="AH98" s="1">
        <f t="shared" si="101"/>
        <v>3.3571752134351152E-2</v>
      </c>
      <c r="AI98" s="1">
        <f t="shared" si="102"/>
        <v>1.0906331569466492</v>
      </c>
      <c r="AJ98" s="1">
        <f t="shared" si="103"/>
        <v>0.89294429254614804</v>
      </c>
      <c r="AK98" s="1">
        <f t="shared" si="104"/>
        <v>2.4004367950949179E-2</v>
      </c>
      <c r="AL98" s="1">
        <f t="shared" si="105"/>
        <v>0.25890738588716139</v>
      </c>
      <c r="AM98" s="1">
        <f t="shared" si="106"/>
        <v>0.13018171296081602</v>
      </c>
      <c r="AN98" s="1">
        <f t="shared" si="107"/>
        <v>12.802266798390027</v>
      </c>
      <c r="AO98" s="1">
        <f t="shared" si="108"/>
        <v>12.802266786927733</v>
      </c>
      <c r="AP98" s="1">
        <f t="shared" si="109"/>
        <v>12.802266661191583</v>
      </c>
      <c r="AQ98" s="1">
        <f t="shared" si="110"/>
        <v>12.802265281923475</v>
      </c>
      <c r="AR98" s="1">
        <f t="shared" si="111"/>
        <v>12.802250152012739</v>
      </c>
      <c r="AS98" s="1">
        <f t="shared" si="112"/>
        <v>12.802084187747507</v>
      </c>
      <c r="AT98" s="1">
        <f t="shared" si="113"/>
        <v>12.800264111938931</v>
      </c>
      <c r="AU98" s="1">
        <f t="shared" si="114"/>
        <v>12.780354180361588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-0.27653627132662106</v>
      </c>
      <c r="Q99" s="271">
        <f t="shared" si="93"/>
        <v>42855.555899999999</v>
      </c>
      <c r="S99" s="2">
        <v>1</v>
      </c>
      <c r="Y99" s="1">
        <f t="shared" si="94"/>
        <v>-0.24173915213444419</v>
      </c>
      <c r="Z99" s="1">
        <f t="shared" si="95"/>
        <v>35185.5</v>
      </c>
      <c r="AA99" s="1">
        <f t="shared" si="96"/>
        <v>-0.24296451919226991</v>
      </c>
      <c r="AB99" s="1">
        <f t="shared" si="97"/>
        <v>-0.24173915213444419</v>
      </c>
      <c r="AC99" s="1">
        <f t="shared" si="98"/>
        <v>6.8368871326528025E-2</v>
      </c>
      <c r="AE99" s="1">
        <f t="shared" si="99"/>
        <v>1.210839504074564E-3</v>
      </c>
      <c r="AF99" s="1">
        <f t="shared" si="100"/>
        <v>6.8368871326528025E-2</v>
      </c>
      <c r="AG99" s="2"/>
      <c r="AH99" s="1">
        <f t="shared" si="101"/>
        <v>3.3571752134351152E-2</v>
      </c>
      <c r="AI99" s="1">
        <f t="shared" si="102"/>
        <v>1.0906331569466492</v>
      </c>
      <c r="AJ99" s="1">
        <f t="shared" si="103"/>
        <v>0.89294429254614804</v>
      </c>
      <c r="AK99" s="1">
        <f t="shared" si="104"/>
        <v>2.4004367950949179E-2</v>
      </c>
      <c r="AL99" s="1">
        <f t="shared" si="105"/>
        <v>0.25890738588716139</v>
      </c>
      <c r="AM99" s="1">
        <f t="shared" si="106"/>
        <v>0.13018171296081602</v>
      </c>
      <c r="AN99" s="1">
        <f t="shared" si="107"/>
        <v>12.802266798390027</v>
      </c>
      <c r="AO99" s="1">
        <f t="shared" si="108"/>
        <v>12.802266786927733</v>
      </c>
      <c r="AP99" s="1">
        <f t="shared" si="109"/>
        <v>12.802266661191583</v>
      </c>
      <c r="AQ99" s="1">
        <f t="shared" si="110"/>
        <v>12.802265281923475</v>
      </c>
      <c r="AR99" s="1">
        <f t="shared" si="111"/>
        <v>12.802250152012739</v>
      </c>
      <c r="AS99" s="1">
        <f t="shared" si="112"/>
        <v>12.802084187747507</v>
      </c>
      <c r="AT99" s="1">
        <f t="shared" si="113"/>
        <v>12.800264111938931</v>
      </c>
      <c r="AU99" s="1">
        <f t="shared" si="114"/>
        <v>12.780354180361588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-0.27667496243985545</v>
      </c>
      <c r="Q100" s="271">
        <f t="shared" si="93"/>
        <v>42860.932999999997</v>
      </c>
      <c r="S100" s="2">
        <v>1</v>
      </c>
      <c r="Y100" s="1">
        <f t="shared" si="94"/>
        <v>-0.24275172108928697</v>
      </c>
      <c r="Z100" s="1">
        <f t="shared" si="95"/>
        <v>35201</v>
      </c>
      <c r="AA100" s="1">
        <f t="shared" si="96"/>
        <v>-0.24316204135248123</v>
      </c>
      <c r="AB100" s="1">
        <f t="shared" si="97"/>
        <v>-0.24275172108928697</v>
      </c>
      <c r="AC100" s="1">
        <f t="shared" si="98"/>
        <v>6.7436162437942704E-2</v>
      </c>
      <c r="AE100" s="1">
        <f t="shared" si="99"/>
        <v>1.1507863037289194E-3</v>
      </c>
      <c r="AF100" s="1">
        <f t="shared" si="100"/>
        <v>6.7436162437942704E-2</v>
      </c>
      <c r="AG100" s="2"/>
      <c r="AH100" s="1">
        <f t="shared" si="101"/>
        <v>3.3512921087374227E-2</v>
      </c>
      <c r="AI100" s="1">
        <f t="shared" si="102"/>
        <v>1.0905356888892082</v>
      </c>
      <c r="AJ100" s="1">
        <f t="shared" si="103"/>
        <v>0.89112297064677293</v>
      </c>
      <c r="AK100" s="1">
        <f t="shared" si="104"/>
        <v>2.4369404100162473E-2</v>
      </c>
      <c r="AL100" s="1">
        <f t="shared" si="105"/>
        <v>0.26293716985513882</v>
      </c>
      <c r="AM100" s="1">
        <f t="shared" si="106"/>
        <v>0.13223129226273739</v>
      </c>
      <c r="AN100" s="1">
        <f t="shared" si="107"/>
        <v>12.805945589569982</v>
      </c>
      <c r="AO100" s="1">
        <f t="shared" si="108"/>
        <v>12.805945577992352</v>
      </c>
      <c r="AP100" s="1">
        <f t="shared" si="109"/>
        <v>12.80594545087777</v>
      </c>
      <c r="AQ100" s="1">
        <f t="shared" si="110"/>
        <v>12.805944055245348</v>
      </c>
      <c r="AR100" s="1">
        <f t="shared" si="111"/>
        <v>12.805928732173406</v>
      </c>
      <c r="AS100" s="1">
        <f t="shared" si="112"/>
        <v>12.805760499286331</v>
      </c>
      <c r="AT100" s="1">
        <f t="shared" si="113"/>
        <v>12.80391391375929</v>
      </c>
      <c r="AU100" s="1">
        <f t="shared" si="114"/>
        <v>12.78369775652582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-0.28663800652309313</v>
      </c>
      <c r="Q101" s="271">
        <f t="shared" si="93"/>
        <v>43245.213300000003</v>
      </c>
      <c r="S101" s="2">
        <v>1</v>
      </c>
      <c r="Y101" s="1">
        <f t="shared" si="94"/>
        <v>-0.23617792493920914</v>
      </c>
      <c r="Z101" s="1">
        <f t="shared" si="95"/>
        <v>36308.5</v>
      </c>
      <c r="AA101" s="1">
        <f t="shared" si="96"/>
        <v>-0.258419881582091</v>
      </c>
      <c r="AB101" s="1">
        <f t="shared" si="97"/>
        <v>-0.23617792493920914</v>
      </c>
      <c r="AC101" s="1">
        <f t="shared" si="98"/>
        <v>7.8678206524886107E-2</v>
      </c>
      <c r="AE101" s="1">
        <f t="shared" si="99"/>
        <v>2.546219833452228E-3</v>
      </c>
      <c r="AF101" s="1">
        <f t="shared" si="100"/>
        <v>7.8678206524886107E-2</v>
      </c>
      <c r="AG101" s="2"/>
      <c r="AH101" s="1">
        <f t="shared" si="101"/>
        <v>2.8218124941002107E-2</v>
      </c>
      <c r="AI101" s="1">
        <f t="shared" si="102"/>
        <v>1.0800106468703428</v>
      </c>
      <c r="AJ101" s="1">
        <f t="shared" si="103"/>
        <v>0.72729827754883736</v>
      </c>
      <c r="AK101" s="1">
        <f t="shared" si="104"/>
        <v>4.8876121022742913E-2</v>
      </c>
      <c r="AL101" s="1">
        <f t="shared" si="105"/>
        <v>0.54837398932571291</v>
      </c>
      <c r="AM101" s="1">
        <f t="shared" si="106"/>
        <v>0.28127108958392555</v>
      </c>
      <c r="AN101" s="1">
        <f t="shared" si="107"/>
        <v>13.067657537877929</v>
      </c>
      <c r="AO101" s="1">
        <f t="shared" si="108"/>
        <v>13.067657524932944</v>
      </c>
      <c r="AP101" s="1">
        <f t="shared" si="109"/>
        <v>13.06765736749456</v>
      </c>
      <c r="AQ101" s="1">
        <f t="shared" si="110"/>
        <v>13.067655452712154</v>
      </c>
      <c r="AR101" s="1">
        <f t="shared" si="111"/>
        <v>13.067632165085069</v>
      </c>
      <c r="AS101" s="1">
        <f t="shared" si="112"/>
        <v>13.067348964212458</v>
      </c>
      <c r="AT101" s="1">
        <f t="shared" si="113"/>
        <v>13.063908459045173</v>
      </c>
      <c r="AU101" s="1">
        <f t="shared" si="114"/>
        <v>13.022601666324963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-0.29651436988599356</v>
      </c>
      <c r="Q102" s="271">
        <f t="shared" si="93"/>
        <v>43622.201200000003</v>
      </c>
      <c r="S102" s="2">
        <v>1</v>
      </c>
      <c r="Y102" s="1">
        <f t="shared" si="94"/>
        <v>-0.23377682473162156</v>
      </c>
      <c r="Z102" s="1">
        <f t="shared" si="95"/>
        <v>37395</v>
      </c>
      <c r="AA102" s="1">
        <f t="shared" si="96"/>
        <v>-0.27526354515007723</v>
      </c>
      <c r="AB102" s="1">
        <f t="shared" si="97"/>
        <v>-0.23377682473162156</v>
      </c>
      <c r="AC102" s="1">
        <f t="shared" si="98"/>
        <v>8.398836989028835E-2</v>
      </c>
      <c r="AE102" s="1">
        <f t="shared" si="99"/>
        <v>3.9359995719968682E-3</v>
      </c>
      <c r="AF102" s="1">
        <f t="shared" si="100"/>
        <v>8.398836989028835E-2</v>
      </c>
      <c r="AG102" s="2"/>
      <c r="AH102" s="1">
        <f t="shared" si="101"/>
        <v>2.125082473591635E-2</v>
      </c>
      <c r="AI102" s="1">
        <f t="shared" si="102"/>
        <v>1.0638618839935745</v>
      </c>
      <c r="AJ102" s="1">
        <f t="shared" si="103"/>
        <v>0.51522154173862322</v>
      </c>
      <c r="AK102" s="1">
        <f t="shared" si="104"/>
        <v>6.8645747076069796E-2</v>
      </c>
      <c r="AL102" s="1">
        <f t="shared" si="105"/>
        <v>0.82148503815607832</v>
      </c>
      <c r="AM102" s="1">
        <f t="shared" si="106"/>
        <v>0.43551427386086361</v>
      </c>
      <c r="AN102" s="1">
        <f t="shared" si="107"/>
        <v>13.321216392435858</v>
      </c>
      <c r="AO102" s="1">
        <f t="shared" si="108"/>
        <v>13.321216386171114</v>
      </c>
      <c r="AP102" s="1">
        <f t="shared" si="109"/>
        <v>13.321216294435446</v>
      </c>
      <c r="AQ102" s="1">
        <f t="shared" si="110"/>
        <v>13.321214951136046</v>
      </c>
      <c r="AR102" s="1">
        <f t="shared" si="111"/>
        <v>13.32119528119209</v>
      </c>
      <c r="AS102" s="1">
        <f t="shared" si="112"/>
        <v>13.320907295711301</v>
      </c>
      <c r="AT102" s="1">
        <f t="shared" si="113"/>
        <v>13.31669981174818</v>
      </c>
      <c r="AU102" s="1">
        <f t="shared" si="114"/>
        <v>13.256975569708048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-0.30664429393045028</v>
      </c>
      <c r="Q103" s="271">
        <f t="shared" si="93"/>
        <v>44004.917800000003</v>
      </c>
      <c r="S103" s="2">
        <v>1</v>
      </c>
      <c r="Y103" s="1">
        <f t="shared" si="94"/>
        <v>-0.22648709344831561</v>
      </c>
      <c r="Z103" s="1">
        <f t="shared" si="95"/>
        <v>38498</v>
      </c>
      <c r="AA103" s="1">
        <f t="shared" si="96"/>
        <v>-0.29369960047559207</v>
      </c>
      <c r="AB103" s="1">
        <f t="shared" si="97"/>
        <v>-0.22648709344831561</v>
      </c>
      <c r="AC103" s="1">
        <f t="shared" si="98"/>
        <v>9.3101893936992919E-2</v>
      </c>
      <c r="AE103" s="1">
        <f t="shared" si="99"/>
        <v>6.4251767891331359E-3</v>
      </c>
      <c r="AF103" s="1">
        <f t="shared" si="100"/>
        <v>9.3101893936992919E-2</v>
      </c>
      <c r="AG103" s="2"/>
      <c r="AH103" s="1">
        <f t="shared" si="101"/>
        <v>1.2944693454858236E-2</v>
      </c>
      <c r="AI103" s="1">
        <f t="shared" si="102"/>
        <v>1.0434208014473372</v>
      </c>
      <c r="AJ103" s="1">
        <f t="shared" si="103"/>
        <v>0.27006615322699695</v>
      </c>
      <c r="AK103" s="1">
        <f t="shared" si="104"/>
        <v>8.3097610197354246E-2</v>
      </c>
      <c r="AL103" s="1">
        <f t="shared" si="105"/>
        <v>1.0892894215362716</v>
      </c>
      <c r="AM103" s="1">
        <f t="shared" si="106"/>
        <v>0.6057609252318914</v>
      </c>
      <c r="AN103" s="1">
        <f t="shared" si="107"/>
        <v>13.574197547202157</v>
      </c>
      <c r="AO103" s="1">
        <f t="shared" si="108"/>
        <v>13.574197545942386</v>
      </c>
      <c r="AP103" s="1">
        <f t="shared" si="109"/>
        <v>13.574197520766438</v>
      </c>
      <c r="AQ103" s="1">
        <f t="shared" si="110"/>
        <v>13.574197017636715</v>
      </c>
      <c r="AR103" s="1">
        <f t="shared" si="111"/>
        <v>13.574186962905465</v>
      </c>
      <c r="AS103" s="1">
        <f t="shared" si="112"/>
        <v>13.573986058998623</v>
      </c>
      <c r="AT103" s="1">
        <f t="shared" si="113"/>
        <v>13.569985096165496</v>
      </c>
      <c r="AU103" s="1">
        <f t="shared" si="114"/>
        <v>13.494908763846608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-0.29615353835359237</v>
      </c>
      <c r="Q104" s="271">
        <f t="shared" si="93"/>
        <v>43608.495199999998</v>
      </c>
      <c r="S104" s="2">
        <v>1</v>
      </c>
      <c r="Y104" s="1">
        <f t="shared" si="94"/>
        <v>-0.23439219811795614</v>
      </c>
      <c r="Z104" s="1">
        <f t="shared" si="95"/>
        <v>37355.5</v>
      </c>
      <c r="AA104" s="1">
        <f t="shared" si="96"/>
        <v>-0.27462474023933442</v>
      </c>
      <c r="AB104" s="1">
        <f t="shared" si="97"/>
        <v>-0.23439219811795614</v>
      </c>
      <c r="AC104" s="1">
        <f t="shared" si="98"/>
        <v>8.3290138349894183E-2</v>
      </c>
      <c r="AE104" s="1">
        <f t="shared" si="99"/>
        <v>3.8144631477020187E-3</v>
      </c>
      <c r="AF104" s="1">
        <f t="shared" si="100"/>
        <v>8.3290138349894183E-2</v>
      </c>
      <c r="AG104" s="2"/>
      <c r="AH104" s="1">
        <f t="shared" si="101"/>
        <v>2.1528798114257956E-2</v>
      </c>
      <c r="AI104" s="1">
        <f t="shared" si="102"/>
        <v>1.0645300723194628</v>
      </c>
      <c r="AJ104" s="1">
        <f t="shared" si="103"/>
        <v>0.52357750519442303</v>
      </c>
      <c r="AK104" s="1">
        <f t="shared" si="104"/>
        <v>6.8018001920707657E-2</v>
      </c>
      <c r="AL104" s="1">
        <f t="shared" si="105"/>
        <v>0.81170654156874467</v>
      </c>
      <c r="AM104" s="1">
        <f t="shared" si="106"/>
        <v>0.42970998177299119</v>
      </c>
      <c r="AN104" s="1">
        <f t="shared" si="107"/>
        <v>13.312068248452801</v>
      </c>
      <c r="AO104" s="1">
        <f t="shared" si="108"/>
        <v>13.312068241933209</v>
      </c>
      <c r="AP104" s="1">
        <f t="shared" si="109"/>
        <v>13.312068147276376</v>
      </c>
      <c r="AQ104" s="1">
        <f t="shared" si="110"/>
        <v>13.312066772970898</v>
      </c>
      <c r="AR104" s="1">
        <f t="shared" si="111"/>
        <v>13.312046819874272</v>
      </c>
      <c r="AS104" s="1">
        <f t="shared" si="112"/>
        <v>13.311757168726819</v>
      </c>
      <c r="AT104" s="1">
        <f t="shared" si="113"/>
        <v>13.307561094116286</v>
      </c>
      <c r="AU104" s="1">
        <f t="shared" si="114"/>
        <v>13.24845484335404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-0.29290297420894307</v>
      </c>
      <c r="Q105" s="271">
        <f t="shared" si="93"/>
        <v>43484.797100000003</v>
      </c>
      <c r="S105" s="2">
        <v>1</v>
      </c>
      <c r="Y105" s="1">
        <f t="shared" si="94"/>
        <v>-0.23698170918631048</v>
      </c>
      <c r="Z105" s="1">
        <f t="shared" si="95"/>
        <v>36999</v>
      </c>
      <c r="AA105" s="1">
        <f t="shared" si="96"/>
        <v>-0.26894246502008884</v>
      </c>
      <c r="AB105" s="1">
        <f t="shared" si="97"/>
        <v>-0.23698170918631048</v>
      </c>
      <c r="AC105" s="1">
        <f t="shared" si="98"/>
        <v>7.9881774211486789E-2</v>
      </c>
      <c r="AE105" s="1">
        <f t="shared" si="99"/>
        <v>3.1271878817315077E-3</v>
      </c>
      <c r="AF105" s="1">
        <f t="shared" si="100"/>
        <v>7.9881774211486789E-2</v>
      </c>
      <c r="AG105" s="2"/>
      <c r="AH105" s="1">
        <f t="shared" si="101"/>
        <v>2.3960509188854204E-2</v>
      </c>
      <c r="AI105" s="1">
        <f t="shared" si="102"/>
        <v>1.0703076329885406</v>
      </c>
      <c r="AJ105" s="1">
        <f t="shared" si="103"/>
        <v>0.59706761857347368</v>
      </c>
      <c r="AK105" s="1">
        <f t="shared" si="104"/>
        <v>6.2027538741991059E-2</v>
      </c>
      <c r="AL105" s="1">
        <f t="shared" si="105"/>
        <v>0.72291051012681606</v>
      </c>
      <c r="AM105" s="1">
        <f t="shared" si="106"/>
        <v>0.37806519768661506</v>
      </c>
      <c r="AN105" s="1">
        <f t="shared" si="107"/>
        <v>13.229250308905769</v>
      </c>
      <c r="AO105" s="1">
        <f t="shared" si="108"/>
        <v>13.229250299993376</v>
      </c>
      <c r="AP105" s="1">
        <f t="shared" si="109"/>
        <v>13.229250179396448</v>
      </c>
      <c r="AQ105" s="1">
        <f t="shared" si="110"/>
        <v>13.229248547555288</v>
      </c>
      <c r="AR105" s="1">
        <f t="shared" si="111"/>
        <v>13.229226466719924</v>
      </c>
      <c r="AS105" s="1">
        <f t="shared" si="112"/>
        <v>13.228927723032035</v>
      </c>
      <c r="AT105" s="1">
        <f t="shared" si="113"/>
        <v>13.224892668138397</v>
      </c>
      <c r="AU105" s="1">
        <f t="shared" si="114"/>
        <v>13.171552591576708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-0.29492132698661822</v>
      </c>
      <c r="Q106" s="271">
        <f t="shared" si="93"/>
        <v>43561.6584</v>
      </c>
      <c r="S106" s="2">
        <v>1</v>
      </c>
      <c r="Y106" s="1">
        <f t="shared" si="94"/>
        <v>-0.22999176187924533</v>
      </c>
      <c r="Z106" s="1">
        <f t="shared" si="95"/>
        <v>37220.5</v>
      </c>
      <c r="AA106" s="1">
        <f t="shared" si="96"/>
        <v>-0.27245496510112871</v>
      </c>
      <c r="AB106" s="1">
        <f t="shared" si="97"/>
        <v>-0.22999176187924533</v>
      </c>
      <c r="AC106" s="1">
        <f t="shared" si="98"/>
        <v>8.7395926992862361E-2</v>
      </c>
      <c r="AE106" s="1">
        <f t="shared" si="99"/>
        <v>4.2158484250325702E-3</v>
      </c>
      <c r="AF106" s="1">
        <f t="shared" si="100"/>
        <v>8.7395926992862361E-2</v>
      </c>
      <c r="AG106" s="2"/>
      <c r="AH106" s="1">
        <f t="shared" si="101"/>
        <v>2.2466361885489488E-2</v>
      </c>
      <c r="AI106" s="1">
        <f t="shared" si="102"/>
        <v>1.0667728314687921</v>
      </c>
      <c r="AJ106" s="1">
        <f t="shared" si="103"/>
        <v>0.55182965514691251</v>
      </c>
      <c r="AK106" s="1">
        <f t="shared" si="104"/>
        <v>6.5817686046235294E-2</v>
      </c>
      <c r="AL106" s="1">
        <f t="shared" si="105"/>
        <v>0.77819456453545066</v>
      </c>
      <c r="AM106" s="1">
        <f t="shared" si="106"/>
        <v>0.41000005982126048</v>
      </c>
      <c r="AN106" s="1">
        <f t="shared" si="107"/>
        <v>13.280759534020952</v>
      </c>
      <c r="AO106" s="1">
        <f t="shared" si="108"/>
        <v>13.280759526608991</v>
      </c>
      <c r="AP106" s="1">
        <f t="shared" si="109"/>
        <v>13.280759421970014</v>
      </c>
      <c r="AQ106" s="1">
        <f t="shared" si="110"/>
        <v>13.28075794472152</v>
      </c>
      <c r="AR106" s="1">
        <f t="shared" si="111"/>
        <v>13.280737089758366</v>
      </c>
      <c r="AS106" s="1">
        <f t="shared" si="112"/>
        <v>13.280442711352384</v>
      </c>
      <c r="AT106" s="1">
        <f t="shared" si="113"/>
        <v>13.276295381920356</v>
      </c>
      <c r="AU106" s="1">
        <f t="shared" si="114"/>
        <v>13.219333373536536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-0.3034784097499843</v>
      </c>
      <c r="Q107" s="271">
        <f t="shared" si="93"/>
        <v>43885.732799999998</v>
      </c>
      <c r="S107" s="2">
        <v>1</v>
      </c>
      <c r="Y107" s="1">
        <f t="shared" si="94"/>
        <v>-0.22695258375106897</v>
      </c>
      <c r="Z107" s="1">
        <f t="shared" si="95"/>
        <v>38154.5</v>
      </c>
      <c r="AA107" s="1">
        <f t="shared" si="96"/>
        <v>-0.28785042599972288</v>
      </c>
      <c r="AB107" s="1">
        <f t="shared" si="97"/>
        <v>-0.22695258375106897</v>
      </c>
      <c r="AC107" s="1">
        <f t="shared" si="98"/>
        <v>9.2153809749176752E-2</v>
      </c>
      <c r="AE107" s="1">
        <f t="shared" si="99"/>
        <v>5.8562020448162657E-3</v>
      </c>
      <c r="AF107" s="1">
        <f t="shared" si="100"/>
        <v>9.2153809749176752E-2</v>
      </c>
      <c r="AG107" s="2"/>
      <c r="AH107" s="1">
        <f t="shared" si="101"/>
        <v>1.5627983750261424E-2</v>
      </c>
      <c r="AI107" s="1">
        <f t="shared" si="102"/>
        <v>1.0501031217913028</v>
      </c>
      <c r="AJ107" s="1">
        <f t="shared" si="103"/>
        <v>0.34828170612409987</v>
      </c>
      <c r="AK107" s="1">
        <f t="shared" si="104"/>
        <v>7.9248066257836106E-2</v>
      </c>
      <c r="AL107" s="1">
        <f t="shared" si="105"/>
        <v>1.0070137426405179</v>
      </c>
      <c r="AM107" s="1">
        <f t="shared" si="106"/>
        <v>0.55086473342718356</v>
      </c>
      <c r="AN107" s="1">
        <f t="shared" si="107"/>
        <v>13.495945307533626</v>
      </c>
      <c r="AO107" s="1">
        <f t="shared" si="108"/>
        <v>13.49594530521046</v>
      </c>
      <c r="AP107" s="1">
        <f t="shared" si="109"/>
        <v>13.495945263787302</v>
      </c>
      <c r="AQ107" s="1">
        <f t="shared" si="110"/>
        <v>13.495944525192797</v>
      </c>
      <c r="AR107" s="1">
        <f t="shared" si="111"/>
        <v>13.495931355826098</v>
      </c>
      <c r="AS107" s="1">
        <f t="shared" si="112"/>
        <v>13.495696580965092</v>
      </c>
      <c r="AT107" s="1">
        <f t="shared" si="113"/>
        <v>13.491523473122667</v>
      </c>
      <c r="AU107" s="1">
        <f t="shared" si="114"/>
        <v>13.420810801755406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-0.3034784097499843</v>
      </c>
      <c r="Q108" s="271">
        <f t="shared" si="93"/>
        <v>43885.7336</v>
      </c>
      <c r="S108" s="2">
        <v>1</v>
      </c>
      <c r="Y108" s="1">
        <f t="shared" si="94"/>
        <v>-0.2261525837494508</v>
      </c>
      <c r="Z108" s="1">
        <f t="shared" si="95"/>
        <v>38154.5</v>
      </c>
      <c r="AA108" s="1">
        <f t="shared" si="96"/>
        <v>-0.28785042599972288</v>
      </c>
      <c r="AB108" s="1">
        <f t="shared" si="97"/>
        <v>-0.2261525837494508</v>
      </c>
      <c r="AC108" s="1">
        <f t="shared" si="98"/>
        <v>9.2953809750794925E-2</v>
      </c>
      <c r="AE108" s="1">
        <f t="shared" si="99"/>
        <v>5.9792833666647829E-3</v>
      </c>
      <c r="AF108" s="1">
        <f t="shared" si="100"/>
        <v>9.2953809750794925E-2</v>
      </c>
      <c r="AG108" s="2"/>
      <c r="AH108" s="1">
        <f t="shared" si="101"/>
        <v>1.5627983750261424E-2</v>
      </c>
      <c r="AI108" s="1">
        <f t="shared" si="102"/>
        <v>1.0501031217913028</v>
      </c>
      <c r="AJ108" s="1">
        <f t="shared" si="103"/>
        <v>0.34828170612409987</v>
      </c>
      <c r="AK108" s="1">
        <f t="shared" si="104"/>
        <v>7.9248066257836106E-2</v>
      </c>
      <c r="AL108" s="1">
        <f t="shared" si="105"/>
        <v>1.0070137426405179</v>
      </c>
      <c r="AM108" s="1">
        <f t="shared" si="106"/>
        <v>0.55086473342718356</v>
      </c>
      <c r="AN108" s="1">
        <f t="shared" si="107"/>
        <v>13.495945307533626</v>
      </c>
      <c r="AO108" s="1">
        <f t="shared" si="108"/>
        <v>13.49594530521046</v>
      </c>
      <c r="AP108" s="1">
        <f t="shared" si="109"/>
        <v>13.495945263787302</v>
      </c>
      <c r="AQ108" s="1">
        <f t="shared" si="110"/>
        <v>13.495944525192797</v>
      </c>
      <c r="AR108" s="1">
        <f t="shared" si="111"/>
        <v>13.495931355826098</v>
      </c>
      <c r="AS108" s="1">
        <f t="shared" si="112"/>
        <v>13.495696580965092</v>
      </c>
      <c r="AT108" s="1">
        <f t="shared" si="113"/>
        <v>13.491523473122667</v>
      </c>
      <c r="AU108" s="1">
        <f t="shared" si="114"/>
        <v>13.420810801755406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-0.3034784097499843</v>
      </c>
      <c r="Q109" s="271">
        <f t="shared" si="93"/>
        <v>43885.737099999998</v>
      </c>
      <c r="S109" s="2">
        <v>1</v>
      </c>
      <c r="Y109" s="1">
        <f t="shared" si="94"/>
        <v>-0.22265258375055674</v>
      </c>
      <c r="Z109" s="1">
        <f t="shared" si="95"/>
        <v>38154.5</v>
      </c>
      <c r="AA109" s="1">
        <f t="shared" si="96"/>
        <v>-0.28785042599972288</v>
      </c>
      <c r="AB109" s="1">
        <f t="shared" si="97"/>
        <v>-0.22265258375055674</v>
      </c>
      <c r="AC109" s="1">
        <f t="shared" si="98"/>
        <v>9.6453809749688979E-2</v>
      </c>
      <c r="AE109" s="1">
        <f t="shared" si="99"/>
        <v>6.5328141484897401E-3</v>
      </c>
      <c r="AF109" s="1">
        <f t="shared" si="100"/>
        <v>9.6453809749688979E-2</v>
      </c>
      <c r="AG109" s="2"/>
      <c r="AH109" s="1">
        <f t="shared" si="101"/>
        <v>1.5627983750261424E-2</v>
      </c>
      <c r="AI109" s="1">
        <f t="shared" si="102"/>
        <v>1.0501031217913028</v>
      </c>
      <c r="AJ109" s="1">
        <f t="shared" si="103"/>
        <v>0.34828170612409987</v>
      </c>
      <c r="AK109" s="1">
        <f t="shared" si="104"/>
        <v>7.9248066257836106E-2</v>
      </c>
      <c r="AL109" s="1">
        <f t="shared" si="105"/>
        <v>1.0070137426405179</v>
      </c>
      <c r="AM109" s="1">
        <f t="shared" si="106"/>
        <v>0.55086473342718356</v>
      </c>
      <c r="AN109" s="1">
        <f t="shared" si="107"/>
        <v>13.495945307533626</v>
      </c>
      <c r="AO109" s="1">
        <f t="shared" si="108"/>
        <v>13.49594530521046</v>
      </c>
      <c r="AP109" s="1">
        <f t="shared" si="109"/>
        <v>13.495945263787302</v>
      </c>
      <c r="AQ109" s="1">
        <f t="shared" si="110"/>
        <v>13.495944525192797</v>
      </c>
      <c r="AR109" s="1">
        <f t="shared" si="111"/>
        <v>13.495931355826098</v>
      </c>
      <c r="AS109" s="1">
        <f t="shared" si="112"/>
        <v>13.495696580965092</v>
      </c>
      <c r="AT109" s="1">
        <f t="shared" si="113"/>
        <v>13.491523473122667</v>
      </c>
      <c r="AU109" s="1">
        <f t="shared" si="114"/>
        <v>13.420810801755406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-0.3055970961691053</v>
      </c>
      <c r="Q110" s="271">
        <f t="shared" si="93"/>
        <v>43965.537600000003</v>
      </c>
      <c r="S110" s="2">
        <v>1</v>
      </c>
      <c r="Y110" s="1">
        <f t="shared" si="94"/>
        <v>-0.22548758278135786</v>
      </c>
      <c r="Z110" s="1">
        <f t="shared" si="95"/>
        <v>38384.5</v>
      </c>
      <c r="AA110" s="1">
        <f t="shared" si="96"/>
        <v>-0.29175811338182528</v>
      </c>
      <c r="AB110" s="1">
        <f t="shared" si="97"/>
        <v>-0.22548758278135786</v>
      </c>
      <c r="AC110" s="1">
        <f t="shared" si="98"/>
        <v>9.3948496175027485E-2</v>
      </c>
      <c r="AE110" s="1">
        <f t="shared" si="99"/>
        <v>6.4175341352216905E-3</v>
      </c>
      <c r="AF110" s="1">
        <f t="shared" si="100"/>
        <v>9.3948496175027485E-2</v>
      </c>
      <c r="AG110" s="2"/>
      <c r="AH110" s="1">
        <f t="shared" si="101"/>
        <v>1.3838982787280043E-2</v>
      </c>
      <c r="AI110" s="1">
        <f t="shared" si="102"/>
        <v>1.0456540135699688</v>
      </c>
      <c r="AJ110" s="1">
        <f t="shared" si="103"/>
        <v>0.29602748330981865</v>
      </c>
      <c r="AK110" s="1">
        <f t="shared" si="104"/>
        <v>8.1891940163813584E-2</v>
      </c>
      <c r="AL110" s="1">
        <f t="shared" si="105"/>
        <v>1.0622201222851613</v>
      </c>
      <c r="AM110" s="1">
        <f t="shared" si="106"/>
        <v>0.58740912742879503</v>
      </c>
      <c r="AN110" s="1">
        <f t="shared" si="107"/>
        <v>13.548396652833651</v>
      </c>
      <c r="AO110" s="1">
        <f t="shared" si="108"/>
        <v>13.548396651271233</v>
      </c>
      <c r="AP110" s="1">
        <f t="shared" si="109"/>
        <v>13.548396621263693</v>
      </c>
      <c r="AQ110" s="1">
        <f t="shared" si="110"/>
        <v>13.548396044944022</v>
      </c>
      <c r="AR110" s="1">
        <f t="shared" si="111"/>
        <v>13.548384976343675</v>
      </c>
      <c r="AS110" s="1">
        <f t="shared" si="112"/>
        <v>13.548172432139674</v>
      </c>
      <c r="AT110" s="1">
        <f t="shared" si="113"/>
        <v>13.544104088397145</v>
      </c>
      <c r="AU110" s="1">
        <f t="shared" si="114"/>
        <v>13.470425157740781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61"/>
  </sheetPr>
  <dimension ref="A1:AB454"/>
  <sheetViews>
    <sheetView workbookViewId="0">
      <selection activeCell="B10" sqref="B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8.2048603959236216E-3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2.5761700576193702E-3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-1.4824584569665478E-2</v>
      </c>
      <c r="F4" s="149">
        <f ca="1">+E7/O7*O18</f>
        <v>1.7209217347226573E-3</v>
      </c>
      <c r="G4" s="150">
        <f>+B18</f>
        <v>1</v>
      </c>
      <c r="H4" s="151">
        <f ca="1">ABS(F4/E4)</f>
        <v>0.11608566342183109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-1.4824584569665478E-2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-5.9289224455213098E-2</v>
      </c>
      <c r="F5" s="155">
        <f ca="1">P18*E7/O7</f>
        <v>1.8269351283634674E-3</v>
      </c>
      <c r="G5" s="156">
        <f>+B18/A18</f>
        <v>1E-4</v>
      </c>
      <c r="H5" s="151">
        <f ca="1">ABS(F5/E5)</f>
        <v>3.081394882713517E-2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-2.6853990664832132E-2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-4.2890301031008838E-3</v>
      </c>
      <c r="F6" s="159">
        <f ca="1">Q18*E7/O7</f>
        <v>5.1340917649256551E-4</v>
      </c>
      <c r="G6" s="160">
        <f>+B18/A18^2</f>
        <v>1E-8</v>
      </c>
      <c r="H6" s="151">
        <f ca="1">ABS(F6/E6)</f>
        <v>0.11970286152139172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-3.9226519168246862E-2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3.9520368902553598E-3</v>
      </c>
      <c r="F7"/>
      <c r="G7" s="164">
        <f>+B22</f>
        <v>-3.5614099543949725E-3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-5.1942170079909651E-2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0.99787451047518139</v>
      </c>
      <c r="G8" s="163"/>
      <c r="K8" s="164"/>
      <c r="U8">
        <v>0.8</v>
      </c>
      <c r="V8">
        <f t="shared" ca="1" si="0"/>
        <v>-6.5000943399820529E-2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-4.2890301031008842E-11</v>
      </c>
      <c r="F9" s="168">
        <f ca="1">H6</f>
        <v>0.11970286152139172</v>
      </c>
      <c r="G9" s="169">
        <f ca="1">F8</f>
        <v>0.99787451047518139</v>
      </c>
      <c r="K9" s="164"/>
      <c r="U9">
        <v>1</v>
      </c>
      <c r="V9">
        <f t="shared" ca="1" si="0"/>
        <v>-7.8402839127979462E-2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-9.0295654245518832E-8</v>
      </c>
      <c r="F10" s="1">
        <f ca="1">+F9*E10</f>
        <v>-1.0808648196134806E-8</v>
      </c>
      <c r="G10" t="s">
        <v>76</v>
      </c>
      <c r="U10">
        <v>1.2</v>
      </c>
      <c r="V10">
        <f t="shared" ca="1" si="0"/>
        <v>-9.2147857264386471E-2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-0.10623599780904155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-0.12066726076194471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-0.13544164612309592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-0.15055915389249519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-0.16601978407014259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-0.18182353665603801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-0.19797041165018153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-12.277088238040216</v>
      </c>
      <c r="F18" s="35">
        <f ca="1">SUM(INDIRECT(F12):INDIRECT(F13))</f>
        <v>159.83239999999995</v>
      </c>
      <c r="G18" s="35">
        <f ca="1">SUM(INDIRECT(G12):INDIRECT(G13))</f>
        <v>-12.277088238040216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-31.702775527134033</v>
      </c>
      <c r="L18" s="35">
        <f ca="1">SUM(INDIRECT(L12):INDIRECT(L13))</f>
        <v>-84.99146446502877</v>
      </c>
      <c r="N18">
        <f ca="1">SUM(INDIRECT(N12):INDIRECT(N13))</f>
        <v>1.0308273084079908E-3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-0.21446040905257308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-0.23129352886321275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-0.24846977108210047</v>
      </c>
      <c r="AA20">
        <v>20</v>
      </c>
      <c r="AB20" t="s">
        <v>255</v>
      </c>
    </row>
    <row r="21" spans="1:28">
      <c r="A21" s="174">
        <v>-4740.5</v>
      </c>
      <c r="B21" s="174">
        <v>1.164154844531653E-2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1.164154844531653E-2</v>
      </c>
      <c r="F21" s="61">
        <f t="shared" ref="F21:F84" si="7">$C21*D21</f>
        <v>-0.47405000000000003</v>
      </c>
      <c r="G21" s="61">
        <f t="shared" ref="G21:G84" si="8">$C21*E21</f>
        <v>1.164154844531653E-2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-5.5186760405023013E-3</v>
      </c>
      <c r="L21" s="61">
        <f t="shared" ref="L21:L84" si="13">C21*E21*D21*D21</f>
        <v>2.6161283770001161E-3</v>
      </c>
      <c r="M21" s="61">
        <f t="shared" ref="M21:M84" ca="1" si="14">+E$4+E$5*D21+E$6*D21^2</f>
        <v>1.2317626845134535E-2</v>
      </c>
      <c r="N21" s="61">
        <f t="shared" ref="N21:N84" ca="1" si="15">C21*(M21-E21)^2</f>
        <v>4.5708200270047446E-7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-6.7607839981800519E-4</v>
      </c>
      <c r="U21">
        <v>3.4</v>
      </c>
      <c r="V21">
        <f t="shared" ca="1" si="0"/>
        <v>-0.26598913570923621</v>
      </c>
      <c r="AA21">
        <v>21</v>
      </c>
      <c r="AB21" t="s">
        <v>256</v>
      </c>
    </row>
    <row r="22" spans="1:28">
      <c r="A22" s="174">
        <v>-1643.5</v>
      </c>
      <c r="B22" s="174">
        <v>-3.5614099543949725E-3</v>
      </c>
      <c r="C22" s="174">
        <v>1</v>
      </c>
      <c r="D22" s="176">
        <f t="shared" si="5"/>
        <v>-0.16435</v>
      </c>
      <c r="E22" s="176">
        <f t="shared" si="6"/>
        <v>-3.5614099543949725E-3</v>
      </c>
      <c r="F22" s="61">
        <f t="shared" si="7"/>
        <v>-0.16435</v>
      </c>
      <c r="G22" s="61">
        <f t="shared" si="8"/>
        <v>-3.5614099543949725E-3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5.8531772600481369E-4</v>
      </c>
      <c r="L22" s="61">
        <f t="shared" si="13"/>
        <v>-9.6196968268891131E-5</v>
      </c>
      <c r="M22" s="61">
        <f t="shared" ca="1" si="14"/>
        <v>-5.1962511901662307E-3</v>
      </c>
      <c r="N22" s="61">
        <f t="shared" ca="1" si="15"/>
        <v>2.6727058661780943E-6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1.6348412357712581E-3</v>
      </c>
      <c r="U22">
        <v>3.6</v>
      </c>
      <c r="V22">
        <f t="shared" ca="1" si="0"/>
        <v>-0.28385162274462011</v>
      </c>
      <c r="AA22">
        <v>22</v>
      </c>
      <c r="AB22" t="s">
        <v>134</v>
      </c>
    </row>
    <row r="23" spans="1:28">
      <c r="A23" s="174">
        <v>2580</v>
      </c>
      <c r="B23" s="174">
        <v>-3.1196326524895103E-2</v>
      </c>
      <c r="C23" s="174">
        <v>1</v>
      </c>
      <c r="D23" s="176">
        <f t="shared" si="5"/>
        <v>0.25800000000000001</v>
      </c>
      <c r="E23" s="176">
        <f t="shared" si="6"/>
        <v>-3.1196326524895103E-2</v>
      </c>
      <c r="F23" s="61">
        <f t="shared" si="7"/>
        <v>0.25800000000000001</v>
      </c>
      <c r="G23" s="61">
        <f t="shared" si="8"/>
        <v>-3.1196326524895103E-2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-8.0486522434229362E-3</v>
      </c>
      <c r="L23" s="61">
        <f t="shared" si="13"/>
        <v>-2.0765522788031175E-3</v>
      </c>
      <c r="M23" s="61">
        <f t="shared" ca="1" si="14"/>
        <v>-3.0406699478893264E-2</v>
      </c>
      <c r="N23" s="61">
        <f t="shared" ca="1" si="15"/>
        <v>6.235108717775901E-7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-7.8962704600183883E-4</v>
      </c>
      <c r="AA23">
        <v>23</v>
      </c>
      <c r="AB23" t="s">
        <v>257</v>
      </c>
    </row>
    <row r="24" spans="1:28">
      <c r="A24" s="174">
        <v>3628</v>
      </c>
      <c r="B24" s="174">
        <v>-3.7510364724547725E-2</v>
      </c>
      <c r="C24" s="174">
        <v>1</v>
      </c>
      <c r="D24" s="176">
        <f t="shared" si="5"/>
        <v>0.36280000000000001</v>
      </c>
      <c r="E24" s="176">
        <f t="shared" si="6"/>
        <v>-3.7510364724547725E-2</v>
      </c>
      <c r="F24" s="61">
        <f t="shared" si="7"/>
        <v>0.36280000000000001</v>
      </c>
      <c r="G24" s="61">
        <f t="shared" si="8"/>
        <v>-3.7510364724547725E-2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-1.3608760322065915E-2</v>
      </c>
      <c r="L24" s="61">
        <f t="shared" si="13"/>
        <v>-4.9372582448455144E-3</v>
      </c>
      <c r="M24" s="61">
        <f t="shared" ca="1" si="14"/>
        <v>-3.6899253814062526E-2</v>
      </c>
      <c r="N24" s="61">
        <f t="shared" ca="1" si="15"/>
        <v>3.734565449140491E-7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-6.1111091048519917E-4</v>
      </c>
      <c r="AA24">
        <v>24</v>
      </c>
      <c r="AB24" t="s">
        <v>179</v>
      </c>
    </row>
    <row r="25" spans="1:28">
      <c r="A25" s="174">
        <v>3671</v>
      </c>
      <c r="B25" s="174">
        <v>-3.7747565944479491E-2</v>
      </c>
      <c r="C25" s="174">
        <v>1</v>
      </c>
      <c r="D25" s="176">
        <f t="shared" si="5"/>
        <v>0.36709999999999998</v>
      </c>
      <c r="E25" s="176">
        <f t="shared" si="6"/>
        <v>-3.7747565944479491E-2</v>
      </c>
      <c r="F25" s="61">
        <f t="shared" si="7"/>
        <v>0.36709999999999998</v>
      </c>
      <c r="G25" s="61">
        <f t="shared" si="8"/>
        <v>-3.7747565944479491E-2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-1.385713145821842E-2</v>
      </c>
      <c r="L25" s="61">
        <f t="shared" si="13"/>
        <v>-5.0869529583119815E-3</v>
      </c>
      <c r="M25" s="61">
        <f t="shared" ca="1" si="14"/>
        <v>-3.7167658900430625E-2</v>
      </c>
      <c r="N25" s="61">
        <f t="shared" ca="1" si="15"/>
        <v>3.3629217973749377E-7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-5.7990704404886628E-4</v>
      </c>
      <c r="AA25">
        <v>26</v>
      </c>
      <c r="AB25" t="s">
        <v>258</v>
      </c>
    </row>
    <row r="26" spans="1:28">
      <c r="A26" s="174">
        <v>8169</v>
      </c>
      <c r="B26" s="174">
        <v>-6.4259491708326788E-2</v>
      </c>
      <c r="C26" s="174">
        <v>1</v>
      </c>
      <c r="D26" s="176">
        <f t="shared" si="5"/>
        <v>0.81689999999999996</v>
      </c>
      <c r="E26" s="176">
        <f t="shared" si="6"/>
        <v>-6.4259491708326788E-2</v>
      </c>
      <c r="F26" s="61">
        <f t="shared" si="7"/>
        <v>0.81689999999999996</v>
      </c>
      <c r="G26" s="61">
        <f t="shared" si="8"/>
        <v>-6.4259491708326788E-2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-5.249357877653215E-2</v>
      </c>
      <c r="L26" s="61">
        <f t="shared" si="13"/>
        <v>-4.2882004502549115E-2</v>
      </c>
      <c r="M26" s="61">
        <f t="shared" ca="1" si="14"/>
        <v>-6.6120131656989212E-2</v>
      </c>
      <c r="N26" s="61">
        <f t="shared" ca="1" si="15"/>
        <v>3.4619810185585064E-6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1.8606399486624237E-3</v>
      </c>
    </row>
    <row r="27" spans="1:28">
      <c r="A27" s="174">
        <v>14204</v>
      </c>
      <c r="B27" s="174">
        <v>-0.10270661065590533</v>
      </c>
      <c r="C27" s="174">
        <v>1</v>
      </c>
      <c r="D27" s="176">
        <f t="shared" si="5"/>
        <v>1.4204000000000001</v>
      </c>
      <c r="E27" s="176">
        <f t="shared" si="6"/>
        <v>-0.10270661065590533</v>
      </c>
      <c r="F27" s="61">
        <f t="shared" si="7"/>
        <v>1.4204000000000001</v>
      </c>
      <c r="G27" s="61">
        <f t="shared" si="8"/>
        <v>-0.10270661065590533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-0.14588446977564795</v>
      </c>
      <c r="L27" s="61">
        <f t="shared" si="13"/>
        <v>-0.20721430086933038</v>
      </c>
      <c r="M27" s="61">
        <f t="shared" ca="1" si="14"/>
        <v>-0.10769227231018473</v>
      </c>
      <c r="N27" s="61">
        <f t="shared" ca="1" si="15"/>
        <v>2.4856822130951974E-5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4.9856616542793969E-3</v>
      </c>
    </row>
    <row r="28" spans="1:28">
      <c r="A28" s="174">
        <v>15222.5</v>
      </c>
      <c r="B28" s="174">
        <v>-0.12618890566706831</v>
      </c>
      <c r="C28" s="174">
        <v>1</v>
      </c>
      <c r="D28" s="176">
        <f t="shared" si="5"/>
        <v>1.5222500000000001</v>
      </c>
      <c r="E28" s="176">
        <f t="shared" si="6"/>
        <v>-0.12618890566706831</v>
      </c>
      <c r="F28" s="61">
        <f t="shared" si="7"/>
        <v>1.5222500000000001</v>
      </c>
      <c r="G28" s="61">
        <f t="shared" si="8"/>
        <v>-0.12618890566706831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-0.19209106165169473</v>
      </c>
      <c r="L28" s="61">
        <f t="shared" si="13"/>
        <v>-0.29241061859929235</v>
      </c>
      <c r="M28" s="61">
        <f t="shared" ca="1" si="14"/>
        <v>-0.11501634032593802</v>
      </c>
      <c r="N28" s="61">
        <f t="shared" ca="1" si="15"/>
        <v>1.2482621630182571E-4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-1.1172565341130286E-2</v>
      </c>
    </row>
    <row r="29" spans="1:28">
      <c r="A29" s="174">
        <v>19338.5</v>
      </c>
      <c r="B29" s="174">
        <v>-0.1416797384130756</v>
      </c>
      <c r="C29" s="174">
        <v>1</v>
      </c>
      <c r="D29" s="176">
        <f t="shared" si="5"/>
        <v>1.9338500000000001</v>
      </c>
      <c r="E29" s="176">
        <f t="shared" si="6"/>
        <v>-0.1416797384130756</v>
      </c>
      <c r="F29" s="61">
        <f t="shared" si="7"/>
        <v>1.9338500000000001</v>
      </c>
      <c r="G29" s="61">
        <f t="shared" si="8"/>
        <v>-0.1416797384130756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-0.27398736213012626</v>
      </c>
      <c r="L29" s="61">
        <f t="shared" si="13"/>
        <v>-0.52985046025534466</v>
      </c>
      <c r="M29" s="61">
        <f t="shared" ca="1" si="14"/>
        <v>-0.1455210623639307</v>
      </c>
      <c r="N29" s="61">
        <f t="shared" ca="1" si="15"/>
        <v>1.475576969541301E-5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3.8413239508550967E-3</v>
      </c>
    </row>
    <row r="30" spans="1:28">
      <c r="A30" s="174">
        <v>19407.5</v>
      </c>
      <c r="B30" s="174">
        <v>-0.14599575920996211</v>
      </c>
      <c r="C30" s="174">
        <v>1</v>
      </c>
      <c r="D30" s="176">
        <f t="shared" si="5"/>
        <v>1.94075</v>
      </c>
      <c r="E30" s="176">
        <f t="shared" si="6"/>
        <v>-0.14599575920996211</v>
      </c>
      <c r="F30" s="61">
        <f t="shared" si="7"/>
        <v>1.94075</v>
      </c>
      <c r="G30" s="61">
        <f t="shared" si="8"/>
        <v>-0.14599575920996211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-0.28334126968673395</v>
      </c>
      <c r="L30" s="61">
        <f t="shared" si="13"/>
        <v>-0.54989456914452894</v>
      </c>
      <c r="M30" s="61">
        <f t="shared" ca="1" si="14"/>
        <v>-0.14604482411733025</v>
      </c>
      <c r="N30" s="61">
        <f t="shared" ca="1" si="15"/>
        <v>2.407365135044198E-9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4.9064907368140398E-5</v>
      </c>
    </row>
    <row r="31" spans="1:28">
      <c r="A31" s="174">
        <v>19525.5</v>
      </c>
      <c r="B31" s="174">
        <v>-0.14254467340169974</v>
      </c>
      <c r="C31" s="174">
        <v>1</v>
      </c>
      <c r="D31" s="176">
        <f t="shared" si="5"/>
        <v>1.95255</v>
      </c>
      <c r="E31" s="176">
        <f t="shared" si="6"/>
        <v>-0.14254467340169974</v>
      </c>
      <c r="F31" s="61">
        <f t="shared" si="7"/>
        <v>1.95255</v>
      </c>
      <c r="G31" s="61">
        <f t="shared" si="8"/>
        <v>-0.14254467340169974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-0.27832560205048884</v>
      </c>
      <c r="L31" s="61">
        <f t="shared" si="13"/>
        <v>-0.54344465428368194</v>
      </c>
      <c r="M31" s="61">
        <f t="shared" ca="1" si="14"/>
        <v>-0.14694147904052651</v>
      </c>
      <c r="N31" s="61">
        <f t="shared" ca="1" si="15"/>
        <v>1.9331899825618905E-5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4.3968056388267729E-3</v>
      </c>
    </row>
    <row r="32" spans="1:28">
      <c r="A32" s="174">
        <v>19534</v>
      </c>
      <c r="B32" s="174">
        <v>-0.14457607985819665</v>
      </c>
      <c r="C32" s="174">
        <v>1</v>
      </c>
      <c r="D32" s="176">
        <f t="shared" si="5"/>
        <v>1.9534</v>
      </c>
      <c r="E32" s="176">
        <f t="shared" si="6"/>
        <v>-0.14457607985819665</v>
      </c>
      <c r="F32" s="61">
        <f t="shared" si="7"/>
        <v>1.9534</v>
      </c>
      <c r="G32" s="61">
        <f t="shared" si="8"/>
        <v>-0.14457607985819665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-0.28241491439500133</v>
      </c>
      <c r="L32" s="61">
        <f t="shared" si="13"/>
        <v>-0.5516692937791956</v>
      </c>
      <c r="M32" s="61">
        <f t="shared" ca="1" si="14"/>
        <v>-0.14700611470787495</v>
      </c>
      <c r="N32" s="61">
        <f t="shared" ca="1" si="15"/>
        <v>5.9050693706510262E-6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2.4300348496782975E-3</v>
      </c>
    </row>
    <row r="33" spans="1:18">
      <c r="A33" s="174">
        <v>19583</v>
      </c>
      <c r="B33" s="174">
        <v>-0.14450618633806345</v>
      </c>
      <c r="C33" s="174">
        <v>1</v>
      </c>
      <c r="D33" s="176">
        <f t="shared" si="5"/>
        <v>1.9582999999999999</v>
      </c>
      <c r="E33" s="176">
        <f t="shared" si="6"/>
        <v>-0.14450618633806345</v>
      </c>
      <c r="F33" s="61">
        <f t="shared" si="7"/>
        <v>1.9582999999999999</v>
      </c>
      <c r="G33" s="61">
        <f t="shared" si="8"/>
        <v>-0.14450618633806345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-0.28298646470582967</v>
      </c>
      <c r="L33" s="61">
        <f t="shared" si="13"/>
        <v>-0.5541723938334262</v>
      </c>
      <c r="M33" s="61">
        <f t="shared" ca="1" si="14"/>
        <v>-0.14737884116307157</v>
      </c>
      <c r="N33" s="61">
        <f t="shared" ca="1" si="15"/>
        <v>8.2521457436424302E-6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2.8726548250081196E-3</v>
      </c>
    </row>
    <row r="34" spans="1:18">
      <c r="A34" s="174">
        <v>19594.5</v>
      </c>
      <c r="B34" s="174">
        <v>-0.1445790514192295</v>
      </c>
      <c r="C34" s="174">
        <v>1</v>
      </c>
      <c r="D34" s="176">
        <f t="shared" si="5"/>
        <v>1.9594499999999999</v>
      </c>
      <c r="E34" s="176">
        <f t="shared" si="6"/>
        <v>-0.1445790514192295</v>
      </c>
      <c r="F34" s="61">
        <f t="shared" si="7"/>
        <v>1.9594499999999999</v>
      </c>
      <c r="G34" s="61">
        <f t="shared" si="8"/>
        <v>-0.1445790514192295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-0.28329542230340921</v>
      </c>
      <c r="L34" s="61">
        <f t="shared" si="13"/>
        <v>-0.55510321523241513</v>
      </c>
      <c r="M34" s="61">
        <f t="shared" ca="1" si="14"/>
        <v>-0.14746634762103447</v>
      </c>
      <c r="N34" s="61">
        <f t="shared" ca="1" si="15"/>
        <v>8.336479356957424E-6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2.887296201804973E-3</v>
      </c>
    </row>
    <row r="35" spans="1:18">
      <c r="A35" s="174">
        <v>20450.5</v>
      </c>
      <c r="B35" s="174">
        <v>-0.15669191913600367</v>
      </c>
      <c r="C35" s="174">
        <v>1</v>
      </c>
      <c r="D35" s="176">
        <f t="shared" si="5"/>
        <v>2.0450499999999998</v>
      </c>
      <c r="E35" s="176">
        <f t="shared" si="6"/>
        <v>-0.15669191913600367</v>
      </c>
      <c r="F35" s="61">
        <f t="shared" si="7"/>
        <v>2.0450499999999998</v>
      </c>
      <c r="G35" s="61">
        <f t="shared" si="8"/>
        <v>-0.15669191913600367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-0.32044280922908425</v>
      </c>
      <c r="L35" s="61">
        <f t="shared" si="13"/>
        <v>-0.65532156701393873</v>
      </c>
      <c r="M35" s="61">
        <f t="shared" ca="1" si="14"/>
        <v>-0.15401172127609813</v>
      </c>
      <c r="N35" s="61">
        <f t="shared" ca="1" si="15"/>
        <v>7.1834605682421879E-6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-2.6801978599055309E-3</v>
      </c>
    </row>
    <row r="36" spans="1:18">
      <c r="A36" s="174">
        <v>20451</v>
      </c>
      <c r="B36" s="174">
        <v>-0.15178264268506192</v>
      </c>
      <c r="C36" s="174">
        <v>1</v>
      </c>
      <c r="D36" s="176">
        <f t="shared" si="5"/>
        <v>2.0451000000000001</v>
      </c>
      <c r="E36" s="176">
        <f t="shared" si="6"/>
        <v>-0.15178264268506192</v>
      </c>
      <c r="F36" s="61">
        <f t="shared" si="7"/>
        <v>2.0451000000000001</v>
      </c>
      <c r="G36" s="61">
        <f t="shared" si="8"/>
        <v>-0.15178264268506192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-0.31041068255522014</v>
      </c>
      <c r="L36" s="61">
        <f t="shared" si="13"/>
        <v>-0.63482088689368077</v>
      </c>
      <c r="M36" s="61">
        <f t="shared" ca="1" si="14"/>
        <v>-0.15401556287614473</v>
      </c>
      <c r="N36" s="61">
        <f t="shared" ca="1" si="15"/>
        <v>4.9859325797453175E-6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2.2329201910828156E-3</v>
      </c>
    </row>
    <row r="37" spans="1:18">
      <c r="A37" s="174">
        <v>20473.5</v>
      </c>
      <c r="B37" s="174">
        <v>-0.1536655533816936</v>
      </c>
      <c r="C37" s="174">
        <v>1</v>
      </c>
      <c r="D37" s="176">
        <f t="shared" si="5"/>
        <v>2.0473499999999998</v>
      </c>
      <c r="E37" s="176">
        <f t="shared" si="6"/>
        <v>-0.1536655533816936</v>
      </c>
      <c r="F37" s="61">
        <f t="shared" si="7"/>
        <v>2.0473499999999998</v>
      </c>
      <c r="G37" s="61">
        <f t="shared" si="8"/>
        <v>-0.1536655533816936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-0.31460717071601035</v>
      </c>
      <c r="L37" s="61">
        <f t="shared" si="13"/>
        <v>-0.64411099096542368</v>
      </c>
      <c r="M37" s="61">
        <f t="shared" ca="1" si="14"/>
        <v>-0.15418845707397116</v>
      </c>
      <c r="N37" s="61">
        <f t="shared" ca="1" si="15"/>
        <v>2.73428271397505E-7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5.2290369227755984E-4</v>
      </c>
    </row>
    <row r="38" spans="1:18">
      <c r="A38" s="174">
        <v>20474</v>
      </c>
      <c r="B38" s="174">
        <v>-0.1544562925345041</v>
      </c>
      <c r="C38" s="174">
        <v>1</v>
      </c>
      <c r="D38" s="176">
        <f t="shared" si="5"/>
        <v>2.0474000000000001</v>
      </c>
      <c r="E38" s="176">
        <f t="shared" si="6"/>
        <v>-0.1544562925345041</v>
      </c>
      <c r="F38" s="61">
        <f t="shared" si="7"/>
        <v>2.0474000000000001</v>
      </c>
      <c r="G38" s="61">
        <f t="shared" si="8"/>
        <v>-0.1544562925345041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-0.31623381333514372</v>
      </c>
      <c r="L38" s="61">
        <f t="shared" si="13"/>
        <v>-0.64745710942237333</v>
      </c>
      <c r="M38" s="61">
        <f t="shared" ca="1" si="14"/>
        <v>-0.15419229966049469</v>
      </c>
      <c r="N38" s="61">
        <f t="shared" ca="1" si="15"/>
        <v>6.9692237527748787E-8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-2.6399287400941107E-4</v>
      </c>
    </row>
    <row r="39" spans="1:18">
      <c r="A39" s="174">
        <v>20511.5</v>
      </c>
      <c r="B39" s="174">
        <v>-0.15166269459258955</v>
      </c>
      <c r="C39" s="174">
        <v>1</v>
      </c>
      <c r="D39" s="176">
        <f t="shared" si="5"/>
        <v>2.0511499999999998</v>
      </c>
      <c r="E39" s="176">
        <f t="shared" si="6"/>
        <v>-0.15166269459258955</v>
      </c>
      <c r="F39" s="61">
        <f t="shared" si="7"/>
        <v>2.0511499999999998</v>
      </c>
      <c r="G39" s="61">
        <f t="shared" si="8"/>
        <v>-0.15166269459258955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-0.31108293601358999</v>
      </c>
      <c r="L39" s="61">
        <f t="shared" si="13"/>
        <v>-0.63807776420427509</v>
      </c>
      <c r="M39" s="61">
        <f t="shared" ca="1" si="14"/>
        <v>-0.1544805547684357</v>
      </c>
      <c r="N39" s="61">
        <f t="shared" ca="1" si="15"/>
        <v>7.9403359706196875E-6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2.8178601758461486E-3</v>
      </c>
    </row>
    <row r="40" spans="1:18">
      <c r="A40" s="174">
        <v>20551.5</v>
      </c>
      <c r="B40" s="174">
        <v>-0.15582495409435038</v>
      </c>
      <c r="C40" s="174">
        <v>1</v>
      </c>
      <c r="D40" s="176">
        <f t="shared" si="5"/>
        <v>2.0551499999999998</v>
      </c>
      <c r="E40" s="176">
        <f t="shared" si="6"/>
        <v>-0.15582495409435038</v>
      </c>
      <c r="F40" s="61">
        <f t="shared" si="7"/>
        <v>2.0551499999999998</v>
      </c>
      <c r="G40" s="61">
        <f t="shared" si="8"/>
        <v>-0.15582495409435038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-0.32024365440700414</v>
      </c>
      <c r="L40" s="61">
        <f t="shared" si="13"/>
        <v>-0.65814874635455445</v>
      </c>
      <c r="M40" s="61">
        <f t="shared" ca="1" si="14"/>
        <v>-0.15478815984350602</v>
      </c>
      <c r="N40" s="61">
        <f t="shared" ca="1" si="15"/>
        <v>1.0749423185839029E-6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-1.0367942508443528E-3</v>
      </c>
    </row>
    <row r="41" spans="1:18">
      <c r="A41" s="174">
        <v>20554.5</v>
      </c>
      <c r="B41" s="174">
        <v>-0.15516971068754332</v>
      </c>
      <c r="C41" s="174">
        <v>1</v>
      </c>
      <c r="D41" s="176">
        <f t="shared" si="5"/>
        <v>2.05545</v>
      </c>
      <c r="E41" s="176">
        <f t="shared" si="6"/>
        <v>-0.15516971068754332</v>
      </c>
      <c r="F41" s="61">
        <f t="shared" si="7"/>
        <v>2.05545</v>
      </c>
      <c r="G41" s="61">
        <f t="shared" si="8"/>
        <v>-0.15516971068754332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-0.31894358183271093</v>
      </c>
      <c r="L41" s="61">
        <f t="shared" si="13"/>
        <v>-0.65557258527804574</v>
      </c>
      <c r="M41" s="61">
        <f t="shared" ca="1" si="14"/>
        <v>-0.15481123575698513</v>
      </c>
      <c r="N41" s="61">
        <f t="shared" ca="1" si="15"/>
        <v>1.2850427583869453E-7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-3.5847493055818358E-4</v>
      </c>
    </row>
    <row r="42" spans="1:18">
      <c r="A42" s="174">
        <v>20577.5</v>
      </c>
      <c r="B42" s="174">
        <v>-0.15824658118670898</v>
      </c>
      <c r="C42" s="174">
        <v>1</v>
      </c>
      <c r="D42" s="176">
        <f t="shared" si="5"/>
        <v>2.05775</v>
      </c>
      <c r="E42" s="176">
        <f t="shared" si="6"/>
        <v>-0.15824658118670898</v>
      </c>
      <c r="F42" s="61">
        <f t="shared" si="7"/>
        <v>2.05775</v>
      </c>
      <c r="G42" s="61">
        <f t="shared" si="8"/>
        <v>-0.15824658118670898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-0.32563190243695039</v>
      </c>
      <c r="L42" s="61">
        <f t="shared" si="13"/>
        <v>-0.67006904723963467</v>
      </c>
      <c r="M42" s="61">
        <f t="shared" ca="1" si="14"/>
        <v>-0.15498817674205828</v>
      </c>
      <c r="N42" s="61">
        <f t="shared" ca="1" si="15"/>
        <v>1.0617199524919422E-5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-3.2584044446506977E-3</v>
      </c>
    </row>
    <row r="43" spans="1:18">
      <c r="A43" s="174">
        <v>20632</v>
      </c>
      <c r="B43" s="174">
        <v>-0.15484679194141507</v>
      </c>
      <c r="C43" s="174">
        <v>1</v>
      </c>
      <c r="D43" s="176">
        <f t="shared" si="5"/>
        <v>2.0632000000000001</v>
      </c>
      <c r="E43" s="176">
        <f t="shared" si="6"/>
        <v>-0.15484679194141507</v>
      </c>
      <c r="F43" s="61">
        <f t="shared" si="7"/>
        <v>2.0632000000000001</v>
      </c>
      <c r="G43" s="61">
        <f t="shared" si="8"/>
        <v>-0.15484679194141507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-0.31947990113352759</v>
      </c>
      <c r="L43" s="61">
        <f t="shared" si="13"/>
        <v>-0.65915093201869412</v>
      </c>
      <c r="M43" s="61">
        <f t="shared" ca="1" si="14"/>
        <v>-0.1554076311037276</v>
      </c>
      <c r="N43" s="61">
        <f t="shared" ca="1" si="15"/>
        <v>3.1454056598342256E-7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5.6083916231253195E-4</v>
      </c>
    </row>
    <row r="44" spans="1:18">
      <c r="A44" s="174">
        <v>21197</v>
      </c>
      <c r="B44" s="174">
        <v>-0.16701413806352322</v>
      </c>
      <c r="C44" s="174">
        <v>1</v>
      </c>
      <c r="D44" s="176">
        <f t="shared" si="5"/>
        <v>2.1196999999999999</v>
      </c>
      <c r="E44" s="176">
        <f t="shared" si="6"/>
        <v>-0.16701413806352322</v>
      </c>
      <c r="F44" s="61">
        <f t="shared" si="7"/>
        <v>2.1196999999999999</v>
      </c>
      <c r="G44" s="61">
        <f t="shared" si="8"/>
        <v>-0.16701413806352322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-0.35401986845325017</v>
      </c>
      <c r="L44" s="61">
        <f t="shared" si="13"/>
        <v>-0.75041591516035433</v>
      </c>
      <c r="M44" s="61">
        <f t="shared" ca="1" si="14"/>
        <v>-0.15977111528247886</v>
      </c>
      <c r="N44" s="61">
        <f t="shared" ca="1" si="15"/>
        <v>5.2461379006727517E-5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-7.2430227810443559E-3</v>
      </c>
    </row>
    <row r="45" spans="1:18">
      <c r="A45" s="174">
        <v>21200</v>
      </c>
      <c r="B45" s="174">
        <v>-0.16116144880674482</v>
      </c>
      <c r="C45" s="174">
        <v>1</v>
      </c>
      <c r="D45" s="176">
        <f t="shared" si="5"/>
        <v>2.12</v>
      </c>
      <c r="E45" s="176">
        <f t="shared" si="6"/>
        <v>-0.16116144880674482</v>
      </c>
      <c r="F45" s="61">
        <f t="shared" si="7"/>
        <v>2.12</v>
      </c>
      <c r="G45" s="61">
        <f t="shared" si="8"/>
        <v>-0.16116144880674482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-0.34166227147029904</v>
      </c>
      <c r="L45" s="61">
        <f t="shared" si="13"/>
        <v>-0.72432401551703396</v>
      </c>
      <c r="M45" s="61">
        <f t="shared" ca="1" si="14"/>
        <v>-0.15979435731009389</v>
      </c>
      <c r="N45" s="61">
        <f t="shared" ca="1" si="15"/>
        <v>1.8689391602152785E-6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-1.3670914966509295E-3</v>
      </c>
    </row>
    <row r="46" spans="1:18">
      <c r="A46" s="174">
        <v>22548</v>
      </c>
      <c r="B46" s="174">
        <v>-0.16910650286044623</v>
      </c>
      <c r="C46" s="174">
        <v>1</v>
      </c>
      <c r="D46" s="176">
        <f t="shared" si="5"/>
        <v>2.2547999999999999</v>
      </c>
      <c r="E46" s="176">
        <f t="shared" si="6"/>
        <v>-0.16910650286044623</v>
      </c>
      <c r="F46" s="61">
        <f t="shared" si="7"/>
        <v>2.2547999999999999</v>
      </c>
      <c r="G46" s="61">
        <f t="shared" si="8"/>
        <v>-0.16910650286044623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-0.38130134264973414</v>
      </c>
      <c r="L46" s="61">
        <f t="shared" si="13"/>
        <v>-0.85975826740662054</v>
      </c>
      <c r="M46" s="61">
        <f t="shared" ca="1" si="14"/>
        <v>-0.17031588463770875</v>
      </c>
      <c r="N46" s="61">
        <f t="shared" ca="1" si="15"/>
        <v>1.4626042831746363E-6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1.2093817772625137E-3</v>
      </c>
    </row>
    <row r="47" spans="1:18">
      <c r="A47" s="174">
        <v>22552.5</v>
      </c>
      <c r="B47" s="174">
        <v>-0.17003476339766596</v>
      </c>
      <c r="C47" s="174">
        <v>1</v>
      </c>
      <c r="D47" s="176">
        <f t="shared" si="5"/>
        <v>2.2552500000000002</v>
      </c>
      <c r="E47" s="176">
        <f t="shared" si="6"/>
        <v>-0.17003476339766596</v>
      </c>
      <c r="F47" s="61">
        <f t="shared" si="7"/>
        <v>2.2552500000000002</v>
      </c>
      <c r="G47" s="61">
        <f t="shared" si="8"/>
        <v>-0.17003476339766596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-0.38347090015258617</v>
      </c>
      <c r="L47" s="61">
        <f t="shared" si="13"/>
        <v>-0.86482274756912003</v>
      </c>
      <c r="M47" s="61">
        <f t="shared" ca="1" si="14"/>
        <v>-0.17035126947181103</v>
      </c>
      <c r="N47" s="61">
        <f t="shared" ca="1" si="15"/>
        <v>1.0017609497072654E-7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3.1650607414507315E-4</v>
      </c>
    </row>
    <row r="48" spans="1:18">
      <c r="A48" s="174">
        <v>22558</v>
      </c>
      <c r="B48" s="174">
        <v>-0.16904711208488463</v>
      </c>
      <c r="C48" s="174">
        <v>1</v>
      </c>
      <c r="D48" s="176">
        <f t="shared" si="5"/>
        <v>2.2557999999999998</v>
      </c>
      <c r="E48" s="176">
        <f t="shared" si="6"/>
        <v>-0.16904711208488463</v>
      </c>
      <c r="F48" s="61">
        <f t="shared" si="7"/>
        <v>2.2557999999999998</v>
      </c>
      <c r="G48" s="61">
        <f t="shared" si="8"/>
        <v>-0.16904711208488463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-0.38133647544108273</v>
      </c>
      <c r="L48" s="61">
        <f t="shared" si="13"/>
        <v>-0.86021882129999439</v>
      </c>
      <c r="M48" s="61">
        <f t="shared" ca="1" si="14"/>
        <v>-0.170394519961347</v>
      </c>
      <c r="N48" s="61">
        <f t="shared" ca="1" si="15"/>
        <v>1.8155079855528329E-6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1.3474078764623698E-3</v>
      </c>
    </row>
    <row r="49" spans="1:18">
      <c r="A49" s="174">
        <v>22558.5</v>
      </c>
      <c r="B49" s="174">
        <v>-0.17003914542913418</v>
      </c>
      <c r="C49" s="174">
        <v>1</v>
      </c>
      <c r="D49" s="176">
        <f t="shared" si="5"/>
        <v>2.2558500000000001</v>
      </c>
      <c r="E49" s="176">
        <f t="shared" si="6"/>
        <v>-0.17003914542913418</v>
      </c>
      <c r="F49" s="61">
        <f t="shared" si="7"/>
        <v>2.2558500000000001</v>
      </c>
      <c r="G49" s="61">
        <f t="shared" si="8"/>
        <v>-0.17003914542913418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-0.38358280621631236</v>
      </c>
      <c r="L49" s="61">
        <f t="shared" si="13"/>
        <v>-0.86530527340306829</v>
      </c>
      <c r="M49" s="61">
        <f t="shared" ca="1" si="14"/>
        <v>-0.17039845195270301</v>
      </c>
      <c r="N49" s="61">
        <f t="shared" ca="1" si="15"/>
        <v>1.2910117787911881E-7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3.5930652356883086E-4</v>
      </c>
    </row>
    <row r="50" spans="1:18">
      <c r="A50" s="174">
        <v>22570</v>
      </c>
      <c r="B50" s="174">
        <v>-0.1686559882640058</v>
      </c>
      <c r="C50" s="174">
        <v>1</v>
      </c>
      <c r="D50" s="176">
        <f t="shared" si="5"/>
        <v>2.2570000000000001</v>
      </c>
      <c r="E50" s="176">
        <f t="shared" si="6"/>
        <v>-0.1686559882640058</v>
      </c>
      <c r="F50" s="61">
        <f t="shared" si="7"/>
        <v>2.2570000000000001</v>
      </c>
      <c r="G50" s="61">
        <f t="shared" si="8"/>
        <v>-0.1686559882640058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-0.38065656551186111</v>
      </c>
      <c r="L50" s="61">
        <f t="shared" si="13"/>
        <v>-0.85914186836027062</v>
      </c>
      <c r="M50" s="61">
        <f t="shared" ca="1" si="14"/>
        <v>-0.17048889367275241</v>
      </c>
      <c r="N50" s="61">
        <f t="shared" ca="1" si="15"/>
        <v>3.3595422374125982E-6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1.8329054087466157E-3</v>
      </c>
    </row>
    <row r="51" spans="1:18">
      <c r="A51" s="174">
        <v>22572.5</v>
      </c>
      <c r="B51" s="174">
        <v>-0.17031619069198187</v>
      </c>
      <c r="C51" s="174">
        <v>1</v>
      </c>
      <c r="D51" s="176">
        <f t="shared" si="5"/>
        <v>2.25725</v>
      </c>
      <c r="E51" s="176">
        <f t="shared" si="6"/>
        <v>-0.17031619069198187</v>
      </c>
      <c r="F51" s="61">
        <f t="shared" si="7"/>
        <v>2.25725</v>
      </c>
      <c r="G51" s="61">
        <f t="shared" si="8"/>
        <v>-0.17031619069198187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-0.38444622143947604</v>
      </c>
      <c r="L51" s="61">
        <f t="shared" si="13"/>
        <v>-0.86779123334425734</v>
      </c>
      <c r="M51" s="61">
        <f t="shared" ca="1" si="14"/>
        <v>-0.17050855641740192</v>
      </c>
      <c r="N51" s="61">
        <f t="shared" ca="1" si="15"/>
        <v>3.700457231638486E-8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1.9236572542005725E-4</v>
      </c>
    </row>
    <row r="52" spans="1:18">
      <c r="A52" s="174">
        <v>22573</v>
      </c>
      <c r="B52" s="174">
        <v>-0.16950823200743412</v>
      </c>
      <c r="C52" s="174">
        <v>1</v>
      </c>
      <c r="D52" s="176">
        <f t="shared" si="5"/>
        <v>2.2572999999999999</v>
      </c>
      <c r="E52" s="176">
        <f t="shared" si="6"/>
        <v>-0.16950823200743412</v>
      </c>
      <c r="F52" s="61">
        <f t="shared" si="7"/>
        <v>2.2572999999999999</v>
      </c>
      <c r="G52" s="61">
        <f t="shared" si="8"/>
        <v>-0.16950823200743412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-0.38263093211038102</v>
      </c>
      <c r="L52" s="61">
        <f t="shared" si="13"/>
        <v>-0.86371280305276299</v>
      </c>
      <c r="M52" s="61">
        <f t="shared" ca="1" si="14"/>
        <v>-0.17051248903066726</v>
      </c>
      <c r="N52" s="61">
        <f t="shared" ca="1" si="15"/>
        <v>1.0085321687130996E-6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1.004257023233146E-3</v>
      </c>
    </row>
    <row r="53" spans="1:18">
      <c r="A53" s="174">
        <v>23577</v>
      </c>
      <c r="B53" s="174">
        <v>-0.18485083359590757</v>
      </c>
      <c r="C53" s="174">
        <v>1</v>
      </c>
      <c r="D53" s="176">
        <f t="shared" si="5"/>
        <v>2.3576999999999999</v>
      </c>
      <c r="E53" s="176">
        <f t="shared" si="6"/>
        <v>-0.18485083359590757</v>
      </c>
      <c r="F53" s="61">
        <f t="shared" si="7"/>
        <v>2.3576999999999999</v>
      </c>
      <c r="G53" s="61">
        <f t="shared" si="8"/>
        <v>-0.18485083359590757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-0.43582281036907122</v>
      </c>
      <c r="L53" s="61">
        <f t="shared" si="13"/>
        <v>-1.0275394400071591</v>
      </c>
      <c r="M53" s="61">
        <f t="shared" ca="1" si="14"/>
        <v>-0.17845243210812206</v>
      </c>
      <c r="N53" s="61">
        <f t="shared" ca="1" si="15"/>
        <v>4.0939541598895759E-5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-6.3984014877855044E-3</v>
      </c>
    </row>
    <row r="54" spans="1:18">
      <c r="A54" s="174">
        <v>23600</v>
      </c>
      <c r="B54" s="174">
        <v>-0.18470824286826368</v>
      </c>
      <c r="C54" s="174">
        <v>1</v>
      </c>
      <c r="D54" s="176">
        <f t="shared" si="5"/>
        <v>2.36</v>
      </c>
      <c r="E54" s="176">
        <f t="shared" si="6"/>
        <v>-0.18470824286826368</v>
      </c>
      <c r="F54" s="61">
        <f t="shared" si="7"/>
        <v>2.36</v>
      </c>
      <c r="G54" s="61">
        <f t="shared" si="8"/>
        <v>-0.18470824286826368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-0.43591145316910224</v>
      </c>
      <c r="L54" s="61">
        <f t="shared" si="13"/>
        <v>-1.0287510294790811</v>
      </c>
      <c r="M54" s="61">
        <f t="shared" ca="1" si="14"/>
        <v>-0.17863533634619905</v>
      </c>
      <c r="N54" s="61">
        <f t="shared" ca="1" si="15"/>
        <v>3.6880193625735128E-5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-6.0729065220646306E-3</v>
      </c>
    </row>
    <row r="55" spans="1:18">
      <c r="A55" s="174">
        <v>23620</v>
      </c>
      <c r="B55" s="174">
        <v>-0.17991072747942158</v>
      </c>
      <c r="C55" s="174">
        <v>1</v>
      </c>
      <c r="D55" s="176">
        <f t="shared" si="5"/>
        <v>2.3620000000000001</v>
      </c>
      <c r="E55" s="176">
        <f t="shared" si="6"/>
        <v>-0.17991072747942158</v>
      </c>
      <c r="F55" s="61">
        <f t="shared" si="7"/>
        <v>2.3620000000000001</v>
      </c>
      <c r="G55" s="61">
        <f t="shared" si="8"/>
        <v>-0.17991072747942158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-0.4249491383063938</v>
      </c>
      <c r="L55" s="61">
        <f t="shared" si="13"/>
        <v>-1.0037298646797022</v>
      </c>
      <c r="M55" s="61">
        <f t="shared" ca="1" si="14"/>
        <v>-0.17879442039540319</v>
      </c>
      <c r="N55" s="61">
        <f t="shared" ca="1" si="15"/>
        <v>1.2461415058296329E-6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-1.1163070840183864E-3</v>
      </c>
    </row>
    <row r="56" spans="1:18">
      <c r="A56" s="174">
        <v>23666</v>
      </c>
      <c r="B56" s="174">
        <v>-0.18052780807924265</v>
      </c>
      <c r="C56" s="174">
        <v>1</v>
      </c>
      <c r="D56" s="176">
        <f t="shared" si="5"/>
        <v>2.3666</v>
      </c>
      <c r="E56" s="176">
        <f t="shared" si="6"/>
        <v>-0.18052780807924265</v>
      </c>
      <c r="F56" s="61">
        <f t="shared" si="7"/>
        <v>2.3666</v>
      </c>
      <c r="G56" s="61">
        <f t="shared" si="8"/>
        <v>-0.18052780807924265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-0.42723711060033565</v>
      </c>
      <c r="L56" s="61">
        <f t="shared" si="13"/>
        <v>-1.0110993459467543</v>
      </c>
      <c r="M56" s="61">
        <f t="shared" ca="1" si="14"/>
        <v>-0.17916044392352656</v>
      </c>
      <c r="N56" s="61">
        <f t="shared" ca="1" si="15"/>
        <v>1.869684734337172E-6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-1.3673641557160887E-3</v>
      </c>
    </row>
    <row r="57" spans="1:18">
      <c r="A57" s="174">
        <v>23666.5</v>
      </c>
      <c r="B57" s="174">
        <v>-0.17822039545534207</v>
      </c>
      <c r="C57" s="174">
        <v>1</v>
      </c>
      <c r="D57" s="176">
        <f t="shared" si="5"/>
        <v>2.3666499999999999</v>
      </c>
      <c r="E57" s="176">
        <f t="shared" si="6"/>
        <v>-0.17822039545534207</v>
      </c>
      <c r="F57" s="61">
        <f t="shared" si="7"/>
        <v>2.3666499999999999</v>
      </c>
      <c r="G57" s="61">
        <f t="shared" si="8"/>
        <v>-0.17822039545534207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-0.42178529890438532</v>
      </c>
      <c r="L57" s="61">
        <f t="shared" si="13"/>
        <v>-0.99821817765206344</v>
      </c>
      <c r="M57" s="61">
        <f t="shared" ca="1" si="14"/>
        <v>-0.1791644234373361</v>
      </c>
      <c r="N57" s="61">
        <f t="shared" ca="1" si="15"/>
        <v>8.9118883078771647E-7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9.4402798199402782E-4</v>
      </c>
    </row>
    <row r="58" spans="1:18">
      <c r="A58" s="174">
        <v>25712.5</v>
      </c>
      <c r="B58" s="174">
        <v>-0.19332052758123824</v>
      </c>
      <c r="C58" s="174">
        <v>1</v>
      </c>
      <c r="D58" s="176">
        <f t="shared" si="5"/>
        <v>2.57125</v>
      </c>
      <c r="E58" s="176">
        <f t="shared" si="6"/>
        <v>-0.19332052758123824</v>
      </c>
      <c r="F58" s="61">
        <f t="shared" si="7"/>
        <v>2.57125</v>
      </c>
      <c r="G58" s="61">
        <f t="shared" si="8"/>
        <v>-0.19332052758123824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-0.49707540654325882</v>
      </c>
      <c r="L58" s="61">
        <f t="shared" si="13"/>
        <v>-1.2781051390743543</v>
      </c>
      <c r="M58" s="61">
        <f t="shared" ca="1" si="14"/>
        <v>-0.19562818159812517</v>
      </c>
      <c r="N58" s="61">
        <f t="shared" ca="1" si="15"/>
        <v>5.3252670616543773E-6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2.3076540168869286E-3</v>
      </c>
    </row>
    <row r="59" spans="1:18">
      <c r="A59" s="174">
        <v>25886</v>
      </c>
      <c r="B59" s="174">
        <v>-0.19468219472089535</v>
      </c>
      <c r="C59" s="174">
        <v>1</v>
      </c>
      <c r="D59" s="176">
        <f t="shared" si="5"/>
        <v>2.5886</v>
      </c>
      <c r="E59" s="176">
        <f t="shared" si="6"/>
        <v>-0.19468219472089535</v>
      </c>
      <c r="F59" s="61">
        <f t="shared" si="7"/>
        <v>2.5886</v>
      </c>
      <c r="G59" s="61">
        <f t="shared" si="8"/>
        <v>-0.19468219472089535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-0.50395432925450967</v>
      </c>
      <c r="L59" s="61">
        <f t="shared" si="13"/>
        <v>-1.3045361767082237</v>
      </c>
      <c r="M59" s="61">
        <f t="shared" ca="1" si="14"/>
        <v>-0.19704081818923247</v>
      </c>
      <c r="N59" s="61">
        <f t="shared" ca="1" si="15"/>
        <v>5.5631046653906402E-6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2.3586234683371232E-3</v>
      </c>
    </row>
    <row r="60" spans="1:18">
      <c r="A60" s="174">
        <v>26761.5</v>
      </c>
      <c r="B60" s="174">
        <v>-0.20278999659104605</v>
      </c>
      <c r="C60" s="174">
        <v>1</v>
      </c>
      <c r="D60" s="176">
        <f t="shared" si="5"/>
        <v>2.6761499999999998</v>
      </c>
      <c r="E60" s="176">
        <f t="shared" si="6"/>
        <v>-0.20278999659104605</v>
      </c>
      <c r="F60" s="61">
        <f t="shared" si="7"/>
        <v>2.6761499999999998</v>
      </c>
      <c r="G60" s="61">
        <f t="shared" si="8"/>
        <v>-0.20278999659104605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-0.5426964493771278</v>
      </c>
      <c r="L60" s="61">
        <f t="shared" si="13"/>
        <v>-1.4523371030006005</v>
      </c>
      <c r="M60" s="61">
        <f t="shared" ca="1" si="14"/>
        <v>-0.20420852755693689</v>
      </c>
      <c r="N60" s="61">
        <f t="shared" ca="1" si="15"/>
        <v>2.0122301011912014E-6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1.4185309658908407E-3</v>
      </c>
    </row>
    <row r="61" spans="1:18">
      <c r="A61" s="174">
        <v>26770</v>
      </c>
      <c r="B61" s="174">
        <v>-0.20257691734475694</v>
      </c>
      <c r="C61" s="174">
        <v>1</v>
      </c>
      <c r="D61" s="176">
        <f t="shared" si="5"/>
        <v>2.677</v>
      </c>
      <c r="E61" s="176">
        <f t="shared" si="6"/>
        <v>-0.20257691734475694</v>
      </c>
      <c r="F61" s="61">
        <f t="shared" si="7"/>
        <v>2.677</v>
      </c>
      <c r="G61" s="61">
        <f t="shared" si="8"/>
        <v>-0.20257691734475694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-0.54229840773191429</v>
      </c>
      <c r="L61" s="61">
        <f t="shared" si="13"/>
        <v>-1.4517328374983345</v>
      </c>
      <c r="M61" s="61">
        <f t="shared" ca="1" si="14"/>
        <v>-0.20427843924599579</v>
      </c>
      <c r="N61" s="61">
        <f t="shared" ca="1" si="15"/>
        <v>2.8951767803954537E-6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1.7015219012388449E-3</v>
      </c>
    </row>
    <row r="62" spans="1:18">
      <c r="A62" s="174">
        <v>26790</v>
      </c>
      <c r="B62" s="174">
        <v>-0.20261085210242763</v>
      </c>
      <c r="C62" s="174">
        <v>1</v>
      </c>
      <c r="D62" s="176">
        <f t="shared" si="5"/>
        <v>2.6789999999999998</v>
      </c>
      <c r="E62" s="176">
        <f t="shared" si="6"/>
        <v>-0.20261085210242763</v>
      </c>
      <c r="F62" s="61">
        <f t="shared" si="7"/>
        <v>2.6789999999999998</v>
      </c>
      <c r="G62" s="61">
        <f t="shared" si="8"/>
        <v>-0.20261085210242763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-0.54279447278240356</v>
      </c>
      <c r="L62" s="61">
        <f t="shared" si="13"/>
        <v>-1.454146392584059</v>
      </c>
      <c r="M62" s="61">
        <f t="shared" ca="1" si="14"/>
        <v>-0.20444296178537064</v>
      </c>
      <c r="N62" s="61">
        <f t="shared" ca="1" si="15"/>
        <v>3.3566258903335225E-6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1.8321096829430061E-3</v>
      </c>
    </row>
    <row r="63" spans="1:18">
      <c r="A63" s="174">
        <v>26804.5</v>
      </c>
      <c r="B63" s="174">
        <v>-0.20461795666406699</v>
      </c>
      <c r="C63" s="174">
        <v>1</v>
      </c>
      <c r="D63" s="176">
        <f t="shared" si="5"/>
        <v>2.68045</v>
      </c>
      <c r="E63" s="176">
        <f t="shared" si="6"/>
        <v>-0.20461795666406699</v>
      </c>
      <c r="F63" s="61">
        <f t="shared" si="7"/>
        <v>2.68045</v>
      </c>
      <c r="G63" s="61">
        <f t="shared" si="8"/>
        <v>-0.20461795666406699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-0.5484682019401983</v>
      </c>
      <c r="L63" s="61">
        <f t="shared" si="13"/>
        <v>-1.4701415918906044</v>
      </c>
      <c r="M63" s="61">
        <f t="shared" ca="1" si="14"/>
        <v>-0.2045622620822905</v>
      </c>
      <c r="N63" s="61">
        <f t="shared" ca="1" si="15"/>
        <v>3.1018864392573657E-9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-5.5694581776483121E-5</v>
      </c>
    </row>
    <row r="64" spans="1:18">
      <c r="A64" s="174">
        <v>26804.5</v>
      </c>
      <c r="B64" s="174">
        <v>-0.20381795666244881</v>
      </c>
      <c r="C64" s="174">
        <v>1</v>
      </c>
      <c r="D64" s="176">
        <f t="shared" si="5"/>
        <v>2.68045</v>
      </c>
      <c r="E64" s="176">
        <f t="shared" si="6"/>
        <v>-0.20381795666244881</v>
      </c>
      <c r="F64" s="61">
        <f t="shared" si="7"/>
        <v>2.68045</v>
      </c>
      <c r="G64" s="61">
        <f t="shared" si="8"/>
        <v>-0.20381795666244881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-0.54632384193586092</v>
      </c>
      <c r="L64" s="61">
        <f t="shared" si="13"/>
        <v>-1.4643937421169784</v>
      </c>
      <c r="M64" s="61">
        <f t="shared" ca="1" si="14"/>
        <v>-0.2045622620822905</v>
      </c>
      <c r="N64" s="61">
        <f t="shared" ca="1" si="15"/>
        <v>5.5399055800571415E-7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7.4430541984168985E-4</v>
      </c>
    </row>
    <row r="65" spans="1:18">
      <c r="A65" s="174">
        <v>26836</v>
      </c>
      <c r="B65" s="174">
        <v>-0.20349890766522047</v>
      </c>
      <c r="C65" s="174">
        <v>1</v>
      </c>
      <c r="D65" s="176">
        <f t="shared" si="5"/>
        <v>2.6836000000000002</v>
      </c>
      <c r="E65" s="176">
        <f t="shared" si="6"/>
        <v>-0.20349890766522047</v>
      </c>
      <c r="F65" s="61">
        <f t="shared" si="7"/>
        <v>2.6836000000000002</v>
      </c>
      <c r="G65" s="61">
        <f t="shared" si="8"/>
        <v>-0.20349890766522047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-0.54610966861038568</v>
      </c>
      <c r="L65" s="61">
        <f t="shared" si="13"/>
        <v>-1.4655399066828312</v>
      </c>
      <c r="M65" s="61">
        <f t="shared" ca="1" si="14"/>
        <v>-0.20482149384088674</v>
      </c>
      <c r="N65" s="61">
        <f t="shared" ca="1" si="15"/>
        <v>1.7492341920635396E-6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1.3225861756662738E-3</v>
      </c>
    </row>
    <row r="66" spans="1:18">
      <c r="A66" s="174">
        <v>26839</v>
      </c>
      <c r="B66" s="174">
        <v>-0.2088589979056843</v>
      </c>
      <c r="C66" s="174">
        <v>1</v>
      </c>
      <c r="D66" s="176">
        <f t="shared" si="5"/>
        <v>2.6839</v>
      </c>
      <c r="E66" s="176">
        <f t="shared" si="6"/>
        <v>-0.2088589979056843</v>
      </c>
      <c r="F66" s="61">
        <f t="shared" si="7"/>
        <v>2.6839</v>
      </c>
      <c r="G66" s="61">
        <f t="shared" si="8"/>
        <v>-0.2088589979056843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-0.56055666447906605</v>
      </c>
      <c r="L66" s="61">
        <f t="shared" si="13"/>
        <v>-1.5044780317953654</v>
      </c>
      <c r="M66" s="61">
        <f t="shared" ca="1" si="14"/>
        <v>-0.2048461870189468</v>
      </c>
      <c r="N66" s="61">
        <f t="shared" ca="1" si="15"/>
        <v>1.6102651212718959E-5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-4.0128108867374945E-3</v>
      </c>
    </row>
    <row r="67" spans="1:18">
      <c r="A67" s="174">
        <v>26915</v>
      </c>
      <c r="B67" s="174">
        <v>-0.20514789274778045</v>
      </c>
      <c r="C67" s="174">
        <v>1</v>
      </c>
      <c r="D67" s="176">
        <f t="shared" si="5"/>
        <v>2.6915</v>
      </c>
      <c r="E67" s="176">
        <f t="shared" si="6"/>
        <v>-0.20514789274778045</v>
      </c>
      <c r="F67" s="61">
        <f t="shared" si="7"/>
        <v>2.6915</v>
      </c>
      <c r="G67" s="61">
        <f t="shared" si="8"/>
        <v>-0.20514789274778045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-0.55215555333065103</v>
      </c>
      <c r="L67" s="61">
        <f t="shared" si="13"/>
        <v>-1.4861266717894472</v>
      </c>
      <c r="M67" s="61">
        <f t="shared" ca="1" si="14"/>
        <v>-0.20547200504316959</v>
      </c>
      <c r="N67" s="61">
        <f t="shared" ca="1" si="15"/>
        <v>1.0504878002242045E-7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3.241122953891451E-4</v>
      </c>
    </row>
    <row r="68" spans="1:18">
      <c r="A68" s="174">
        <v>28010</v>
      </c>
      <c r="B68" s="174">
        <v>-0.21447491624942852</v>
      </c>
      <c r="C68" s="174">
        <v>1</v>
      </c>
      <c r="D68" s="176">
        <f t="shared" si="5"/>
        <v>2.8010000000000002</v>
      </c>
      <c r="E68" s="176">
        <f t="shared" si="6"/>
        <v>-0.21447491624942852</v>
      </c>
      <c r="F68" s="61">
        <f t="shared" si="7"/>
        <v>2.8010000000000002</v>
      </c>
      <c r="G68" s="61">
        <f t="shared" si="8"/>
        <v>-0.21447491624942852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-0.60074424041464936</v>
      </c>
      <c r="L68" s="61">
        <f t="shared" si="13"/>
        <v>-1.6826846174014329</v>
      </c>
      <c r="M68" s="61">
        <f t="shared" ca="1" si="14"/>
        <v>-0.21454372113463577</v>
      </c>
      <c r="N68" s="61">
        <f t="shared" ca="1" si="15"/>
        <v>4.7341122283823657E-9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6.880488520724648E-5</v>
      </c>
    </row>
    <row r="69" spans="1:18">
      <c r="A69" s="174">
        <v>28679.5</v>
      </c>
      <c r="B69" s="174">
        <v>-0.22297724390236145</v>
      </c>
      <c r="C69" s="174">
        <v>1</v>
      </c>
      <c r="D69" s="176">
        <f t="shared" si="5"/>
        <v>2.86795</v>
      </c>
      <c r="E69" s="176">
        <f t="shared" si="6"/>
        <v>-0.22297724390236145</v>
      </c>
      <c r="F69" s="61">
        <f t="shared" si="7"/>
        <v>2.86795</v>
      </c>
      <c r="G69" s="61">
        <f t="shared" si="8"/>
        <v>-0.22297724390236145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-0.63948758664977756</v>
      </c>
      <c r="L69" s="61">
        <f t="shared" si="13"/>
        <v>-1.8340184241322295</v>
      </c>
      <c r="M69" s="61">
        <f t="shared" ca="1" si="14"/>
        <v>-0.22014097690965137</v>
      </c>
      <c r="N69" s="61">
        <f t="shared" ca="1" si="15"/>
        <v>8.0444104539367076E-6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-2.8362669927100848E-3</v>
      </c>
    </row>
    <row r="70" spans="1:18">
      <c r="A70" s="174">
        <v>28679.5</v>
      </c>
      <c r="B70" s="174">
        <v>-0.2229672438989761</v>
      </c>
      <c r="C70" s="174">
        <v>1</v>
      </c>
      <c r="D70" s="176">
        <f t="shared" si="5"/>
        <v>2.86795</v>
      </c>
      <c r="E70" s="176">
        <f t="shared" si="6"/>
        <v>-0.2229672438989761</v>
      </c>
      <c r="F70" s="61">
        <f t="shared" si="7"/>
        <v>2.86795</v>
      </c>
      <c r="G70" s="61">
        <f t="shared" si="8"/>
        <v>-0.2229672438989761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-0.63945890714006848</v>
      </c>
      <c r="L70" s="61">
        <f t="shared" si="13"/>
        <v>-1.8339361727323593</v>
      </c>
      <c r="M70" s="61">
        <f t="shared" ca="1" si="14"/>
        <v>-0.22014097690965137</v>
      </c>
      <c r="N70" s="61">
        <f t="shared" ca="1" si="15"/>
        <v>7.9877850949466579E-6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-2.8262669893247272E-3</v>
      </c>
    </row>
    <row r="71" spans="1:18">
      <c r="A71" s="174">
        <v>28725.5</v>
      </c>
      <c r="B71" s="174">
        <v>-0.21552405942089525</v>
      </c>
      <c r="C71" s="174">
        <v>1</v>
      </c>
      <c r="D71" s="176">
        <f t="shared" si="5"/>
        <v>2.8725499999999999</v>
      </c>
      <c r="E71" s="176">
        <f t="shared" si="6"/>
        <v>-0.21552405942089525</v>
      </c>
      <c r="F71" s="61">
        <f t="shared" si="7"/>
        <v>2.8725499999999999</v>
      </c>
      <c r="G71" s="61">
        <f t="shared" si="8"/>
        <v>-0.21552405942089525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-0.61910363688949266</v>
      </c>
      <c r="L71" s="61">
        <f t="shared" si="13"/>
        <v>-1.7784061521469121</v>
      </c>
      <c r="M71" s="61">
        <f t="shared" ca="1" si="14"/>
        <v>-0.22052696475775685</v>
      </c>
      <c r="N71" s="61">
        <f t="shared" ca="1" si="15"/>
        <v>2.5029061809598242E-5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5.0029053368615961E-3</v>
      </c>
    </row>
    <row r="72" spans="1:18">
      <c r="A72" s="174">
        <v>30074</v>
      </c>
      <c r="B72" s="174">
        <v>-0.22790159918679972</v>
      </c>
      <c r="C72" s="174">
        <v>1</v>
      </c>
      <c r="D72" s="176">
        <f t="shared" si="5"/>
        <v>3.0074000000000001</v>
      </c>
      <c r="E72" s="176">
        <f t="shared" si="6"/>
        <v>-0.22790159918679972</v>
      </c>
      <c r="F72" s="61">
        <f t="shared" si="7"/>
        <v>3.0074000000000001</v>
      </c>
      <c r="G72" s="61">
        <f t="shared" si="8"/>
        <v>-0.22790159918679972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-0.68539126939438155</v>
      </c>
      <c r="L72" s="61">
        <f t="shared" si="13"/>
        <v>-2.0612457035766631</v>
      </c>
      <c r="M72" s="61">
        <f t="shared" ca="1" si="14"/>
        <v>-0.23192293692804744</v>
      </c>
      <c r="N72" s="61">
        <f t="shared" ca="1" si="15"/>
        <v>1.6171157229183281E-5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4.0213377412477158E-3</v>
      </c>
    </row>
    <row r="73" spans="1:18">
      <c r="A73" s="174">
        <v>30950</v>
      </c>
      <c r="B73" s="174">
        <v>-0.24591440824048447</v>
      </c>
      <c r="C73" s="174">
        <v>1</v>
      </c>
      <c r="D73" s="176">
        <f t="shared" si="5"/>
        <v>3.0950000000000002</v>
      </c>
      <c r="E73" s="176">
        <f t="shared" si="6"/>
        <v>-0.24591440824048447</v>
      </c>
      <c r="F73" s="61">
        <f t="shared" si="7"/>
        <v>3.0950000000000002</v>
      </c>
      <c r="G73" s="61">
        <f t="shared" si="8"/>
        <v>-0.24591440824048447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-0.76110509350429945</v>
      </c>
      <c r="L73" s="61">
        <f t="shared" si="13"/>
        <v>-2.3556202643958071</v>
      </c>
      <c r="M73" s="61">
        <f t="shared" ca="1" si="14"/>
        <v>-0.23940946084190601</v>
      </c>
      <c r="N73" s="61">
        <f t="shared" ca="1" si="15"/>
        <v>4.2314340658272663E-5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-6.5049473985784589E-3</v>
      </c>
    </row>
    <row r="74" spans="1:18">
      <c r="A74" s="174">
        <v>30950</v>
      </c>
      <c r="B74" s="174">
        <v>-0.24589440824098971</v>
      </c>
      <c r="C74" s="174">
        <v>1</v>
      </c>
      <c r="D74" s="176">
        <f t="shared" si="5"/>
        <v>3.0950000000000002</v>
      </c>
      <c r="E74" s="176">
        <f t="shared" si="6"/>
        <v>-0.24589440824098971</v>
      </c>
      <c r="F74" s="61">
        <f t="shared" si="7"/>
        <v>3.0950000000000002</v>
      </c>
      <c r="G74" s="61">
        <f t="shared" si="8"/>
        <v>-0.24589440824098971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-0.76104319350586325</v>
      </c>
      <c r="L74" s="61">
        <f t="shared" si="13"/>
        <v>-2.3554286839006471</v>
      </c>
      <c r="M74" s="61">
        <f t="shared" ca="1" si="14"/>
        <v>-0.23940946084190601</v>
      </c>
      <c r="N74" s="61">
        <f t="shared" ca="1" si="15"/>
        <v>4.2054542768882466E-5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-6.4849473990837014E-3</v>
      </c>
    </row>
    <row r="75" spans="1:18">
      <c r="A75" s="174">
        <v>30950</v>
      </c>
      <c r="B75" s="174">
        <v>-0.24561440824078715</v>
      </c>
      <c r="C75" s="174">
        <v>1</v>
      </c>
      <c r="D75" s="176">
        <f t="shared" si="5"/>
        <v>3.0950000000000002</v>
      </c>
      <c r="E75" s="176">
        <f t="shared" si="6"/>
        <v>-0.24561440824078715</v>
      </c>
      <c r="F75" s="61">
        <f t="shared" si="7"/>
        <v>3.0950000000000002</v>
      </c>
      <c r="G75" s="61">
        <f t="shared" si="8"/>
        <v>-0.24561440824078715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-0.76017659350523625</v>
      </c>
      <c r="L75" s="61">
        <f t="shared" si="13"/>
        <v>-2.3527465568987065</v>
      </c>
      <c r="M75" s="61">
        <f t="shared" ca="1" si="14"/>
        <v>-0.23940946084190601</v>
      </c>
      <c r="N75" s="61">
        <f t="shared" ca="1" si="15"/>
        <v>3.8501372222881813E-5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-6.2049473988811388E-3</v>
      </c>
    </row>
    <row r="76" spans="1:18">
      <c r="A76" s="174">
        <v>30950</v>
      </c>
      <c r="B76" s="174">
        <v>-0.24559440824129239</v>
      </c>
      <c r="C76" s="174">
        <v>1</v>
      </c>
      <c r="D76" s="176">
        <f t="shared" si="5"/>
        <v>3.0950000000000002</v>
      </c>
      <c r="E76" s="176">
        <f t="shared" si="6"/>
        <v>-0.24559440824129239</v>
      </c>
      <c r="F76" s="61">
        <f t="shared" si="7"/>
        <v>3.0950000000000002</v>
      </c>
      <c r="G76" s="61">
        <f t="shared" si="8"/>
        <v>-0.24559440824129239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-0.76011469350679994</v>
      </c>
      <c r="L76" s="61">
        <f t="shared" si="13"/>
        <v>-2.352554976403546</v>
      </c>
      <c r="M76" s="61">
        <f t="shared" ca="1" si="14"/>
        <v>-0.23940946084190601</v>
      </c>
      <c r="N76" s="61">
        <f t="shared" ca="1" si="15"/>
        <v>3.8253574333176362E-5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-6.1849473993863813E-3</v>
      </c>
    </row>
    <row r="77" spans="1:18">
      <c r="A77" s="174">
        <v>30950</v>
      </c>
      <c r="B77" s="174">
        <v>-0.24559440824129239</v>
      </c>
      <c r="C77" s="174">
        <v>1</v>
      </c>
      <c r="D77" s="176">
        <f t="shared" si="5"/>
        <v>3.0950000000000002</v>
      </c>
      <c r="E77" s="176">
        <f t="shared" si="6"/>
        <v>-0.24559440824129239</v>
      </c>
      <c r="F77" s="61">
        <f t="shared" si="7"/>
        <v>3.0950000000000002</v>
      </c>
      <c r="G77" s="61">
        <f t="shared" si="8"/>
        <v>-0.24559440824129239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-0.76011469350679994</v>
      </c>
      <c r="L77" s="61">
        <f t="shared" si="13"/>
        <v>-2.352554976403546</v>
      </c>
      <c r="M77" s="61">
        <f t="shared" ca="1" si="14"/>
        <v>-0.23940946084190601</v>
      </c>
      <c r="N77" s="61">
        <f t="shared" ca="1" si="15"/>
        <v>3.8253574333176362E-5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-6.1849473993863813E-3</v>
      </c>
    </row>
    <row r="78" spans="1:18">
      <c r="A78" s="174">
        <v>30950</v>
      </c>
      <c r="B78" s="174">
        <v>-0.24558440824518299</v>
      </c>
      <c r="C78" s="174">
        <v>1</v>
      </c>
      <c r="D78" s="176">
        <f t="shared" si="5"/>
        <v>3.0950000000000002</v>
      </c>
      <c r="E78" s="176">
        <f t="shared" si="6"/>
        <v>-0.24558440824518299</v>
      </c>
      <c r="F78" s="61">
        <f t="shared" si="7"/>
        <v>3.0950000000000002</v>
      </c>
      <c r="G78" s="61">
        <f t="shared" si="8"/>
        <v>-0.24558440824518299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-0.76008374351884145</v>
      </c>
      <c r="L78" s="61">
        <f t="shared" si="13"/>
        <v>-2.3524591861908144</v>
      </c>
      <c r="M78" s="61">
        <f t="shared" ca="1" si="14"/>
        <v>-0.23940946084190601</v>
      </c>
      <c r="N78" s="61">
        <f t="shared" ca="1" si="15"/>
        <v>3.8129975433237133E-5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-6.1749474032769813E-3</v>
      </c>
    </row>
    <row r="79" spans="1:18">
      <c r="A79" s="174">
        <v>30950</v>
      </c>
      <c r="B79" s="174">
        <v>-0.24539440824634481</v>
      </c>
      <c r="C79" s="174">
        <v>1</v>
      </c>
      <c r="D79" s="176">
        <f t="shared" si="5"/>
        <v>3.0950000000000002</v>
      </c>
      <c r="E79" s="176">
        <f t="shared" si="6"/>
        <v>-0.24539440824634481</v>
      </c>
      <c r="F79" s="61">
        <f t="shared" si="7"/>
        <v>3.0950000000000002</v>
      </c>
      <c r="G79" s="61">
        <f t="shared" si="8"/>
        <v>-0.24539440824634481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-0.75949569352243729</v>
      </c>
      <c r="L79" s="61">
        <f t="shared" si="13"/>
        <v>-2.3506391714519435</v>
      </c>
      <c r="M79" s="61">
        <f t="shared" ca="1" si="14"/>
        <v>-0.23940946084190601</v>
      </c>
      <c r="N79" s="61">
        <f t="shared" ca="1" si="15"/>
        <v>3.5819595433898805E-5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-5.9849474044388062E-3</v>
      </c>
    </row>
    <row r="80" spans="1:18">
      <c r="A80" s="174">
        <v>30950</v>
      </c>
      <c r="B80" s="174">
        <v>-0.2453644082434647</v>
      </c>
      <c r="C80" s="174">
        <v>1</v>
      </c>
      <c r="D80" s="176">
        <f t="shared" si="5"/>
        <v>3.0950000000000002</v>
      </c>
      <c r="E80" s="176">
        <f t="shared" si="6"/>
        <v>-0.2453644082434647</v>
      </c>
      <c r="F80" s="61">
        <f t="shared" si="7"/>
        <v>3.0950000000000002</v>
      </c>
      <c r="G80" s="61">
        <f t="shared" si="8"/>
        <v>-0.2453644082434647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-0.75940284351352327</v>
      </c>
      <c r="L80" s="61">
        <f t="shared" si="13"/>
        <v>-2.3503518006743547</v>
      </c>
      <c r="M80" s="61">
        <f t="shared" ca="1" si="14"/>
        <v>-0.23940946084190601</v>
      </c>
      <c r="N80" s="61">
        <f t="shared" ca="1" si="15"/>
        <v>3.5461398555330609E-5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-5.9549474015586912E-3</v>
      </c>
    </row>
    <row r="81" spans="1:18">
      <c r="A81" s="174">
        <v>30992</v>
      </c>
      <c r="B81" s="174">
        <v>-0.23549360176396095</v>
      </c>
      <c r="C81" s="174">
        <v>1</v>
      </c>
      <c r="D81" s="176">
        <f t="shared" si="5"/>
        <v>3.0992000000000002</v>
      </c>
      <c r="E81" s="176">
        <f t="shared" si="6"/>
        <v>-0.23549360176396095</v>
      </c>
      <c r="F81" s="61">
        <f t="shared" si="7"/>
        <v>3.0992000000000002</v>
      </c>
      <c r="G81" s="61">
        <f t="shared" si="8"/>
        <v>-0.23549360176396095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-0.72984177058686783</v>
      </c>
      <c r="L81" s="61">
        <f t="shared" si="13"/>
        <v>-2.2619256154028209</v>
      </c>
      <c r="M81" s="61">
        <f t="shared" ca="1" si="14"/>
        <v>-0.23977005744772931</v>
      </c>
      <c r="N81" s="61">
        <f t="shared" ca="1" si="15"/>
        <v>1.8288073215234709E-5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4.2764556837683598E-3</v>
      </c>
    </row>
    <row r="82" spans="1:18">
      <c r="A82" s="174">
        <v>30998</v>
      </c>
      <c r="B82" s="174">
        <v>-0.234693252558412</v>
      </c>
      <c r="C82" s="174">
        <v>1</v>
      </c>
      <c r="D82" s="176">
        <f t="shared" si="5"/>
        <v>3.0998000000000001</v>
      </c>
      <c r="E82" s="176">
        <f t="shared" si="6"/>
        <v>-0.234693252558412</v>
      </c>
      <c r="F82" s="61">
        <f t="shared" si="7"/>
        <v>3.0998000000000001</v>
      </c>
      <c r="G82" s="61">
        <f t="shared" si="8"/>
        <v>-0.234693252558412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-0.72750214428056559</v>
      </c>
      <c r="L82" s="61">
        <f t="shared" si="13"/>
        <v>-2.2551111468408971</v>
      </c>
      <c r="M82" s="61">
        <f t="shared" ca="1" si="14"/>
        <v>-0.23982158360096789</v>
      </c>
      <c r="N82" s="61">
        <f t="shared" ca="1" si="15"/>
        <v>2.6299779282042372E-5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5.1283310425558892E-3</v>
      </c>
    </row>
    <row r="83" spans="1:18">
      <c r="A83" s="174">
        <v>30998</v>
      </c>
      <c r="B83" s="174">
        <v>-0.23419325255649115</v>
      </c>
      <c r="C83" s="174">
        <v>1</v>
      </c>
      <c r="D83" s="176">
        <f t="shared" si="5"/>
        <v>3.0998000000000001</v>
      </c>
      <c r="E83" s="176">
        <f t="shared" si="6"/>
        <v>-0.23419325255649115</v>
      </c>
      <c r="F83" s="61">
        <f t="shared" si="7"/>
        <v>3.0998000000000001</v>
      </c>
      <c r="G83" s="61">
        <f t="shared" si="8"/>
        <v>-0.23419325255649115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-0.72595224427461125</v>
      </c>
      <c r="L83" s="61">
        <f t="shared" si="13"/>
        <v>-2.2503067668024399</v>
      </c>
      <c r="M83" s="61">
        <f t="shared" ca="1" si="14"/>
        <v>-0.23982158360096789</v>
      </c>
      <c r="N83" s="61">
        <f t="shared" ca="1" si="15"/>
        <v>3.1678110346220656E-5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5.628331044476742E-3</v>
      </c>
    </row>
    <row r="84" spans="1:18">
      <c r="A84" s="174">
        <v>30998</v>
      </c>
      <c r="B84" s="174">
        <v>-0.23389325255679383</v>
      </c>
      <c r="C84" s="174">
        <v>1</v>
      </c>
      <c r="D84" s="176">
        <f t="shared" si="5"/>
        <v>3.0998000000000001</v>
      </c>
      <c r="E84" s="176">
        <f t="shared" si="6"/>
        <v>-0.23389325255679383</v>
      </c>
      <c r="F84" s="61">
        <f t="shared" si="7"/>
        <v>3.0998000000000001</v>
      </c>
      <c r="G84" s="61">
        <f t="shared" si="8"/>
        <v>-0.23389325255679383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-0.72502230427554959</v>
      </c>
      <c r="L84" s="61">
        <f t="shared" si="13"/>
        <v>-2.2474241387933489</v>
      </c>
      <c r="M84" s="61">
        <f t="shared" ca="1" si="14"/>
        <v>-0.23982158360096789</v>
      </c>
      <c r="N84" s="61">
        <f t="shared" ca="1" si="15"/>
        <v>3.5145108969317927E-5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5.9283310441740622E-3</v>
      </c>
    </row>
    <row r="85" spans="1:18">
      <c r="A85" s="174">
        <v>31015</v>
      </c>
      <c r="B85" s="174">
        <v>-0.23530861069403891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-0.23530861069403891</v>
      </c>
      <c r="F85" s="61">
        <f t="shared" ref="F85:F148" si="22">$C85*D85</f>
        <v>3.1015000000000001</v>
      </c>
      <c r="G85" s="61">
        <f t="shared" ref="G85:G148" si="23">$C85*E85</f>
        <v>-0.23530861069403891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-0.72980965606756176</v>
      </c>
      <c r="L85" s="61">
        <f t="shared" ref="L85:L148" si="28">C85*E85*D85*D85</f>
        <v>-2.263504648293543</v>
      </c>
      <c r="M85" s="61">
        <f t="shared" ref="M85:M148" ca="1" si="29">+E$4+E$5*D85+E$6*D85^2</f>
        <v>-0.23996759113858498</v>
      </c>
      <c r="N85" s="61">
        <f t="shared" ref="N85:N148" ca="1" si="30">C85*(M85-E85)^2</f>
        <v>2.1706098782662729E-5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4.6589804445460736E-3</v>
      </c>
    </row>
    <row r="86" spans="1:18">
      <c r="A86" s="174">
        <v>31015</v>
      </c>
      <c r="B86" s="174">
        <v>-0.23410861069524963</v>
      </c>
      <c r="C86" s="174">
        <v>1</v>
      </c>
      <c r="D86" s="176">
        <f t="shared" si="20"/>
        <v>3.1015000000000001</v>
      </c>
      <c r="E86" s="176">
        <f t="shared" si="21"/>
        <v>-0.23410861069524963</v>
      </c>
      <c r="F86" s="61">
        <f t="shared" si="22"/>
        <v>3.1015000000000001</v>
      </c>
      <c r="G86" s="61">
        <f t="shared" si="23"/>
        <v>-0.23410861069524963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-0.72608785607131676</v>
      </c>
      <c r="L86" s="61">
        <f t="shared" si="28"/>
        <v>-2.2519614856051891</v>
      </c>
      <c r="M86" s="61">
        <f t="shared" ca="1" si="29"/>
        <v>-0.23996759113858498</v>
      </c>
      <c r="N86" s="61">
        <f t="shared" ca="1" si="30"/>
        <v>3.4327651835386142E-5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5.8589804433353543E-3</v>
      </c>
    </row>
    <row r="87" spans="1:18">
      <c r="A87" s="174">
        <v>31015</v>
      </c>
      <c r="B87" s="174">
        <v>-0.23400861069777584</v>
      </c>
      <c r="C87" s="174">
        <v>1</v>
      </c>
      <c r="D87" s="176">
        <f t="shared" si="20"/>
        <v>3.1015000000000001</v>
      </c>
      <c r="E87" s="176">
        <f t="shared" si="21"/>
        <v>-0.23400861069777584</v>
      </c>
      <c r="F87" s="61">
        <f t="shared" si="22"/>
        <v>3.1015000000000001</v>
      </c>
      <c r="G87" s="61">
        <f t="shared" si="23"/>
        <v>-0.23400861069777584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-0.72577770607915182</v>
      </c>
      <c r="L87" s="61">
        <f t="shared" si="28"/>
        <v>-2.2509995554044893</v>
      </c>
      <c r="M87" s="61">
        <f t="shared" ca="1" si="29"/>
        <v>-0.23996759113858498</v>
      </c>
      <c r="N87" s="61">
        <f t="shared" ca="1" si="30"/>
        <v>3.5509447893945912E-5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5.9589804408091418E-3</v>
      </c>
    </row>
    <row r="88" spans="1:18">
      <c r="A88" s="174">
        <v>31097</v>
      </c>
      <c r="B88" s="174">
        <v>-0.23842895965350769</v>
      </c>
      <c r="C88" s="174">
        <v>1</v>
      </c>
      <c r="D88" s="176">
        <f t="shared" si="20"/>
        <v>3.1097000000000001</v>
      </c>
      <c r="E88" s="176">
        <f t="shared" si="21"/>
        <v>-0.23842895965350769</v>
      </c>
      <c r="F88" s="61">
        <f t="shared" si="22"/>
        <v>3.1097000000000001</v>
      </c>
      <c r="G88" s="61">
        <f t="shared" si="23"/>
        <v>-0.23842895965350769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-0.74144253583451292</v>
      </c>
      <c r="L88" s="61">
        <f t="shared" si="28"/>
        <v>-2.3056638536845848</v>
      </c>
      <c r="M88" s="61">
        <f t="shared" ca="1" si="29"/>
        <v>-0.24067221097408406</v>
      </c>
      <c r="N88" s="61">
        <f t="shared" ca="1" si="30"/>
        <v>5.0321764872676402E-6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2.2432513205763727E-3</v>
      </c>
    </row>
    <row r="89" spans="1:18">
      <c r="A89" s="174">
        <v>31100</v>
      </c>
      <c r="B89" s="174">
        <v>-0.23537827358172608</v>
      </c>
      <c r="C89" s="174">
        <v>1</v>
      </c>
      <c r="D89" s="176">
        <f t="shared" si="20"/>
        <v>3.11</v>
      </c>
      <c r="E89" s="176">
        <f t="shared" si="21"/>
        <v>-0.23537827358172608</v>
      </c>
      <c r="F89" s="61">
        <f t="shared" si="22"/>
        <v>3.11</v>
      </c>
      <c r="G89" s="61">
        <f t="shared" si="23"/>
        <v>-0.23537827358172608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-0.73202643083916807</v>
      </c>
      <c r="L89" s="61">
        <f t="shared" si="28"/>
        <v>-2.2766021999098127</v>
      </c>
      <c r="M89" s="61">
        <f t="shared" ca="1" si="29"/>
        <v>-0.24069800068558028</v>
      </c>
      <c r="N89" s="61">
        <f t="shared" ca="1" si="30"/>
        <v>2.8299496459480986E-5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5.3197271038541993E-3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-1.4824584569665478E-2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1.4824584569665478E-2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-1.4824584569665478E-2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1.4824584569665478E-2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-1.4824584569665478E-2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1.4824584569665478E-2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-1.4824584569665478E-2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1.4824584569665478E-2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-1.4824584569665478E-2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1.4824584569665478E-2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-1.4824584569665478E-2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1.4824584569665478E-2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-1.4824584569665478E-2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1.4824584569665478E-2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-1.4824584569665478E-2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1.4824584569665478E-2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-1.4824584569665478E-2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1.4824584569665478E-2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-1.4824584569665478E-2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1.4824584569665478E-2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-1.4824584569665478E-2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1.4824584569665478E-2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-1.4824584569665478E-2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1.4824584569665478E-2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-1.4824584569665478E-2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1.4824584569665478E-2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-1.4824584569665478E-2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1.4824584569665478E-2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-1.4824584569665478E-2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1.4824584569665478E-2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-1.4824584569665478E-2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1.4824584569665478E-2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-1.4824584569665478E-2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1.4824584569665478E-2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-1.4824584569665478E-2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1.4824584569665478E-2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-1.4824584569665478E-2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1.4824584569665478E-2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-1.4824584569665478E-2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1.4824584569665478E-2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-1.4824584569665478E-2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1.4824584569665478E-2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-1.4824584569665478E-2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1.4824584569665478E-2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-1.4824584569665478E-2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1.4824584569665478E-2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-1.4824584569665478E-2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1.4824584569665478E-2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-1.4824584569665478E-2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1.4824584569665478E-2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-1.4824584569665478E-2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1.4824584569665478E-2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-1.4824584569665478E-2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1.4824584569665478E-2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-1.4824584569665478E-2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1.4824584569665478E-2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-1.4824584569665478E-2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1.4824584569665478E-2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-1.4824584569665478E-2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1.4824584569665478E-2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-1.4824584569665478E-2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1.4824584569665478E-2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-1.4824584569665478E-2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1.4824584569665478E-2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-1.4824584569665478E-2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1.4824584569665478E-2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-1.4824584569665478E-2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1.4824584569665478E-2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-1.4824584569665478E-2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1.4824584569665478E-2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-1.4824584569665478E-2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1.4824584569665478E-2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-1.4824584569665478E-2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1.4824584569665478E-2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-1.4824584569665478E-2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1.4824584569665478E-2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-1.4824584569665478E-2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1.4824584569665478E-2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-1.4824584569665478E-2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1.4824584569665478E-2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-1.4824584569665478E-2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1.4824584569665478E-2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-1.4824584569665478E-2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1.4824584569665478E-2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-1.4824584569665478E-2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1.4824584569665478E-2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-1.4824584569665478E-2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1.4824584569665478E-2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-1.4824584569665478E-2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1.4824584569665478E-2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-1.4824584569665478E-2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1.4824584569665478E-2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-1.4824584569665478E-2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1.4824584569665478E-2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-1.4824584569665478E-2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1.4824584569665478E-2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-1.4824584569665478E-2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1.4824584569665478E-2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-1.4824584569665478E-2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1.4824584569665478E-2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-1.4824584569665478E-2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1.4824584569665478E-2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-1.4824584569665478E-2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1.4824584569665478E-2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-1.4824584569665478E-2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1.4824584569665478E-2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-1.4824584569665478E-2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1.4824584569665478E-2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-1.4824584569665478E-2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1.4824584569665478E-2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-1.4824584569665478E-2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1.4824584569665478E-2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-1.4824584569665478E-2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1.4824584569665478E-2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-1.4824584569665478E-2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1.4824584569665478E-2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-1.4824584569665478E-2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1.4824584569665478E-2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-1.4824584569665478E-2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1.4824584569665478E-2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-1.4824584569665478E-2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1.4824584569665478E-2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-1.4824584569665478E-2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1.4824584569665478E-2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-1.4824584569665478E-2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1.4824584569665478E-2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-1.4824584569665478E-2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1.4824584569665478E-2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-1.4824584569665478E-2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1.4824584569665478E-2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-1.4824584569665478E-2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1.4824584569665478E-2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-1.4824584569665478E-2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1.4824584569665478E-2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-1.4824584569665478E-2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1.4824584569665478E-2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-1.4824584569665478E-2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1.4824584569665478E-2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-1.4824584569665478E-2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1.4824584569665478E-2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-1.4824584569665478E-2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1.4824584569665478E-2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-1.4824584569665478E-2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1.4824584569665478E-2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-1.4824584569665478E-2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1.4824584569665478E-2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-1.4824584569665478E-2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1.4824584569665478E-2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-1.4824584569665478E-2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1.4824584569665478E-2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-1.4824584569665478E-2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1.4824584569665478E-2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-1.4824584569665478E-2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1.4824584569665478E-2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-1.4824584569665478E-2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1.4824584569665478E-2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-1.4824584569665478E-2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1.4824584569665478E-2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-1.4824584569665478E-2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1.4824584569665478E-2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-1.4824584569665478E-2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1.4824584569665478E-2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-1.4824584569665478E-2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1.4824584569665478E-2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-1.4824584569665478E-2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1.4824584569665478E-2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-1.4824584569665478E-2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1.4824584569665478E-2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-1.4824584569665478E-2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1.4824584569665478E-2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-1.4824584569665478E-2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1.4824584569665478E-2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-1.4824584569665478E-2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1.4824584569665478E-2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-1.4824584569665478E-2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1.4824584569665478E-2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-1.4824584569665478E-2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1.4824584569665478E-2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-1.4824584569665478E-2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1.4824584569665478E-2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-1.4824584569665478E-2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1.4824584569665478E-2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-1.4824584569665478E-2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1.4824584569665478E-2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-1.4824584569665478E-2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1.4824584569665478E-2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-1.4824584569665478E-2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1.4824584569665478E-2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-1.4824584569665478E-2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1.4824584569665478E-2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-1.4824584569665478E-2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1.4824584569665478E-2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-1.4824584569665478E-2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1.4824584569665478E-2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-1.4824584569665478E-2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1.4824584569665478E-2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-1.4824584569665478E-2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1.4824584569665478E-2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-1.4824584569665478E-2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1.4824584569665478E-2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-1.4824584569665478E-2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1.4824584569665478E-2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-1.4824584569665478E-2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1.4824584569665478E-2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-1.4824584569665478E-2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1.4824584569665478E-2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-1.4824584569665478E-2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1.4824584569665478E-2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-1.4824584569665478E-2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1.4824584569665478E-2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-1.4824584569665478E-2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1.4824584569665478E-2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-1.4824584569665478E-2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1.4824584569665478E-2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-1.4824584569665478E-2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1.4824584569665478E-2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-1.4824584569665478E-2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1.4824584569665478E-2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-1.4824584569665478E-2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1.4824584569665478E-2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-1.4824584569665478E-2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1.4824584569665478E-2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-1.4824584569665478E-2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1.4824584569665478E-2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-1.4824584569665478E-2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1.4824584569665478E-2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-1.4824584569665478E-2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1.4824584569665478E-2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-1.4824584569665478E-2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1.4824584569665478E-2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-1.4824584569665478E-2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1.4824584569665478E-2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-1.4824584569665478E-2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1.4824584569665478E-2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-1.4824584569665478E-2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1.4824584569665478E-2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-1.4824584569665478E-2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1.4824584569665478E-2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-1.4824584569665478E-2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1.4824584569665478E-2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-1.4824584569665478E-2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1.4824584569665478E-2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-1.4824584569665478E-2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1.4824584569665478E-2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-1.4824584569665478E-2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1.4824584569665478E-2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-1.4824584569665478E-2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1.4824584569665478E-2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-1.4824584569665478E-2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1.4824584569665478E-2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-1.4824584569665478E-2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1.4824584569665478E-2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-1.4824584569665478E-2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1.4824584569665478E-2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-1.4824584569665478E-2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1.4824584569665478E-2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-1.4824584569665478E-2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1.4824584569665478E-2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-1.4824584569665478E-2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1.4824584569665478E-2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-1.4824584569665478E-2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1.4824584569665478E-2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-1.4824584569665478E-2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1.4824584569665478E-2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-1.4824584569665478E-2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1.4824584569665478E-2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-1.4824584569665478E-2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1.4824584569665478E-2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-1.4824584569665478E-2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1.4824584569665478E-2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-1.4824584569665478E-2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1.4824584569665478E-2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-1.4824584569665478E-2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1.4824584569665478E-2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-1.4824584569665478E-2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1.4824584569665478E-2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-1.4824584569665478E-2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1.4824584569665478E-2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-1.4824584569665478E-2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1.4824584569665478E-2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-1.4824584569665478E-2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1.4824584569665478E-2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-1.4824584569665478E-2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1.4824584569665478E-2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-1.4824584569665478E-2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1.4824584569665478E-2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-1.4824584569665478E-2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1.4824584569665478E-2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-1.4824584569665478E-2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1.4824584569665478E-2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-1.4824584569665478E-2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1.4824584569665478E-2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-1.4824584569665478E-2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1.4824584569665478E-2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-1.4824584569665478E-2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1.4824584569665478E-2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-1.4824584569665478E-2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1.4824584569665478E-2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-1.4824584569665478E-2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1.4824584569665478E-2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-1.4824584569665478E-2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1.4824584569665478E-2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-1.4824584569665478E-2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1.4824584569665478E-2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-1.4824584569665478E-2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1.4824584569665478E-2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-1.4824584569665478E-2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1.4824584569665478E-2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-1.4824584569665478E-2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1.4824584569665478E-2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-1.4824584569665478E-2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1.4824584569665478E-2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-1.4824584569665478E-2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1.4824584569665478E-2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-1.4824584569665478E-2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1.4824584569665478E-2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-1.4824584569665478E-2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1.4824584569665478E-2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-1.4824584569665478E-2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1.4824584569665478E-2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-1.4824584569665478E-2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1.4824584569665478E-2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-1.4824584569665478E-2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1.4824584569665478E-2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-1.4824584569665478E-2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1.4824584569665478E-2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-1.4824584569665478E-2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1.4824584569665478E-2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-1.4824584569665478E-2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1.4824584569665478E-2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-1.4824584569665478E-2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1.4824584569665478E-2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-1.4824584569665478E-2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1.4824584569665478E-2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-1.4824584569665478E-2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1.4824584569665478E-2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-1.4824584569665478E-2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1.4824584569665478E-2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-1.4824584569665478E-2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1.4824584569665478E-2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-1.4824584569665478E-2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1.4824584569665478E-2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-1.4824584569665478E-2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1.4824584569665478E-2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-1.4824584569665478E-2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1.4824584569665478E-2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-1.4824584569665478E-2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1.4824584569665478E-2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-1.4824584569665478E-2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1.4824584569665478E-2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-1.4824584569665478E-2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1.4824584569665478E-2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-1.4824584569665478E-2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1.4824584569665478E-2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-1.4824584569665478E-2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1.4824584569665478E-2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-1.4824584569665478E-2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1.4824584569665478E-2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-1.4824584569665478E-2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1.4824584569665478E-2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-1.4824584569665478E-2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1.4824584569665478E-2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-1.4824584569665478E-2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1.4824584569665478E-2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-1.4824584569665478E-2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1.4824584569665478E-2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-1.4824584569665478E-2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1.4824584569665478E-2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-1.4824584569665478E-2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1.4824584569665478E-2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-1.4824584569665478E-2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1.4824584569665478E-2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-1.4824584569665478E-2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1.4824584569665478E-2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-1.4824584569665478E-2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1.4824584569665478E-2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-1.4824584569665478E-2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1.4824584569665478E-2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-1.4824584569665478E-2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1.4824584569665478E-2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-1.4824584569665478E-2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1.4824584569665478E-2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-1.4824584569665478E-2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1.4824584569665478E-2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-1.4824584569665478E-2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1.4824584569665478E-2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-1.4824584569665478E-2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1.4824584569665478E-2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-1.4824584569665478E-2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1.4824584569665478E-2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-1.4824584569665478E-2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1.4824584569665478E-2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-1.4824584569665478E-2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1.4824584569665478E-2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-1.4824584569665478E-2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1.4824584569665478E-2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-1.4824584569665478E-2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1.4824584569665478E-2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-1.4824584569665478E-2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1.4824584569665478E-2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-1.4824584569665478E-2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1.4824584569665478E-2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-1.4824584569665478E-2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1.4824584569665478E-2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-1.4824584569665478E-2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1.4824584569665478E-2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-1.4824584569665478E-2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1.4824584569665478E-2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-1.4824584569665478E-2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1.4824584569665478E-2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-1.4824584569665478E-2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1.4824584569665478E-2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-1.4824584569665478E-2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1.4824584569665478E-2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-1.4824584569665478E-2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1.4824584569665478E-2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-1.4824584569665478E-2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1.4824584569665478E-2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-1.4824584569665478E-2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1.4824584569665478E-2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-1.4824584569665478E-2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1.4824584569665478E-2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-1.4824584569665478E-2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1.4824584569665478E-2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-1.4824584569665478E-2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1.4824584569665478E-2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-1.4824584569665478E-2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1.4824584569665478E-2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-1.4824584569665478E-2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1.4824584569665478E-2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-1.4824584569665478E-2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1.4824584569665478E-2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-1.4824584569665478E-2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1.4824584569665478E-2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-1.4824584569665478E-2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1.4824584569665478E-2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-1.4824584569665478E-2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1.4824584569665478E-2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-1.4824584569665478E-2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1.4824584569665478E-2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-1.4824584569665478E-2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1.4824584569665478E-2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-1.4824584569665478E-2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1.4824584569665478E-2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-1.4824584569665478E-2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1.4824584569665478E-2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-1.4824584569665478E-2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1.4824584569665478E-2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-1.4824584569665478E-2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1.4824584569665478E-2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-1.4824584569665478E-2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1.4824584569665478E-2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-1.4824584569665478E-2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1.4824584569665478E-2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-1.4824584569665478E-2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1.4824584569665478E-2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-1.4824584569665478E-2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1.4824584569665478E-2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-1.4824584569665478E-2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1.4824584569665478E-2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-1.4824584569665478E-2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1.4824584569665478E-2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-1.4824584569665478E-2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1.4824584569665478E-2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-1.4824584569665478E-2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1.4824584569665478E-2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-1.4824584569665478E-2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1.4824584569665478E-2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-1.4824584569665478E-2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1.4824584569665478E-2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-1.4824584569665478E-2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1.4824584569665478E-2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-1.4824584569665478E-2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1.4824584569665478E-2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-1.4824584569665478E-2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1.4824584569665478E-2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-1.4824584569665478E-2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1.4824584569665478E-2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-1.4824584569665478E-2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1.4824584569665478E-2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-1.4824584569665478E-2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1.4824584569665478E-2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-1.4824584569665478E-2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1.4824584569665478E-2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-1.4824584569665478E-2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1.4824584569665478E-2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-1.4824584569665478E-2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1.4824584569665478E-2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-1.4824584569665478E-2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1.4824584569665478E-2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-1.4824584569665478E-2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1.4824584569665478E-2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-1.4824584569665478E-2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1.4824584569665478E-2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-1.4824584569665478E-2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1.4824584569665478E-2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-1.4824584569665478E-2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1.4824584569665478E-2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-1.4824584569665478E-2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1.4824584569665478E-2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-1.4824584569665478E-2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1.4824584569665478E-2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-1.4824584569665478E-2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1.4824584569665478E-2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-1.4824584569665478E-2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1.4824584569665478E-2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-1.4824584569665478E-2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1.4824584569665478E-2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-1.4824584569665478E-2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1.4824584569665478E-2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-1.4824584569665478E-2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1.4824584569665478E-2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-1.4824584569665478E-2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1.4824584569665478E-2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-1.4824584569665478E-2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1.4824584569665478E-2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-1.4824584569665478E-2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1.4824584569665478E-2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-1.4824584569665478E-2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1.4824584569665478E-2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-1.4824584569665478E-2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1.4824584569665478E-2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-1.4824584569665478E-2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1.4824584569665478E-2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-1.4824584569665478E-2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1.4824584569665478E-2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-1.4824584569665478E-2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1.4824584569665478E-2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-1.4824584569665478E-2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1.4824584569665478E-2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-1.4824584569665478E-2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1.4824584569665478E-2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-1.4824584569665478E-2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1.4824584569665478E-2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-1.4824584569665478E-2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1.4824584569665478E-2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-1.4824584569665478E-2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1.4824584569665478E-2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-1.4824584569665478E-2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1.4824584569665478E-2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-1.4824584569665478E-2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1.4824584569665478E-2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-1.4824584569665478E-2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1.4824584569665478E-2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-1.4824584569665478E-2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1.4824584569665478E-2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-1.4824584569665478E-2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1.4824584569665478E-2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-1.4824584569665478E-2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1.4824584569665478E-2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-1.4824584569665478E-2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1.4824584569665478E-2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-1.4824584569665478E-2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1.4824584569665478E-2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-1.4824584569665478E-2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1.4824584569665478E-2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-1.4824584569665478E-2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1.4824584569665478E-2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-1.4824584569665478E-2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1.4824584569665478E-2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-1.4824584569665478E-2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1.4824584569665478E-2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-1.4824584569665478E-2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1.4824584569665478E-2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-1.4824584569665478E-2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1.4824584569665478E-2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-1.4824584569665478E-2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1.4824584569665478E-2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-1.4824584569665478E-2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1.4824584569665478E-2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-1.4824584569665478E-2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1.4824584569665478E-2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-1.4824584569665478E-2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1.4824584569665478E-2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-1.4824584569665478E-2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1.4824584569665478E-2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-1.4824584569665478E-2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1.4824584569665478E-2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-1.4824584569665478E-2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1.4824584569665478E-2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-1.4824584569665478E-2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1.4824584569665478E-2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-1.4824584569665478E-2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1.4824584569665478E-2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-1.4824584569665478E-2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1.4824584569665478E-2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-1.4824584569665478E-2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1.4824584569665478E-2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-1.4824584569665478E-2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1.4824584569665478E-2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-1.4824584569665478E-2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1.4824584569665478E-2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-1.4824584569665478E-2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1.4824584569665478E-2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-1.4824584569665478E-2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1.4824584569665478E-2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-1.4824584569665478E-2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1.4824584569665478E-2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-1.4824584569665478E-2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1.4824584569665478E-2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-1.4824584569665478E-2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1.4824584569665478E-2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-1.4824584569665478E-2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1.4824584569665478E-2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-1.4824584569665478E-2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1.4824584569665478E-2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-1.4824584569665478E-2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1.4824584569665478E-2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-1.4824584569665478E-2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1.4824584569665478E-2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-1.4824584569665478E-2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1.4824584569665478E-2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-1.4824584569665478E-2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1.4824584569665478E-2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-1.4824584569665478E-2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1.4824584569665478E-2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-1.4824584569665478E-2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1.4824584569665478E-2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-1.4824584569665478E-2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1.4824584569665478E-2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-1.4824584569665478E-2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1.4824584569665478E-2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-1.4824584569665478E-2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1.4824584569665478E-2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-1.4824584569665478E-2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1.4824584569665478E-2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-1.4824584569665478E-2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1.4824584569665478E-2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-1.4824584569665478E-2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1.4824584569665478E-2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-1.4824584569665478E-2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1.4824584569665478E-2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-1.4824584569665478E-2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1.4824584569665478E-2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-1.4824584569665478E-2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1.4824584569665478E-2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-1.4824584569665478E-2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1.4824584569665478E-2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-1.4824584569665478E-2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1.4824584569665478E-2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-1.4824584569665478E-2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1.4824584569665478E-2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-1.4824584569665478E-2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1.4824584569665478E-2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-1.4824584569665478E-2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1.4824584569665478E-2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-1.4824584569665478E-2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1.4824584569665478E-2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-1.4824584569665478E-2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1.4824584569665478E-2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-1.4824584569665478E-2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1.4824584569665478E-2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-1.4824584569665478E-2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1.4824584569665478E-2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-1.4824584569665478E-2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1.4824584569665478E-2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-1.4824584569665478E-2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1.4824584569665478E-2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-1.4824584569665478E-2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1.4824584569665478E-2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-1.4824584569665478E-2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1.4824584569665478E-2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-1.4824584569665478E-2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1.4824584569665478E-2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-1.4824584569665478E-2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1.4824584569665478E-2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-1.4824584569665478E-2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1.4824584569665478E-2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-1.4824584569665478E-2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1.4824584569665478E-2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-1.4824584569665478E-2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1.4824584569665478E-2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-1.4824584569665478E-2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1.4824584569665478E-2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-1.4824584569665478E-2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1.4824584569665478E-2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-1.4824584569665478E-2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1.4824584569665478E-2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-1.4824584569665478E-2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1.4824584569665478E-2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-1.4824584569665478E-2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1.4824584569665478E-2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-1.4824584569665478E-2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1.4824584569665478E-2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-1.4824584569665478E-2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1.4824584569665478E-2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-1.4824584569665478E-2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1.4824584569665478E-2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-1.4824584569665478E-2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1.4824584569665478E-2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-1.4824584569665478E-2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1.4824584569665478E-2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-1.4824584569665478E-2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1.4824584569665478E-2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-1.4824584569665478E-2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1.4824584569665478E-2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-1.4824584569665478E-2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1.4824584569665478E-2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-1.4824584569665478E-2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1.4824584569665478E-2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-1.4824584569665478E-2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1.4824584569665478E-2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-1.4824584569665478E-2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1.4824584569665478E-2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-1.4824584569665478E-2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1.4824584569665478E-2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-1.4824584569665478E-2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1.4824584569665478E-2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-1.4824584569665478E-2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1.4824584569665478E-2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-1.4824584569665478E-2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1.4824584569665478E-2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-1.4824584569665478E-2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1.4824584569665478E-2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-1.4824584569665478E-2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1.4824584569665478E-2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-1.4824584569665478E-2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1.4824584569665478E-2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-1.4824584569665478E-2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1.4824584569665478E-2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-1.4824584569665478E-2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1.4824584569665478E-2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-1.4824584569665478E-2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1.4824584569665478E-2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-1.4824584569665478E-2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1.4824584569665478E-2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-1.4824584569665478E-2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1.4824584569665478E-2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-1.4824584569665478E-2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1.4824584569665478E-2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3"/>
  </sheetPr>
  <dimension ref="A1:BL110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1.1406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-1.0033400536380438E-3</v>
      </c>
      <c r="AY2" s="1">
        <f t="shared" ref="AY2:AY33" si="1">AB$3+AB$4*AW2+AB$5*AW2^2</f>
        <v>2.0238241775960404E-2</v>
      </c>
      <c r="AZ2" s="1">
        <f t="shared" ref="AZ2:AZ33" si="2">$AB$6*($AB$11/BA2*BB2+$AB$12)</f>
        <v>-2.1241581829598448E-2</v>
      </c>
      <c r="BA2" s="1">
        <f t="shared" ref="BA2:BA33" si="3">1+$AB$7*COS(BC2)</f>
        <v>0.90463399682910572</v>
      </c>
      <c r="BB2" s="1">
        <f t="shared" ref="BB2:BB33" si="4">SIN(BC2+RADIANS($AB$9))</f>
        <v>-0.66479327776291552</v>
      </c>
      <c r="BC2" s="1">
        <f t="shared" ref="BC2:BC33" si="5">2*ATAN(BD2)</f>
        <v>-2.3945048895656398</v>
      </c>
      <c r="BD2" s="1">
        <f t="shared" ref="BD2:BD33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33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-10</v>
      </c>
      <c r="AG3" s="31">
        <v>-1.0943094526075201</v>
      </c>
      <c r="AH3" s="31"/>
      <c r="AI3" s="31"/>
      <c r="AJ3" s="31"/>
      <c r="AK3" s="31"/>
      <c r="AL3" s="31"/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214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-0.6</v>
      </c>
      <c r="AG4" s="42">
        <v>-63.984379940741299</v>
      </c>
      <c r="AH4" s="42"/>
      <c r="AI4" s="42"/>
      <c r="AJ4" s="42"/>
      <c r="AK4" s="42"/>
      <c r="AL4" s="42"/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214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-6</v>
      </c>
      <c r="AG5" s="42">
        <v>-3.2434146733401747</v>
      </c>
      <c r="AH5" s="42"/>
      <c r="AI5" s="42"/>
      <c r="AJ5" s="42"/>
      <c r="AK5" s="42"/>
      <c r="AL5" s="42"/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4</v>
      </c>
      <c r="AG6" s="42">
        <v>3.5815779842836437</v>
      </c>
      <c r="AH6" s="42"/>
      <c r="AI6" s="42"/>
      <c r="AJ6" s="42"/>
      <c r="AK6" s="42"/>
      <c r="AL6" s="42"/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5.8736812961391716E-2</v>
      </c>
      <c r="AG7" s="42">
        <v>0.12998472320720697</v>
      </c>
      <c r="AH7" s="42"/>
      <c r="AI7" s="42"/>
      <c r="AJ7" s="42"/>
      <c r="AK7" s="42"/>
      <c r="AL7" s="42"/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 t="shared" si="9"/>
        <v>26.812260044285345</v>
      </c>
      <c r="AC8" s="42">
        <v>2.6812260044285345</v>
      </c>
      <c r="AD8" s="1">
        <v>10</v>
      </c>
      <c r="AE8" s="32" t="s">
        <v>47</v>
      </c>
      <c r="AF8" s="42">
        <v>2.6</v>
      </c>
      <c r="AG8" s="42">
        <v>2.6812260044285345</v>
      </c>
      <c r="AH8" s="42"/>
      <c r="AI8" s="42"/>
      <c r="AJ8" s="42"/>
      <c r="AK8" s="42"/>
      <c r="AL8" s="42"/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1.5660472865902668</v>
      </c>
      <c r="AG9" s="42">
        <v>0.9552855601313649</v>
      </c>
      <c r="AH9" s="42"/>
      <c r="AI9" s="42"/>
      <c r="AJ9" s="42"/>
      <c r="AK9" s="42"/>
      <c r="AL9" s="42"/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4.3499999999999996</v>
      </c>
      <c r="AG10" s="58">
        <v>4.0172502742763045</v>
      </c>
      <c r="AH10" s="58"/>
      <c r="AI10" s="58"/>
      <c r="AJ10" s="58"/>
      <c r="AK10" s="58"/>
      <c r="AL10" s="58"/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213">
        <f>SUM(AE21:AE1928)</f>
        <v>6.6512062388263168E-2</v>
      </c>
      <c r="AD11" s="9" t="s">
        <v>59</v>
      </c>
      <c r="AE11" s="10"/>
      <c r="AF11" s="51">
        <v>2.3163977050388636E-3</v>
      </c>
      <c r="AG11" s="51">
        <v>1.0363237625631587E-3</v>
      </c>
      <c r="AH11" s="51"/>
      <c r="AI11" s="51"/>
      <c r="AJ11" s="51"/>
      <c r="AK11" s="51"/>
      <c r="AL11" s="51"/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15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15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E13" s="32"/>
      <c r="AG13" s="1" t="s">
        <v>290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60369.369054745373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42377.5</v>
      </c>
      <c r="AA17" s="62" t="s">
        <v>92</v>
      </c>
      <c r="AB17" s="77">
        <f>AB13^3/AB8^2</f>
        <v>0.33240427515910043</v>
      </c>
      <c r="AC17" s="1" t="s">
        <v>300</v>
      </c>
      <c r="AE17" s="32"/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3880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45350.85872544568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1.865982960372178E-2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1.6377090838339721E-2</v>
      </c>
      <c r="Z21" s="1">
        <f t="shared" ref="Z21:Z52" si="18">F21</f>
        <v>-4740.5</v>
      </c>
      <c r="AA21" s="1">
        <f t="shared" ref="AA21:AA52" si="19">AB$3+AB$4*Z21+AB$5*Z21^2+AH21</f>
        <v>-1.0158612351800871E-3</v>
      </c>
      <c r="AB21" s="1">
        <f t="shared" ref="AB21:AB52" si="20">G21-AH21</f>
        <v>1.6377090838339721E-2</v>
      </c>
      <c r="AC21" s="1">
        <f t="shared" ref="AC21:AC52" si="21">+G21-P21</f>
        <v>-2.1958429604283927E-2</v>
      </c>
      <c r="AE21" s="1">
        <f t="shared" ref="AE21:AE52" si="22">+(G21-AA21)^2*S21</f>
        <v>5.2108962709780077E-6</v>
      </c>
      <c r="AF21" s="1">
        <f t="shared" ref="AF21:AF52" si="23">IF(S21&lt;&gt;0,G21-P21,-9999)</f>
        <v>-2.1958429604283927E-2</v>
      </c>
      <c r="AG21" s="2"/>
      <c r="AH21" s="1">
        <f t="shared" ref="AH21:AH52" si="24">$AB$6*($AB$11/AI21*AJ21+$AB$12)</f>
        <v>-1.9675690838901867E-2</v>
      </c>
      <c r="AI21" s="1">
        <f t="shared" ref="AI21:AI52" si="25">1+$AB$7*COS(AL21)</f>
        <v>0.90905014580834564</v>
      </c>
      <c r="AJ21" s="1">
        <f t="shared" ref="AJ21:AJ52" si="26">SIN(AL21+RADIANS($AB$9))</f>
        <v>-0.62761122569553751</v>
      </c>
      <c r="AK21" s="1">
        <f t="shared" ref="AK21:AK52" si="27">$AB$7*SIN(AL21)</f>
        <v>-9.2866314074431869E-2</v>
      </c>
      <c r="AL21" s="1">
        <f t="shared" ref="AL21:AL52" si="28">2*ATAN(AM21)</f>
        <v>-2.3457689086711269</v>
      </c>
      <c r="AM21" s="1">
        <f t="shared" ref="AM21:AM52" si="29">SQRT((1+$AB$7)/(1-$AB$7))*TAN(AN21/2)</f>
        <v>-2.379060476350805</v>
      </c>
      <c r="AN21" s="1">
        <f t="shared" ref="AN21:AT30" si="30">$AU21+$AB$7*SIN(AO21)</f>
        <v>4.0350636314907691</v>
      </c>
      <c r="AO21" s="1">
        <f t="shared" si="30"/>
        <v>4.0350636615682181</v>
      </c>
      <c r="AP21" s="1">
        <f t="shared" si="30"/>
        <v>4.0350632923515919</v>
      </c>
      <c r="AQ21" s="1">
        <f t="shared" si="30"/>
        <v>4.0350678246931349</v>
      </c>
      <c r="AR21" s="1">
        <f t="shared" si="30"/>
        <v>4.0350121894215283</v>
      </c>
      <c r="AS21" s="1">
        <f t="shared" si="30"/>
        <v>4.0356953885330951</v>
      </c>
      <c r="AT21" s="1">
        <f t="shared" si="30"/>
        <v>4.0273454653473753</v>
      </c>
      <c r="AU21" s="1">
        <f t="shared" ref="AU21:AU52" si="31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-5.1486930519132354E-4</v>
      </c>
      <c r="Q22" s="271">
        <f t="shared" si="16"/>
        <v>30076.887000000002</v>
      </c>
      <c r="S22" s="2">
        <v>1</v>
      </c>
      <c r="X22" s="1">
        <f t="shared" si="17"/>
        <v>2.3266150652137994E-3</v>
      </c>
      <c r="Z22" s="1">
        <f t="shared" si="18"/>
        <v>-1643.5</v>
      </c>
      <c r="AA22" s="1">
        <f t="shared" si="19"/>
        <v>2.3163156352855375E-3</v>
      </c>
      <c r="AB22" s="1">
        <f t="shared" si="20"/>
        <v>2.3266150652137994E-3</v>
      </c>
      <c r="AC22" s="1">
        <f t="shared" si="21"/>
        <v>5.6726693108819842E-3</v>
      </c>
      <c r="AE22" s="1">
        <f t="shared" si="22"/>
        <v>8.074033427256598E-6</v>
      </c>
      <c r="AF22" s="1">
        <f t="shared" si="23"/>
        <v>5.6726693108819842E-3</v>
      </c>
      <c r="AG22" s="2"/>
      <c r="AH22" s="1">
        <f t="shared" si="24"/>
        <v>2.8311849404768609E-3</v>
      </c>
      <c r="AI22" s="1">
        <f t="shared" si="25"/>
        <v>0.98099490810105283</v>
      </c>
      <c r="AJ22" s="1">
        <f t="shared" si="26"/>
        <v>-5.0223561804801926E-2</v>
      </c>
      <c r="AK22" s="1">
        <f t="shared" si="27"/>
        <v>-0.12858784837288004</v>
      </c>
      <c r="AL22" s="1">
        <f t="shared" si="28"/>
        <v>-1.7175325319490349</v>
      </c>
      <c r="AM22" s="1">
        <f t="shared" si="29"/>
        <v>-1.1586617008639284</v>
      </c>
      <c r="AN22" s="1">
        <f t="shared" si="30"/>
        <v>4.6958484123759305</v>
      </c>
      <c r="AO22" s="1">
        <f t="shared" si="30"/>
        <v>4.6958484123759305</v>
      </c>
      <c r="AP22" s="1">
        <f t="shared" si="30"/>
        <v>4.6958484123759474</v>
      </c>
      <c r="AQ22" s="1">
        <f t="shared" si="30"/>
        <v>4.6958484123680071</v>
      </c>
      <c r="AR22" s="1">
        <f t="shared" si="30"/>
        <v>4.6958484160613096</v>
      </c>
      <c r="AS22" s="1">
        <f t="shared" si="30"/>
        <v>4.6958466982734608</v>
      </c>
      <c r="AT22" s="1">
        <f t="shared" si="30"/>
        <v>4.6966658973903117</v>
      </c>
      <c r="AU22" s="1">
        <f t="shared" si="31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31" si="32">$BL22+$AB$7*SIN(BF22)</f>
        <v>6.3080356559946171</v>
      </c>
      <c r="BF22" s="1">
        <f t="shared" si="32"/>
        <v>6.308035642464688</v>
      </c>
      <c r="BG22" s="1">
        <f t="shared" si="32"/>
        <v>6.3080355383439279</v>
      </c>
      <c r="BH22" s="1">
        <f t="shared" si="32"/>
        <v>6.3080347370734851</v>
      </c>
      <c r="BI22" s="1">
        <f t="shared" si="32"/>
        <v>6.3080285708270631</v>
      </c>
      <c r="BJ22" s="1">
        <f t="shared" si="32"/>
        <v>6.3079811179726706</v>
      </c>
      <c r="BK22" s="1">
        <f t="shared" si="32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-2.7666959205102672E-2</v>
      </c>
      <c r="Q23" s="271">
        <f t="shared" si="16"/>
        <v>31542.350100000003</v>
      </c>
      <c r="S23" s="2">
        <v>1</v>
      </c>
      <c r="X23" s="1">
        <f t="shared" si="17"/>
        <v>-2.8240412091834616E-2</v>
      </c>
      <c r="Z23" s="1">
        <f t="shared" si="18"/>
        <v>2580</v>
      </c>
      <c r="AA23" s="1">
        <f t="shared" si="19"/>
        <v>3.8694528893242798E-3</v>
      </c>
      <c r="AB23" s="1">
        <f t="shared" si="20"/>
        <v>-2.8240412091834616E-2</v>
      </c>
      <c r="AC23" s="1">
        <f t="shared" si="21"/>
        <v>3.0962959207695009E-2</v>
      </c>
      <c r="AE23" s="1">
        <f t="shared" si="22"/>
        <v>3.2884821330119911E-7</v>
      </c>
      <c r="AF23" s="1">
        <f t="shared" si="23"/>
        <v>3.0962959207695009E-2</v>
      </c>
      <c r="AG23" s="2"/>
      <c r="AH23" s="1">
        <f t="shared" si="24"/>
        <v>3.1536412094426952E-2</v>
      </c>
      <c r="AI23" s="1">
        <f t="shared" si="25"/>
        <v>1.1022020699862496</v>
      </c>
      <c r="AJ23" s="1">
        <f t="shared" si="26"/>
        <v>0.84213366821329472</v>
      </c>
      <c r="AK23" s="1">
        <f t="shared" si="27"/>
        <v>-8.031665554403998E-2</v>
      </c>
      <c r="AL23" s="1">
        <f t="shared" si="28"/>
        <v>-0.66606015327544943</v>
      </c>
      <c r="AM23" s="1">
        <f t="shared" si="29"/>
        <v>-0.34591397055525325</v>
      </c>
      <c r="AN23" s="1">
        <f t="shared" si="30"/>
        <v>5.6938091114323424</v>
      </c>
      <c r="AO23" s="1">
        <f t="shared" si="30"/>
        <v>5.6938092167087246</v>
      </c>
      <c r="AP23" s="1">
        <f t="shared" si="30"/>
        <v>5.6938101909963299</v>
      </c>
      <c r="AQ23" s="1">
        <f t="shared" si="30"/>
        <v>5.6938192075786107</v>
      </c>
      <c r="AR23" s="1">
        <f t="shared" si="30"/>
        <v>5.6939026493085549</v>
      </c>
      <c r="AS23" s="1">
        <f t="shared" si="30"/>
        <v>5.694674619495312</v>
      </c>
      <c r="AT23" s="1">
        <f t="shared" si="30"/>
        <v>5.7017978727265994</v>
      </c>
      <c r="AU23" s="1">
        <f t="shared" si="31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2"/>
        <v>6.435889001314373</v>
      </c>
      <c r="BF23" s="1">
        <f t="shared" si="32"/>
        <v>6.435888923704506</v>
      </c>
      <c r="BG23" s="1">
        <f t="shared" si="32"/>
        <v>6.4358883196057608</v>
      </c>
      <c r="BH23" s="1">
        <f t="shared" si="32"/>
        <v>6.4358836174311804</v>
      </c>
      <c r="BI23" s="1">
        <f t="shared" si="32"/>
        <v>6.4358470168328443</v>
      </c>
      <c r="BJ23" s="1">
        <f t="shared" si="32"/>
        <v>6.4355621336019881</v>
      </c>
      <c r="BK23" s="1">
        <f t="shared" si="32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-3.458353826259352E-2</v>
      </c>
      <c r="Q24" s="271">
        <f t="shared" si="16"/>
        <v>31905.979899999998</v>
      </c>
      <c r="S24" s="2">
        <v>1</v>
      </c>
      <c r="X24" s="1">
        <f t="shared" si="17"/>
        <v>-3.5558817898977954E-2</v>
      </c>
      <c r="Z24" s="1">
        <f t="shared" si="18"/>
        <v>3628</v>
      </c>
      <c r="AA24" s="1">
        <f t="shared" si="19"/>
        <v>2.8887963393375155E-4</v>
      </c>
      <c r="AB24" s="1">
        <f t="shared" si="20"/>
        <v>-3.5558817898977954E-2</v>
      </c>
      <c r="AC24" s="1">
        <f t="shared" si="21"/>
        <v>3.3897138260142838E-2</v>
      </c>
      <c r="AE24" s="1">
        <f t="shared" si="22"/>
        <v>9.5117036914615339E-7</v>
      </c>
      <c r="AF24" s="1">
        <f t="shared" si="23"/>
        <v>3.3897138260142838E-2</v>
      </c>
      <c r="AG24" s="2"/>
      <c r="AH24" s="1">
        <f t="shared" si="24"/>
        <v>3.4872417896527272E-2</v>
      </c>
      <c r="AI24" s="1">
        <f t="shared" si="25"/>
        <v>1.121195895636937</v>
      </c>
      <c r="AJ24" s="1">
        <f t="shared" si="26"/>
        <v>0.96287271681086095</v>
      </c>
      <c r="AK24" s="1">
        <f t="shared" si="27"/>
        <v>-4.698492468882854E-2</v>
      </c>
      <c r="AL24" s="1">
        <f t="shared" si="28"/>
        <v>-0.36983862692422653</v>
      </c>
      <c r="AM24" s="1">
        <f t="shared" si="29"/>
        <v>-0.18705632984359516</v>
      </c>
      <c r="AN24" s="1">
        <f t="shared" si="30"/>
        <v>5.9578176573182411</v>
      </c>
      <c r="AO24" s="1">
        <f t="shared" si="30"/>
        <v>5.9578177854782206</v>
      </c>
      <c r="AP24" s="1">
        <f t="shared" si="30"/>
        <v>5.9578188260344511</v>
      </c>
      <c r="AQ24" s="1">
        <f t="shared" si="30"/>
        <v>5.9578272745028276</v>
      </c>
      <c r="AR24" s="1">
        <f t="shared" si="30"/>
        <v>5.9578958682879097</v>
      </c>
      <c r="AS24" s="1">
        <f t="shared" si="30"/>
        <v>5.958452727965307</v>
      </c>
      <c r="AT24" s="1">
        <f t="shared" si="30"/>
        <v>5.9629695964853653</v>
      </c>
      <c r="AU24" s="1">
        <f t="shared" si="31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2"/>
        <v>6.5633735153125281</v>
      </c>
      <c r="BF24" s="1">
        <f t="shared" si="32"/>
        <v>6.5633733951232331</v>
      </c>
      <c r="BG24" s="1">
        <f t="shared" si="32"/>
        <v>6.5633724329606391</v>
      </c>
      <c r="BH24" s="1">
        <f t="shared" si="32"/>
        <v>6.5633647304800826</v>
      </c>
      <c r="BI24" s="1">
        <f t="shared" si="32"/>
        <v>6.5633030697846735</v>
      </c>
      <c r="BJ24" s="1">
        <f t="shared" si="32"/>
        <v>6.5628094965970725</v>
      </c>
      <c r="BK24" s="1">
        <f t="shared" si="32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-3.4868850780330023E-2</v>
      </c>
      <c r="Q25" s="271">
        <f t="shared" si="16"/>
        <v>31920.899799999999</v>
      </c>
      <c r="S25" s="2">
        <v>1</v>
      </c>
      <c r="X25" s="1">
        <f t="shared" si="17"/>
        <v>-3.5834177178056544E-2</v>
      </c>
      <c r="Z25" s="1">
        <f t="shared" si="18"/>
        <v>3671</v>
      </c>
      <c r="AA25" s="1">
        <f t="shared" si="19"/>
        <v>9.0526401344895313E-5</v>
      </c>
      <c r="AB25" s="1">
        <f t="shared" si="20"/>
        <v>-3.5834177178056544E-2</v>
      </c>
      <c r="AC25" s="1">
        <f t="shared" si="21"/>
        <v>3.3994050783948397E-2</v>
      </c>
      <c r="AE25" s="1">
        <f t="shared" si="22"/>
        <v>9.3185505414766107E-7</v>
      </c>
      <c r="AF25" s="1">
        <f t="shared" si="23"/>
        <v>3.3994050783948397E-2</v>
      </c>
      <c r="AG25" s="2"/>
      <c r="AH25" s="1">
        <f t="shared" si="24"/>
        <v>3.4959377181674918E-2</v>
      </c>
      <c r="AI25" s="1">
        <f t="shared" si="25"/>
        <v>1.121766974836917</v>
      </c>
      <c r="AJ25" s="1">
        <f t="shared" si="26"/>
        <v>0.96613356885308832</v>
      </c>
      <c r="AK25" s="1">
        <f t="shared" si="27"/>
        <v>-4.5484416081992426E-2</v>
      </c>
      <c r="AL25" s="1">
        <f t="shared" si="28"/>
        <v>-0.35748703157834866</v>
      </c>
      <c r="AM25" s="1">
        <f t="shared" si="29"/>
        <v>-0.18067173502845829</v>
      </c>
      <c r="AN25" s="1">
        <f t="shared" si="30"/>
        <v>5.9687378450130204</v>
      </c>
      <c r="AO25" s="1">
        <f t="shared" si="30"/>
        <v>5.9687379716086522</v>
      </c>
      <c r="AP25" s="1">
        <f t="shared" si="30"/>
        <v>5.9687389957518358</v>
      </c>
      <c r="AQ25" s="1">
        <f t="shared" si="30"/>
        <v>5.9687472809324307</v>
      </c>
      <c r="AR25" s="1">
        <f t="shared" si="30"/>
        <v>5.9688143061082357</v>
      </c>
      <c r="AS25" s="1">
        <f t="shared" si="30"/>
        <v>5.969356470454624</v>
      </c>
      <c r="AT25" s="1">
        <f t="shared" si="30"/>
        <v>5.973738531091298</v>
      </c>
      <c r="AU25" s="1">
        <f t="shared" si="31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2"/>
        <v>6.6901955620186593</v>
      </c>
      <c r="BF25" s="1">
        <f t="shared" si="32"/>
        <v>6.6901954293472929</v>
      </c>
      <c r="BG25" s="1">
        <f t="shared" si="32"/>
        <v>6.6901943178813168</v>
      </c>
      <c r="BH25" s="1">
        <f t="shared" si="32"/>
        <v>6.690185006498802</v>
      </c>
      <c r="BI25" s="1">
        <f t="shared" si="32"/>
        <v>6.6901070012205368</v>
      </c>
      <c r="BJ25" s="1">
        <f t="shared" si="32"/>
        <v>6.6894536218762344</v>
      </c>
      <c r="BK25" s="1">
        <f t="shared" si="32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-6.5376348175036444E-2</v>
      </c>
      <c r="Q26" s="271">
        <f t="shared" si="16"/>
        <v>33481.569000000003</v>
      </c>
      <c r="S26" s="2">
        <v>1</v>
      </c>
      <c r="X26" s="1">
        <f t="shared" si="17"/>
        <v>-6.4069377718094025E-2</v>
      </c>
      <c r="Z26" s="1">
        <f t="shared" si="18"/>
        <v>8169</v>
      </c>
      <c r="AA26" s="1">
        <f t="shared" si="19"/>
        <v>-4.3624170450646399E-2</v>
      </c>
      <c r="AB26" s="1">
        <f t="shared" si="20"/>
        <v>-6.4069377718094025E-2</v>
      </c>
      <c r="AC26" s="1">
        <f t="shared" si="21"/>
        <v>2.3059148181332464E-2</v>
      </c>
      <c r="AE26" s="1">
        <f t="shared" si="22"/>
        <v>1.7081717753202754E-6</v>
      </c>
      <c r="AF26" s="1">
        <f t="shared" si="23"/>
        <v>2.3059148181332464E-2</v>
      </c>
      <c r="AG26" s="2"/>
      <c r="AH26" s="1">
        <f t="shared" si="24"/>
        <v>2.1752177724390042E-2</v>
      </c>
      <c r="AI26" s="1">
        <f t="shared" si="25"/>
        <v>1.0785018981869217</v>
      </c>
      <c r="AJ26" s="1">
        <f t="shared" si="26"/>
        <v>0.52433449776934637</v>
      </c>
      <c r="AK26" s="1">
        <f t="shared" si="27"/>
        <v>0.10360251082046415</v>
      </c>
      <c r="AL26" s="1">
        <f t="shared" si="28"/>
        <v>0.92237144982719954</v>
      </c>
      <c r="AM26" s="1">
        <f t="shared" si="29"/>
        <v>0.49692642207775628</v>
      </c>
      <c r="AN26" s="1">
        <f t="shared" si="30"/>
        <v>7.1055420317035649</v>
      </c>
      <c r="AO26" s="1">
        <f t="shared" si="30"/>
        <v>7.1055419878229893</v>
      </c>
      <c r="AP26" s="1">
        <f t="shared" si="30"/>
        <v>7.1055414917402056</v>
      </c>
      <c r="AQ26" s="1">
        <f t="shared" si="30"/>
        <v>7.105535883397156</v>
      </c>
      <c r="AR26" s="1">
        <f t="shared" si="30"/>
        <v>7.1054724819968209</v>
      </c>
      <c r="AS26" s="1">
        <f t="shared" si="30"/>
        <v>7.1047560402574277</v>
      </c>
      <c r="AT26" s="1">
        <f t="shared" si="30"/>
        <v>7.0966981159577145</v>
      </c>
      <c r="AU26" s="1">
        <f t="shared" si="31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2"/>
        <v>6.8160869331250629</v>
      </c>
      <c r="BF26" s="1">
        <f t="shared" si="32"/>
        <v>6.8160868151597347</v>
      </c>
      <c r="BG26" s="1">
        <f t="shared" si="32"/>
        <v>6.8160857615275861</v>
      </c>
      <c r="BH26" s="1">
        <f t="shared" si="32"/>
        <v>6.8160763508193964</v>
      </c>
      <c r="BI26" s="1">
        <f t="shared" si="32"/>
        <v>6.8159922996750284</v>
      </c>
      <c r="BJ26" s="1">
        <f t="shared" si="32"/>
        <v>6.8152417868133233</v>
      </c>
      <c r="BK26" s="1">
        <f t="shared" si="32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-0.10837021417924253</v>
      </c>
      <c r="Q27" s="271">
        <f t="shared" si="16"/>
        <v>35575.502</v>
      </c>
      <c r="S27" s="2">
        <v>1</v>
      </c>
      <c r="Y27" s="1">
        <f t="shared" ref="Y27:Y45" si="35">AB27</f>
        <v>-0.1032406753406433</v>
      </c>
      <c r="Z27" s="1">
        <f t="shared" si="18"/>
        <v>14204</v>
      </c>
      <c r="AA27" s="1">
        <f t="shared" si="19"/>
        <v>-0.13150473883267155</v>
      </c>
      <c r="AB27" s="1">
        <f t="shared" si="20"/>
        <v>-0.1032406753406433</v>
      </c>
      <c r="AC27" s="1">
        <f t="shared" si="21"/>
        <v>-1.8004985814829788E-2</v>
      </c>
      <c r="AE27" s="1">
        <f t="shared" si="22"/>
        <v>2.6312168696697987E-5</v>
      </c>
      <c r="AF27" s="1">
        <f t="shared" si="23"/>
        <v>-1.8004985814829788E-2</v>
      </c>
      <c r="AG27" s="2"/>
      <c r="AH27" s="1">
        <f t="shared" si="24"/>
        <v>-2.3134524653429026E-2</v>
      </c>
      <c r="AI27" s="1">
        <f t="shared" si="25"/>
        <v>0.91527765780716819</v>
      </c>
      <c r="AJ27" s="1">
        <f t="shared" si="26"/>
        <v>-0.72182086490884223</v>
      </c>
      <c r="AK27" s="1">
        <f t="shared" si="27"/>
        <v>9.8580692838988085E-2</v>
      </c>
      <c r="AL27" s="1">
        <f t="shared" si="28"/>
        <v>2.2807345472311553</v>
      </c>
      <c r="AM27" s="1">
        <f t="shared" si="29"/>
        <v>2.177982921571874</v>
      </c>
      <c r="AN27" s="1">
        <f t="shared" si="30"/>
        <v>8.4606123964999789</v>
      </c>
      <c r="AO27" s="1">
        <f t="shared" si="30"/>
        <v>8.4606123789152257</v>
      </c>
      <c r="AP27" s="1">
        <f t="shared" si="30"/>
        <v>8.4606126162114546</v>
      </c>
      <c r="AQ27" s="1">
        <f t="shared" si="30"/>
        <v>8.4606094140269903</v>
      </c>
      <c r="AR27" s="1">
        <f t="shared" si="30"/>
        <v>8.4606526245314946</v>
      </c>
      <c r="AS27" s="1">
        <f t="shared" si="30"/>
        <v>8.4600693118879384</v>
      </c>
      <c r="AT27" s="1">
        <f t="shared" si="30"/>
        <v>8.4679027658502086</v>
      </c>
      <c r="AU27" s="1">
        <f t="shared" si="31"/>
        <v>8.3538203927013246</v>
      </c>
      <c r="AW27" s="1">
        <v>7500</v>
      </c>
      <c r="AX27" s="1">
        <f t="shared" si="0"/>
        <v>-3.4632692061398587E-2</v>
      </c>
      <c r="AY27" s="1">
        <f t="shared" si="1"/>
        <v>-6.0755800235385023E-2</v>
      </c>
      <c r="AZ27" s="1">
        <f t="shared" si="2"/>
        <v>2.6123108173986439E-2</v>
      </c>
      <c r="BA27" s="1">
        <f t="shared" si="3"/>
        <v>1.0958391615843908</v>
      </c>
      <c r="BB27" s="1">
        <f t="shared" si="4"/>
        <v>0.66879714908142018</v>
      </c>
      <c r="BC27" s="1">
        <f t="shared" si="5"/>
        <v>0.74171515608082028</v>
      </c>
      <c r="BD27" s="1">
        <f t="shared" si="6"/>
        <v>0.38885008039131624</v>
      </c>
      <c r="BE27" s="1">
        <f t="shared" si="32"/>
        <v>6.9408132978797568</v>
      </c>
      <c r="BF27" s="1">
        <f t="shared" si="32"/>
        <v>6.94081321056776</v>
      </c>
      <c r="BG27" s="1">
        <f t="shared" si="32"/>
        <v>6.940812361854352</v>
      </c>
      <c r="BH27" s="1">
        <f t="shared" si="32"/>
        <v>6.9408041119923922</v>
      </c>
      <c r="BI27" s="1">
        <f t="shared" si="32"/>
        <v>6.9407239224990382</v>
      </c>
      <c r="BJ27" s="1">
        <f t="shared" si="32"/>
        <v>6.9399447309669435</v>
      </c>
      <c r="BK27" s="1">
        <f t="shared" si="32"/>
        <v>6.9323975806374873</v>
      </c>
      <c r="BL27" s="1">
        <f t="shared" si="8"/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-0.11585910352830621</v>
      </c>
      <c r="Q28" s="271">
        <f t="shared" si="16"/>
        <v>35928.870999999999</v>
      </c>
      <c r="S28" s="2">
        <v>1</v>
      </c>
      <c r="Y28" s="1">
        <f t="shared" si="35"/>
        <v>-0.12697895502688125</v>
      </c>
      <c r="Z28" s="1">
        <f t="shared" si="18"/>
        <v>15222.5</v>
      </c>
      <c r="AA28" s="1">
        <f t="shared" si="19"/>
        <v>-0.14416314850147899</v>
      </c>
      <c r="AB28" s="1">
        <f t="shared" si="20"/>
        <v>-0.12697895502688125</v>
      </c>
      <c r="AC28" s="1">
        <f t="shared" si="21"/>
        <v>-3.9423896471747807E-2</v>
      </c>
      <c r="AE28" s="1">
        <f t="shared" si="22"/>
        <v>1.2365109735036132E-4</v>
      </c>
      <c r="AF28" s="1">
        <f t="shared" si="23"/>
        <v>-3.9423896471747807E-2</v>
      </c>
      <c r="AG28" s="2"/>
      <c r="AH28" s="1">
        <f t="shared" si="24"/>
        <v>-2.8304044973172765E-2</v>
      </c>
      <c r="AI28" s="1">
        <f t="shared" si="25"/>
        <v>0.89809661498704507</v>
      </c>
      <c r="AJ28" s="1">
        <f t="shared" si="26"/>
        <v>-0.84012713934646899</v>
      </c>
      <c r="AK28" s="1">
        <f t="shared" si="27"/>
        <v>8.0695281089761872E-2</v>
      </c>
      <c r="AL28" s="1">
        <f t="shared" si="28"/>
        <v>2.471822407299781</v>
      </c>
      <c r="AM28" s="1">
        <f t="shared" si="29"/>
        <v>2.8736266246129047</v>
      </c>
      <c r="AN28" s="1">
        <f t="shared" si="30"/>
        <v>8.6696502397908652</v>
      </c>
      <c r="AO28" s="1">
        <f t="shared" si="30"/>
        <v>8.6696501724604058</v>
      </c>
      <c r="AP28" s="1">
        <f t="shared" si="30"/>
        <v>8.6696508838016779</v>
      </c>
      <c r="AQ28" s="1">
        <f t="shared" si="30"/>
        <v>8.6696433685102363</v>
      </c>
      <c r="AR28" s="1">
        <f t="shared" si="30"/>
        <v>8.6697227645711727</v>
      </c>
      <c r="AS28" s="1">
        <f t="shared" si="30"/>
        <v>8.6688836767539179</v>
      </c>
      <c r="AT28" s="1">
        <f t="shared" si="30"/>
        <v>8.6777183097673252</v>
      </c>
      <c r="AU28" s="1">
        <f t="shared" si="31"/>
        <v>8.580561085630892</v>
      </c>
      <c r="AW28" s="1">
        <v>8000</v>
      </c>
      <c r="AX28" s="1">
        <f t="shared" si="0"/>
        <v>-4.1296384072450162E-2</v>
      </c>
      <c r="AY28" s="1">
        <f t="shared" si="1"/>
        <v>-6.4206383869605949E-2</v>
      </c>
      <c r="AZ28" s="1">
        <f t="shared" si="2"/>
        <v>2.2909999797155786E-2</v>
      </c>
      <c r="BA28" s="1">
        <f t="shared" si="3"/>
        <v>1.0830916832790087</v>
      </c>
      <c r="BB28" s="1">
        <f t="shared" si="4"/>
        <v>0.56218092955037124</v>
      </c>
      <c r="BC28" s="1">
        <f t="shared" si="5"/>
        <v>0.87728426554376759</v>
      </c>
      <c r="BD28" s="1">
        <f t="shared" si="6"/>
        <v>0.46912276880589698</v>
      </c>
      <c r="BE28" s="1">
        <f t="shared" si="32"/>
        <v>7.0641798017425339</v>
      </c>
      <c r="BF28" s="1">
        <f t="shared" si="32"/>
        <v>7.0641797478124708</v>
      </c>
      <c r="BG28" s="1">
        <f t="shared" si="32"/>
        <v>7.0641791636288565</v>
      </c>
      <c r="BH28" s="1">
        <f t="shared" si="32"/>
        <v>7.0641728356309512</v>
      </c>
      <c r="BI28" s="1">
        <f t="shared" si="32"/>
        <v>7.0641042919903656</v>
      </c>
      <c r="BJ28" s="1">
        <f t="shared" si="32"/>
        <v>7.0633621387184506</v>
      </c>
      <c r="BK28" s="1">
        <f t="shared" si="32"/>
        <v>7.0553610488669269</v>
      </c>
      <c r="BL28" s="1">
        <f t="shared" si="8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-0.14680893145217708</v>
      </c>
      <c r="Q29" s="271">
        <f t="shared" si="16"/>
        <v>37357.012600000002</v>
      </c>
      <c r="S29" s="2">
        <v>1</v>
      </c>
      <c r="Y29" s="1">
        <f t="shared" si="35"/>
        <v>-0.14306532677896031</v>
      </c>
      <c r="Z29" s="1">
        <f t="shared" si="18"/>
        <v>19338.5</v>
      </c>
      <c r="AA29" s="1">
        <f t="shared" si="19"/>
        <v>-0.18216740466959747</v>
      </c>
      <c r="AB29" s="1">
        <f t="shared" si="20"/>
        <v>-0.14306532677896031</v>
      </c>
      <c r="AC29" s="1">
        <f t="shared" si="21"/>
        <v>-3.1614868544203617E-2</v>
      </c>
      <c r="AE29" s="1">
        <f t="shared" si="22"/>
        <v>1.4014575949330451E-5</v>
      </c>
      <c r="AF29" s="1">
        <f t="shared" si="23"/>
        <v>-3.1614868544203617E-2</v>
      </c>
      <c r="AG29" s="2"/>
      <c r="AH29" s="1">
        <f t="shared" si="24"/>
        <v>-3.5358473217420389E-2</v>
      </c>
      <c r="AI29" s="1">
        <f t="shared" si="25"/>
        <v>0.87021898860030866</v>
      </c>
      <c r="AJ29" s="1">
        <f t="shared" si="26"/>
        <v>-0.98839674792678578</v>
      </c>
      <c r="AK29" s="1">
        <f t="shared" si="27"/>
        <v>-7.2744310655459875E-3</v>
      </c>
      <c r="AL29" s="1">
        <f t="shared" si="28"/>
        <v>-3.0855996612756331</v>
      </c>
      <c r="AM29" s="1">
        <f t="shared" si="29"/>
        <v>-35.709422807954333</v>
      </c>
      <c r="AN29" s="1">
        <f t="shared" si="30"/>
        <v>9.4885855927642293</v>
      </c>
      <c r="AO29" s="1">
        <f t="shared" si="30"/>
        <v>9.4885856373688604</v>
      </c>
      <c r="AP29" s="1">
        <f t="shared" si="30"/>
        <v>9.4885852935162376</v>
      </c>
      <c r="AQ29" s="1">
        <f t="shared" si="30"/>
        <v>9.4885879442417256</v>
      </c>
      <c r="AR29" s="1">
        <f t="shared" si="30"/>
        <v>9.4885675100756295</v>
      </c>
      <c r="AS29" s="1">
        <f t="shared" si="30"/>
        <v>9.4887250356193693</v>
      </c>
      <c r="AT29" s="1">
        <f t="shared" si="30"/>
        <v>9.4875107231173779</v>
      </c>
      <c r="AU29" s="1">
        <f t="shared" si="31"/>
        <v>9.4968739890163612</v>
      </c>
      <c r="AW29" s="1">
        <v>8500</v>
      </c>
      <c r="AX29" s="1">
        <f t="shared" si="0"/>
        <v>-4.827896391627122E-2</v>
      </c>
      <c r="AY29" s="1">
        <f t="shared" si="1"/>
        <v>-6.7673184577193582E-2</v>
      </c>
      <c r="AZ29" s="1">
        <f t="shared" si="2"/>
        <v>1.9394220660922359E-2</v>
      </c>
      <c r="BA29" s="1">
        <f t="shared" si="3"/>
        <v>1.0691833271469657</v>
      </c>
      <c r="BB29" s="1">
        <f t="shared" si="4"/>
        <v>0.44820389926741577</v>
      </c>
      <c r="BC29" s="1">
        <f t="shared" si="5"/>
        <v>1.0095497123472141</v>
      </c>
      <c r="BD29" s="1">
        <f t="shared" si="6"/>
        <v>0.55251864688791286</v>
      </c>
      <c r="BE29" s="1">
        <f t="shared" si="32"/>
        <v>7.1860337314930733</v>
      </c>
      <c r="BF29" s="1">
        <f t="shared" si="32"/>
        <v>7.1860337041698292</v>
      </c>
      <c r="BG29" s="1">
        <f t="shared" si="32"/>
        <v>7.1860333647905463</v>
      </c>
      <c r="BH29" s="1">
        <f t="shared" si="32"/>
        <v>7.1860291494066093</v>
      </c>
      <c r="BI29" s="1">
        <f t="shared" si="32"/>
        <v>7.1859767925728573</v>
      </c>
      <c r="BJ29" s="1">
        <f t="shared" si="32"/>
        <v>7.1853267880466083</v>
      </c>
      <c r="BK29" s="1">
        <f t="shared" si="32"/>
        <v>7.1773010486406328</v>
      </c>
      <c r="BL29" s="1">
        <f t="shared" si="8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-0.14733713552177213</v>
      </c>
      <c r="Q30" s="271">
        <f t="shared" si="16"/>
        <v>37380.9499</v>
      </c>
      <c r="S30" s="2">
        <v>1</v>
      </c>
      <c r="Y30" s="1">
        <f t="shared" si="35"/>
        <v>-0.14738313051023055</v>
      </c>
      <c r="Z30" s="1">
        <f t="shared" si="18"/>
        <v>19407.5</v>
      </c>
      <c r="AA30" s="1">
        <f t="shared" si="19"/>
        <v>-0.18261500501045752</v>
      </c>
      <c r="AB30" s="1">
        <f t="shared" si="20"/>
        <v>-0.14738313051023055</v>
      </c>
      <c r="AC30" s="1">
        <f t="shared" si="21"/>
        <v>-3.5323864477143807E-2</v>
      </c>
      <c r="AE30" s="1">
        <f t="shared" si="22"/>
        <v>2.1155389632901773E-9</v>
      </c>
      <c r="AF30" s="1">
        <f t="shared" si="23"/>
        <v>-3.5323864477143807E-2</v>
      </c>
      <c r="AG30" s="2"/>
      <c r="AH30" s="1">
        <f t="shared" si="24"/>
        <v>-3.5277869488685387E-2</v>
      </c>
      <c r="AI30" s="1">
        <f t="shared" si="25"/>
        <v>0.87031504989804942</v>
      </c>
      <c r="AJ30" s="1">
        <f t="shared" si="26"/>
        <v>-0.98651354067657604</v>
      </c>
      <c r="AK30" s="1">
        <f t="shared" si="27"/>
        <v>-8.8228104540892336E-3</v>
      </c>
      <c r="AL30" s="1">
        <f t="shared" si="28"/>
        <v>-3.0736646775900636</v>
      </c>
      <c r="AM30" s="1">
        <f t="shared" si="29"/>
        <v>-29.431627785770342</v>
      </c>
      <c r="AN30" s="1">
        <f t="shared" si="30"/>
        <v>9.5021834287566094</v>
      </c>
      <c r="AO30" s="1">
        <f t="shared" si="30"/>
        <v>9.5021834825260516</v>
      </c>
      <c r="AP30" s="1">
        <f t="shared" si="30"/>
        <v>9.5021830676240029</v>
      </c>
      <c r="AQ30" s="1">
        <f t="shared" si="30"/>
        <v>9.5021862691399424</v>
      </c>
      <c r="AR30" s="1">
        <f t="shared" si="30"/>
        <v>9.5021615652470146</v>
      </c>
      <c r="AS30" s="1">
        <f t="shared" si="30"/>
        <v>9.5023521893972234</v>
      </c>
      <c r="AT30" s="1">
        <f t="shared" si="30"/>
        <v>9.500881337345108</v>
      </c>
      <c r="AU30" s="1">
        <f t="shared" si="31"/>
        <v>9.5122349196124727</v>
      </c>
      <c r="AW30" s="1">
        <v>9000</v>
      </c>
      <c r="AX30" s="1">
        <f t="shared" si="0"/>
        <v>-5.5513066376657247E-2</v>
      </c>
      <c r="AY30" s="1">
        <f t="shared" si="1"/>
        <v>-7.1156202358147916E-2</v>
      </c>
      <c r="AZ30" s="1">
        <f t="shared" si="2"/>
        <v>1.5643135981490669E-2</v>
      </c>
      <c r="BA30" s="1">
        <f t="shared" si="3"/>
        <v>1.0544798101203312</v>
      </c>
      <c r="BB30" s="1">
        <f t="shared" si="4"/>
        <v>0.32970355417141051</v>
      </c>
      <c r="BC30" s="1">
        <f t="shared" si="5"/>
        <v>1.1383152670412608</v>
      </c>
      <c r="BD30" s="1">
        <f t="shared" si="6"/>
        <v>0.63978074786147165</v>
      </c>
      <c r="BE30" s="1">
        <f t="shared" si="32"/>
        <v>7.3062645322940645</v>
      </c>
      <c r="BF30" s="1">
        <f t="shared" si="32"/>
        <v>7.3062645213819248</v>
      </c>
      <c r="BG30" s="1">
        <f t="shared" si="32"/>
        <v>7.3062643601700996</v>
      </c>
      <c r="BH30" s="1">
        <f t="shared" si="32"/>
        <v>7.3062619784925049</v>
      </c>
      <c r="BI30" s="1">
        <f t="shared" si="32"/>
        <v>7.3062267936449512</v>
      </c>
      <c r="BJ30" s="1">
        <f t="shared" si="32"/>
        <v>7.3057072393181066</v>
      </c>
      <c r="BK30" s="1">
        <f t="shared" si="32"/>
        <v>7.2980860220114039</v>
      </c>
      <c r="BL30" s="1">
        <f t="shared" si="8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-0.14824115672397592</v>
      </c>
      <c r="Q31" s="271">
        <f t="shared" si="16"/>
        <v>37421.896999999997</v>
      </c>
      <c r="S31" s="2">
        <v>1</v>
      </c>
      <c r="Y31" s="1">
        <f t="shared" si="35"/>
        <v>-0.14393450931140567</v>
      </c>
      <c r="Z31" s="1">
        <f t="shared" si="18"/>
        <v>19525.5</v>
      </c>
      <c r="AA31" s="1">
        <f t="shared" si="19"/>
        <v>-0.18336604741021112</v>
      </c>
      <c r="AB31" s="1">
        <f t="shared" si="20"/>
        <v>-0.14393450931140567</v>
      </c>
      <c r="AC31" s="1">
        <f t="shared" si="21"/>
        <v>-3.0818243273664947E-2</v>
      </c>
      <c r="AE31" s="1">
        <f t="shared" si="22"/>
        <v>1.854721193619805E-5</v>
      </c>
      <c r="AF31" s="1">
        <f t="shared" si="23"/>
        <v>-3.0818243273664947E-2</v>
      </c>
      <c r="AG31" s="2"/>
      <c r="AH31" s="1">
        <f t="shared" si="24"/>
        <v>-3.5124890686235206E-2</v>
      </c>
      <c r="AI31" s="1">
        <f t="shared" si="25"/>
        <v>0.87052220762172305</v>
      </c>
      <c r="AJ31" s="1">
        <f t="shared" si="26"/>
        <v>-0.98296621973887921</v>
      </c>
      <c r="AK31" s="1">
        <f t="shared" si="27"/>
        <v>-1.1468633227286067E-2</v>
      </c>
      <c r="AL31" s="1">
        <f t="shared" si="28"/>
        <v>-3.053247152814802</v>
      </c>
      <c r="AM31" s="1">
        <f t="shared" si="29"/>
        <v>-22.623664951475916</v>
      </c>
      <c r="AN31" s="1">
        <f t="shared" ref="AN31:AT40" si="36">$AU31+$AB$7*SIN(AO31)</f>
        <v>9.5254416708926133</v>
      </c>
      <c r="AO31" s="1">
        <f t="shared" si="36"/>
        <v>9.5254417398711464</v>
      </c>
      <c r="AP31" s="1">
        <f t="shared" si="36"/>
        <v>9.5254412065046257</v>
      </c>
      <c r="AQ31" s="1">
        <f t="shared" si="36"/>
        <v>9.5254453306847662</v>
      </c>
      <c r="AR31" s="1">
        <f t="shared" si="36"/>
        <v>9.5254134410978999</v>
      </c>
      <c r="AS31" s="1">
        <f t="shared" si="36"/>
        <v>9.5256600250853474</v>
      </c>
      <c r="AT31" s="1">
        <f t="shared" si="36"/>
        <v>9.5237534907856372</v>
      </c>
      <c r="AU31" s="1">
        <f t="shared" si="31"/>
        <v>9.5385043371536504</v>
      </c>
      <c r="AW31" s="1">
        <v>9500</v>
      </c>
      <c r="AX31" s="1">
        <f t="shared" si="0"/>
        <v>-6.293191340542828E-2</v>
      </c>
      <c r="AY31" s="1">
        <f t="shared" si="1"/>
        <v>-7.4655437212468936E-2</v>
      </c>
      <c r="AZ31" s="1">
        <f t="shared" si="2"/>
        <v>1.1723523807040656E-2</v>
      </c>
      <c r="BA31" s="1">
        <f t="shared" si="3"/>
        <v>1.0393207532934934</v>
      </c>
      <c r="BB31" s="1">
        <f t="shared" si="4"/>
        <v>0.20926765046544055</v>
      </c>
      <c r="BC31" s="1">
        <f t="shared" si="5"/>
        <v>1.2634788539135282</v>
      </c>
      <c r="BD31" s="1">
        <f t="shared" si="6"/>
        <v>0.73178223571853951</v>
      </c>
      <c r="BE31" s="1">
        <f t="shared" si="32"/>
        <v>7.424801704470303</v>
      </c>
      <c r="BF31" s="1">
        <f t="shared" si="32"/>
        <v>7.4248017012894572</v>
      </c>
      <c r="BG31" s="1">
        <f t="shared" si="32"/>
        <v>7.42480164248283</v>
      </c>
      <c r="BH31" s="1">
        <f t="shared" si="32"/>
        <v>7.4248005552831593</v>
      </c>
      <c r="BI31" s="1">
        <f t="shared" si="32"/>
        <v>7.4247804559196062</v>
      </c>
      <c r="BJ31" s="1">
        <f t="shared" si="32"/>
        <v>7.42440903225092</v>
      </c>
      <c r="BK31" s="1">
        <f t="shared" si="32"/>
        <v>7.4175987072227114</v>
      </c>
      <c r="BL31" s="1">
        <f t="shared" si="8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-0.14830631177013739</v>
      </c>
      <c r="Q32" s="271">
        <f t="shared" si="16"/>
        <v>37424.844299999997</v>
      </c>
      <c r="S32" s="2">
        <v>1</v>
      </c>
      <c r="Y32" s="1">
        <f t="shared" si="35"/>
        <v>-0.14596606521835251</v>
      </c>
      <c r="Z32" s="1">
        <f t="shared" si="18"/>
        <v>19534</v>
      </c>
      <c r="AA32" s="1">
        <f t="shared" si="19"/>
        <v>-0.18341944655508102</v>
      </c>
      <c r="AB32" s="1">
        <f t="shared" si="20"/>
        <v>-0.14596606521835251</v>
      </c>
      <c r="AC32" s="1">
        <f t="shared" si="21"/>
        <v>-3.2772888233158742E-2</v>
      </c>
      <c r="AE32" s="1">
        <f t="shared" si="22"/>
        <v>5.4767539231410484E-6</v>
      </c>
      <c r="AF32" s="1">
        <f t="shared" si="23"/>
        <v>-3.2772888233158742E-2</v>
      </c>
      <c r="AG32" s="2"/>
      <c r="AH32" s="1">
        <f t="shared" si="24"/>
        <v>-3.5113134784943635E-2</v>
      </c>
      <c r="AI32" s="1">
        <f t="shared" si="25"/>
        <v>0.87053921978381932</v>
      </c>
      <c r="AJ32" s="1">
        <f t="shared" si="26"/>
        <v>-0.98269477928021276</v>
      </c>
      <c r="AK32" s="1">
        <f t="shared" si="27"/>
        <v>-1.1659101726632747E-2</v>
      </c>
      <c r="AL32" s="1">
        <f t="shared" si="28"/>
        <v>-3.0517760049430418</v>
      </c>
      <c r="AM32" s="1">
        <f t="shared" si="29"/>
        <v>-22.252615124777513</v>
      </c>
      <c r="AN32" s="1">
        <f t="shared" si="36"/>
        <v>9.5271172771229153</v>
      </c>
      <c r="AO32" s="1">
        <f t="shared" si="36"/>
        <v>9.5271173471710764</v>
      </c>
      <c r="AP32" s="1">
        <f t="shared" si="36"/>
        <v>9.5271168054413717</v>
      </c>
      <c r="AQ32" s="1">
        <f t="shared" si="36"/>
        <v>9.5271209950035978</v>
      </c>
      <c r="AR32" s="1">
        <f t="shared" si="36"/>
        <v>9.5270885943320529</v>
      </c>
      <c r="AS32" s="1">
        <f t="shared" si="36"/>
        <v>9.5273391730868369</v>
      </c>
      <c r="AT32" s="1">
        <f t="shared" si="36"/>
        <v>9.5254014262161455</v>
      </c>
      <c r="AU32" s="1">
        <f t="shared" si="31"/>
        <v>9.5403966257053447</v>
      </c>
      <c r="AW32" s="1">
        <v>10000</v>
      </c>
      <c r="AX32" s="1">
        <f t="shared" si="0"/>
        <v>-7.0471075317949633E-2</v>
      </c>
      <c r="AY32" s="1">
        <f t="shared" si="1"/>
        <v>-7.8170889140156671E-2</v>
      </c>
      <c r="AZ32" s="1">
        <f t="shared" si="2"/>
        <v>7.6998138222070427E-3</v>
      </c>
      <c r="BA32" s="1">
        <f t="shared" si="3"/>
        <v>1.0240093381706616</v>
      </c>
      <c r="BB32" s="1">
        <f t="shared" si="4"/>
        <v>8.9165598502654181E-2</v>
      </c>
      <c r="BC32" s="1">
        <f t="shared" si="5"/>
        <v>1.385020646348196</v>
      </c>
      <c r="BD32" s="1">
        <f t="shared" si="6"/>
        <v>0.82956518053312489</v>
      </c>
      <c r="BE32" s="1">
        <f t="shared" ref="BE32:BK41" si="37">$BL32+$AB$7*SIN(BF32)</f>
        <v>7.5416112107155406</v>
      </c>
      <c r="BF32" s="1">
        <f t="shared" si="37"/>
        <v>7.5416112101365407</v>
      </c>
      <c r="BG32" s="1">
        <f t="shared" si="37"/>
        <v>7.5416111956420897</v>
      </c>
      <c r="BH32" s="1">
        <f t="shared" si="37"/>
        <v>7.5416108327937446</v>
      </c>
      <c r="BI32" s="1">
        <f t="shared" si="37"/>
        <v>7.5416017495250758</v>
      </c>
      <c r="BJ32" s="1">
        <f t="shared" si="37"/>
        <v>7.5413744490910277</v>
      </c>
      <c r="BK32" s="1">
        <f t="shared" si="37"/>
        <v>7.5357375901010046</v>
      </c>
      <c r="BL32" s="1">
        <f t="shared" si="8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-0.14868200283121777</v>
      </c>
      <c r="Q33" s="271">
        <f t="shared" si="16"/>
        <v>37441.846400000002</v>
      </c>
      <c r="S33" s="2">
        <v>1</v>
      </c>
      <c r="Y33" s="1">
        <f t="shared" si="35"/>
        <v>-0.14589696060940524</v>
      </c>
      <c r="Z33" s="1">
        <f t="shared" si="18"/>
        <v>19583</v>
      </c>
      <c r="AA33" s="1">
        <f t="shared" si="19"/>
        <v>-0.18372544221595488</v>
      </c>
      <c r="AB33" s="1">
        <f t="shared" si="20"/>
        <v>-0.14589696060940524</v>
      </c>
      <c r="AC33" s="1">
        <f t="shared" si="21"/>
        <v>-3.2258397162924585E-2</v>
      </c>
      <c r="AE33" s="1">
        <f t="shared" si="22"/>
        <v>7.756460177278463E-6</v>
      </c>
      <c r="AF33" s="1">
        <f t="shared" si="23"/>
        <v>-3.2258397162924585E-2</v>
      </c>
      <c r="AG33" s="2"/>
      <c r="AH33" s="1">
        <f t="shared" si="24"/>
        <v>-3.5043439384737113E-2</v>
      </c>
      <c r="AI33" s="1">
        <f t="shared" si="25"/>
        <v>0.8706427667110368</v>
      </c>
      <c r="AJ33" s="1">
        <f t="shared" si="26"/>
        <v>-0.98108832948348479</v>
      </c>
      <c r="AK33" s="1">
        <f t="shared" si="27"/>
        <v>-1.2756741867693435E-2</v>
      </c>
      <c r="AL33" s="1">
        <f t="shared" si="28"/>
        <v>-3.0432941103051609</v>
      </c>
      <c r="AM33" s="1">
        <f t="shared" si="29"/>
        <v>-20.329795741415445</v>
      </c>
      <c r="AN33" s="1">
        <f t="shared" si="36"/>
        <v>9.5367773147130812</v>
      </c>
      <c r="AO33" s="1">
        <f t="shared" si="36"/>
        <v>9.5367773908517819</v>
      </c>
      <c r="AP33" s="1">
        <f t="shared" si="36"/>
        <v>9.536776801407564</v>
      </c>
      <c r="AQ33" s="1">
        <f t="shared" si="36"/>
        <v>9.536781364718502</v>
      </c>
      <c r="AR33" s="1">
        <f t="shared" si="36"/>
        <v>9.5367460369129891</v>
      </c>
      <c r="AS33" s="1">
        <f t="shared" si="36"/>
        <v>9.5370195380146825</v>
      </c>
      <c r="AT33" s="1">
        <f t="shared" si="36"/>
        <v>9.5349023633130425</v>
      </c>
      <c r="AU33" s="1">
        <f t="shared" si="31"/>
        <v>9.5513051126504092</v>
      </c>
      <c r="AW33" s="1">
        <v>10500</v>
      </c>
      <c r="AX33" s="1">
        <f t="shared" si="0"/>
        <v>-7.8069762905518508E-2</v>
      </c>
      <c r="AY33" s="1">
        <f t="shared" si="1"/>
        <v>-8.1702558141211107E-2</v>
      </c>
      <c r="AZ33" s="1">
        <f t="shared" si="2"/>
        <v>3.632795235692602E-3</v>
      </c>
      <c r="BA33" s="1">
        <f t="shared" si="3"/>
        <v>1.0088070913486085</v>
      </c>
      <c r="BB33" s="1">
        <f t="shared" si="4"/>
        <v>-2.868080521444287E-2</v>
      </c>
      <c r="BC33" s="1">
        <f t="shared" si="5"/>
        <v>1.5029895602392522</v>
      </c>
      <c r="BD33" s="1">
        <f t="shared" si="6"/>
        <v>0.93439241335876333</v>
      </c>
      <c r="BE33" s="1">
        <f t="shared" si="37"/>
        <v>7.6566910105874779</v>
      </c>
      <c r="BF33" s="1">
        <f t="shared" si="37"/>
        <v>7.6566910105422785</v>
      </c>
      <c r="BG33" s="1">
        <f t="shared" si="37"/>
        <v>7.6566910087682594</v>
      </c>
      <c r="BH33" s="1">
        <f t="shared" si="37"/>
        <v>7.6566909391408169</v>
      </c>
      <c r="BI33" s="1">
        <f t="shared" si="37"/>
        <v>7.6566882063926816</v>
      </c>
      <c r="BJ33" s="1">
        <f t="shared" si="37"/>
        <v>7.6565809805818592</v>
      </c>
      <c r="BK33" s="1">
        <f t="shared" si="37"/>
        <v>7.652418160534328</v>
      </c>
      <c r="BL33" s="1">
        <f t="shared" si="8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-0.14877019778916156</v>
      </c>
      <c r="Q34" s="271">
        <f t="shared" si="16"/>
        <v>37445.836600000002</v>
      </c>
      <c r="S34" s="2">
        <v>1</v>
      </c>
      <c r="Y34" s="1">
        <f t="shared" si="35"/>
        <v>-0.14596999300508817</v>
      </c>
      <c r="Z34" s="1">
        <f t="shared" si="18"/>
        <v>19594.5</v>
      </c>
      <c r="AA34" s="1">
        <f t="shared" si="19"/>
        <v>-0.18379680477686877</v>
      </c>
      <c r="AB34" s="1">
        <f t="shared" si="20"/>
        <v>-0.14596999300508817</v>
      </c>
      <c r="AC34" s="1">
        <f t="shared" si="21"/>
        <v>-3.2226402203633819E-2</v>
      </c>
      <c r="AE34" s="1">
        <f t="shared" si="22"/>
        <v>7.8411468327475022E-6</v>
      </c>
      <c r="AF34" s="1">
        <f t="shared" si="23"/>
        <v>-3.2226402203633819E-2</v>
      </c>
      <c r="AG34" s="2"/>
      <c r="AH34" s="1">
        <f t="shared" si="24"/>
        <v>-3.5026606987707203E-2</v>
      </c>
      <c r="AI34" s="1">
        <f t="shared" si="25"/>
        <v>0.87066842107577114</v>
      </c>
      <c r="AJ34" s="1">
        <f t="shared" si="26"/>
        <v>-0.98070101636697971</v>
      </c>
      <c r="AK34" s="1">
        <f t="shared" si="27"/>
        <v>-1.3014259879846356E-2</v>
      </c>
      <c r="AL34" s="1">
        <f t="shared" si="28"/>
        <v>-3.0413031627656388</v>
      </c>
      <c r="AM34" s="1">
        <f t="shared" si="29"/>
        <v>-19.925551243448567</v>
      </c>
      <c r="AN34" s="1">
        <f t="shared" si="36"/>
        <v>9.5390446365391952</v>
      </c>
      <c r="AO34" s="1">
        <f t="shared" si="36"/>
        <v>9.5390447140879395</v>
      </c>
      <c r="AP34" s="1">
        <f t="shared" si="36"/>
        <v>9.5390441135728867</v>
      </c>
      <c r="AQ34" s="1">
        <f t="shared" si="36"/>
        <v>9.5390487637889176</v>
      </c>
      <c r="AR34" s="1">
        <f t="shared" si="36"/>
        <v>9.539012753916797</v>
      </c>
      <c r="AS34" s="1">
        <f t="shared" si="36"/>
        <v>9.5392916074073231</v>
      </c>
      <c r="AT34" s="1">
        <f t="shared" si="36"/>
        <v>9.5371324516901819</v>
      </c>
      <c r="AU34" s="1">
        <f t="shared" si="31"/>
        <v>9.553865267749762</v>
      </c>
      <c r="AW34" s="1">
        <v>11000</v>
      </c>
      <c r="AX34" s="1">
        <f t="shared" ref="AX34:AX65" si="38">AB$3+AB$4*AW34+AB$5*AW34^2+AZ34</f>
        <v>-8.5671684358585312E-2</v>
      </c>
      <c r="AY34" s="1">
        <f t="shared" ref="AY34:AY65" si="39">AB$3+AB$4*AW34+AB$5*AW34^2</f>
        <v>-8.5250444215632243E-2</v>
      </c>
      <c r="AZ34" s="1">
        <f t="shared" ref="AZ34:AZ65" si="40">$AB$6*($AB$11/BA34*BB34+$AB$12)</f>
        <v>-4.2124014295307134E-4</v>
      </c>
      <c r="BA34" s="1">
        <f t="shared" ref="BA34:BA65" si="41">1+$AB$7*COS(BC34)</f>
        <v>0.99393279094036657</v>
      </c>
      <c r="BB34" s="1">
        <f t="shared" ref="BB34:BB65" si="42">SIN(BC34+RADIANS($AB$9))</f>
        <v>-0.14269603635244657</v>
      </c>
      <c r="BC34" s="1">
        <f t="shared" ref="BC34:BC65" si="43">2*ATAN(BD34)</f>
        <v>1.6174896162547769</v>
      </c>
      <c r="BD34" s="1">
        <f t="shared" ref="BD34:BD65" si="44">SQRT((1+$AB$7)/(1-$AB$7))*TAN(BE34/2)</f>
        <v>1.0478183764769686</v>
      </c>
      <c r="BE34" s="1">
        <f t="shared" si="37"/>
        <v>7.7700662488283729</v>
      </c>
      <c r="BF34" s="1">
        <f t="shared" si="37"/>
        <v>7.7700662488279892</v>
      </c>
      <c r="BG34" s="1">
        <f t="shared" si="37"/>
        <v>7.7700662487927357</v>
      </c>
      <c r="BH34" s="1">
        <f t="shared" si="37"/>
        <v>7.7700662455570102</v>
      </c>
      <c r="BI34" s="1">
        <f t="shared" si="37"/>
        <v>7.7700659485635724</v>
      </c>
      <c r="BJ34" s="1">
        <f t="shared" si="37"/>
        <v>7.7700386932701475</v>
      </c>
      <c r="BK34" s="1">
        <f t="shared" si="37"/>
        <v>7.7675739584853583</v>
      </c>
      <c r="BL34" s="1">
        <f t="shared" ref="BL34:BL65" si="45">RADIANS($AB$9)+$AB$18*(AW34-AB$15)</f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-0.15535905525957286</v>
      </c>
      <c r="Q35" s="271">
        <f t="shared" si="16"/>
        <v>37742.840100000001</v>
      </c>
      <c r="S35" s="2">
        <v>1</v>
      </c>
      <c r="Y35" s="1">
        <f t="shared" si="35"/>
        <v>-0.15807780965145352</v>
      </c>
      <c r="Z35" s="1">
        <f t="shared" si="18"/>
        <v>20450.5</v>
      </c>
      <c r="AA35" s="1">
        <f t="shared" si="19"/>
        <v>-0.18863064560451692</v>
      </c>
      <c r="AB35" s="1">
        <f t="shared" si="20"/>
        <v>-0.15807780965145352</v>
      </c>
      <c r="AC35" s="1">
        <f t="shared" si="21"/>
        <v>-3.5990344736824692E-2</v>
      </c>
      <c r="AE35" s="1">
        <f t="shared" si="22"/>
        <v>7.3916254433702082E-6</v>
      </c>
      <c r="AF35" s="1">
        <f t="shared" si="23"/>
        <v>-3.5990344736824692E-2</v>
      </c>
      <c r="AG35" s="2"/>
      <c r="AH35" s="1">
        <f t="shared" si="24"/>
        <v>-3.3271590344944049E-2</v>
      </c>
      <c r="AI35" s="1">
        <f t="shared" si="25"/>
        <v>0.87402346041026679</v>
      </c>
      <c r="AJ35" s="1">
        <f t="shared" si="26"/>
        <v>-0.94091578342889692</v>
      </c>
      <c r="AK35" s="1">
        <f t="shared" si="27"/>
        <v>-3.2030294101843333E-2</v>
      </c>
      <c r="AL35" s="1">
        <f t="shared" si="28"/>
        <v>-2.8926123492975822</v>
      </c>
      <c r="AM35" s="1">
        <f t="shared" si="29"/>
        <v>-7.9912242448691657</v>
      </c>
      <c r="AN35" s="1">
        <f t="shared" si="36"/>
        <v>9.7080937996235193</v>
      </c>
      <c r="AO35" s="1">
        <f t="shared" si="36"/>
        <v>9.7080939533013098</v>
      </c>
      <c r="AP35" s="1">
        <f t="shared" si="36"/>
        <v>9.7080927219358273</v>
      </c>
      <c r="AQ35" s="1">
        <f t="shared" si="36"/>
        <v>9.7081025884419034</v>
      </c>
      <c r="AR35" s="1">
        <f t="shared" si="36"/>
        <v>9.7080235323345612</v>
      </c>
      <c r="AS35" s="1">
        <f t="shared" si="36"/>
        <v>9.7086570263823333</v>
      </c>
      <c r="AT35" s="1">
        <f t="shared" si="36"/>
        <v>9.7035839624683256</v>
      </c>
      <c r="AU35" s="1">
        <f t="shared" si="31"/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37"/>
        <v>7.8817844984747625</v>
      </c>
      <c r="BF35" s="1">
        <f t="shared" si="37"/>
        <v>7.8817844984747634</v>
      </c>
      <c r="BG35" s="1">
        <f t="shared" si="37"/>
        <v>7.8817844984746568</v>
      </c>
      <c r="BH35" s="1">
        <f t="shared" si="37"/>
        <v>7.8817844985040182</v>
      </c>
      <c r="BI35" s="1">
        <f t="shared" si="37"/>
        <v>7.8817844903785295</v>
      </c>
      <c r="BJ35" s="1">
        <f t="shared" si="37"/>
        <v>7.8817867389472154</v>
      </c>
      <c r="BK35" s="1">
        <f t="shared" si="37"/>
        <v>7.8811573965919637</v>
      </c>
      <c r="BL35" s="1">
        <f t="shared" si="45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-0.15536291778119624</v>
      </c>
      <c r="Q36" s="271">
        <f t="shared" si="16"/>
        <v>37743.018499999998</v>
      </c>
      <c r="S36" s="2">
        <v>1</v>
      </c>
      <c r="Y36" s="1">
        <f t="shared" si="35"/>
        <v>-0.15316852107907569</v>
      </c>
      <c r="Z36" s="1">
        <f t="shared" si="18"/>
        <v>20451</v>
      </c>
      <c r="AA36" s="1">
        <f t="shared" si="19"/>
        <v>-0.18863319670520906</v>
      </c>
      <c r="AB36" s="1">
        <f t="shared" si="20"/>
        <v>-0.15316852107907569</v>
      </c>
      <c r="AC36" s="1">
        <f t="shared" si="21"/>
        <v>-3.1075882221892309E-2</v>
      </c>
      <c r="AE36" s="1">
        <f t="shared" si="22"/>
        <v>4.8153768862773956E-6</v>
      </c>
      <c r="AF36" s="1">
        <f t="shared" si="23"/>
        <v>-3.1075882221892309E-2</v>
      </c>
      <c r="AG36" s="2"/>
      <c r="AH36" s="1">
        <f t="shared" si="24"/>
        <v>-3.3270278924012839E-2</v>
      </c>
      <c r="AI36" s="1">
        <f t="shared" si="25"/>
        <v>0.87402625502693565</v>
      </c>
      <c r="AJ36" s="1">
        <f t="shared" si="26"/>
        <v>-0.94088623880005096</v>
      </c>
      <c r="AK36" s="1">
        <f t="shared" si="27"/>
        <v>-3.2041283443638213E-2</v>
      </c>
      <c r="AL36" s="1">
        <f t="shared" si="28"/>
        <v>-2.8925251150893971</v>
      </c>
      <c r="AM36" s="1">
        <f t="shared" si="29"/>
        <v>-7.9883962398232784</v>
      </c>
      <c r="AN36" s="1">
        <f t="shared" si="36"/>
        <v>9.708192760324831</v>
      </c>
      <c r="AO36" s="1">
        <f t="shared" si="36"/>
        <v>9.7081929140272436</v>
      </c>
      <c r="AP36" s="1">
        <f t="shared" si="36"/>
        <v>9.7081916824289802</v>
      </c>
      <c r="AQ36" s="1">
        <f t="shared" si="36"/>
        <v>9.7082015510846471</v>
      </c>
      <c r="AR36" s="1">
        <f t="shared" si="36"/>
        <v>9.7081224754752675</v>
      </c>
      <c r="AS36" s="1">
        <f t="shared" si="36"/>
        <v>9.7087561440872907</v>
      </c>
      <c r="AT36" s="1">
        <f t="shared" si="36"/>
        <v>9.703681537987368</v>
      </c>
      <c r="AU36" s="1">
        <f t="shared" si="31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37"/>
        <v>7.9919113308088106</v>
      </c>
      <c r="BF36" s="1">
        <f t="shared" si="37"/>
        <v>7.9919113308065199</v>
      </c>
      <c r="BG36" s="1">
        <f t="shared" si="37"/>
        <v>7.991911330934701</v>
      </c>
      <c r="BH36" s="1">
        <f t="shared" si="37"/>
        <v>7.9919113237625012</v>
      </c>
      <c r="BI36" s="1">
        <f t="shared" si="37"/>
        <v>7.9919117250721623</v>
      </c>
      <c r="BJ36" s="1">
        <f t="shared" si="37"/>
        <v>7.9918892686100076</v>
      </c>
      <c r="BK36" s="1">
        <f t="shared" si="37"/>
        <v>7.9931403491736548</v>
      </c>
      <c r="BL36" s="1">
        <f t="shared" si="45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-0.15553674803891768</v>
      </c>
      <c r="Q37" s="271">
        <f t="shared" si="16"/>
        <v>37750.823700000001</v>
      </c>
      <c r="S37" s="2">
        <v>1</v>
      </c>
      <c r="Y37" s="1">
        <f t="shared" si="35"/>
        <v>-0.15505087645609222</v>
      </c>
      <c r="Z37" s="1">
        <f t="shared" si="18"/>
        <v>20473.5</v>
      </c>
      <c r="AA37" s="1">
        <f t="shared" si="19"/>
        <v>-0.18874767157733233</v>
      </c>
      <c r="AB37" s="1">
        <f t="shared" si="20"/>
        <v>-0.15505087645609222</v>
      </c>
      <c r="AC37" s="1">
        <f t="shared" si="21"/>
        <v>-3.2725051955589196E-2</v>
      </c>
      <c r="AE37" s="1">
        <f t="shared" si="22"/>
        <v>2.3607119499731143E-7</v>
      </c>
      <c r="AF37" s="1">
        <f t="shared" si="23"/>
        <v>-3.2725051955589196E-2</v>
      </c>
      <c r="AG37" s="2"/>
      <c r="AH37" s="1">
        <f t="shared" si="24"/>
        <v>-3.3210923538414656E-2</v>
      </c>
      <c r="AI37" s="1">
        <f t="shared" si="25"/>
        <v>0.87415302352676838</v>
      </c>
      <c r="AJ37" s="1">
        <f t="shared" si="26"/>
        <v>-0.93954912460456474</v>
      </c>
      <c r="AK37" s="1">
        <f t="shared" si="27"/>
        <v>-3.2535623242841052E-2</v>
      </c>
      <c r="AL37" s="1">
        <f t="shared" si="28"/>
        <v>-2.8885989952580595</v>
      </c>
      <c r="AM37" s="1">
        <f t="shared" si="29"/>
        <v>-7.8631258350562092</v>
      </c>
      <c r="AN37" s="1">
        <f t="shared" si="36"/>
        <v>9.7126463211153702</v>
      </c>
      <c r="AO37" s="1">
        <f t="shared" si="36"/>
        <v>9.7126464758994828</v>
      </c>
      <c r="AP37" s="1">
        <f t="shared" si="36"/>
        <v>9.7126452340105072</v>
      </c>
      <c r="AQ37" s="1">
        <f t="shared" si="36"/>
        <v>9.7126551981482478</v>
      </c>
      <c r="AR37" s="1">
        <f t="shared" si="36"/>
        <v>9.7125752529886444</v>
      </c>
      <c r="AS37" s="1">
        <f t="shared" si="36"/>
        <v>9.7132167294890852</v>
      </c>
      <c r="AT37" s="1">
        <f t="shared" si="36"/>
        <v>9.7080729629028006</v>
      </c>
      <c r="AU37" s="1">
        <f t="shared" si="31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37"/>
        <v>8.1005263714247988</v>
      </c>
      <c r="BF37" s="1">
        <f t="shared" si="37"/>
        <v>8.1005263713251772</v>
      </c>
      <c r="BG37" s="1">
        <f t="shared" si="37"/>
        <v>8.1005263744654723</v>
      </c>
      <c r="BH37" s="1">
        <f t="shared" si="37"/>
        <v>8.1005262754755218</v>
      </c>
      <c r="BI37" s="1">
        <f t="shared" si="37"/>
        <v>8.1005293958677775</v>
      </c>
      <c r="BJ37" s="1">
        <f t="shared" si="37"/>
        <v>8.1004310152647179</v>
      </c>
      <c r="BK37" s="1">
        <f t="shared" si="37"/>
        <v>8.1035145003535796</v>
      </c>
      <c r="BL37" s="1">
        <f t="shared" si="45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-0.15554061130652641</v>
      </c>
      <c r="Q38" s="271">
        <f t="shared" si="16"/>
        <v>37750.996400000004</v>
      </c>
      <c r="S38" s="2">
        <v>1</v>
      </c>
      <c r="Y38" s="1">
        <f t="shared" si="35"/>
        <v>-0.15584160305024891</v>
      </c>
      <c r="Z38" s="1">
        <f t="shared" si="18"/>
        <v>20474</v>
      </c>
      <c r="AA38" s="1">
        <f t="shared" si="19"/>
        <v>-0.18875020825172445</v>
      </c>
      <c r="AB38" s="1">
        <f t="shared" si="20"/>
        <v>-0.15584160305024891</v>
      </c>
      <c r="AC38" s="1">
        <f t="shared" si="21"/>
        <v>-3.351058868892054E-2</v>
      </c>
      <c r="AE38" s="1">
        <f t="shared" si="22"/>
        <v>9.0596029789111536E-8</v>
      </c>
      <c r="AF38" s="1">
        <f t="shared" si="23"/>
        <v>-3.351058868892054E-2</v>
      </c>
      <c r="AG38" s="2"/>
      <c r="AH38" s="1">
        <f t="shared" si="24"/>
        <v>-3.3209596945198053E-2</v>
      </c>
      <c r="AI38" s="1">
        <f t="shared" si="25"/>
        <v>0.87415586306688842</v>
      </c>
      <c r="AJ38" s="1">
        <f t="shared" si="26"/>
        <v>-0.93951924194331748</v>
      </c>
      <c r="AK38" s="1">
        <f t="shared" si="27"/>
        <v>-3.2546604535872166E-2</v>
      </c>
      <c r="AL38" s="1">
        <f t="shared" si="28"/>
        <v>-2.8885117351806135</v>
      </c>
      <c r="AM38" s="1">
        <f t="shared" si="29"/>
        <v>-7.8603855544546768</v>
      </c>
      <c r="AN38" s="1">
        <f t="shared" si="36"/>
        <v>9.7127452964890395</v>
      </c>
      <c r="AO38" s="1">
        <f t="shared" si="36"/>
        <v>9.7127454512966054</v>
      </c>
      <c r="AP38" s="1">
        <f t="shared" si="36"/>
        <v>9.7127442091830538</v>
      </c>
      <c r="AQ38" s="1">
        <f t="shared" si="36"/>
        <v>9.7127541754147835</v>
      </c>
      <c r="AR38" s="1">
        <f t="shared" si="36"/>
        <v>9.7126742111111177</v>
      </c>
      <c r="AS38" s="1">
        <f t="shared" si="36"/>
        <v>9.7133158600603178</v>
      </c>
      <c r="AT38" s="1">
        <f t="shared" si="36"/>
        <v>9.7081705618857175</v>
      </c>
      <c r="AU38" s="1">
        <f t="shared" si="31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37"/>
        <v>8.2077199135772876</v>
      </c>
      <c r="BF38" s="1">
        <f t="shared" si="37"/>
        <v>8.2077199126877876</v>
      </c>
      <c r="BG38" s="1">
        <f t="shared" si="37"/>
        <v>8.2077199324423606</v>
      </c>
      <c r="BH38" s="1">
        <f t="shared" si="37"/>
        <v>8.2077194937209086</v>
      </c>
      <c r="BI38" s="1">
        <f t="shared" si="37"/>
        <v>8.2077292369880315</v>
      </c>
      <c r="BJ38" s="1">
        <f t="shared" si="37"/>
        <v>8.2075127948000794</v>
      </c>
      <c r="BK38" s="1">
        <f t="shared" si="37"/>
        <v>8.2122914469872139</v>
      </c>
      <c r="BL38" s="1">
        <f t="shared" si="45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-0.1558304025958395</v>
      </c>
      <c r="Q39" s="271">
        <f t="shared" si="16"/>
        <v>37764.010999999999</v>
      </c>
      <c r="S39" s="2">
        <v>1</v>
      </c>
      <c r="Y39" s="1">
        <f t="shared" si="35"/>
        <v>-0.15304703641975376</v>
      </c>
      <c r="Z39" s="1">
        <f t="shared" si="18"/>
        <v>20511.5</v>
      </c>
      <c r="AA39" s="1">
        <f t="shared" si="19"/>
        <v>-0.18893956617372593</v>
      </c>
      <c r="AB39" s="1">
        <f t="shared" si="20"/>
        <v>-0.15304703641975376</v>
      </c>
      <c r="AC39" s="1">
        <f t="shared" si="21"/>
        <v>-3.0325797401800719E-2</v>
      </c>
      <c r="AE39" s="1">
        <f t="shared" si="22"/>
        <v>7.7471272701779921E-6</v>
      </c>
      <c r="AF39" s="1">
        <f t="shared" si="23"/>
        <v>-3.0325797401800719E-2</v>
      </c>
      <c r="AG39" s="2"/>
      <c r="AH39" s="1">
        <f t="shared" si="24"/>
        <v>-3.3109163577886444E-2</v>
      </c>
      <c r="AI39" s="1">
        <f t="shared" si="25"/>
        <v>0.87437161235183458</v>
      </c>
      <c r="AJ39" s="1">
        <f t="shared" si="26"/>
        <v>-0.93725710187872446</v>
      </c>
      <c r="AK39" s="1">
        <f t="shared" si="27"/>
        <v>-3.3369694097736144E-2</v>
      </c>
      <c r="AL39" s="1">
        <f t="shared" si="28"/>
        <v>-2.8819655995820068</v>
      </c>
      <c r="AM39" s="1">
        <f t="shared" si="29"/>
        <v>-7.6600375810071846</v>
      </c>
      <c r="AN39" s="1">
        <f t="shared" si="36"/>
        <v>9.7201693737429444</v>
      </c>
      <c r="AO39" s="1">
        <f t="shared" si="36"/>
        <v>9.7201695302368751</v>
      </c>
      <c r="AP39" s="1">
        <f t="shared" si="36"/>
        <v>9.7201682717906195</v>
      </c>
      <c r="AQ39" s="1">
        <f t="shared" si="36"/>
        <v>9.7201783916023601</v>
      </c>
      <c r="AR39" s="1">
        <f t="shared" si="36"/>
        <v>9.7200970138883864</v>
      </c>
      <c r="AS39" s="1">
        <f t="shared" si="36"/>
        <v>9.720751463821113</v>
      </c>
      <c r="AT39" s="1">
        <f t="shared" si="36"/>
        <v>9.7154919626647143</v>
      </c>
      <c r="AU39" s="1">
        <f t="shared" si="31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37"/>
        <v>8.3135900975433117</v>
      </c>
      <c r="BF39" s="1">
        <f t="shared" si="37"/>
        <v>8.3135900935349998</v>
      </c>
      <c r="BG39" s="1">
        <f t="shared" si="37"/>
        <v>8.3135901630502982</v>
      </c>
      <c r="BH39" s="1">
        <f t="shared" si="37"/>
        <v>8.3135889574600554</v>
      </c>
      <c r="BI39" s="1">
        <f t="shared" si="37"/>
        <v>8.3136098653597355</v>
      </c>
      <c r="BJ39" s="1">
        <f t="shared" si="37"/>
        <v>8.3132471457130119</v>
      </c>
      <c r="BK39" s="1">
        <f t="shared" si="37"/>
        <v>8.3195025551237745</v>
      </c>
      <c r="BL39" s="1">
        <f t="shared" si="45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-0.15613961385029501</v>
      </c>
      <c r="Q40" s="271">
        <f t="shared" si="16"/>
        <v>37777.886100000003</v>
      </c>
      <c r="S40" s="2">
        <v>1</v>
      </c>
      <c r="Y40" s="1">
        <f t="shared" si="35"/>
        <v>-0.15720820508219166</v>
      </c>
      <c r="Z40" s="1">
        <f t="shared" si="18"/>
        <v>20551.5</v>
      </c>
      <c r="AA40" s="1">
        <f t="shared" si="19"/>
        <v>-0.18913960876233446</v>
      </c>
      <c r="AB40" s="1">
        <f t="shared" si="20"/>
        <v>-0.15720820508219166</v>
      </c>
      <c r="AC40" s="1">
        <f t="shared" si="21"/>
        <v>-3.4068586143936097E-2</v>
      </c>
      <c r="AE40" s="1">
        <f t="shared" si="22"/>
        <v>1.1418872208863965E-6</v>
      </c>
      <c r="AF40" s="1">
        <f t="shared" si="23"/>
        <v>-3.4068586143936097E-2</v>
      </c>
      <c r="AG40" s="2"/>
      <c r="AH40" s="1">
        <f t="shared" si="24"/>
        <v>-3.2999994912039456E-2</v>
      </c>
      <c r="AI40" s="1">
        <f t="shared" si="25"/>
        <v>0.87460780198445498</v>
      </c>
      <c r="AJ40" s="1">
        <f t="shared" si="26"/>
        <v>-0.93479860438877604</v>
      </c>
      <c r="AK40" s="1">
        <f t="shared" si="27"/>
        <v>-3.4246531854839952E-2</v>
      </c>
      <c r="AL40" s="1">
        <f t="shared" si="28"/>
        <v>-2.8749794459284157</v>
      </c>
      <c r="AM40" s="1">
        <f t="shared" si="29"/>
        <v>-7.4570155689111211</v>
      </c>
      <c r="AN40" s="1">
        <f t="shared" si="36"/>
        <v>9.72809043574272</v>
      </c>
      <c r="AO40" s="1">
        <f t="shared" si="36"/>
        <v>9.7280905938773401</v>
      </c>
      <c r="AP40" s="1">
        <f t="shared" si="36"/>
        <v>9.7280893191249458</v>
      </c>
      <c r="AQ40" s="1">
        <f t="shared" si="36"/>
        <v>9.7280995951540099</v>
      </c>
      <c r="AR40" s="1">
        <f t="shared" si="36"/>
        <v>9.7280167590088773</v>
      </c>
      <c r="AS40" s="1">
        <f t="shared" si="36"/>
        <v>9.7286845710044698</v>
      </c>
      <c r="AT40" s="1">
        <f t="shared" si="36"/>
        <v>9.7233047247370568</v>
      </c>
      <c r="AU40" s="1">
        <f t="shared" si="31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37"/>
        <v>8.4182406247927268</v>
      </c>
      <c r="BF40" s="1">
        <f t="shared" si="37"/>
        <v>8.4182406126513989</v>
      </c>
      <c r="BG40" s="1">
        <f t="shared" si="37"/>
        <v>8.4182407873103084</v>
      </c>
      <c r="BH40" s="1">
        <f t="shared" si="37"/>
        <v>8.4182382747525679</v>
      </c>
      <c r="BI40" s="1">
        <f t="shared" si="37"/>
        <v>8.4182744182202001</v>
      </c>
      <c r="BJ40" s="1">
        <f t="shared" si="37"/>
        <v>8.4177542908825167</v>
      </c>
      <c r="BK40" s="1">
        <f t="shared" si="37"/>
        <v>8.4251985717769902</v>
      </c>
      <c r="BL40" s="1">
        <f t="shared" si="45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-0.1561628088783841</v>
      </c>
      <c r="Q41" s="271">
        <f t="shared" si="16"/>
        <v>37778.9277</v>
      </c>
      <c r="S41" s="2">
        <v>1</v>
      </c>
      <c r="Y41" s="1">
        <f t="shared" si="35"/>
        <v>-0.15655287749727126</v>
      </c>
      <c r="Z41" s="1">
        <f t="shared" si="18"/>
        <v>20554.5</v>
      </c>
      <c r="AA41" s="1">
        <f t="shared" si="19"/>
        <v>-0.18915453137915672</v>
      </c>
      <c r="AB41" s="1">
        <f t="shared" si="20"/>
        <v>-0.15655287749727126</v>
      </c>
      <c r="AC41" s="1">
        <f t="shared" si="21"/>
        <v>-3.3381791119659748E-2</v>
      </c>
      <c r="AE41" s="1">
        <f t="shared" si="22"/>
        <v>1.5215352744051262E-7</v>
      </c>
      <c r="AF41" s="1">
        <f t="shared" si="23"/>
        <v>-3.3381791119659748E-2</v>
      </c>
      <c r="AG41" s="2"/>
      <c r="AH41" s="1">
        <f t="shared" si="24"/>
        <v>-3.2991722500772605E-2</v>
      </c>
      <c r="AI41" s="1">
        <f t="shared" si="25"/>
        <v>0.87462576830767336</v>
      </c>
      <c r="AJ41" s="1">
        <f t="shared" si="26"/>
        <v>-0.93461232197175226</v>
      </c>
      <c r="AK41" s="1">
        <f t="shared" si="27"/>
        <v>-3.431224700909289E-2</v>
      </c>
      <c r="AL41" s="1">
        <f t="shared" si="28"/>
        <v>-2.8744553314939183</v>
      </c>
      <c r="AM41" s="1">
        <f t="shared" si="29"/>
        <v>-7.4422102065149662</v>
      </c>
      <c r="AN41" s="1">
        <f t="shared" ref="AN41:AT50" si="46">$AU41+$AB$7*SIN(AO41)</f>
        <v>9.7286846020752904</v>
      </c>
      <c r="AO41" s="1">
        <f t="shared" si="46"/>
        <v>9.7286847603263791</v>
      </c>
      <c r="AP41" s="1">
        <f t="shared" si="46"/>
        <v>9.7286834843976173</v>
      </c>
      <c r="AQ41" s="1">
        <f t="shared" si="46"/>
        <v>9.7286937718244655</v>
      </c>
      <c r="AR41" s="1">
        <f t="shared" si="46"/>
        <v>9.7286108283650101</v>
      </c>
      <c r="AS41" s="1">
        <f t="shared" si="46"/>
        <v>9.7292796301946325</v>
      </c>
      <c r="AT41" s="1">
        <f t="shared" si="46"/>
        <v>9.7238908202231773</v>
      </c>
      <c r="AU41" s="1">
        <f t="shared" si="31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37"/>
        <v>8.5217789534670096</v>
      </c>
      <c r="BF41" s="1">
        <f t="shared" si="37"/>
        <v>8.5217789253360703</v>
      </c>
      <c r="BG41" s="1">
        <f t="shared" si="37"/>
        <v>8.5217792748143708</v>
      </c>
      <c r="BH41" s="1">
        <f t="shared" si="37"/>
        <v>8.5217749331393478</v>
      </c>
      <c r="BI41" s="1">
        <f t="shared" si="37"/>
        <v>8.5218288693903581</v>
      </c>
      <c r="BJ41" s="1">
        <f t="shared" si="37"/>
        <v>8.521158562074028</v>
      </c>
      <c r="BK41" s="1">
        <f t="shared" si="37"/>
        <v>8.5294489968104585</v>
      </c>
      <c r="BL41" s="1">
        <f t="shared" si="45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-0.15634065682268689</v>
      </c>
      <c r="Q42" s="271">
        <f t="shared" si="16"/>
        <v>37786.905200000001</v>
      </c>
      <c r="S42" s="2">
        <v>1</v>
      </c>
      <c r="Y42" s="1">
        <f t="shared" si="35"/>
        <v>-0.15962909178373857</v>
      </c>
      <c r="Z42" s="1">
        <f t="shared" si="18"/>
        <v>20577.5</v>
      </c>
      <c r="AA42" s="1">
        <f t="shared" si="19"/>
        <v>-0.18926856503379763</v>
      </c>
      <c r="AB42" s="1">
        <f t="shared" si="20"/>
        <v>-0.15962909178373857</v>
      </c>
      <c r="AC42" s="1">
        <f t="shared" si="21"/>
        <v>-3.6216343172162435E-2</v>
      </c>
      <c r="AE42" s="1">
        <f t="shared" si="22"/>
        <v>1.0813804493067026E-5</v>
      </c>
      <c r="AF42" s="1">
        <f t="shared" si="23"/>
        <v>-3.6216343172162435E-2</v>
      </c>
      <c r="AG42" s="2"/>
      <c r="AH42" s="1">
        <f t="shared" si="24"/>
        <v>-3.2927908211110746E-2</v>
      </c>
      <c r="AI42" s="1">
        <f t="shared" si="25"/>
        <v>0.87476467895958665</v>
      </c>
      <c r="AJ42" s="1">
        <f t="shared" si="26"/>
        <v>-0.93317537278146245</v>
      </c>
      <c r="AK42" s="1">
        <f t="shared" si="27"/>
        <v>-3.4815838797289049E-2</v>
      </c>
      <c r="AL42" s="1">
        <f t="shared" si="28"/>
        <v>-2.8704364016097332</v>
      </c>
      <c r="AM42" s="1">
        <f t="shared" si="29"/>
        <v>-7.3305728962501098</v>
      </c>
      <c r="AN42" s="1">
        <f t="shared" si="46"/>
        <v>9.7332402849450368</v>
      </c>
      <c r="AO42" s="1">
        <f t="shared" si="46"/>
        <v>9.7332404440585361</v>
      </c>
      <c r="AP42" s="1">
        <f t="shared" si="46"/>
        <v>9.7332391593275371</v>
      </c>
      <c r="AQ42" s="1">
        <f t="shared" si="46"/>
        <v>9.7332495326530903</v>
      </c>
      <c r="AR42" s="1">
        <f t="shared" si="46"/>
        <v>9.7331657761116936</v>
      </c>
      <c r="AS42" s="1">
        <f t="shared" si="46"/>
        <v>9.7338421089712952</v>
      </c>
      <c r="AT42" s="1">
        <f t="shared" si="46"/>
        <v>9.7283848690930501</v>
      </c>
      <c r="AU42" s="1">
        <f t="shared" si="31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ref="BE42:BK51" si="47">$BL42+$AB$7*SIN(BF42)</f>
        <v>8.6243149120273639</v>
      </c>
      <c r="BF42" s="1">
        <f t="shared" si="47"/>
        <v>8.6243148586369998</v>
      </c>
      <c r="BG42" s="1">
        <f t="shared" si="47"/>
        <v>8.6243154484680442</v>
      </c>
      <c r="BH42" s="1">
        <f t="shared" si="47"/>
        <v>8.6243089322787228</v>
      </c>
      <c r="BI42" s="1">
        <f t="shared" si="47"/>
        <v>8.624380917792756</v>
      </c>
      <c r="BJ42" s="1">
        <f t="shared" si="47"/>
        <v>8.6235853842241212</v>
      </c>
      <c r="BK42" s="1">
        <f t="shared" si="47"/>
        <v>8.6323412227120304</v>
      </c>
      <c r="BL42" s="1">
        <f t="shared" si="45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-0.15676221611921859</v>
      </c>
      <c r="Q43" s="271">
        <f t="shared" si="16"/>
        <v>37805.819100000001</v>
      </c>
      <c r="S43" s="2">
        <v>1</v>
      </c>
      <c r="Y43" s="1">
        <f t="shared" si="35"/>
        <v>-0.15622767200010387</v>
      </c>
      <c r="Z43" s="1">
        <f t="shared" si="18"/>
        <v>20632</v>
      </c>
      <c r="AA43" s="1">
        <f t="shared" si="19"/>
        <v>-0.18953614411523259</v>
      </c>
      <c r="AB43" s="1">
        <f t="shared" si="20"/>
        <v>-0.15622767200010387</v>
      </c>
      <c r="AC43" s="1">
        <f t="shared" si="21"/>
        <v>-3.2239383876899286E-2</v>
      </c>
      <c r="AE43" s="1">
        <f t="shared" si="22"/>
        <v>2.8573741528012768E-7</v>
      </c>
      <c r="AF43" s="1">
        <f t="shared" si="23"/>
        <v>-3.2239383876899286E-2</v>
      </c>
      <c r="AG43" s="2"/>
      <c r="AH43" s="1">
        <f t="shared" si="24"/>
        <v>-3.2773927996014002E-2</v>
      </c>
      <c r="AI43" s="1">
        <f t="shared" si="25"/>
        <v>0.87510209410932682</v>
      </c>
      <c r="AJ43" s="1">
        <f t="shared" si="26"/>
        <v>-0.92970839464923016</v>
      </c>
      <c r="AK43" s="1">
        <f t="shared" si="27"/>
        <v>-3.600751826186787E-2</v>
      </c>
      <c r="AL43" s="1">
        <f t="shared" si="28"/>
        <v>-2.8609081157173448</v>
      </c>
      <c r="AM43" s="1">
        <f t="shared" si="29"/>
        <v>-7.0785947324729195</v>
      </c>
      <c r="AN43" s="1">
        <f t="shared" si="46"/>
        <v>9.7440382020930905</v>
      </c>
      <c r="AO43" s="1">
        <f t="shared" si="46"/>
        <v>9.7440383630347718</v>
      </c>
      <c r="AP43" s="1">
        <f t="shared" si="46"/>
        <v>9.7440370589798615</v>
      </c>
      <c r="AQ43" s="1">
        <f t="shared" si="46"/>
        <v>9.7440476253030575</v>
      </c>
      <c r="AR43" s="1">
        <f t="shared" si="46"/>
        <v>9.7439620109625746</v>
      </c>
      <c r="AS43" s="1">
        <f t="shared" si="46"/>
        <v>9.7446557766568436</v>
      </c>
      <c r="AT43" s="1">
        <f t="shared" si="46"/>
        <v>9.7390384794160045</v>
      </c>
      <c r="AU43" s="1">
        <f t="shared" si="31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7"/>
        <v>8.7259596666066912</v>
      </c>
      <c r="BF43" s="1">
        <f t="shared" si="47"/>
        <v>8.7259595802754912</v>
      </c>
      <c r="BG43" s="1">
        <f t="shared" si="47"/>
        <v>8.7259604477800234</v>
      </c>
      <c r="BH43" s="1">
        <f t="shared" si="47"/>
        <v>8.725951730577064</v>
      </c>
      <c r="BI43" s="1">
        <f t="shared" si="47"/>
        <v>8.7260393233292017</v>
      </c>
      <c r="BJ43" s="1">
        <f t="shared" si="47"/>
        <v>8.7251588749176996</v>
      </c>
      <c r="BK43" s="1">
        <f t="shared" si="47"/>
        <v>8.7339794529045403</v>
      </c>
      <c r="BL43" s="1">
        <f t="shared" si="45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-0.16114386226276745</v>
      </c>
      <c r="Q44" s="271">
        <f t="shared" si="16"/>
        <v>38001.851799999997</v>
      </c>
      <c r="S44" s="2">
        <v>1</v>
      </c>
      <c r="Y44" s="1">
        <f t="shared" si="35"/>
        <v>-0.16837254722239464</v>
      </c>
      <c r="Z44" s="1">
        <f t="shared" si="18"/>
        <v>21197</v>
      </c>
      <c r="AA44" s="1">
        <f t="shared" si="19"/>
        <v>-0.1920949150383971</v>
      </c>
      <c r="AB44" s="1">
        <f t="shared" si="20"/>
        <v>-0.16837254722239464</v>
      </c>
      <c r="AC44" s="1">
        <f t="shared" si="21"/>
        <v>-3.8179737735256847E-2</v>
      </c>
      <c r="AE44" s="1">
        <f t="shared" si="22"/>
        <v>5.2253886245540438E-5</v>
      </c>
      <c r="AF44" s="1">
        <f t="shared" si="23"/>
        <v>-3.8179737735256847E-2</v>
      </c>
      <c r="AG44" s="2"/>
      <c r="AH44" s="1">
        <f t="shared" si="24"/>
        <v>-3.0951052775629654E-2</v>
      </c>
      <c r="AI44" s="1">
        <f t="shared" si="25"/>
        <v>0.87928546413760911</v>
      </c>
      <c r="AJ44" s="1">
        <f t="shared" si="26"/>
        <v>-0.88863168310311824</v>
      </c>
      <c r="AK44" s="1">
        <f t="shared" si="27"/>
        <v>-4.8208184977053051E-2</v>
      </c>
      <c r="AL44" s="1">
        <f t="shared" si="28"/>
        <v>-2.7616407805802305</v>
      </c>
      <c r="AM44" s="1">
        <f t="shared" si="29"/>
        <v>-5.2003463558922576</v>
      </c>
      <c r="AN44" s="1">
        <f t="shared" si="46"/>
        <v>9.8562558986367073</v>
      </c>
      <c r="AO44" s="1">
        <f t="shared" si="46"/>
        <v>9.8562560613818402</v>
      </c>
      <c r="AP44" s="1">
        <f t="shared" si="46"/>
        <v>9.8562546830207189</v>
      </c>
      <c r="AQ44" s="1">
        <f t="shared" si="46"/>
        <v>9.8562663570035642</v>
      </c>
      <c r="AR44" s="1">
        <f t="shared" si="46"/>
        <v>9.8561674865856261</v>
      </c>
      <c r="AS44" s="1">
        <f t="shared" si="46"/>
        <v>9.8570049919095322</v>
      </c>
      <c r="AT44" s="1">
        <f t="shared" si="46"/>
        <v>9.8499208511628034</v>
      </c>
      <c r="AU44" s="1">
        <f t="shared" si="31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si="47"/>
        <v>8.8268249811887767</v>
      </c>
      <c r="BF44" s="1">
        <f t="shared" si="47"/>
        <v>8.8268248595357903</v>
      </c>
      <c r="BG44" s="1">
        <f t="shared" si="47"/>
        <v>8.8268259919175733</v>
      </c>
      <c r="BH44" s="1">
        <f t="shared" si="47"/>
        <v>8.8268154513410781</v>
      </c>
      <c r="BI44" s="1">
        <f t="shared" si="47"/>
        <v>8.8269135635159763</v>
      </c>
      <c r="BJ44" s="1">
        <f t="shared" si="47"/>
        <v>8.826000077089402</v>
      </c>
      <c r="BK44" s="1">
        <f t="shared" si="47"/>
        <v>8.8344834119813527</v>
      </c>
      <c r="BL44" s="1">
        <f t="shared" si="45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-0.16116718290830684</v>
      </c>
      <c r="Q45" s="271">
        <f t="shared" si="16"/>
        <v>38002.8986</v>
      </c>
      <c r="S45" s="2">
        <v>1</v>
      </c>
      <c r="Y45" s="1">
        <f t="shared" si="35"/>
        <v>-0.16251971495275586</v>
      </c>
      <c r="Z45" s="1">
        <f t="shared" si="18"/>
        <v>21200</v>
      </c>
      <c r="AA45" s="1">
        <f t="shared" si="19"/>
        <v>-0.19210746795050787</v>
      </c>
      <c r="AB45" s="1">
        <f t="shared" si="20"/>
        <v>-0.16251971495275586</v>
      </c>
      <c r="AC45" s="1">
        <f t="shared" si="21"/>
        <v>-3.229281708665005E-2</v>
      </c>
      <c r="AE45" s="1">
        <f t="shared" si="22"/>
        <v>1.8293429312614388E-6</v>
      </c>
      <c r="AF45" s="1">
        <f t="shared" si="23"/>
        <v>-3.229281708665005E-2</v>
      </c>
      <c r="AG45" s="2"/>
      <c r="AH45" s="1">
        <f t="shared" si="24"/>
        <v>-3.0940285042201039E-2</v>
      </c>
      <c r="AI45" s="1">
        <f t="shared" si="25"/>
        <v>0.87931101888763374</v>
      </c>
      <c r="AJ45" s="1">
        <f t="shared" si="26"/>
        <v>-0.88838860815427734</v>
      </c>
      <c r="AK45" s="1">
        <f t="shared" si="27"/>
        <v>-4.8272125552052438E-2</v>
      </c>
      <c r="AL45" s="1">
        <f t="shared" si="28"/>
        <v>-2.7611110403816999</v>
      </c>
      <c r="AM45" s="1">
        <f t="shared" si="29"/>
        <v>-5.1929286612678514</v>
      </c>
      <c r="AN45" s="1">
        <f t="shared" si="46"/>
        <v>9.8568532453137152</v>
      </c>
      <c r="AO45" s="1">
        <f t="shared" si="46"/>
        <v>9.8568534079907622</v>
      </c>
      <c r="AP45" s="1">
        <f t="shared" si="46"/>
        <v>9.856852029827019</v>
      </c>
      <c r="AQ45" s="1">
        <f t="shared" si="46"/>
        <v>9.8568637053513601</v>
      </c>
      <c r="AR45" s="1">
        <f t="shared" si="46"/>
        <v>9.8567647946611245</v>
      </c>
      <c r="AS45" s="1">
        <f t="shared" si="46"/>
        <v>9.8576028720589974</v>
      </c>
      <c r="AT45" s="1">
        <f t="shared" si="46"/>
        <v>9.8505119644525347</v>
      </c>
      <c r="AU45" s="1">
        <f t="shared" si="31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47"/>
        <v>8.9270227158055029</v>
      </c>
      <c r="BF45" s="1">
        <f t="shared" si="47"/>
        <v>8.9270225647532975</v>
      </c>
      <c r="BG45" s="1">
        <f t="shared" si="47"/>
        <v>8.9270238873136183</v>
      </c>
      <c r="BH45" s="1">
        <f t="shared" si="47"/>
        <v>8.9270123074053735</v>
      </c>
      <c r="BI45" s="1">
        <f t="shared" si="47"/>
        <v>8.927113694843845</v>
      </c>
      <c r="BJ45" s="1">
        <f t="shared" si="47"/>
        <v>8.9262258112413573</v>
      </c>
      <c r="BK45" s="1">
        <f t="shared" si="47"/>
        <v>8.9339868638306026</v>
      </c>
      <c r="BL45" s="1">
        <f t="shared" si="45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-0.17170499368546155</v>
      </c>
      <c r="Q46" s="271">
        <f t="shared" si="16"/>
        <v>38470.624100000001</v>
      </c>
      <c r="S46" s="2">
        <v>1</v>
      </c>
      <c r="X46" s="1">
        <f>AB46</f>
        <v>-0.17038717978503889</v>
      </c>
      <c r="Z46" s="1">
        <f t="shared" si="18"/>
        <v>22548</v>
      </c>
      <c r="AA46" s="1">
        <f t="shared" si="19"/>
        <v>-0.19670021389425488</v>
      </c>
      <c r="AB46" s="1">
        <f t="shared" si="20"/>
        <v>-0.17038717978503889</v>
      </c>
      <c r="AC46" s="1">
        <f t="shared" si="21"/>
        <v>-2.3677406308370674E-2</v>
      </c>
      <c r="AE46" s="1">
        <f t="shared" si="22"/>
        <v>1.7366334761471689E-6</v>
      </c>
      <c r="AF46" s="1">
        <f t="shared" si="23"/>
        <v>-2.3677406308370674E-2</v>
      </c>
      <c r="AG46" s="2"/>
      <c r="AH46" s="1">
        <f t="shared" si="24"/>
        <v>-2.4995220208793318E-2</v>
      </c>
      <c r="AI46" s="1">
        <f t="shared" si="25"/>
        <v>0.89438187733984209</v>
      </c>
      <c r="AJ46" s="1">
        <f t="shared" si="26"/>
        <v>-0.75260504551702723</v>
      </c>
      <c r="AK46" s="1">
        <f t="shared" si="27"/>
        <v>-7.5768333972696361E-2</v>
      </c>
      <c r="AL46" s="1">
        <f t="shared" si="28"/>
        <v>-2.5192972136584184</v>
      </c>
      <c r="AM46" s="1">
        <f t="shared" si="29"/>
        <v>-3.1095159879358825</v>
      </c>
      <c r="AN46" s="1">
        <f t="shared" si="46"/>
        <v>10.127382740612896</v>
      </c>
      <c r="AO46" s="1">
        <f t="shared" si="46"/>
        <v>10.127382825625357</v>
      </c>
      <c r="AP46" s="1">
        <f t="shared" si="46"/>
        <v>10.127381968639478</v>
      </c>
      <c r="AQ46" s="1">
        <f t="shared" si="46"/>
        <v>10.127390607693219</v>
      </c>
      <c r="AR46" s="1">
        <f t="shared" si="46"/>
        <v>10.127303522511534</v>
      </c>
      <c r="AS46" s="1">
        <f t="shared" si="46"/>
        <v>10.128181670807638</v>
      </c>
      <c r="AT46" s="1">
        <f t="shared" si="46"/>
        <v>10.119356230041719</v>
      </c>
      <c r="AU46" s="1">
        <f t="shared" si="31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47"/>
        <v>9.0266645148826665</v>
      </c>
      <c r="BF46" s="1">
        <f t="shared" si="47"/>
        <v>9.0266643495558636</v>
      </c>
      <c r="BG46" s="1">
        <f t="shared" si="47"/>
        <v>9.0266657293585038</v>
      </c>
      <c r="BH46" s="1">
        <f t="shared" si="47"/>
        <v>9.0266542136250507</v>
      </c>
      <c r="BI46" s="1">
        <f t="shared" si="47"/>
        <v>9.0267503213976177</v>
      </c>
      <c r="BJ46" s="1">
        <f t="shared" si="47"/>
        <v>9.0259481079418773</v>
      </c>
      <c r="BK46" s="1">
        <f t="shared" si="47"/>
        <v>9.032635955989889</v>
      </c>
      <c r="BL46" s="1">
        <f t="shared" si="45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-0.17174036923949124</v>
      </c>
      <c r="Q47" s="271">
        <f t="shared" si="16"/>
        <v>38472.184600000001</v>
      </c>
      <c r="S47" s="2">
        <v>1</v>
      </c>
      <c r="Y47" s="1">
        <f t="shared" ref="Y47:Y52" si="49">AB47</f>
        <v>-0.17131516611323494</v>
      </c>
      <c r="Z47" s="1">
        <f t="shared" si="18"/>
        <v>22552.5</v>
      </c>
      <c r="AA47" s="1">
        <f t="shared" si="19"/>
        <v>-0.19671220312510329</v>
      </c>
      <c r="AB47" s="1">
        <f t="shared" si="20"/>
        <v>-0.17131516611323494</v>
      </c>
      <c r="AC47" s="1">
        <f t="shared" si="21"/>
        <v>-2.4546630759355786E-2</v>
      </c>
      <c r="AE47" s="1">
        <f t="shared" si="22"/>
        <v>1.8079769857810405E-7</v>
      </c>
      <c r="AF47" s="1">
        <f t="shared" si="23"/>
        <v>-2.4546630759355786E-2</v>
      </c>
      <c r="AG47" s="2"/>
      <c r="AH47" s="1">
        <f t="shared" si="24"/>
        <v>-2.4971833885612069E-2</v>
      </c>
      <c r="AI47" s="1">
        <f t="shared" si="25"/>
        <v>0.89444420696471916</v>
      </c>
      <c r="AJ47" s="1">
        <f t="shared" si="26"/>
        <v>-0.75206341960357581</v>
      </c>
      <c r="AK47" s="1">
        <f t="shared" si="27"/>
        <v>-7.5855143688132065E-2</v>
      </c>
      <c r="AL47" s="1">
        <f t="shared" si="28"/>
        <v>-2.5184750504640685</v>
      </c>
      <c r="AM47" s="1">
        <f t="shared" si="29"/>
        <v>-3.1051357204051993</v>
      </c>
      <c r="AN47" s="1">
        <f t="shared" si="46"/>
        <v>10.128294162882515</v>
      </c>
      <c r="AO47" s="1">
        <f t="shared" si="46"/>
        <v>10.128294247578202</v>
      </c>
      <c r="AP47" s="1">
        <f t="shared" si="46"/>
        <v>10.128293393125858</v>
      </c>
      <c r="AQ47" s="1">
        <f t="shared" si="46"/>
        <v>10.128302013295846</v>
      </c>
      <c r="AR47" s="1">
        <f t="shared" si="46"/>
        <v>10.128215051322828</v>
      </c>
      <c r="AS47" s="1">
        <f t="shared" si="46"/>
        <v>10.129092635210391</v>
      </c>
      <c r="AT47" s="1">
        <f t="shared" si="46"/>
        <v>10.120266108456907</v>
      </c>
      <c r="AU47" s="1">
        <f t="shared" si="31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47"/>
        <v>9.125861644712618</v>
      </c>
      <c r="BF47" s="1">
        <f t="shared" si="47"/>
        <v>9.1258614874683541</v>
      </c>
      <c r="BG47" s="1">
        <f t="shared" si="47"/>
        <v>9.1258627533140242</v>
      </c>
      <c r="BH47" s="1">
        <f t="shared" si="47"/>
        <v>9.1258525630060863</v>
      </c>
      <c r="BI47" s="1">
        <f t="shared" si="47"/>
        <v>9.1259345960919589</v>
      </c>
      <c r="BJ47" s="1">
        <f t="shared" si="47"/>
        <v>9.1252741619507809</v>
      </c>
      <c r="BK47" s="1">
        <f t="shared" si="47"/>
        <v>9.1305874107239369</v>
      </c>
      <c r="BL47" s="1">
        <f t="shared" si="45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-0.17178360781162783</v>
      </c>
      <c r="Q48" s="271">
        <f t="shared" si="16"/>
        <v>38474.093999999997</v>
      </c>
      <c r="S48" s="2">
        <v>1</v>
      </c>
      <c r="Y48" s="1">
        <f t="shared" si="49"/>
        <v>-0.17032717978481304</v>
      </c>
      <c r="Z48" s="1">
        <f t="shared" si="18"/>
        <v>22558</v>
      </c>
      <c r="AA48" s="1">
        <f t="shared" si="19"/>
        <v>-0.19672682802638675</v>
      </c>
      <c r="AB48" s="1">
        <f t="shared" si="20"/>
        <v>-0.17032717978481304</v>
      </c>
      <c r="AC48" s="1">
        <f t="shared" si="21"/>
        <v>-2.3486792187944139E-2</v>
      </c>
      <c r="AE48" s="1">
        <f t="shared" si="22"/>
        <v>2.1211825972916E-6</v>
      </c>
      <c r="AF48" s="1">
        <f t="shared" si="23"/>
        <v>-2.3486792187944139E-2</v>
      </c>
      <c r="AG48" s="2"/>
      <c r="AH48" s="1">
        <f t="shared" si="24"/>
        <v>-2.4943220214758925E-2</v>
      </c>
      <c r="AI48" s="1">
        <f t="shared" si="25"/>
        <v>0.89452049633898922</v>
      </c>
      <c r="AJ48" s="1">
        <f t="shared" si="26"/>
        <v>-0.75140063928693457</v>
      </c>
      <c r="AK48" s="1">
        <f t="shared" si="27"/>
        <v>-7.5961191240534243E-2</v>
      </c>
      <c r="AL48" s="1">
        <f t="shared" si="28"/>
        <v>-2.5174700286015077</v>
      </c>
      <c r="AM48" s="1">
        <f t="shared" si="29"/>
        <v>-3.0997963963283652</v>
      </c>
      <c r="AN48" s="1">
        <f t="shared" si="46"/>
        <v>10.129408209752675</v>
      </c>
      <c r="AO48" s="1">
        <f t="shared" si="46"/>
        <v>10.12940829406152</v>
      </c>
      <c r="AP48" s="1">
        <f t="shared" si="46"/>
        <v>10.129407442706709</v>
      </c>
      <c r="AQ48" s="1">
        <f t="shared" si="46"/>
        <v>10.129416039757254</v>
      </c>
      <c r="AR48" s="1">
        <f t="shared" si="46"/>
        <v>10.129329228923837</v>
      </c>
      <c r="AS48" s="1">
        <f t="shared" si="46"/>
        <v>10.130206117276739</v>
      </c>
      <c r="AT48" s="1">
        <f t="shared" si="46"/>
        <v>10.12137830763066</v>
      </c>
      <c r="AU48" s="1">
        <f t="shared" si="31"/>
        <v>10.213606105743647</v>
      </c>
      <c r="AW48" s="1">
        <v>18000</v>
      </c>
      <c r="AX48" s="1">
        <f t="shared" si="38"/>
        <v>-0.172241714046069</v>
      </c>
      <c r="AY48" s="1">
        <f t="shared" si="39"/>
        <v>-0.13662364196103172</v>
      </c>
      <c r="AZ48" s="1">
        <f t="shared" si="40"/>
        <v>-3.5618072085037283E-2</v>
      </c>
      <c r="BA48" s="1">
        <f t="shared" si="41"/>
        <v>0.87201585453227859</v>
      </c>
      <c r="BB48" s="1">
        <f t="shared" si="42"/>
        <v>-0.99686677878111751</v>
      </c>
      <c r="BC48" s="1">
        <f t="shared" si="43"/>
        <v>2.9659196003466479</v>
      </c>
      <c r="BD48" s="1">
        <f t="shared" si="44"/>
        <v>11.355491420329825</v>
      </c>
      <c r="BE48" s="1">
        <f t="shared" si="47"/>
        <v>9.2247249452653222</v>
      </c>
      <c r="BF48" s="1">
        <f t="shared" si="47"/>
        <v>9.2247248210968547</v>
      </c>
      <c r="BG48" s="1">
        <f t="shared" si="47"/>
        <v>9.2247257957903397</v>
      </c>
      <c r="BH48" s="1">
        <f t="shared" si="47"/>
        <v>9.2247181446688078</v>
      </c>
      <c r="BI48" s="1">
        <f t="shared" si="47"/>
        <v>9.224778203908512</v>
      </c>
      <c r="BJ48" s="1">
        <f t="shared" si="47"/>
        <v>9.2243067354044719</v>
      </c>
      <c r="BK48" s="1">
        <f t="shared" si="47"/>
        <v>9.2280065852149313</v>
      </c>
      <c r="BL48" s="1">
        <f t="shared" si="45"/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-0.17178753868821542</v>
      </c>
      <c r="Q49" s="271">
        <f t="shared" si="16"/>
        <v>38474.266499999998</v>
      </c>
      <c r="S49" s="2">
        <v>1</v>
      </c>
      <c r="Y49" s="1">
        <f t="shared" si="49"/>
        <v>-0.17131918268022678</v>
      </c>
      <c r="Z49" s="1">
        <f t="shared" si="18"/>
        <v>22558.5</v>
      </c>
      <c r="AA49" s="1">
        <f t="shared" si="19"/>
        <v>-0.19672815600344826</v>
      </c>
      <c r="AB49" s="1">
        <f t="shared" si="20"/>
        <v>-0.17131918268022678</v>
      </c>
      <c r="AC49" s="1">
        <f t="shared" si="21"/>
        <v>-2.4472261307244197E-2</v>
      </c>
      <c r="AE49" s="1">
        <f t="shared" si="22"/>
        <v>2.1935735021905561E-7</v>
      </c>
      <c r="AF49" s="1">
        <f t="shared" si="23"/>
        <v>-2.4472261307244197E-2</v>
      </c>
      <c r="AG49" s="2"/>
      <c r="AH49" s="1">
        <f t="shared" si="24"/>
        <v>-2.4940617315232848E-2</v>
      </c>
      <c r="AI49" s="1">
        <f t="shared" si="25"/>
        <v>0.89452743766689002</v>
      </c>
      <c r="AJ49" s="1">
        <f t="shared" si="26"/>
        <v>-0.75134034327443544</v>
      </c>
      <c r="AK49" s="1">
        <f t="shared" si="27"/>
        <v>-7.5970829021029126E-2</v>
      </c>
      <c r="AL49" s="1">
        <f t="shared" si="28"/>
        <v>-2.5173786544739989</v>
      </c>
      <c r="AM49" s="1">
        <f t="shared" si="29"/>
        <v>-3.0993117828836785</v>
      </c>
      <c r="AN49" s="1">
        <f t="shared" si="46"/>
        <v>10.129509491453849</v>
      </c>
      <c r="AO49" s="1">
        <f t="shared" si="46"/>
        <v>10.129509575727546</v>
      </c>
      <c r="AP49" s="1">
        <f t="shared" si="46"/>
        <v>10.129508724654379</v>
      </c>
      <c r="AQ49" s="1">
        <f t="shared" si="46"/>
        <v>10.129517319601032</v>
      </c>
      <c r="AR49" s="1">
        <f t="shared" si="46"/>
        <v>10.129430522537538</v>
      </c>
      <c r="AS49" s="1">
        <f t="shared" si="46"/>
        <v>10.130307347349403</v>
      </c>
      <c r="AT49" s="1">
        <f t="shared" si="46"/>
        <v>10.121479423500233</v>
      </c>
      <c r="AU49" s="1">
        <f t="shared" si="31"/>
        <v>10.213717416834925</v>
      </c>
      <c r="AW49" s="1">
        <v>18500</v>
      </c>
      <c r="AX49" s="1">
        <f t="shared" si="38"/>
        <v>-0.1762271664779875</v>
      </c>
      <c r="AY49" s="1">
        <f t="shared" si="39"/>
        <v>-0.14041478413595337</v>
      </c>
      <c r="AZ49" s="1">
        <f t="shared" si="40"/>
        <v>-3.581238234203412E-2</v>
      </c>
      <c r="BA49" s="1">
        <f t="shared" si="41"/>
        <v>0.87052978131797121</v>
      </c>
      <c r="BB49" s="1">
        <f t="shared" si="42"/>
        <v>-0.99997196457559379</v>
      </c>
      <c r="BC49" s="1">
        <f t="shared" si="43"/>
        <v>3.0525892128365997</v>
      </c>
      <c r="BD49" s="1">
        <f t="shared" si="44"/>
        <v>22.456205512932659</v>
      </c>
      <c r="BE49" s="1">
        <f t="shared" si="47"/>
        <v>9.3233648669161813</v>
      </c>
      <c r="BF49" s="1">
        <f t="shared" si="47"/>
        <v>9.3233647974588099</v>
      </c>
      <c r="BG49" s="1">
        <f t="shared" si="47"/>
        <v>9.3233653345686811</v>
      </c>
      <c r="BH49" s="1">
        <f t="shared" si="47"/>
        <v>9.3233611811280568</v>
      </c>
      <c r="BI49" s="1">
        <f t="shared" si="47"/>
        <v>9.3233932994066127</v>
      </c>
      <c r="BJ49" s="1">
        <f t="shared" si="47"/>
        <v>9.3231449281720575</v>
      </c>
      <c r="BK49" s="1">
        <f t="shared" si="47"/>
        <v>9.3250654248752678</v>
      </c>
      <c r="BL49" s="1">
        <f t="shared" si="45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-0.17187795332564215</v>
      </c>
      <c r="Q50" s="271">
        <f t="shared" si="16"/>
        <v>38478.258199999997</v>
      </c>
      <c r="S50" s="2">
        <v>1</v>
      </c>
      <c r="Y50" s="1">
        <f t="shared" si="49"/>
        <v>-0.169935325528384</v>
      </c>
      <c r="Z50" s="1">
        <f t="shared" si="18"/>
        <v>22570</v>
      </c>
      <c r="AA50" s="1">
        <f t="shared" si="19"/>
        <v>-0.19675862780016015</v>
      </c>
      <c r="AB50" s="1">
        <f t="shared" si="20"/>
        <v>-0.169935325528384</v>
      </c>
      <c r="AC50" s="1">
        <f t="shared" si="21"/>
        <v>-2.2938046677259849E-2</v>
      </c>
      <c r="AE50" s="1">
        <f t="shared" si="22"/>
        <v>3.7738027586800546E-6</v>
      </c>
      <c r="AF50" s="1">
        <f t="shared" si="23"/>
        <v>-2.2938046677259849E-2</v>
      </c>
      <c r="AG50" s="2"/>
      <c r="AH50" s="1">
        <f t="shared" si="24"/>
        <v>-2.4880674474518E-2</v>
      </c>
      <c r="AI50" s="1">
        <f t="shared" si="25"/>
        <v>0.89468736099710655</v>
      </c>
      <c r="AJ50" s="1">
        <f t="shared" si="26"/>
        <v>-0.74995154541911013</v>
      </c>
      <c r="AK50" s="1">
        <f t="shared" si="27"/>
        <v>-7.6192364010447031E-2</v>
      </c>
      <c r="AL50" s="1">
        <f t="shared" si="28"/>
        <v>-2.5152766576882213</v>
      </c>
      <c r="AM50" s="1">
        <f t="shared" si="29"/>
        <v>-3.0882013606749088</v>
      </c>
      <c r="AN50" s="1">
        <f t="shared" si="46"/>
        <v>10.1318391877381</v>
      </c>
      <c r="AO50" s="1">
        <f t="shared" si="46"/>
        <v>10.131839271204223</v>
      </c>
      <c r="AP50" s="1">
        <f t="shared" si="46"/>
        <v>10.131838426611067</v>
      </c>
      <c r="AQ50" s="1">
        <f t="shared" si="46"/>
        <v>10.13184697307179</v>
      </c>
      <c r="AR50" s="1">
        <f t="shared" si="46"/>
        <v>10.131760494086585</v>
      </c>
      <c r="AS50" s="1">
        <f t="shared" si="46"/>
        <v>10.132635843197384</v>
      </c>
      <c r="AT50" s="1">
        <f t="shared" si="46"/>
        <v>10.123805404180638</v>
      </c>
      <c r="AU50" s="1">
        <f t="shared" si="31"/>
        <v>10.216277571934276</v>
      </c>
      <c r="AW50" s="1">
        <v>19000</v>
      </c>
      <c r="AX50" s="1">
        <f t="shared" si="38"/>
        <v>-0.17988104581972061</v>
      </c>
      <c r="AY50" s="1">
        <f t="shared" si="39"/>
        <v>-0.14422214338424169</v>
      </c>
      <c r="AZ50" s="1">
        <f t="shared" si="40"/>
        <v>-3.5658902435478923E-2</v>
      </c>
      <c r="BA50" s="1">
        <f t="shared" si="41"/>
        <v>0.87001569368873832</v>
      </c>
      <c r="BB50" s="1">
        <f t="shared" si="42"/>
        <v>-0.99558911739467693</v>
      </c>
      <c r="BC50" s="1">
        <f t="shared" si="43"/>
        <v>3.1390599591747841</v>
      </c>
      <c r="BD50" s="1">
        <f t="shared" si="44"/>
        <v>789.67242121965126</v>
      </c>
      <c r="BE50" s="1">
        <f t="shared" si="47"/>
        <v>9.4218915670552263</v>
      </c>
      <c r="BF50" s="1">
        <f t="shared" si="47"/>
        <v>9.4218915650103714</v>
      </c>
      <c r="BG50" s="1">
        <f t="shared" si="47"/>
        <v>9.4218915807419386</v>
      </c>
      <c r="BH50" s="1">
        <f t="shared" si="47"/>
        <v>9.4218914597151588</v>
      </c>
      <c r="BI50" s="1">
        <f t="shared" si="47"/>
        <v>9.421892390803686</v>
      </c>
      <c r="BJ50" s="1">
        <f t="shared" si="47"/>
        <v>9.4218852277125951</v>
      </c>
      <c r="BK50" s="1">
        <f t="shared" si="47"/>
        <v>9.4219403351153428</v>
      </c>
      <c r="BL50" s="1">
        <f t="shared" si="45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-0.17189760981679961</v>
      </c>
      <c r="Q51" s="271">
        <f t="shared" si="16"/>
        <v>38479.124000000003</v>
      </c>
      <c r="S51" s="2">
        <v>1</v>
      </c>
      <c r="Y51" s="1">
        <f t="shared" si="49"/>
        <v>-0.17159537587245774</v>
      </c>
      <c r="Z51" s="1">
        <f t="shared" si="18"/>
        <v>22572.5</v>
      </c>
      <c r="AA51" s="1">
        <f t="shared" si="19"/>
        <v>-0.19676523393728756</v>
      </c>
      <c r="AB51" s="1">
        <f t="shared" si="20"/>
        <v>-0.17159537587245774</v>
      </c>
      <c r="AC51" s="1">
        <f t="shared" si="21"/>
        <v>-2.456539017614609E-2</v>
      </c>
      <c r="AE51" s="1">
        <f t="shared" si="22"/>
        <v>9.1345357112443107E-8</v>
      </c>
      <c r="AF51" s="1">
        <f t="shared" si="23"/>
        <v>-2.456539017614609E-2</v>
      </c>
      <c r="AG51" s="2"/>
      <c r="AH51" s="1">
        <f t="shared" si="24"/>
        <v>-2.4867624120487947E-2</v>
      </c>
      <c r="AI51" s="1">
        <f t="shared" si="25"/>
        <v>0.89472219612338855</v>
      </c>
      <c r="AJ51" s="1">
        <f t="shared" si="26"/>
        <v>-0.74964912828955343</v>
      </c>
      <c r="AK51" s="1">
        <f t="shared" si="27"/>
        <v>-7.6240489755588114E-2</v>
      </c>
      <c r="AL51" s="1">
        <f t="shared" si="28"/>
        <v>-2.5148196023380804</v>
      </c>
      <c r="AM51" s="1">
        <f t="shared" si="29"/>
        <v>-3.0857950655619271</v>
      </c>
      <c r="AN51" s="1">
        <f t="shared" ref="AN51:AT60" si="50">$AU51+$AB$7*SIN(AO51)</f>
        <v>10.13234569860391</v>
      </c>
      <c r="AO51" s="1">
        <f t="shared" si="50"/>
        <v>10.132345781894696</v>
      </c>
      <c r="AP51" s="1">
        <f t="shared" si="50"/>
        <v>10.132344938710748</v>
      </c>
      <c r="AQ51" s="1">
        <f t="shared" si="50"/>
        <v>10.132353474606894</v>
      </c>
      <c r="AR51" s="1">
        <f t="shared" si="50"/>
        <v>10.132267065114897</v>
      </c>
      <c r="AS51" s="1">
        <f t="shared" si="50"/>
        <v>10.133142089811733</v>
      </c>
      <c r="AT51" s="1">
        <f t="shared" si="50"/>
        <v>10.124311132303829</v>
      </c>
      <c r="AU51" s="1">
        <f t="shared" si="31"/>
        <v>10.216834127390657</v>
      </c>
      <c r="AW51" s="1">
        <v>19500</v>
      </c>
      <c r="AX51" s="1">
        <f t="shared" si="38"/>
        <v>-0.18320528494160782</v>
      </c>
      <c r="AY51" s="1">
        <f t="shared" si="39"/>
        <v>-0.14804571970589675</v>
      </c>
      <c r="AZ51" s="1">
        <f t="shared" si="40"/>
        <v>-3.5159565235711079E-2</v>
      </c>
      <c r="BA51" s="1">
        <f t="shared" si="41"/>
        <v>0.87047285632047422</v>
      </c>
      <c r="BB51" s="1">
        <f t="shared" si="42"/>
        <v>-0.98376771361394222</v>
      </c>
      <c r="BC51" s="1">
        <f t="shared" si="43"/>
        <v>-3.057660258084971</v>
      </c>
      <c r="BD51" s="1">
        <f t="shared" si="44"/>
        <v>-23.814711140625725</v>
      </c>
      <c r="BE51" s="1">
        <f t="shared" si="47"/>
        <v>9.5204150448914024</v>
      </c>
      <c r="BF51" s="1">
        <f t="shared" si="47"/>
        <v>9.5204151106388917</v>
      </c>
      <c r="BG51" s="1">
        <f t="shared" si="47"/>
        <v>9.5204146025075094</v>
      </c>
      <c r="BH51" s="1">
        <f t="shared" si="47"/>
        <v>9.5204185296162667</v>
      </c>
      <c r="BI51" s="1">
        <f t="shared" si="47"/>
        <v>9.5203881788758871</v>
      </c>
      <c r="BJ51" s="1">
        <f t="shared" si="47"/>
        <v>9.5206227474930909</v>
      </c>
      <c r="BK51" s="1">
        <f t="shared" si="47"/>
        <v>9.5188099979082832</v>
      </c>
      <c r="BL51" s="1">
        <f t="shared" si="45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-0.17190154116368234</v>
      </c>
      <c r="Q52" s="271">
        <f t="shared" si="16"/>
        <v>38479.298300000002</v>
      </c>
      <c r="S52" s="2">
        <v>1</v>
      </c>
      <c r="Y52" s="1">
        <f t="shared" si="49"/>
        <v>-0.17078738677493938</v>
      </c>
      <c r="Z52" s="1">
        <f t="shared" si="18"/>
        <v>22573</v>
      </c>
      <c r="AA52" s="1">
        <f t="shared" si="19"/>
        <v>-0.19676655438666835</v>
      </c>
      <c r="AB52" s="1">
        <f t="shared" si="20"/>
        <v>-0.17078738677493938</v>
      </c>
      <c r="AC52" s="1">
        <f t="shared" si="21"/>
        <v>-2.3750858834243049E-2</v>
      </c>
      <c r="AE52" s="1">
        <f t="shared" si="22"/>
        <v>1.2413400019552001E-6</v>
      </c>
      <c r="AF52" s="1">
        <f t="shared" si="23"/>
        <v>-2.3750858834243049E-2</v>
      </c>
      <c r="AG52" s="2"/>
      <c r="AH52" s="1">
        <f t="shared" si="24"/>
        <v>-2.4865013222986006E-2</v>
      </c>
      <c r="AI52" s="1">
        <f t="shared" si="25"/>
        <v>0.89472916611368858</v>
      </c>
      <c r="AJ52" s="1">
        <f t="shared" si="26"/>
        <v>-0.74958862324204645</v>
      </c>
      <c r="AK52" s="1">
        <f t="shared" si="27"/>
        <v>-7.6250113443422737E-2</v>
      </c>
      <c r="AL52" s="1">
        <f t="shared" si="28"/>
        <v>-2.5147281869964266</v>
      </c>
      <c r="AM52" s="1">
        <f t="shared" si="29"/>
        <v>-3.0853141912775919</v>
      </c>
      <c r="AN52" s="1">
        <f t="shared" si="50"/>
        <v>10.132447003143966</v>
      </c>
      <c r="AO52" s="1">
        <f t="shared" si="50"/>
        <v>10.132447086399695</v>
      </c>
      <c r="AP52" s="1">
        <f t="shared" si="50"/>
        <v>10.132446243497609</v>
      </c>
      <c r="AQ52" s="1">
        <f t="shared" si="50"/>
        <v>10.132454777279817</v>
      </c>
      <c r="AR52" s="1">
        <f t="shared" si="50"/>
        <v>10.132368381701207</v>
      </c>
      <c r="AS52" s="1">
        <f t="shared" si="50"/>
        <v>10.133243341360842</v>
      </c>
      <c r="AT52" s="1">
        <f t="shared" si="50"/>
        <v>10.124412281367086</v>
      </c>
      <c r="AU52" s="1">
        <f t="shared" si="31"/>
        <v>10.216945438481932</v>
      </c>
      <c r="AW52" s="1">
        <v>20000</v>
      </c>
      <c r="AX52" s="1">
        <f t="shared" si="38"/>
        <v>-0.18620363455254602</v>
      </c>
      <c r="AY52" s="1">
        <f t="shared" si="39"/>
        <v>-0.1518855131009185</v>
      </c>
      <c r="AZ52" s="1">
        <f t="shared" si="40"/>
        <v>-3.4318121451627527E-2</v>
      </c>
      <c r="BA52" s="1">
        <f t="shared" si="41"/>
        <v>0.87190192386060406</v>
      </c>
      <c r="BB52" s="1">
        <f t="shared" si="42"/>
        <v>-0.96454656151930651</v>
      </c>
      <c r="BC52" s="1">
        <f t="shared" si="43"/>
        <v>-2.9710076418861497</v>
      </c>
      <c r="BD52" s="1">
        <f t="shared" si="44"/>
        <v>-11.695914851754567</v>
      </c>
      <c r="BE52" s="1">
        <f t="shared" ref="BE52:BK61" si="51">$BL52+$AB$7*SIN(BF52)</f>
        <v>9.6190452950375391</v>
      </c>
      <c r="BF52" s="1">
        <f t="shared" si="51"/>
        <v>9.6190454165332202</v>
      </c>
      <c r="BG52" s="1">
        <f t="shared" si="51"/>
        <v>9.6190444639220782</v>
      </c>
      <c r="BH52" s="1">
        <f t="shared" si="51"/>
        <v>9.619051933064755</v>
      </c>
      <c r="BI52" s="1">
        <f t="shared" si="51"/>
        <v>9.6189933700168275</v>
      </c>
      <c r="BJ52" s="1">
        <f t="shared" si="51"/>
        <v>9.6194525613839765</v>
      </c>
      <c r="BK52" s="1">
        <f t="shared" si="51"/>
        <v>9.6158531601768225</v>
      </c>
      <c r="BL52" s="1">
        <f t="shared" si="45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-0.17982839612496623</v>
      </c>
      <c r="Q53" s="271">
        <f t="shared" ref="Q53:Q89" si="56">+C53-15018.5</f>
        <v>38827.655500000001</v>
      </c>
      <c r="S53" s="2">
        <v>1</v>
      </c>
      <c r="X53" s="1">
        <f>AB53</f>
        <v>-0.18607489430015658</v>
      </c>
      <c r="Z53" s="1">
        <f t="shared" ref="Z53:Z89" si="57">F53</f>
        <v>23577</v>
      </c>
      <c r="AA53" s="1">
        <f t="shared" ref="AA53:AA84" si="58">AB$3+AB$4*Z53+AB$5*Z53^2+AH53</f>
        <v>-0.19892110182217643</v>
      </c>
      <c r="AB53" s="1">
        <f t="shared" ref="AB53:AB89" si="59">G53-AH53</f>
        <v>-0.18607489430015658</v>
      </c>
      <c r="AC53" s="1">
        <f t="shared" ref="AC53:AC89" si="60">+G53-P53</f>
        <v>-2.5339203872400545E-2</v>
      </c>
      <c r="AE53" s="1">
        <f t="shared" ref="AE53:AE89" si="61">+(G53-AA53)^2*S53</f>
        <v>3.9018739452656392E-5</v>
      </c>
      <c r="AF53" s="1">
        <f t="shared" ref="AF53:AF89" si="62">IF(S53&lt;&gt;0,G53-P53,-9999)</f>
        <v>-2.5339203872400545E-2</v>
      </c>
      <c r="AG53" s="2"/>
      <c r="AH53" s="1">
        <f t="shared" ref="AH53:AH84" si="63">$AB$6*($AB$11/AI53*AJ53+$AB$12)</f>
        <v>-1.9092705697210201E-2</v>
      </c>
      <c r="AI53" s="1">
        <f t="shared" ref="AI53:AI89" si="64">1+$AB$7*COS(AL53)</f>
        <v>0.91071429911317092</v>
      </c>
      <c r="AJ53" s="1">
        <f t="shared" ref="AJ53:AJ89" si="65">SIN(AL53+RADIANS($AB$9))</f>
        <v>-0.61368139741688821</v>
      </c>
      <c r="AK53" s="1">
        <f t="shared" ref="AK53:AK84" si="66">$AB$7*SIN(AL53)</f>
        <v>-9.4467411758774822E-2</v>
      </c>
      <c r="AL53" s="1">
        <f t="shared" ref="AL53:AL84" si="67">2*ATAN(AM53)</f>
        <v>-2.3280026519607406</v>
      </c>
      <c r="AM53" s="1">
        <f t="shared" ref="AM53:AM84" si="68">SQRT((1+$AB$7)/(1-$AB$7))*TAN(AN53/2)</f>
        <v>-2.3211223850818437</v>
      </c>
      <c r="AN53" s="1">
        <f t="shared" si="50"/>
        <v>10.337609223000371</v>
      </c>
      <c r="AO53" s="1">
        <f t="shared" si="50"/>
        <v>10.337609249209885</v>
      </c>
      <c r="AP53" s="1">
        <f t="shared" si="50"/>
        <v>10.337608919475327</v>
      </c>
      <c r="AQ53" s="1">
        <f t="shared" si="50"/>
        <v>10.337613067783435</v>
      </c>
      <c r="AR53" s="1">
        <f t="shared" si="50"/>
        <v>10.337560880577449</v>
      </c>
      <c r="AS53" s="1">
        <f t="shared" si="50"/>
        <v>10.338217671308456</v>
      </c>
      <c r="AT53" s="1">
        <f t="shared" si="50"/>
        <v>10.329991994577355</v>
      </c>
      <c r="AU53" s="1">
        <f t="shared" ref="AU53:AU89" si="69">RADIANS($AB$9)+$AB$18*(F53-AB$15)</f>
        <v>10.440458109764492</v>
      </c>
      <c r="AW53" s="1">
        <v>20500</v>
      </c>
      <c r="AX53" s="1">
        <f t="shared" si="38"/>
        <v>-0.18888168362362084</v>
      </c>
      <c r="AY53" s="1">
        <f t="shared" si="39"/>
        <v>-0.15574152356930696</v>
      </c>
      <c r="AZ53" s="1">
        <f t="shared" si="40"/>
        <v>-3.3140160054313895E-2</v>
      </c>
      <c r="BA53" s="1">
        <f t="shared" si="41"/>
        <v>0.87430486509642746</v>
      </c>
      <c r="BB53" s="1">
        <f t="shared" si="42"/>
        <v>-0.93795521843930774</v>
      </c>
      <c r="BC53" s="1">
        <f t="shared" si="43"/>
        <v>-2.8839734252159093</v>
      </c>
      <c r="BD53" s="1">
        <f t="shared" si="44"/>
        <v>-7.7204115554455992</v>
      </c>
      <c r="BE53" s="1">
        <f t="shared" si="51"/>
        <v>9.717892461624114</v>
      </c>
      <c r="BF53" s="1">
        <f t="shared" si="51"/>
        <v>9.7178926176161298</v>
      </c>
      <c r="BG53" s="1">
        <f t="shared" si="51"/>
        <v>9.7178913640712743</v>
      </c>
      <c r="BH53" s="1">
        <f t="shared" si="51"/>
        <v>9.7179014375149251</v>
      </c>
      <c r="BI53" s="1">
        <f t="shared" si="51"/>
        <v>9.717820488531558</v>
      </c>
      <c r="BJ53" s="1">
        <f t="shared" si="51"/>
        <v>9.7184710407897512</v>
      </c>
      <c r="BK53" s="1">
        <f t="shared" si="51"/>
        <v>9.7132464213762546</v>
      </c>
      <c r="BL53" s="1">
        <f t="shared" si="45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-0.1800107535508601</v>
      </c>
      <c r="Q54" s="271">
        <f t="shared" si="56"/>
        <v>38835.636299999998</v>
      </c>
      <c r="S54" s="2">
        <v>1</v>
      </c>
      <c r="X54" s="1">
        <f>AB54</f>
        <v>-0.18593125851583356</v>
      </c>
      <c r="Z54" s="1">
        <f t="shared" si="57"/>
        <v>23600</v>
      </c>
      <c r="AA54" s="1">
        <f t="shared" si="58"/>
        <v>-0.19895949503252827</v>
      </c>
      <c r="AB54" s="1">
        <f t="shared" si="59"/>
        <v>-0.18593125851583356</v>
      </c>
      <c r="AC54" s="1">
        <f t="shared" si="60"/>
        <v>-2.4869246446641624E-2</v>
      </c>
      <c r="AE54" s="1">
        <f t="shared" si="61"/>
        <v>3.5052379040275338E-5</v>
      </c>
      <c r="AF54" s="1">
        <f t="shared" si="62"/>
        <v>-2.4869246446641624E-2</v>
      </c>
      <c r="AG54" s="2"/>
      <c r="AH54" s="1">
        <f t="shared" si="63"/>
        <v>-1.8948741481668172E-2</v>
      </c>
      <c r="AI54" s="1">
        <f t="shared" si="64"/>
        <v>0.91112690201935331</v>
      </c>
      <c r="AJ54" s="1">
        <f t="shared" si="65"/>
        <v>-0.61023414282548771</v>
      </c>
      <c r="AK54" s="1">
        <f t="shared" si="66"/>
        <v>-9.4855683659844939E-2</v>
      </c>
      <c r="AL54" s="1">
        <f t="shared" si="67"/>
        <v>-2.3236439417670538</v>
      </c>
      <c r="AM54" s="1">
        <f t="shared" si="68"/>
        <v>-2.3072715597378841</v>
      </c>
      <c r="AN54" s="1">
        <f t="shared" si="50"/>
        <v>10.342353579009409</v>
      </c>
      <c r="AO54" s="1">
        <f t="shared" si="50"/>
        <v>10.342353604323318</v>
      </c>
      <c r="AP54" s="1">
        <f t="shared" si="50"/>
        <v>10.34235328388543</v>
      </c>
      <c r="AQ54" s="1">
        <f t="shared" si="50"/>
        <v>10.342357340180618</v>
      </c>
      <c r="AR54" s="1">
        <f t="shared" si="50"/>
        <v>10.342305994746988</v>
      </c>
      <c r="AS54" s="1">
        <f t="shared" si="50"/>
        <v>10.342956190414304</v>
      </c>
      <c r="AT54" s="1">
        <f t="shared" si="50"/>
        <v>10.334762975176099</v>
      </c>
      <c r="AU54" s="1">
        <f t="shared" si="69"/>
        <v>10.445578419963196</v>
      </c>
      <c r="AW54" s="1">
        <v>21000</v>
      </c>
      <c r="AX54" s="1">
        <f t="shared" si="38"/>
        <v>-0.1912469141766989</v>
      </c>
      <c r="AY54" s="1">
        <f t="shared" si="39"/>
        <v>-0.1596137511110621</v>
      </c>
      <c r="AZ54" s="1">
        <f t="shared" si="40"/>
        <v>-3.16331630656368E-2</v>
      </c>
      <c r="BA54" s="1">
        <f t="shared" si="41"/>
        <v>0.87768472161249633</v>
      </c>
      <c r="BB54" s="1">
        <f t="shared" si="42"/>
        <v>-0.90401667997420487</v>
      </c>
      <c r="BC54" s="1">
        <f t="shared" si="43"/>
        <v>-2.7963617508809029</v>
      </c>
      <c r="BD54" s="1">
        <f t="shared" si="44"/>
        <v>-5.7355710377053404</v>
      </c>
      <c r="BE54" s="1">
        <f t="shared" si="51"/>
        <v>9.8170669747230406</v>
      </c>
      <c r="BF54" s="1">
        <f t="shared" si="51"/>
        <v>9.8170671402445109</v>
      </c>
      <c r="BG54" s="1">
        <f t="shared" si="51"/>
        <v>9.817065762169511</v>
      </c>
      <c r="BH54" s="1">
        <f t="shared" si="51"/>
        <v>9.8170772355734197</v>
      </c>
      <c r="BI54" s="1">
        <f t="shared" si="51"/>
        <v>9.8169817134075981</v>
      </c>
      <c r="BJ54" s="1">
        <f t="shared" si="51"/>
        <v>9.8177771012554871</v>
      </c>
      <c r="BK54" s="1">
        <f t="shared" si="51"/>
        <v>9.8111620476574064</v>
      </c>
      <c r="BL54" s="1">
        <f t="shared" si="45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-0.1801693531189166</v>
      </c>
      <c r="Q55" s="271">
        <f t="shared" si="56"/>
        <v>38842.580800000003</v>
      </c>
      <c r="S55" s="2">
        <v>1</v>
      </c>
      <c r="X55" s="1">
        <f>AB55</f>
        <v>-0.18113284493311727</v>
      </c>
      <c r="Z55" s="1">
        <f t="shared" si="57"/>
        <v>23620</v>
      </c>
      <c r="AA55" s="1">
        <f t="shared" si="58"/>
        <v>-0.19899250817526934</v>
      </c>
      <c r="AB55" s="1">
        <f t="shared" si="59"/>
        <v>-0.18113284493311727</v>
      </c>
      <c r="AC55" s="1">
        <f t="shared" si="60"/>
        <v>-1.9786646870553398E-2</v>
      </c>
      <c r="AE55" s="1">
        <f t="shared" si="61"/>
        <v>9.2831647603168318E-7</v>
      </c>
      <c r="AF55" s="1">
        <f t="shared" si="62"/>
        <v>-1.9786646870553398E-2</v>
      </c>
      <c r="AG55" s="2"/>
      <c r="AH55" s="1">
        <f t="shared" si="63"/>
        <v>-1.8823155056352729E-2</v>
      </c>
      <c r="AI55" s="1">
        <f t="shared" si="64"/>
        <v>0.91148736618002946</v>
      </c>
      <c r="AJ55" s="1">
        <f t="shared" si="65"/>
        <v>-0.60722454756032562</v>
      </c>
      <c r="AK55" s="1">
        <f t="shared" si="66"/>
        <v>-9.5192131615517511E-2</v>
      </c>
      <c r="AL55" s="1">
        <f t="shared" si="67"/>
        <v>-2.3198505413756778</v>
      </c>
      <c r="AM55" s="1">
        <f t="shared" si="68"/>
        <v>-2.2953300164523234</v>
      </c>
      <c r="AN55" s="1">
        <f t="shared" si="50"/>
        <v>10.346480856759403</v>
      </c>
      <c r="AO55" s="1">
        <f t="shared" si="50"/>
        <v>10.346480881310807</v>
      </c>
      <c r="AP55" s="1">
        <f t="shared" si="50"/>
        <v>10.346480568837332</v>
      </c>
      <c r="AQ55" s="1">
        <f t="shared" si="50"/>
        <v>10.346484545795743</v>
      </c>
      <c r="AR55" s="1">
        <f t="shared" si="50"/>
        <v>10.346433931220476</v>
      </c>
      <c r="AS55" s="1">
        <f t="shared" si="50"/>
        <v>10.347078352886184</v>
      </c>
      <c r="AT55" s="1">
        <f t="shared" si="50"/>
        <v>10.338914015226806</v>
      </c>
      <c r="AU55" s="1">
        <f t="shared" si="69"/>
        <v>10.450030863614243</v>
      </c>
      <c r="AW55" s="1">
        <v>21500</v>
      </c>
      <c r="AX55" s="1">
        <f t="shared" si="38"/>
        <v>-0.19330879019419164</v>
      </c>
      <c r="AY55" s="1">
        <f t="shared" si="39"/>
        <v>-0.16350219572618396</v>
      </c>
      <c r="AZ55" s="1">
        <f t="shared" si="40"/>
        <v>-2.980659446800768E-2</v>
      </c>
      <c r="BA55" s="1">
        <f t="shared" si="41"/>
        <v>0.88204518724818048</v>
      </c>
      <c r="BB55" s="1">
        <f t="shared" si="42"/>
        <v>-0.86275144953768146</v>
      </c>
      <c r="BC55" s="1">
        <f t="shared" si="43"/>
        <v>-2.7079741448784365</v>
      </c>
      <c r="BD55" s="1">
        <f t="shared" si="44"/>
        <v>-4.5398519965954378</v>
      </c>
      <c r="BE55" s="1">
        <f t="shared" si="51"/>
        <v>9.9166796497661647</v>
      </c>
      <c r="BF55" s="1">
        <f t="shared" si="51"/>
        <v>9.9166798021576046</v>
      </c>
      <c r="BG55" s="1">
        <f t="shared" si="51"/>
        <v>9.9166784720792851</v>
      </c>
      <c r="BH55" s="1">
        <f t="shared" si="51"/>
        <v>9.9166900810858145</v>
      </c>
      <c r="BI55" s="1">
        <f t="shared" si="51"/>
        <v>9.9165887593879614</v>
      </c>
      <c r="BJ55" s="1">
        <f t="shared" si="51"/>
        <v>9.9174732659049916</v>
      </c>
      <c r="BK55" s="1">
        <f t="shared" si="51"/>
        <v>9.9097658396645301</v>
      </c>
      <c r="BL55" s="1">
        <f t="shared" si="45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-0.18053423059551607</v>
      </c>
      <c r="Q56" s="271">
        <f t="shared" si="56"/>
        <v>38858.541499999999</v>
      </c>
      <c r="S56" s="2">
        <v>1</v>
      </c>
      <c r="X56" s="1">
        <f>AB56</f>
        <v>-0.18174789764801652</v>
      </c>
      <c r="Z56" s="1">
        <f t="shared" si="57"/>
        <v>23666</v>
      </c>
      <c r="AA56" s="1">
        <f t="shared" si="58"/>
        <v>-0.19906713294360739</v>
      </c>
      <c r="AB56" s="1">
        <f t="shared" si="59"/>
        <v>-0.18174789764801652</v>
      </c>
      <c r="AC56" s="1">
        <f t="shared" si="60"/>
        <v>-1.9746569400591746E-2</v>
      </c>
      <c r="AE56" s="1">
        <f t="shared" si="61"/>
        <v>1.4729877143250627E-6</v>
      </c>
      <c r="AF56" s="1">
        <f t="shared" si="62"/>
        <v>-1.9746569400591746E-2</v>
      </c>
      <c r="AG56" s="2"/>
      <c r="AH56" s="1">
        <f t="shared" si="63"/>
        <v>-1.853290234809131E-2</v>
      </c>
      <c r="AI56" s="1">
        <f t="shared" si="64"/>
        <v>0.91232235650407956</v>
      </c>
      <c r="AJ56" s="1">
        <f t="shared" si="65"/>
        <v>-0.60026024086408669</v>
      </c>
      <c r="AK56" s="1">
        <f t="shared" si="66"/>
        <v>-9.5961758520029652E-2</v>
      </c>
      <c r="AL56" s="1">
        <f t="shared" si="67"/>
        <v>-2.3111142816766743</v>
      </c>
      <c r="AM56" s="1">
        <f t="shared" si="68"/>
        <v>-2.2682198623704446</v>
      </c>
      <c r="AN56" s="1">
        <f t="shared" si="50"/>
        <v>10.355979816067249</v>
      </c>
      <c r="AO56" s="1">
        <f t="shared" si="50"/>
        <v>10.355979838922083</v>
      </c>
      <c r="AP56" s="1">
        <f t="shared" si="50"/>
        <v>10.355979544340315</v>
      </c>
      <c r="AQ56" s="1">
        <f t="shared" si="50"/>
        <v>10.355983341288441</v>
      </c>
      <c r="AR56" s="1">
        <f t="shared" si="50"/>
        <v>10.355934402829918</v>
      </c>
      <c r="AS56" s="1">
        <f t="shared" si="50"/>
        <v>10.356565412281522</v>
      </c>
      <c r="AT56" s="1">
        <f t="shared" si="50"/>
        <v>10.348469776737376</v>
      </c>
      <c r="AU56" s="1">
        <f t="shared" si="69"/>
        <v>10.460271484011651</v>
      </c>
      <c r="AW56" s="1">
        <v>22000</v>
      </c>
      <c r="AX56" s="1">
        <f t="shared" si="38"/>
        <v>-0.19507888043363675</v>
      </c>
      <c r="AY56" s="1">
        <f t="shared" si="39"/>
        <v>-0.16740685741467251</v>
      </c>
      <c r="AZ56" s="1">
        <f t="shared" si="40"/>
        <v>-2.767202301896424E-2</v>
      </c>
      <c r="BA56" s="1">
        <f t="shared" si="41"/>
        <v>0.88738998515484124</v>
      </c>
      <c r="BB56" s="1">
        <f t="shared" si="42"/>
        <v>-0.81418316611312869</v>
      </c>
      <c r="BC56" s="1">
        <f t="shared" si="43"/>
        <v>-2.6186087768313806</v>
      </c>
      <c r="BD56" s="1">
        <f t="shared" si="44"/>
        <v>-3.7366457474490691</v>
      </c>
      <c r="BE56" s="1">
        <f t="shared" si="51"/>
        <v>10.016841728435288</v>
      </c>
      <c r="BF56" s="1">
        <f t="shared" si="51"/>
        <v>10.016841852065076</v>
      </c>
      <c r="BG56" s="1">
        <f t="shared" si="51"/>
        <v>10.016840705860576</v>
      </c>
      <c r="BH56" s="1">
        <f t="shared" si="51"/>
        <v>10.016851332659911</v>
      </c>
      <c r="BI56" s="1">
        <f t="shared" si="51"/>
        <v>10.016752811386784</v>
      </c>
      <c r="BJ56" s="1">
        <f t="shared" si="51"/>
        <v>10.01766645463664</v>
      </c>
      <c r="BK56" s="1">
        <f t="shared" si="51"/>
        <v>10.009215080359153</v>
      </c>
      <c r="BL56" s="1">
        <f t="shared" si="45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-0.18053819740913821</v>
      </c>
      <c r="Q57" s="271">
        <f t="shared" si="56"/>
        <v>38858.717299999997</v>
      </c>
      <c r="S57" s="2">
        <v>1</v>
      </c>
      <c r="X57" s="1">
        <f>AB57</f>
        <v>-0.17944046327663365</v>
      </c>
      <c r="Z57" s="1">
        <f t="shared" si="57"/>
        <v>23666.5</v>
      </c>
      <c r="AA57" s="1">
        <f t="shared" si="58"/>
        <v>-0.19906793413510546</v>
      </c>
      <c r="AB57" s="1">
        <f t="shared" si="59"/>
        <v>-0.17944046327663365</v>
      </c>
      <c r="AC57" s="1">
        <f t="shared" si="60"/>
        <v>-1.7432002593462698E-2</v>
      </c>
      <c r="AE57" s="1">
        <f t="shared" si="61"/>
        <v>1.2050202256655213E-6</v>
      </c>
      <c r="AF57" s="1">
        <f t="shared" si="62"/>
        <v>-1.7432002593462698E-2</v>
      </c>
      <c r="AG57" s="2"/>
      <c r="AH57" s="1">
        <f t="shared" si="63"/>
        <v>-1.852973672596726E-2</v>
      </c>
      <c r="AI57" s="1">
        <f t="shared" si="64"/>
        <v>0.91233147781588664</v>
      </c>
      <c r="AJ57" s="1">
        <f t="shared" si="65"/>
        <v>-0.60018421878940886</v>
      </c>
      <c r="AK57" s="1">
        <f t="shared" si="66"/>
        <v>-9.5970091618732087E-2</v>
      </c>
      <c r="AL57" s="1">
        <f t="shared" si="67"/>
        <v>-2.31101923427528</v>
      </c>
      <c r="AM57" s="1">
        <f t="shared" si="68"/>
        <v>-2.2679278691950038</v>
      </c>
      <c r="AN57" s="1">
        <f t="shared" si="50"/>
        <v>10.356083113489657</v>
      </c>
      <c r="AO57" s="1">
        <f t="shared" si="50"/>
        <v>10.356083136326486</v>
      </c>
      <c r="AP57" s="1">
        <f t="shared" si="50"/>
        <v>10.356082841935907</v>
      </c>
      <c r="AQ57" s="1">
        <f t="shared" si="50"/>
        <v>10.356086636946735</v>
      </c>
      <c r="AR57" s="1">
        <f t="shared" si="50"/>
        <v>10.356037716664497</v>
      </c>
      <c r="AS57" s="1">
        <f t="shared" si="50"/>
        <v>10.356668579356153</v>
      </c>
      <c r="AT57" s="1">
        <f t="shared" si="50"/>
        <v>10.348573707994479</v>
      </c>
      <c r="AU57" s="1">
        <f t="shared" si="69"/>
        <v>10.460382795102927</v>
      </c>
      <c r="AW57" s="1">
        <v>22500</v>
      </c>
      <c r="AX57" s="1">
        <f t="shared" si="38"/>
        <v>-0.19657101476107647</v>
      </c>
      <c r="AY57" s="1">
        <f t="shared" si="39"/>
        <v>-0.17132773617652775</v>
      </c>
      <c r="AZ57" s="1">
        <f t="shared" si="40"/>
        <v>-2.5243278584548712E-2</v>
      </c>
      <c r="BA57" s="1">
        <f t="shared" si="41"/>
        <v>0.89372200956189374</v>
      </c>
      <c r="BB57" s="1">
        <f t="shared" si="42"/>
        <v>-0.75834603712728366</v>
      </c>
      <c r="BC57" s="1">
        <f t="shared" si="43"/>
        <v>-2.528059860313332</v>
      </c>
      <c r="BD57" s="1">
        <f t="shared" si="44"/>
        <v>-3.1569066635135514</v>
      </c>
      <c r="BE57" s="1">
        <f t="shared" si="51"/>
        <v>10.117664836213727</v>
      </c>
      <c r="BF57" s="1">
        <f t="shared" si="51"/>
        <v>10.117664924618762</v>
      </c>
      <c r="BG57" s="1">
        <f t="shared" si="51"/>
        <v>10.117664040665229</v>
      </c>
      <c r="BH57" s="1">
        <f t="shared" si="51"/>
        <v>10.117672879261788</v>
      </c>
      <c r="BI57" s="1">
        <f t="shared" si="51"/>
        <v>10.117584505600361</v>
      </c>
      <c r="BJ57" s="1">
        <f t="shared" si="51"/>
        <v>10.118468411155517</v>
      </c>
      <c r="BK57" s="1">
        <f t="shared" si="51"/>
        <v>10.109656588270465</v>
      </c>
      <c r="BL57" s="1">
        <f t="shared" si="45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-0.19690620503176243</v>
      </c>
      <c r="Q58" s="271">
        <f t="shared" si="56"/>
        <v>39568.635399999999</v>
      </c>
      <c r="S58" s="2">
        <v>1</v>
      </c>
      <c r="Y58" s="1">
        <f t="shared" ref="Y58:Y89" si="71">AB58</f>
        <v>-0.19451935482500229</v>
      </c>
      <c r="Z58" s="1">
        <f t="shared" si="57"/>
        <v>25712.5</v>
      </c>
      <c r="AA58" s="1">
        <f t="shared" si="58"/>
        <v>-0.20088185020367047</v>
      </c>
      <c r="AB58" s="1">
        <f t="shared" si="59"/>
        <v>-0.19451935482500229</v>
      </c>
      <c r="AC58" s="1">
        <f t="shared" si="60"/>
        <v>-1.5887949651479105E-3</v>
      </c>
      <c r="AE58" s="1">
        <f t="shared" si="61"/>
        <v>5.6970539095108884E-6</v>
      </c>
      <c r="AF58" s="1">
        <f t="shared" si="62"/>
        <v>-1.5887949651479105E-3</v>
      </c>
      <c r="AG58" s="2"/>
      <c r="AH58" s="1">
        <f t="shared" si="63"/>
        <v>-3.9756451719080562E-3</v>
      </c>
      <c r="AI58" s="1">
        <f t="shared" si="64"/>
        <v>0.9575333094461449</v>
      </c>
      <c r="AJ58" s="1">
        <f t="shared" si="65"/>
        <v>-0.23413030262863363</v>
      </c>
      <c r="AK58" s="1">
        <f t="shared" si="66"/>
        <v>-0.12285197784593181</v>
      </c>
      <c r="AL58" s="1">
        <f t="shared" si="67"/>
        <v>-1.9036117421945526</v>
      </c>
      <c r="AM58" s="1">
        <f t="shared" si="68"/>
        <v>-1.4037333121110411</v>
      </c>
      <c r="AN58" s="1">
        <f t="shared" si="50"/>
        <v>10.788655807861167</v>
      </c>
      <c r="AO58" s="1">
        <f t="shared" si="50"/>
        <v>10.788655807894257</v>
      </c>
      <c r="AP58" s="1">
        <f t="shared" si="50"/>
        <v>10.788655806655196</v>
      </c>
      <c r="AQ58" s="1">
        <f t="shared" si="50"/>
        <v>10.78865585305369</v>
      </c>
      <c r="AR58" s="1">
        <f t="shared" si="50"/>
        <v>10.7886541155966</v>
      </c>
      <c r="AS58" s="1">
        <f t="shared" si="50"/>
        <v>10.788719186946562</v>
      </c>
      <c r="AT58" s="1">
        <f t="shared" si="50"/>
        <v>10.786295743584736</v>
      </c>
      <c r="AU58" s="1">
        <f t="shared" si="69"/>
        <v>10.915867780605033</v>
      </c>
      <c r="AW58" s="1">
        <v>23000</v>
      </c>
      <c r="AX58" s="1">
        <f t="shared" si="38"/>
        <v>-0.19780147315187979</v>
      </c>
      <c r="AY58" s="1">
        <f t="shared" si="39"/>
        <v>-0.17526483201174969</v>
      </c>
      <c r="AZ58" s="1">
        <f t="shared" si="40"/>
        <v>-2.2536641140130098E-2</v>
      </c>
      <c r="BA58" s="1">
        <f t="shared" si="41"/>
        <v>0.90104218971000594</v>
      </c>
      <c r="BB58" s="1">
        <f t="shared" si="42"/>
        <v>-0.69529438944057564</v>
      </c>
      <c r="BC58" s="1">
        <f t="shared" si="43"/>
        <v>-2.4361172513191609</v>
      </c>
      <c r="BD58" s="1">
        <f t="shared" si="44"/>
        <v>-2.716401482675237</v>
      </c>
      <c r="BE58" s="1">
        <f t="shared" si="51"/>
        <v>10.219260827462501</v>
      </c>
      <c r="BF58" s="1">
        <f t="shared" si="51"/>
        <v>10.219260882605367</v>
      </c>
      <c r="BG58" s="1">
        <f t="shared" si="51"/>
        <v>10.219260277134289</v>
      </c>
      <c r="BH58" s="1">
        <f t="shared" si="51"/>
        <v>10.219266925253715</v>
      </c>
      <c r="BI58" s="1">
        <f t="shared" si="51"/>
        <v>10.219193930852311</v>
      </c>
      <c r="BJ58" s="1">
        <f t="shared" si="51"/>
        <v>10.219995685527147</v>
      </c>
      <c r="BK58" s="1">
        <f t="shared" si="51"/>
        <v>10.211224900267869</v>
      </c>
      <c r="BL58" s="1">
        <f t="shared" si="45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-0.19830669552479302</v>
      </c>
      <c r="Q59" s="271">
        <f t="shared" si="56"/>
        <v>39628.836199999998</v>
      </c>
      <c r="S59" s="2">
        <v>1</v>
      </c>
      <c r="Y59" s="1">
        <f t="shared" si="71"/>
        <v>-0.19588577383340017</v>
      </c>
      <c r="Z59" s="1">
        <f t="shared" si="57"/>
        <v>25886</v>
      </c>
      <c r="AA59" s="1">
        <f t="shared" si="58"/>
        <v>-0.20093772169422808</v>
      </c>
      <c r="AB59" s="1">
        <f t="shared" si="59"/>
        <v>-0.19588577383340017</v>
      </c>
      <c r="AC59" s="1">
        <f t="shared" si="60"/>
        <v>-2.1010447804220567E-4</v>
      </c>
      <c r="AE59" s="1">
        <f t="shared" si="61"/>
        <v>5.860861835856428E-6</v>
      </c>
      <c r="AF59" s="1">
        <f t="shared" si="62"/>
        <v>-2.1010447804220567E-4</v>
      </c>
      <c r="AG59" s="2"/>
      <c r="AH59" s="1">
        <f t="shared" si="63"/>
        <v>-2.6310261694350704E-3</v>
      </c>
      <c r="AI59" s="1">
        <f t="shared" si="64"/>
        <v>0.96204491621894561</v>
      </c>
      <c r="AJ59" s="1">
        <f t="shared" si="65"/>
        <v>-0.19849501198405864</v>
      </c>
      <c r="AK59" s="1">
        <f t="shared" si="66"/>
        <v>-0.12431990943701395</v>
      </c>
      <c r="AL59" s="1">
        <f t="shared" si="67"/>
        <v>-1.8671099710561723</v>
      </c>
      <c r="AM59" s="1">
        <f t="shared" si="68"/>
        <v>-1.3508681573915338</v>
      </c>
      <c r="AN59" s="1">
        <f t="shared" si="50"/>
        <v>10.826364430028548</v>
      </c>
      <c r="AO59" s="1">
        <f t="shared" si="50"/>
        <v>10.826364430037565</v>
      </c>
      <c r="AP59" s="1">
        <f t="shared" si="50"/>
        <v>10.826364429625679</v>
      </c>
      <c r="AQ59" s="1">
        <f t="shared" si="50"/>
        <v>10.826364448441904</v>
      </c>
      <c r="AR59" s="1">
        <f t="shared" si="50"/>
        <v>10.826363588858669</v>
      </c>
      <c r="AS59" s="1">
        <f t="shared" si="50"/>
        <v>10.826402861686859</v>
      </c>
      <c r="AT59" s="1">
        <f t="shared" si="50"/>
        <v>10.82461767789173</v>
      </c>
      <c r="AU59" s="1">
        <f t="shared" si="69"/>
        <v>10.954492729277865</v>
      </c>
      <c r="AW59" s="1">
        <v>23500</v>
      </c>
      <c r="AX59" s="1">
        <f t="shared" si="38"/>
        <v>-0.1987892056217431</v>
      </c>
      <c r="AY59" s="1">
        <f t="shared" si="39"/>
        <v>-0.17921814492033836</v>
      </c>
      <c r="AZ59" s="1">
        <f t="shared" si="40"/>
        <v>-1.9571060701404741E-2</v>
      </c>
      <c r="BA59" s="1">
        <f t="shared" si="41"/>
        <v>0.90934802436248507</v>
      </c>
      <c r="BB59" s="1">
        <f t="shared" si="42"/>
        <v>-0.62511470958802406</v>
      </c>
      <c r="BC59" s="1">
        <f t="shared" si="43"/>
        <v>-2.3425663195642237</v>
      </c>
      <c r="BD59" s="1">
        <f t="shared" si="44"/>
        <v>-2.3684364327440521</v>
      </c>
      <c r="BE59" s="1">
        <f t="shared" si="51"/>
        <v>10.321741483572712</v>
      </c>
      <c r="BF59" s="1">
        <f t="shared" si="51"/>
        <v>10.321741512926973</v>
      </c>
      <c r="BG59" s="1">
        <f t="shared" si="51"/>
        <v>10.32174115101399</v>
      </c>
      <c r="BH59" s="1">
        <f t="shared" si="51"/>
        <v>10.32174561310349</v>
      </c>
      <c r="BI59" s="1">
        <f t="shared" si="51"/>
        <v>10.321690600950117</v>
      </c>
      <c r="BJ59" s="1">
        <f t="shared" si="51"/>
        <v>10.322369099022843</v>
      </c>
      <c r="BK59" s="1">
        <f t="shared" si="51"/>
        <v>10.314040606348188</v>
      </c>
      <c r="BL59" s="1">
        <f t="shared" si="45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-0.20540351142460345</v>
      </c>
      <c r="Q60" s="271">
        <f t="shared" si="56"/>
        <v>39932.6149</v>
      </c>
      <c r="S60" s="2">
        <v>1</v>
      </c>
      <c r="Y60" s="1">
        <f t="shared" si="71"/>
        <v>-0.20402760477878223</v>
      </c>
      <c r="Z60" s="1">
        <f t="shared" si="57"/>
        <v>26761.5</v>
      </c>
      <c r="AA60" s="1">
        <f t="shared" si="58"/>
        <v>-0.20113210664186654</v>
      </c>
      <c r="AB60" s="1">
        <f t="shared" si="59"/>
        <v>-0.20402760477878223</v>
      </c>
      <c r="AC60" s="1">
        <f t="shared" si="60"/>
        <v>5.6473114285581216E-3</v>
      </c>
      <c r="AE60" s="1">
        <f t="shared" si="61"/>
        <v>1.8931190980149785E-6</v>
      </c>
      <c r="AF60" s="1">
        <f t="shared" si="62"/>
        <v>5.6473114285581216E-3</v>
      </c>
      <c r="AG60" s="2"/>
      <c r="AH60" s="1">
        <f t="shared" si="63"/>
        <v>4.2714047827368982E-3</v>
      </c>
      <c r="AI60" s="1">
        <f t="shared" si="64"/>
        <v>0.98616431960656792</v>
      </c>
      <c r="AJ60" s="1">
        <f t="shared" si="65"/>
        <v>-1.0151160503454064E-2</v>
      </c>
      <c r="AK60" s="1">
        <f t="shared" si="66"/>
        <v>-0.12924628511220354</v>
      </c>
      <c r="AL60" s="1">
        <f t="shared" si="67"/>
        <v>-1.6774391669561131</v>
      </c>
      <c r="AM60" s="1">
        <f t="shared" si="68"/>
        <v>-1.112762378243856</v>
      </c>
      <c r="AN60" s="1">
        <f t="shared" si="50"/>
        <v>11.019450776417319</v>
      </c>
      <c r="AO60" s="1">
        <f t="shared" si="50"/>
        <v>11.019450776417319</v>
      </c>
      <c r="AP60" s="1">
        <f t="shared" si="50"/>
        <v>11.019450776417463</v>
      </c>
      <c r="AQ60" s="1">
        <f t="shared" si="50"/>
        <v>11.019450776463488</v>
      </c>
      <c r="AR60" s="1">
        <f t="shared" si="50"/>
        <v>11.019450791295125</v>
      </c>
      <c r="AS60" s="1">
        <f t="shared" si="50"/>
        <v>11.019455570149935</v>
      </c>
      <c r="AT60" s="1">
        <f t="shared" si="50"/>
        <v>11.020948537941027</v>
      </c>
      <c r="AU60" s="1">
        <f t="shared" si="69"/>
        <v>11.149398450102447</v>
      </c>
      <c r="AW60" s="1">
        <v>24000</v>
      </c>
      <c r="AX60" s="1">
        <f t="shared" si="38"/>
        <v>-0.19955607988896404</v>
      </c>
      <c r="AY60" s="1">
        <f t="shared" si="39"/>
        <v>-0.18318767490229371</v>
      </c>
      <c r="AZ60" s="1">
        <f t="shared" si="40"/>
        <v>-1.6368404986670342E-2</v>
      </c>
      <c r="BA60" s="1">
        <f t="shared" si="41"/>
        <v>0.91863172795650549</v>
      </c>
      <c r="BB60" s="1">
        <f t="shared" si="42"/>
        <v>-0.54794058531786338</v>
      </c>
      <c r="BC60" s="1">
        <f t="shared" si="43"/>
        <v>-2.2471881877832307</v>
      </c>
      <c r="BD60" s="1">
        <f t="shared" si="44"/>
        <v>-2.0850312892720333</v>
      </c>
      <c r="BE60" s="1">
        <f t="shared" si="51"/>
        <v>10.425218023558033</v>
      </c>
      <c r="BF60" s="1">
        <f t="shared" si="51"/>
        <v>10.425218036395737</v>
      </c>
      <c r="BG60" s="1">
        <f t="shared" si="51"/>
        <v>10.425217853477942</v>
      </c>
      <c r="BH60" s="1">
        <f t="shared" si="51"/>
        <v>10.425220459783789</v>
      </c>
      <c r="BI60" s="1">
        <f t="shared" si="51"/>
        <v>10.425183324810718</v>
      </c>
      <c r="BJ60" s="1">
        <f t="shared" si="51"/>
        <v>10.425712631643059</v>
      </c>
      <c r="BK60" s="1">
        <f t="shared" si="51"/>
        <v>10.418208857048498</v>
      </c>
      <c r="BL60" s="1">
        <f t="shared" si="45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-0.20547265626002287</v>
      </c>
      <c r="Q61" s="271">
        <f t="shared" si="56"/>
        <v>39935.5645</v>
      </c>
      <c r="S61" s="2">
        <v>1</v>
      </c>
      <c r="Y61" s="1">
        <f t="shared" si="71"/>
        <v>-0.20381489958164503</v>
      </c>
      <c r="Z61" s="1">
        <f t="shared" si="57"/>
        <v>26770</v>
      </c>
      <c r="AA61" s="1">
        <f t="shared" si="58"/>
        <v>-0.2011337566726977</v>
      </c>
      <c r="AB61" s="1">
        <f t="shared" si="59"/>
        <v>-0.20381489958164503</v>
      </c>
      <c r="AC61" s="1">
        <f t="shared" si="60"/>
        <v>5.9966562657030043E-3</v>
      </c>
      <c r="AE61" s="1">
        <f t="shared" si="61"/>
        <v>2.748157204706317E-6</v>
      </c>
      <c r="AF61" s="1">
        <f t="shared" si="62"/>
        <v>5.9966562657030043E-3</v>
      </c>
      <c r="AG61" s="2"/>
      <c r="AH61" s="1">
        <f t="shared" si="63"/>
        <v>4.3388995873251566E-3</v>
      </c>
      <c r="AI61" s="1">
        <f t="shared" si="64"/>
        <v>0.98640841295257464</v>
      </c>
      <c r="AJ61" s="1">
        <f t="shared" si="65"/>
        <v>-8.2628397657968106E-3</v>
      </c>
      <c r="AK61" s="1">
        <f t="shared" si="66"/>
        <v>-0.12927218196033696</v>
      </c>
      <c r="AL61" s="1">
        <f t="shared" si="67"/>
        <v>-1.6755507658973161</v>
      </c>
      <c r="AM61" s="1">
        <f t="shared" si="68"/>
        <v>-1.1106512482220199</v>
      </c>
      <c r="AN61" s="1">
        <f t="shared" ref="AN61:AT70" si="73">$AU61+$AB$7*SIN(AO61)</f>
        <v>11.021349190447271</v>
      </c>
      <c r="AO61" s="1">
        <f t="shared" si="73"/>
        <v>11.021349190447271</v>
      </c>
      <c r="AP61" s="1">
        <f t="shared" si="73"/>
        <v>11.02134919044747</v>
      </c>
      <c r="AQ61" s="1">
        <f t="shared" si="73"/>
        <v>11.021349190506486</v>
      </c>
      <c r="AR61" s="1">
        <f t="shared" si="73"/>
        <v>11.0213492081234</v>
      </c>
      <c r="AS61" s="1">
        <f t="shared" si="73"/>
        <v>11.021354466406773</v>
      </c>
      <c r="AT61" s="1">
        <f t="shared" si="73"/>
        <v>11.022878743323517</v>
      </c>
      <c r="AU61" s="1">
        <f t="shared" si="69"/>
        <v>11.151290738654142</v>
      </c>
      <c r="AW61" s="1">
        <v>24500</v>
      </c>
      <c r="AX61" s="1">
        <f t="shared" si="38"/>
        <v>-0.20012715134478171</v>
      </c>
      <c r="AY61" s="1">
        <f t="shared" si="39"/>
        <v>-0.18717342195761577</v>
      </c>
      <c r="AZ61" s="1">
        <f t="shared" si="40"/>
        <v>-1.2953729387165927E-2</v>
      </c>
      <c r="BA61" s="1">
        <f t="shared" si="41"/>
        <v>0.92887792567094551</v>
      </c>
      <c r="BB61" s="1">
        <f t="shared" si="42"/>
        <v>-0.46397096892627276</v>
      </c>
      <c r="BC61" s="1">
        <f t="shared" si="43"/>
        <v>-2.1497604587169583</v>
      </c>
      <c r="BD61" s="1">
        <f t="shared" si="44"/>
        <v>-1.8483894208344238</v>
      </c>
      <c r="BE61" s="1">
        <f t="shared" si="51"/>
        <v>10.529800379628524</v>
      </c>
      <c r="BF61" s="1">
        <f t="shared" si="51"/>
        <v>10.529800383945577</v>
      </c>
      <c r="BG61" s="1">
        <f t="shared" si="51"/>
        <v>10.529800309995588</v>
      </c>
      <c r="BH61" s="1">
        <f t="shared" si="51"/>
        <v>10.529801576740903</v>
      </c>
      <c r="BI61" s="1">
        <f t="shared" si="51"/>
        <v>10.529779878143064</v>
      </c>
      <c r="BJ61" s="1">
        <f t="shared" si="51"/>
        <v>10.530151691780612</v>
      </c>
      <c r="BK61" s="1">
        <f t="shared" si="51"/>
        <v>10.523818061958886</v>
      </c>
      <c r="BL61" s="1">
        <f t="shared" si="45"/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-0.20563536847788519</v>
      </c>
      <c r="Q62" s="271">
        <f t="shared" si="56"/>
        <v>39942.504200000003</v>
      </c>
      <c r="S62" s="2">
        <v>1</v>
      </c>
      <c r="Y62" s="1">
        <f t="shared" si="71"/>
        <v>-0.20384971466308346</v>
      </c>
      <c r="Z62" s="1">
        <f t="shared" si="57"/>
        <v>26790</v>
      </c>
      <c r="AA62" s="1">
        <f t="shared" si="58"/>
        <v>-0.2011376538107989</v>
      </c>
      <c r="AB62" s="1">
        <f t="shared" si="59"/>
        <v>-0.20384971466308346</v>
      </c>
      <c r="AC62" s="1">
        <f t="shared" si="60"/>
        <v>6.2833684818880131E-3</v>
      </c>
      <c r="AE62" s="1">
        <f t="shared" si="61"/>
        <v>3.1885595463159503E-6</v>
      </c>
      <c r="AF62" s="1">
        <f t="shared" si="62"/>
        <v>6.2833684818880131E-3</v>
      </c>
      <c r="AG62" s="2"/>
      <c r="AH62" s="1">
        <f t="shared" si="63"/>
        <v>4.4977146670862897E-3</v>
      </c>
      <c r="AI62" s="1">
        <f t="shared" si="64"/>
        <v>0.98698341716213545</v>
      </c>
      <c r="AJ62" s="1">
        <f t="shared" si="65"/>
        <v>-3.8159375285273553E-3</v>
      </c>
      <c r="AK62" s="1">
        <f t="shared" si="66"/>
        <v>-0.12933134515066028</v>
      </c>
      <c r="AL62" s="1">
        <f t="shared" si="67"/>
        <v>-1.6711037788945329</v>
      </c>
      <c r="AM62" s="1">
        <f t="shared" si="68"/>
        <v>-1.1056971987609567</v>
      </c>
      <c r="AN62" s="1">
        <f t="shared" si="73"/>
        <v>11.025817901532314</v>
      </c>
      <c r="AO62" s="1">
        <f t="shared" si="73"/>
        <v>11.025817901532315</v>
      </c>
      <c r="AP62" s="1">
        <f t="shared" si="73"/>
        <v>11.025817901532706</v>
      </c>
      <c r="AQ62" s="1">
        <f t="shared" si="73"/>
        <v>11.025817901632333</v>
      </c>
      <c r="AR62" s="1">
        <f t="shared" si="73"/>
        <v>11.025817926978393</v>
      </c>
      <c r="AS62" s="1">
        <f t="shared" si="73"/>
        <v>11.025824374666607</v>
      </c>
      <c r="AT62" s="1">
        <f t="shared" si="73"/>
        <v>11.027422216593116</v>
      </c>
      <c r="AU62" s="1">
        <f t="shared" si="69"/>
        <v>11.155743182305189</v>
      </c>
      <c r="AW62" s="1">
        <v>25000</v>
      </c>
      <c r="AX62" s="1">
        <f t="shared" si="38"/>
        <v>-0.20053094670601798</v>
      </c>
      <c r="AY62" s="1">
        <f t="shared" si="39"/>
        <v>-0.19117538608630452</v>
      </c>
      <c r="AZ62" s="1">
        <f t="shared" si="40"/>
        <v>-9.355560619713453E-3</v>
      </c>
      <c r="BA62" s="1">
        <f t="shared" si="41"/>
        <v>0.94006083741071877</v>
      </c>
      <c r="BB62" s="1">
        <f t="shared" si="42"/>
        <v>-0.37349213550534088</v>
      </c>
      <c r="BC62" s="1">
        <f t="shared" si="43"/>
        <v>-2.050058577397651</v>
      </c>
      <c r="BD62" s="1">
        <f t="shared" si="44"/>
        <v>-1.6466431272948863</v>
      </c>
      <c r="BE62" s="1">
        <f t="shared" ref="BE62:BK71" si="74">$BL62+$AB$7*SIN(BF62)</f>
        <v>10.635596183331169</v>
      </c>
      <c r="BF62" s="1">
        <f t="shared" si="74"/>
        <v>10.635596184317185</v>
      </c>
      <c r="BG62" s="1">
        <f t="shared" si="74"/>
        <v>10.635596162782607</v>
      </c>
      <c r="BH62" s="1">
        <f t="shared" si="74"/>
        <v>10.635596633097482</v>
      </c>
      <c r="BI62" s="1">
        <f t="shared" si="74"/>
        <v>10.63558636156178</v>
      </c>
      <c r="BJ62" s="1">
        <f t="shared" si="74"/>
        <v>10.635810752646714</v>
      </c>
      <c r="BK62" s="1">
        <f t="shared" si="74"/>
        <v>10.630938795444127</v>
      </c>
      <c r="BL62" s="1">
        <f t="shared" si="45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-0.20575335106101725</v>
      </c>
      <c r="Q63" s="271">
        <f t="shared" si="56"/>
        <v>39947.533499999998</v>
      </c>
      <c r="S63" s="2">
        <v>1</v>
      </c>
      <c r="Y63" s="1">
        <f t="shared" si="71"/>
        <v>-0.20585745749019455</v>
      </c>
      <c r="Z63" s="1">
        <f t="shared" si="57"/>
        <v>26804.5</v>
      </c>
      <c r="AA63" s="1">
        <f t="shared" si="58"/>
        <v>-0.20114049357161395</v>
      </c>
      <c r="AB63" s="1">
        <f t="shared" si="59"/>
        <v>-0.20585745749019455</v>
      </c>
      <c r="AC63" s="1">
        <f t="shared" si="60"/>
        <v>4.5087510602259961E-3</v>
      </c>
      <c r="AE63" s="1">
        <f t="shared" si="61"/>
        <v>1.0838148596047662E-8</v>
      </c>
      <c r="AF63" s="1">
        <f t="shared" si="62"/>
        <v>4.5087510602259961E-3</v>
      </c>
      <c r="AG63" s="2"/>
      <c r="AH63" s="1">
        <f t="shared" si="63"/>
        <v>4.6128574894032928E-3</v>
      </c>
      <c r="AI63" s="1">
        <f t="shared" si="64"/>
        <v>0.98740087650423325</v>
      </c>
      <c r="AJ63" s="1">
        <f t="shared" si="65"/>
        <v>-5.8863725098695391E-4</v>
      </c>
      <c r="AK63" s="1">
        <f t="shared" si="66"/>
        <v>-0.12937268009279482</v>
      </c>
      <c r="AL63" s="1">
        <f t="shared" si="67"/>
        <v>-1.6678764693900394</v>
      </c>
      <c r="AM63" s="1">
        <f t="shared" si="68"/>
        <v>-1.1021171285985805</v>
      </c>
      <c r="AN63" s="1">
        <f t="shared" si="73"/>
        <v>11.029059346568141</v>
      </c>
      <c r="AO63" s="1">
        <f t="shared" si="73"/>
        <v>11.029059346568143</v>
      </c>
      <c r="AP63" s="1">
        <f t="shared" si="73"/>
        <v>11.029059346568751</v>
      </c>
      <c r="AQ63" s="1">
        <f t="shared" si="73"/>
        <v>11.029059346708218</v>
      </c>
      <c r="AR63" s="1">
        <f t="shared" si="73"/>
        <v>11.029059378756756</v>
      </c>
      <c r="AS63" s="1">
        <f t="shared" si="73"/>
        <v>11.029066742486755</v>
      </c>
      <c r="AT63" s="1">
        <f t="shared" si="73"/>
        <v>11.030717825528489</v>
      </c>
      <c r="AU63" s="1">
        <f t="shared" si="69"/>
        <v>11.158971203952198</v>
      </c>
      <c r="AW63" s="1">
        <v>25500</v>
      </c>
      <c r="AX63" s="1">
        <f t="shared" si="38"/>
        <v>-0.20079974831252967</v>
      </c>
      <c r="AY63" s="1">
        <f t="shared" si="39"/>
        <v>-0.19519356728835999</v>
      </c>
      <c r="AZ63" s="1">
        <f t="shared" si="40"/>
        <v>-5.606181024169681E-3</v>
      </c>
      <c r="BA63" s="1">
        <f t="shared" si="41"/>
        <v>0.95214090429097686</v>
      </c>
      <c r="BB63" s="1">
        <f t="shared" si="42"/>
        <v>-0.27690357230819423</v>
      </c>
      <c r="BC63" s="1">
        <f t="shared" si="43"/>
        <v>-1.947858005971512</v>
      </c>
      <c r="BD63" s="1">
        <f t="shared" si="44"/>
        <v>-1.4715669903745261</v>
      </c>
      <c r="BE63" s="1">
        <f t="shared" si="74"/>
        <v>10.742709401687005</v>
      </c>
      <c r="BF63" s="1">
        <f t="shared" si="74"/>
        <v>10.742709401803573</v>
      </c>
      <c r="BG63" s="1">
        <f t="shared" si="74"/>
        <v>10.742709398219015</v>
      </c>
      <c r="BH63" s="1">
        <f t="shared" si="74"/>
        <v>10.742709508447293</v>
      </c>
      <c r="BI63" s="1">
        <f t="shared" si="74"/>
        <v>10.742706118853913</v>
      </c>
      <c r="BJ63" s="1">
        <f t="shared" si="74"/>
        <v>10.742810371466787</v>
      </c>
      <c r="BK63" s="1">
        <f t="shared" si="74"/>
        <v>10.739622923118562</v>
      </c>
      <c r="BL63" s="1">
        <f t="shared" si="45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-0.20575335106101725</v>
      </c>
      <c r="Q64" s="271">
        <f t="shared" si="56"/>
        <v>39947.534299999999</v>
      </c>
      <c r="S64" s="2">
        <v>1</v>
      </c>
      <c r="Y64" s="1">
        <f t="shared" si="71"/>
        <v>-0.20505745748857637</v>
      </c>
      <c r="Z64" s="1">
        <f t="shared" si="57"/>
        <v>26804.5</v>
      </c>
      <c r="AA64" s="1">
        <f t="shared" si="58"/>
        <v>-0.20114049357161395</v>
      </c>
      <c r="AB64" s="1">
        <f t="shared" si="59"/>
        <v>-0.20505745748857637</v>
      </c>
      <c r="AC64" s="1">
        <f t="shared" si="60"/>
        <v>5.3087510618441691E-3</v>
      </c>
      <c r="AE64" s="1">
        <f t="shared" si="61"/>
        <v>4.8426786416452394E-7</v>
      </c>
      <c r="AF64" s="1">
        <f t="shared" si="62"/>
        <v>5.3087510618441691E-3</v>
      </c>
      <c r="AG64" s="2"/>
      <c r="AH64" s="1">
        <f t="shared" si="63"/>
        <v>4.6128574894032928E-3</v>
      </c>
      <c r="AI64" s="1">
        <f t="shared" si="64"/>
        <v>0.98740087650423325</v>
      </c>
      <c r="AJ64" s="1">
        <f t="shared" si="65"/>
        <v>-5.8863725098695391E-4</v>
      </c>
      <c r="AK64" s="1">
        <f t="shared" si="66"/>
        <v>-0.12937268009279482</v>
      </c>
      <c r="AL64" s="1">
        <f t="shared" si="67"/>
        <v>-1.6678764693900394</v>
      </c>
      <c r="AM64" s="1">
        <f t="shared" si="68"/>
        <v>-1.1021171285985805</v>
      </c>
      <c r="AN64" s="1">
        <f t="shared" si="73"/>
        <v>11.029059346568141</v>
      </c>
      <c r="AO64" s="1">
        <f t="shared" si="73"/>
        <v>11.029059346568143</v>
      </c>
      <c r="AP64" s="1">
        <f t="shared" si="73"/>
        <v>11.029059346568751</v>
      </c>
      <c r="AQ64" s="1">
        <f t="shared" si="73"/>
        <v>11.029059346708218</v>
      </c>
      <c r="AR64" s="1">
        <f t="shared" si="73"/>
        <v>11.029059378756756</v>
      </c>
      <c r="AS64" s="1">
        <f t="shared" si="73"/>
        <v>11.029066742486755</v>
      </c>
      <c r="AT64" s="1">
        <f t="shared" si="73"/>
        <v>11.030717825528489</v>
      </c>
      <c r="AU64" s="1">
        <f t="shared" si="69"/>
        <v>11.158971203952198</v>
      </c>
      <c r="AW64" s="1">
        <v>26000</v>
      </c>
      <c r="AX64" s="1">
        <f t="shared" si="38"/>
        <v>-0.20096986019769281</v>
      </c>
      <c r="AY64" s="1">
        <f t="shared" si="39"/>
        <v>-0.19922796556378217</v>
      </c>
      <c r="AZ64" s="1">
        <f t="shared" si="40"/>
        <v>-1.7418946339106288E-3</v>
      </c>
      <c r="BA64" s="1">
        <f t="shared" si="41"/>
        <v>0.96506084167675366</v>
      </c>
      <c r="BB64" s="1">
        <f t="shared" si="42"/>
        <v>-0.17474776350357324</v>
      </c>
      <c r="BC64" s="1">
        <f t="shared" si="43"/>
        <v>-1.8429374161905685</v>
      </c>
      <c r="BD64" s="1">
        <f t="shared" si="44"/>
        <v>-1.3172731681372767</v>
      </c>
      <c r="BE64" s="1">
        <f t="shared" si="74"/>
        <v>10.851238558962145</v>
      </c>
      <c r="BF64" s="1">
        <f t="shared" si="74"/>
        <v>10.851238558965267</v>
      </c>
      <c r="BG64" s="1">
        <f t="shared" si="74"/>
        <v>10.851238558798272</v>
      </c>
      <c r="BH64" s="1">
        <f t="shared" si="74"/>
        <v>10.851238567730222</v>
      </c>
      <c r="BI64" s="1">
        <f t="shared" si="74"/>
        <v>10.851238089993689</v>
      </c>
      <c r="BJ64" s="1">
        <f t="shared" si="74"/>
        <v>10.851263644532477</v>
      </c>
      <c r="BK64" s="1">
        <f t="shared" si="74"/>
        <v>10.849902959886133</v>
      </c>
      <c r="BL64" s="1">
        <f t="shared" si="45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-0.20600970504903796</v>
      </c>
      <c r="Q65" s="271">
        <f t="shared" si="56"/>
        <v>39958.464699999997</v>
      </c>
      <c r="S65" s="2">
        <v>1</v>
      </c>
      <c r="Y65" s="1">
        <f t="shared" si="71"/>
        <v>-0.20473979447348575</v>
      </c>
      <c r="Z65" s="1">
        <f t="shared" si="57"/>
        <v>26836</v>
      </c>
      <c r="AA65" s="1">
        <f t="shared" si="58"/>
        <v>-0.20114671058041073</v>
      </c>
      <c r="AB65" s="1">
        <f t="shared" si="59"/>
        <v>-0.20473979447348575</v>
      </c>
      <c r="AC65" s="1">
        <f t="shared" si="60"/>
        <v>6.1329050441794319E-3</v>
      </c>
      <c r="AE65" s="1">
        <f t="shared" si="61"/>
        <v>1.6126728698993256E-6</v>
      </c>
      <c r="AF65" s="1">
        <f t="shared" si="62"/>
        <v>6.1329050441794319E-3</v>
      </c>
      <c r="AG65" s="2"/>
      <c r="AH65" s="1">
        <f t="shared" si="63"/>
        <v>4.862994468627228E-3</v>
      </c>
      <c r="AI65" s="1">
        <f t="shared" si="64"/>
        <v>0.98830943661669435</v>
      </c>
      <c r="AJ65" s="1">
        <f t="shared" si="65"/>
        <v>6.4317888998515422E-3</v>
      </c>
      <c r="AK65" s="1">
        <f t="shared" si="66"/>
        <v>-0.12945794295845706</v>
      </c>
      <c r="AL65" s="1">
        <f t="shared" si="67"/>
        <v>-1.6608559988594398</v>
      </c>
      <c r="AM65" s="1">
        <f t="shared" si="68"/>
        <v>-1.0943730709206165</v>
      </c>
      <c r="AN65" s="1">
        <f t="shared" si="73"/>
        <v>11.036105834741512</v>
      </c>
      <c r="AO65" s="1">
        <f t="shared" si="73"/>
        <v>11.03610583474152</v>
      </c>
      <c r="AP65" s="1">
        <f t="shared" si="73"/>
        <v>11.036105834742909</v>
      </c>
      <c r="AQ65" s="1">
        <f t="shared" si="73"/>
        <v>11.036105835006731</v>
      </c>
      <c r="AR65" s="1">
        <f t="shared" si="73"/>
        <v>11.036105885096147</v>
      </c>
      <c r="AS65" s="1">
        <f t="shared" si="73"/>
        <v>11.036115393944723</v>
      </c>
      <c r="AT65" s="1">
        <f t="shared" si="73"/>
        <v>11.037881856017522</v>
      </c>
      <c r="AU65" s="1">
        <f t="shared" si="69"/>
        <v>11.165983802702597</v>
      </c>
      <c r="AW65" s="1">
        <v>26500</v>
      </c>
      <c r="AX65" s="1">
        <f t="shared" si="38"/>
        <v>-0.20108182967267013</v>
      </c>
      <c r="AY65" s="1">
        <f t="shared" si="39"/>
        <v>-0.20327858091257103</v>
      </c>
      <c r="AZ65" s="1">
        <f t="shared" si="40"/>
        <v>2.1967512399009045E-3</v>
      </c>
      <c r="BA65" s="1">
        <f t="shared" si="41"/>
        <v>0.97874115790619665</v>
      </c>
      <c r="BB65" s="1">
        <f t="shared" si="42"/>
        <v>-6.7743371222702894E-2</v>
      </c>
      <c r="BC65" s="1">
        <f t="shared" si="43"/>
        <v>-1.7350831248677749</v>
      </c>
      <c r="BD65" s="1">
        <f t="shared" si="44"/>
        <v>-1.1794294976741087</v>
      </c>
      <c r="BE65" s="1">
        <f t="shared" si="74"/>
        <v>10.961274480664354</v>
      </c>
      <c r="BF65" s="1">
        <f t="shared" si="74"/>
        <v>10.961274480664352</v>
      </c>
      <c r="BG65" s="1">
        <f t="shared" si="74"/>
        <v>10.961274480664557</v>
      </c>
      <c r="BH65" s="1">
        <f t="shared" si="74"/>
        <v>10.961274480618888</v>
      </c>
      <c r="BI65" s="1">
        <f t="shared" si="74"/>
        <v>10.961274490863744</v>
      </c>
      <c r="BJ65" s="1">
        <f t="shared" si="74"/>
        <v>10.961272192638559</v>
      </c>
      <c r="BK65" s="1">
        <f t="shared" si="74"/>
        <v>10.961791667491349</v>
      </c>
      <c r="BL65" s="1">
        <f t="shared" si="45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-0.20603412307149793</v>
      </c>
      <c r="Q66" s="271">
        <f t="shared" si="56"/>
        <v>39959.5003</v>
      </c>
      <c r="S66" s="2">
        <v>1</v>
      </c>
      <c r="Y66" s="1">
        <f t="shared" si="71"/>
        <v>-0.21010001663312047</v>
      </c>
      <c r="Z66" s="1">
        <f t="shared" si="57"/>
        <v>26839</v>
      </c>
      <c r="AA66" s="1">
        <f t="shared" si="58"/>
        <v>-0.20114730643371917</v>
      </c>
      <c r="AB66" s="1">
        <f t="shared" si="59"/>
        <v>-0.21010001663312047</v>
      </c>
      <c r="AC66" s="1">
        <f t="shared" si="60"/>
        <v>8.209230761562214E-4</v>
      </c>
      <c r="AE66" s="1">
        <f t="shared" si="61"/>
        <v>1.6531490454443634E-5</v>
      </c>
      <c r="AF66" s="1">
        <f t="shared" si="62"/>
        <v>8.209230761562214E-4</v>
      </c>
      <c r="AG66" s="2"/>
      <c r="AH66" s="1">
        <f t="shared" si="63"/>
        <v>4.8868166377787721E-3</v>
      </c>
      <c r="AI66" s="1">
        <f t="shared" si="64"/>
        <v>0.988396084162522</v>
      </c>
      <c r="AJ66" s="1">
        <f t="shared" si="65"/>
        <v>7.1010637762132164E-3</v>
      </c>
      <c r="AK66" s="1">
        <f t="shared" si="66"/>
        <v>-0.12946573834219977</v>
      </c>
      <c r="AL66" s="1">
        <f t="shared" si="67"/>
        <v>-1.660186708648842</v>
      </c>
      <c r="AM66" s="1">
        <f t="shared" si="68"/>
        <v>-1.0936379065049804</v>
      </c>
      <c r="AN66" s="1">
        <f t="shared" si="73"/>
        <v>11.036777267025169</v>
      </c>
      <c r="AO66" s="1">
        <f t="shared" si="73"/>
        <v>11.036777267025176</v>
      </c>
      <c r="AP66" s="1">
        <f t="shared" si="73"/>
        <v>11.03677726702667</v>
      </c>
      <c r="AQ66" s="1">
        <f t="shared" si="73"/>
        <v>11.036777267305474</v>
      </c>
      <c r="AR66" s="1">
        <f t="shared" si="73"/>
        <v>11.03677731937738</v>
      </c>
      <c r="AS66" s="1">
        <f t="shared" si="73"/>
        <v>11.036787043572359</v>
      </c>
      <c r="AT66" s="1">
        <f t="shared" si="73"/>
        <v>11.038564473304987</v>
      </c>
      <c r="AU66" s="1">
        <f t="shared" si="69"/>
        <v>11.166651669250253</v>
      </c>
      <c r="AW66" s="1">
        <v>27000</v>
      </c>
      <c r="AX66" s="1">
        <f t="shared" ref="AX66:AX82" si="75">AB$3+AB$4*AW66+AB$5*AW66^2+AZ66</f>
        <v>-0.20118058928857976</v>
      </c>
      <c r="AY66" s="1">
        <f t="shared" ref="AY66:AY82" si="76">AB$3+AB$4*AW66+AB$5*AW66^2</f>
        <v>-0.20734541333472659</v>
      </c>
      <c r="AZ66" s="1">
        <f t="shared" ref="AZ66:AZ82" si="77">$AB$6*($AB$11/BA66*BB66+$AB$12)</f>
        <v>6.164824046146827E-3</v>
      </c>
      <c r="BA66" s="1">
        <f t="shared" ref="BA66:BA82" si="78">1+$AB$7*COS(BC66)</f>
        <v>0.99307526629928744</v>
      </c>
      <c r="BB66" s="1">
        <f t="shared" ref="BB66:BB82" si="79">SIN(BC66+RADIANS($AB$9))</f>
        <v>4.3179402540428728E-2</v>
      </c>
      <c r="BC66" s="1">
        <f t="shared" ref="BC66:BC82" si="80">2*ATAN(BD66)</f>
        <v>-1.6240950005772965</v>
      </c>
      <c r="BD66" s="1">
        <f t="shared" ref="BD66:BD82" si="81">SQRT((1+$AB$7)/(1-$AB$7))*TAN(BE66/2)</f>
        <v>-1.0547712580521196</v>
      </c>
      <c r="BE66" s="1">
        <f t="shared" si="74"/>
        <v>11.072897505397687</v>
      </c>
      <c r="BF66" s="1">
        <f t="shared" si="74"/>
        <v>11.072897505397933</v>
      </c>
      <c r="BG66" s="1">
        <f t="shared" si="74"/>
        <v>11.072897505422297</v>
      </c>
      <c r="BH66" s="1">
        <f t="shared" si="74"/>
        <v>11.072897507848925</v>
      </c>
      <c r="BI66" s="1">
        <f t="shared" si="74"/>
        <v>11.072897749524699</v>
      </c>
      <c r="BJ66" s="1">
        <f t="shared" si="74"/>
        <v>11.072921815026692</v>
      </c>
      <c r="BK66" s="1">
        <f t="shared" si="74"/>
        <v>11.075281896562423</v>
      </c>
      <c r="BL66" s="1">
        <f t="shared" ref="BL66:BL82" si="82">RADIANS($AB$9)+$AB$18*(AW66-AB$15)</f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-0.20665290770843411</v>
      </c>
      <c r="Q67" s="271">
        <f t="shared" si="56"/>
        <v>39985.875</v>
      </c>
      <c r="S67" s="2">
        <v>1</v>
      </c>
      <c r="Y67" s="1">
        <f t="shared" si="71"/>
        <v>-0.20639224394541647</v>
      </c>
      <c r="Z67" s="1">
        <f t="shared" si="57"/>
        <v>26915</v>
      </c>
      <c r="AA67" s="1">
        <f t="shared" si="58"/>
        <v>-0.20116266375987629</v>
      </c>
      <c r="AB67" s="1">
        <f t="shared" si="59"/>
        <v>-0.20639224394541647</v>
      </c>
      <c r="AC67" s="1">
        <f t="shared" si="60"/>
        <v>5.7509077115754648E-3</v>
      </c>
      <c r="AE67" s="1">
        <f t="shared" si="61"/>
        <v>6.7945597350518154E-8</v>
      </c>
      <c r="AF67" s="1">
        <f t="shared" si="62"/>
        <v>5.7509077115754648E-3</v>
      </c>
      <c r="AG67" s="2"/>
      <c r="AH67" s="1">
        <f t="shared" si="63"/>
        <v>5.4902439485578144E-3</v>
      </c>
      <c r="AI67" s="1">
        <f t="shared" si="64"/>
        <v>0.99059787281146905</v>
      </c>
      <c r="AJ67" s="1">
        <f t="shared" si="65"/>
        <v>2.4093395392755967E-2</v>
      </c>
      <c r="AK67" s="1">
        <f t="shared" si="66"/>
        <v>-0.12964423732501534</v>
      </c>
      <c r="AL67" s="1">
        <f t="shared" si="67"/>
        <v>-1.6431921051005041</v>
      </c>
      <c r="AM67" s="1">
        <f t="shared" si="68"/>
        <v>-1.0751488324644776</v>
      </c>
      <c r="AN67" s="1">
        <f t="shared" si="73"/>
        <v>11.053806558574248</v>
      </c>
      <c r="AO67" s="1">
        <f t="shared" si="73"/>
        <v>11.0538065585743</v>
      </c>
      <c r="AP67" s="1">
        <f t="shared" si="73"/>
        <v>11.053806558581147</v>
      </c>
      <c r="AQ67" s="1">
        <f t="shared" si="73"/>
        <v>11.053806559486443</v>
      </c>
      <c r="AR67" s="1">
        <f t="shared" si="73"/>
        <v>11.053806679154746</v>
      </c>
      <c r="AS67" s="1">
        <f t="shared" si="73"/>
        <v>11.053822495595579</v>
      </c>
      <c r="AT67" s="1">
        <f t="shared" si="73"/>
        <v>11.055876483259883</v>
      </c>
      <c r="AU67" s="1">
        <f t="shared" si="69"/>
        <v>11.183570955124233</v>
      </c>
      <c r="AW67" s="1">
        <v>27500</v>
      </c>
      <c r="AX67" s="1">
        <f t="shared" si="75"/>
        <v>-0.20131547410225331</v>
      </c>
      <c r="AY67" s="1">
        <f t="shared" si="76"/>
        <v>-0.21142846283024883</v>
      </c>
      <c r="AZ67" s="1">
        <f t="shared" si="77"/>
        <v>1.0112988727995509E-2</v>
      </c>
      <c r="BA67" s="1">
        <f t="shared" si="78"/>
        <v>1.0079244481077723</v>
      </c>
      <c r="BB67" s="1">
        <f t="shared" si="79"/>
        <v>0.15684350995881607</v>
      </c>
      <c r="BC67" s="1">
        <f t="shared" si="80"/>
        <v>-1.5097940421152349</v>
      </c>
      <c r="BD67" s="1">
        <f t="shared" si="81"/>
        <v>-0.94078546240450345</v>
      </c>
      <c r="BE67" s="1">
        <f t="shared" si="74"/>
        <v>11.186174131626251</v>
      </c>
      <c r="BF67" s="1">
        <f t="shared" si="74"/>
        <v>11.186174131663513</v>
      </c>
      <c r="BG67" s="1">
        <f t="shared" si="74"/>
        <v>11.186174133176692</v>
      </c>
      <c r="BH67" s="1">
        <f t="shared" si="74"/>
        <v>11.186174194624734</v>
      </c>
      <c r="BI67" s="1">
        <f t="shared" si="74"/>
        <v>11.186176689925807</v>
      </c>
      <c r="BJ67" s="1">
        <f t="shared" si="74"/>
        <v>11.186277992636802</v>
      </c>
      <c r="BK67" s="1">
        <f t="shared" si="74"/>
        <v>11.190346675101708</v>
      </c>
      <c r="BL67" s="1">
        <f t="shared" si="82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-0.21560988014466392</v>
      </c>
      <c r="Q68" s="271">
        <f t="shared" si="56"/>
        <v>40365.815999999999</v>
      </c>
      <c r="S68" s="2">
        <v>1</v>
      </c>
      <c r="Y68" s="1">
        <f t="shared" si="71"/>
        <v>-0.21575202586964695</v>
      </c>
      <c r="Z68" s="1">
        <f t="shared" si="57"/>
        <v>28010</v>
      </c>
      <c r="AA68" s="1">
        <f t="shared" si="58"/>
        <v>-0.20154585427603025</v>
      </c>
      <c r="AB68" s="1">
        <f t="shared" si="59"/>
        <v>-0.21575202586964695</v>
      </c>
      <c r="AC68" s="1">
        <f t="shared" si="60"/>
        <v>1.3921880143650645E-2</v>
      </c>
      <c r="AE68" s="1">
        <f t="shared" si="61"/>
        <v>2.02054071309507E-8</v>
      </c>
      <c r="AF68" s="1">
        <f t="shared" si="62"/>
        <v>1.3921880143650645E-2</v>
      </c>
      <c r="AG68" s="2"/>
      <c r="AH68" s="1">
        <f t="shared" si="63"/>
        <v>1.4064025868633661E-2</v>
      </c>
      <c r="AI68" s="1">
        <f t="shared" si="64"/>
        <v>1.0234189211420457</v>
      </c>
      <c r="AJ68" s="1">
        <f t="shared" si="65"/>
        <v>0.27409395187063301</v>
      </c>
      <c r="AK68" s="1">
        <f t="shared" si="66"/>
        <v>-0.12785766461106998</v>
      </c>
      <c r="AL68" s="1">
        <f t="shared" si="67"/>
        <v>-1.3896403852910304</v>
      </c>
      <c r="AM68" s="1">
        <f t="shared" si="68"/>
        <v>-0.83347214568108741</v>
      </c>
      <c r="AN68" s="1">
        <f t="shared" si="73"/>
        <v>11.303470273216071</v>
      </c>
      <c r="AO68" s="1">
        <f t="shared" si="73"/>
        <v>11.303470273751092</v>
      </c>
      <c r="AP68" s="1">
        <f t="shared" si="73"/>
        <v>11.30347028733293</v>
      </c>
      <c r="AQ68" s="1">
        <f t="shared" si="73"/>
        <v>11.303470632115737</v>
      </c>
      <c r="AR68" s="1">
        <f t="shared" si="73"/>
        <v>11.303479384501639</v>
      </c>
      <c r="AS68" s="1">
        <f t="shared" si="73"/>
        <v>11.303701485093132</v>
      </c>
      <c r="AT68" s="1">
        <f t="shared" si="73"/>
        <v>11.309286568264962</v>
      </c>
      <c r="AU68" s="1">
        <f t="shared" si="69"/>
        <v>11.427342245019055</v>
      </c>
      <c r="AW68" s="1">
        <v>28000</v>
      </c>
      <c r="AX68" s="1">
        <f t="shared" si="75"/>
        <v>-0.20154005918444348</v>
      </c>
      <c r="AY68" s="1">
        <f t="shared" si="76"/>
        <v>-0.21552772939913778</v>
      </c>
      <c r="AZ68" s="1">
        <f t="shared" si="77"/>
        <v>1.3987670214694291E-2</v>
      </c>
      <c r="BA68" s="1">
        <f t="shared" si="78"/>
        <v>1.0231130997832227</v>
      </c>
      <c r="BB68" s="1">
        <f t="shared" si="79"/>
        <v>0.27179338505127759</v>
      </c>
      <c r="BC68" s="1">
        <f t="shared" si="80"/>
        <v>-1.3920317529811783</v>
      </c>
      <c r="BD68" s="1">
        <f t="shared" si="81"/>
        <v>-0.83550046450549009</v>
      </c>
      <c r="BE68" s="1">
        <f t="shared" si="74"/>
        <v>11.301153105161516</v>
      </c>
      <c r="BF68" s="1">
        <f t="shared" si="74"/>
        <v>11.301153105674839</v>
      </c>
      <c r="BG68" s="1">
        <f t="shared" si="74"/>
        <v>11.301153118801519</v>
      </c>
      <c r="BH68" s="1">
        <f t="shared" si="74"/>
        <v>11.301153454476681</v>
      </c>
      <c r="BI68" s="1">
        <f t="shared" si="74"/>
        <v>11.301162038232917</v>
      </c>
      <c r="BJ68" s="1">
        <f t="shared" si="74"/>
        <v>11.301381459456275</v>
      </c>
      <c r="BK68" s="1">
        <f t="shared" si="74"/>
        <v>11.306939542328131</v>
      </c>
      <c r="BL68" s="1">
        <f t="shared" si="82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-0.22112462766994886</v>
      </c>
      <c r="Q69" s="271">
        <f t="shared" si="56"/>
        <v>40598.11479</v>
      </c>
      <c r="S69" s="2">
        <v>1</v>
      </c>
      <c r="Y69" s="1">
        <f t="shared" si="71"/>
        <v>-0.22423661418692115</v>
      </c>
      <c r="Z69" s="1">
        <f t="shared" si="57"/>
        <v>28679.5</v>
      </c>
      <c r="AA69" s="1">
        <f t="shared" si="58"/>
        <v>-0.2020926134783684</v>
      </c>
      <c r="AB69" s="1">
        <f t="shared" si="59"/>
        <v>-0.22423661418692115</v>
      </c>
      <c r="AC69" s="1">
        <f t="shared" si="60"/>
        <v>1.5920027674608178E-2</v>
      </c>
      <c r="AE69" s="1">
        <f t="shared" si="61"/>
        <v>9.684460081817273E-6</v>
      </c>
      <c r="AF69" s="1">
        <f t="shared" si="62"/>
        <v>1.5920027674608178E-2</v>
      </c>
      <c r="AG69" s="2"/>
      <c r="AH69" s="1">
        <f t="shared" si="63"/>
        <v>1.9032014191580456E-2</v>
      </c>
      <c r="AI69" s="1">
        <f t="shared" si="64"/>
        <v>1.043903529570434</v>
      </c>
      <c r="AJ69" s="1">
        <f t="shared" si="65"/>
        <v>0.42686807758339868</v>
      </c>
      <c r="AK69" s="1">
        <f t="shared" si="66"/>
        <v>-0.12234585550198353</v>
      </c>
      <c r="AL69" s="1">
        <f t="shared" si="67"/>
        <v>-1.2262612110134044</v>
      </c>
      <c r="AM69" s="1">
        <f t="shared" si="68"/>
        <v>-0.70358896330065968</v>
      </c>
      <c r="AN69" s="1">
        <f t="shared" si="73"/>
        <v>11.460181778024809</v>
      </c>
      <c r="AO69" s="1">
        <f t="shared" si="73"/>
        <v>11.460181782819598</v>
      </c>
      <c r="AP69" s="1">
        <f t="shared" si="73"/>
        <v>11.46018186514414</v>
      </c>
      <c r="AQ69" s="1">
        <f t="shared" si="73"/>
        <v>11.460183278620599</v>
      </c>
      <c r="AR69" s="1">
        <f t="shared" si="73"/>
        <v>11.460207546772857</v>
      </c>
      <c r="AS69" s="1">
        <f t="shared" si="73"/>
        <v>11.460624026578374</v>
      </c>
      <c r="AT69" s="1">
        <f t="shared" si="73"/>
        <v>11.467718416265388</v>
      </c>
      <c r="AU69" s="1">
        <f t="shared" si="69"/>
        <v>11.576387796237853</v>
      </c>
      <c r="AW69" s="1">
        <v>28500</v>
      </c>
      <c r="AX69" s="1">
        <f t="shared" si="75"/>
        <v>-0.20191175411935142</v>
      </c>
      <c r="AY69" s="1">
        <f t="shared" si="76"/>
        <v>-0.21964321304139345</v>
      </c>
      <c r="AZ69" s="1">
        <f t="shared" si="77"/>
        <v>1.7731458922042028E-2</v>
      </c>
      <c r="BA69" s="1">
        <f t="shared" si="78"/>
        <v>1.0384249135530972</v>
      </c>
      <c r="BB69" s="1">
        <f t="shared" si="79"/>
        <v>0.38627207586132101</v>
      </c>
      <c r="BC69" s="1">
        <f t="shared" si="80"/>
        <v>-1.2707012910207065</v>
      </c>
      <c r="BD69" s="1">
        <f t="shared" si="81"/>
        <v>-0.73734199726846072</v>
      </c>
      <c r="BE69" s="1">
        <f t="shared" si="74"/>
        <v>11.417861014189771</v>
      </c>
      <c r="BF69" s="1">
        <f t="shared" si="74"/>
        <v>11.417861017112326</v>
      </c>
      <c r="BG69" s="1">
        <f t="shared" si="74"/>
        <v>11.417861071971338</v>
      </c>
      <c r="BH69" s="1">
        <f t="shared" si="74"/>
        <v>11.417862101724078</v>
      </c>
      <c r="BI69" s="1">
        <f t="shared" si="74"/>
        <v>11.417881430666739</v>
      </c>
      <c r="BJ69" s="1">
        <f t="shared" si="74"/>
        <v>11.418244089855877</v>
      </c>
      <c r="BK69" s="1">
        <f t="shared" si="74"/>
        <v>11.424995123739524</v>
      </c>
      <c r="BL69" s="1">
        <f t="shared" si="82"/>
        <v>11.536427114469706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-0.22112462766994886</v>
      </c>
      <c r="Q70" s="271">
        <f t="shared" si="56"/>
        <v>40598.114800000003</v>
      </c>
      <c r="S70" s="2">
        <v>1</v>
      </c>
      <c r="Y70" s="1">
        <f t="shared" si="71"/>
        <v>-0.22422661418353579</v>
      </c>
      <c r="Z70" s="1">
        <f t="shared" si="57"/>
        <v>28679.5</v>
      </c>
      <c r="AA70" s="1">
        <f t="shared" si="58"/>
        <v>-0.2020926134783684</v>
      </c>
      <c r="AB70" s="1">
        <f t="shared" si="59"/>
        <v>-0.22422661418353579</v>
      </c>
      <c r="AC70" s="1">
        <f t="shared" si="60"/>
        <v>1.5930027677993536E-2</v>
      </c>
      <c r="AE70" s="1">
        <f t="shared" si="61"/>
        <v>9.6223203304751601E-6</v>
      </c>
      <c r="AF70" s="1">
        <f t="shared" si="62"/>
        <v>1.5930027677993536E-2</v>
      </c>
      <c r="AG70" s="2"/>
      <c r="AH70" s="1">
        <f t="shared" si="63"/>
        <v>1.9032014191580456E-2</v>
      </c>
      <c r="AI70" s="1">
        <f t="shared" si="64"/>
        <v>1.043903529570434</v>
      </c>
      <c r="AJ70" s="1">
        <f t="shared" si="65"/>
        <v>0.42686807758339868</v>
      </c>
      <c r="AK70" s="1">
        <f t="shared" si="66"/>
        <v>-0.12234585550198353</v>
      </c>
      <c r="AL70" s="1">
        <f t="shared" si="67"/>
        <v>-1.2262612110134044</v>
      </c>
      <c r="AM70" s="1">
        <f t="shared" si="68"/>
        <v>-0.70358896330065968</v>
      </c>
      <c r="AN70" s="1">
        <f t="shared" si="73"/>
        <v>11.460181778024809</v>
      </c>
      <c r="AO70" s="1">
        <f t="shared" si="73"/>
        <v>11.460181782819598</v>
      </c>
      <c r="AP70" s="1">
        <f t="shared" si="73"/>
        <v>11.46018186514414</v>
      </c>
      <c r="AQ70" s="1">
        <f t="shared" si="73"/>
        <v>11.460183278620599</v>
      </c>
      <c r="AR70" s="1">
        <f t="shared" si="73"/>
        <v>11.460207546772857</v>
      </c>
      <c r="AS70" s="1">
        <f t="shared" si="73"/>
        <v>11.460624026578374</v>
      </c>
      <c r="AT70" s="1">
        <f t="shared" si="73"/>
        <v>11.467718416265388</v>
      </c>
      <c r="AU70" s="1">
        <f t="shared" si="69"/>
        <v>11.576387796237853</v>
      </c>
      <c r="AW70" s="1">
        <v>29000</v>
      </c>
      <c r="AX70" s="1">
        <f t="shared" si="75"/>
        <v>-0.20249108771871666</v>
      </c>
      <c r="AY70" s="1">
        <f t="shared" si="76"/>
        <v>-0.22377491375701583</v>
      </c>
      <c r="AZ70" s="1">
        <f t="shared" si="77"/>
        <v>2.1283826038299189E-2</v>
      </c>
      <c r="BA70" s="1">
        <f t="shared" si="78"/>
        <v>1.0536008721733399</v>
      </c>
      <c r="BB70" s="1">
        <f t="shared" si="79"/>
        <v>0.49821398895784147</v>
      </c>
      <c r="BC70" s="1">
        <f t="shared" si="80"/>
        <v>-1.1457501395681249</v>
      </c>
      <c r="BD70" s="1">
        <f t="shared" si="81"/>
        <v>-0.64503231715582621</v>
      </c>
      <c r="BE70" s="1">
        <f t="shared" si="74"/>
        <v>11.536297545231079</v>
      </c>
      <c r="BF70" s="1">
        <f t="shared" si="74"/>
        <v>11.536297555481699</v>
      </c>
      <c r="BG70" s="1">
        <f t="shared" si="74"/>
        <v>11.536297708680774</v>
      </c>
      <c r="BH70" s="1">
        <f t="shared" si="74"/>
        <v>11.536299998289637</v>
      </c>
      <c r="BI70" s="1">
        <f t="shared" si="74"/>
        <v>11.53633421618129</v>
      </c>
      <c r="BJ70" s="1">
        <f t="shared" si="74"/>
        <v>11.536845365788487</v>
      </c>
      <c r="BK70" s="1">
        <f t="shared" si="74"/>
        <v>11.544429940277121</v>
      </c>
      <c r="BL70" s="1">
        <f t="shared" si="82"/>
        <v>11.647738205745881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-0.2215046023985649</v>
      </c>
      <c r="Q71" s="271">
        <f t="shared" si="56"/>
        <v>40614.083599999998</v>
      </c>
      <c r="S71" s="2">
        <v>1</v>
      </c>
      <c r="Y71" s="1">
        <f t="shared" si="71"/>
        <v>-0.21678038828350121</v>
      </c>
      <c r="Z71" s="1">
        <f t="shared" si="57"/>
        <v>28725.5</v>
      </c>
      <c r="AA71" s="1">
        <f t="shared" si="58"/>
        <v>-0.20214361411455323</v>
      </c>
      <c r="AB71" s="1">
        <f t="shared" si="59"/>
        <v>-0.21678038828350121</v>
      </c>
      <c r="AC71" s="1">
        <f t="shared" si="60"/>
        <v>2.4085202399075356E-2</v>
      </c>
      <c r="AE71" s="1">
        <f t="shared" si="61"/>
        <v>2.2318199004966957E-5</v>
      </c>
      <c r="AF71" s="1">
        <f t="shared" si="62"/>
        <v>2.4085202399075356E-2</v>
      </c>
      <c r="AG71" s="2"/>
      <c r="AH71" s="1">
        <f t="shared" si="63"/>
        <v>1.9360988284011685E-2</v>
      </c>
      <c r="AI71" s="1">
        <f t="shared" si="64"/>
        <v>1.0453031673531055</v>
      </c>
      <c r="AJ71" s="1">
        <f t="shared" si="65"/>
        <v>0.43720671173673314</v>
      </c>
      <c r="AK71" s="1">
        <f t="shared" si="66"/>
        <v>-0.12183452423279179</v>
      </c>
      <c r="AL71" s="1">
        <f t="shared" si="67"/>
        <v>-1.2147973705866353</v>
      </c>
      <c r="AM71" s="1">
        <f t="shared" si="68"/>
        <v>-0.6950538559357663</v>
      </c>
      <c r="AN71" s="1">
        <f t="shared" ref="AN71:AT80" si="83">$AU71+$AB$7*SIN(AO71)</f>
        <v>11.471063015930845</v>
      </c>
      <c r="AO71" s="1">
        <f t="shared" si="83"/>
        <v>11.47106302132746</v>
      </c>
      <c r="AP71" s="1">
        <f t="shared" si="83"/>
        <v>11.47106311202154</v>
      </c>
      <c r="AQ71" s="1">
        <f t="shared" si="83"/>
        <v>11.471064636199625</v>
      </c>
      <c r="AR71" s="1">
        <f t="shared" si="83"/>
        <v>11.471090250414134</v>
      </c>
      <c r="AS71" s="1">
        <f t="shared" si="83"/>
        <v>11.471520513587485</v>
      </c>
      <c r="AT71" s="1">
        <f t="shared" si="83"/>
        <v>11.478695115419372</v>
      </c>
      <c r="AU71" s="1">
        <f t="shared" si="69"/>
        <v>11.586628416635261</v>
      </c>
      <c r="AW71" s="1">
        <v>29500</v>
      </c>
      <c r="AX71" s="1">
        <f t="shared" si="75"/>
        <v>-0.20334062118998239</v>
      </c>
      <c r="AY71" s="1">
        <f t="shared" si="76"/>
        <v>-0.2279228315460049</v>
      </c>
      <c r="AZ71" s="1">
        <f t="shared" si="77"/>
        <v>2.4582210356022521E-2</v>
      </c>
      <c r="BA71" s="1">
        <f t="shared" si="78"/>
        <v>1.0683401368339454</v>
      </c>
      <c r="BB71" s="1">
        <f t="shared" si="79"/>
        <v>0.60526132673689559</v>
      </c>
      <c r="BC71" s="1">
        <f t="shared" si="80"/>
        <v>-1.017193716785314</v>
      </c>
      <c r="BD71" s="1">
        <f t="shared" si="81"/>
        <v>-0.55751799953829073</v>
      </c>
      <c r="BE71" s="1">
        <f t="shared" si="74"/>
        <v>11.656430664899165</v>
      </c>
      <c r="BF71" s="1">
        <f t="shared" si="74"/>
        <v>11.656430690975807</v>
      </c>
      <c r="BG71" s="1">
        <f t="shared" si="74"/>
        <v>11.656431017817294</v>
      </c>
      <c r="BH71" s="1">
        <f t="shared" si="74"/>
        <v>11.656435114397675</v>
      </c>
      <c r="BI71" s="1">
        <f t="shared" si="74"/>
        <v>11.656486458468482</v>
      </c>
      <c r="BJ71" s="1">
        <f t="shared" si="74"/>
        <v>11.657129686871748</v>
      </c>
      <c r="BK71" s="1">
        <f t="shared" si="74"/>
        <v>11.665143441576859</v>
      </c>
      <c r="BL71" s="1">
        <f t="shared" si="82"/>
        <v>11.759049297022056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-0.23270463604080596</v>
      </c>
      <c r="Q72" s="271">
        <f t="shared" si="56"/>
        <v>41081.981</v>
      </c>
      <c r="S72" s="2">
        <v>1</v>
      </c>
      <c r="Y72" s="1">
        <f t="shared" si="71"/>
        <v>-0.2289052294547772</v>
      </c>
      <c r="Z72" s="1">
        <f t="shared" si="57"/>
        <v>30074</v>
      </c>
      <c r="AA72" s="1">
        <f t="shared" si="58"/>
        <v>-0.20473060658695189</v>
      </c>
      <c r="AB72" s="1">
        <f t="shared" si="59"/>
        <v>-0.2289052294547772</v>
      </c>
      <c r="AC72" s="1">
        <f t="shared" si="60"/>
        <v>3.1773436039882835E-2</v>
      </c>
      <c r="AE72" s="1">
        <f t="shared" si="61"/>
        <v>1.4435490405958706E-5</v>
      </c>
      <c r="AF72" s="1">
        <f t="shared" si="62"/>
        <v>3.1773436039882835E-2</v>
      </c>
      <c r="AG72" s="2"/>
      <c r="AH72" s="1">
        <f t="shared" si="63"/>
        <v>2.7974029453854066E-2</v>
      </c>
      <c r="AI72" s="1">
        <f t="shared" si="64"/>
        <v>1.0842840599173351</v>
      </c>
      <c r="AJ72" s="1">
        <f t="shared" si="65"/>
        <v>0.71874267934576452</v>
      </c>
      <c r="AK72" s="1">
        <f t="shared" si="66"/>
        <v>-9.8955674476531585E-2</v>
      </c>
      <c r="AL72" s="1">
        <f t="shared" si="67"/>
        <v>-0.86529558349017155</v>
      </c>
      <c r="AM72" s="1">
        <f t="shared" si="68"/>
        <v>-0.46182963767995255</v>
      </c>
      <c r="AN72" s="1">
        <f t="shared" si="83"/>
        <v>11.796345108701024</v>
      </c>
      <c r="AO72" s="1">
        <f t="shared" si="83"/>
        <v>11.796345165438378</v>
      </c>
      <c r="AP72" s="1">
        <f t="shared" si="83"/>
        <v>11.796345773457094</v>
      </c>
      <c r="AQ72" s="1">
        <f t="shared" si="83"/>
        <v>11.796352289190645</v>
      </c>
      <c r="AR72" s="1">
        <f t="shared" si="83"/>
        <v>11.796422111403736</v>
      </c>
      <c r="AS72" s="1">
        <f t="shared" si="83"/>
        <v>11.797170025652099</v>
      </c>
      <c r="AT72" s="1">
        <f t="shared" si="83"/>
        <v>11.805147830436679</v>
      </c>
      <c r="AU72" s="1">
        <f t="shared" si="69"/>
        <v>11.886834429807104</v>
      </c>
      <c r="AW72" s="1">
        <v>30000</v>
      </c>
      <c r="AX72" s="1">
        <f t="shared" si="75"/>
        <v>-0.20452344601040651</v>
      </c>
      <c r="AY72" s="1">
        <f t="shared" si="76"/>
        <v>-0.23208696640836066</v>
      </c>
      <c r="AZ72" s="1">
        <f t="shared" si="77"/>
        <v>2.7563520397954146E-2</v>
      </c>
      <c r="BA72" s="1">
        <f t="shared" si="78"/>
        <v>1.0823049902685336</v>
      </c>
      <c r="BB72" s="1">
        <f t="shared" si="79"/>
        <v>0.70481257447242918</v>
      </c>
      <c r="BC72" s="1">
        <f t="shared" si="80"/>
        <v>-0.88512892623234107</v>
      </c>
      <c r="BD72" s="1">
        <f t="shared" si="81"/>
        <v>-0.47391715712088961</v>
      </c>
      <c r="BE72" s="1">
        <f t="shared" ref="BE72:BK81" si="84">$BL72+$AB$7*SIN(BF72)</f>
        <v>11.778192120714682</v>
      </c>
      <c r="BF72" s="1">
        <f t="shared" si="84"/>
        <v>11.778192172835922</v>
      </c>
      <c r="BG72" s="1">
        <f t="shared" si="84"/>
        <v>11.778192741489965</v>
      </c>
      <c r="BH72" s="1">
        <f t="shared" si="84"/>
        <v>11.778198945607761</v>
      </c>
      <c r="BI72" s="1">
        <f t="shared" si="84"/>
        <v>11.778266631133272</v>
      </c>
      <c r="BJ72" s="1">
        <f t="shared" si="84"/>
        <v>11.779004765987526</v>
      </c>
      <c r="BK72" s="1">
        <f t="shared" si="84"/>
        <v>11.787019250518568</v>
      </c>
      <c r="BL72" s="1">
        <f t="shared" si="82"/>
        <v>11.870360388298229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-0.24004350068396188</v>
      </c>
      <c r="Q73" s="271">
        <f t="shared" si="56"/>
        <v>41385.920980000003</v>
      </c>
      <c r="S73" s="2">
        <v>1</v>
      </c>
      <c r="Y73" s="1">
        <f t="shared" si="71"/>
        <v>-0.2465164492341213</v>
      </c>
      <c r="Z73" s="1">
        <f t="shared" si="57"/>
        <v>30950</v>
      </c>
      <c r="AA73" s="1">
        <f t="shared" si="58"/>
        <v>-0.20790705144745872</v>
      </c>
      <c r="AB73" s="1">
        <f t="shared" si="59"/>
        <v>-0.2465164492341213</v>
      </c>
      <c r="AC73" s="1">
        <f t="shared" si="60"/>
        <v>2.5663500686343738E-2</v>
      </c>
      <c r="AE73" s="1">
        <f t="shared" si="61"/>
        <v>4.1899062933010989E-5</v>
      </c>
      <c r="AF73" s="1">
        <f t="shared" si="62"/>
        <v>2.5663500686343738E-2</v>
      </c>
      <c r="AG73" s="2"/>
      <c r="AH73" s="1">
        <f t="shared" si="63"/>
        <v>3.2136449236503162E-2</v>
      </c>
      <c r="AI73" s="1">
        <f t="shared" si="64"/>
        <v>1.1053896432699108</v>
      </c>
      <c r="AJ73" s="1">
        <f t="shared" si="65"/>
        <v>0.86340646625859663</v>
      </c>
      <c r="AK73" s="1">
        <f t="shared" si="66"/>
        <v>-7.6085815752314628E-2</v>
      </c>
      <c r="AL73" s="1">
        <f t="shared" si="67"/>
        <v>-0.62530463287407045</v>
      </c>
      <c r="AM73" s="1">
        <f t="shared" si="68"/>
        <v>-0.32325446857744988</v>
      </c>
      <c r="AN73" s="1">
        <f t="shared" si="83"/>
        <v>12.013603771885744</v>
      </c>
      <c r="AO73" s="1">
        <f t="shared" si="83"/>
        <v>12.013603885701436</v>
      </c>
      <c r="AP73" s="1">
        <f t="shared" si="83"/>
        <v>12.013604914527106</v>
      </c>
      <c r="AQ73" s="1">
        <f t="shared" si="83"/>
        <v>12.013614214465207</v>
      </c>
      <c r="AR73" s="1">
        <f t="shared" si="83"/>
        <v>12.013698277645883</v>
      </c>
      <c r="AS73" s="1">
        <f t="shared" si="83"/>
        <v>12.014457936542856</v>
      </c>
      <c r="AT73" s="1">
        <f t="shared" si="83"/>
        <v>12.021306798838365</v>
      </c>
      <c r="AU73" s="1">
        <f t="shared" si="69"/>
        <v>12.081851461722961</v>
      </c>
      <c r="AW73" s="1">
        <v>30500</v>
      </c>
      <c r="AX73" s="1">
        <f t="shared" si="75"/>
        <v>-0.20610125770446169</v>
      </c>
      <c r="AY73" s="1">
        <f t="shared" si="76"/>
        <v>-0.23626731834408313</v>
      </c>
      <c r="AZ73" s="1">
        <f t="shared" si="77"/>
        <v>3.0166060639621437E-2</v>
      </c>
      <c r="BA73" s="1">
        <f t="shared" si="78"/>
        <v>1.095130859075377</v>
      </c>
      <c r="BB73" s="1">
        <f t="shared" si="79"/>
        <v>0.79410988650475134</v>
      </c>
      <c r="BC73" s="1">
        <f t="shared" si="80"/>
        <v>-0.74974620340858666</v>
      </c>
      <c r="BD73" s="1">
        <f t="shared" si="81"/>
        <v>-0.39348002308886565</v>
      </c>
      <c r="BE73" s="1">
        <f t="shared" si="84"/>
        <v>11.901473780755955</v>
      </c>
      <c r="BF73" s="1">
        <f t="shared" si="84"/>
        <v>11.901473866068487</v>
      </c>
      <c r="BG73" s="1">
        <f t="shared" si="84"/>
        <v>11.901474700049983</v>
      </c>
      <c r="BH73" s="1">
        <f t="shared" si="84"/>
        <v>11.901482852693649</v>
      </c>
      <c r="BI73" s="1">
        <f t="shared" si="84"/>
        <v>11.90156254668042</v>
      </c>
      <c r="BJ73" s="1">
        <f t="shared" si="84"/>
        <v>11.902341311981369</v>
      </c>
      <c r="BK73" s="1">
        <f t="shared" si="84"/>
        <v>11.909926603668819</v>
      </c>
      <c r="BL73" s="1">
        <f t="shared" si="82"/>
        <v>11.981671479574404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-0.24004350068396188</v>
      </c>
      <c r="Q74" s="271">
        <f t="shared" si="56"/>
        <v>41385.921000000002</v>
      </c>
      <c r="S74" s="2">
        <v>1</v>
      </c>
      <c r="Y74" s="1">
        <f t="shared" si="71"/>
        <v>-0.24649644923462655</v>
      </c>
      <c r="Z74" s="1">
        <f t="shared" si="57"/>
        <v>30950</v>
      </c>
      <c r="AA74" s="1">
        <f t="shared" si="58"/>
        <v>-0.20790705144745872</v>
      </c>
      <c r="AB74" s="1">
        <f t="shared" si="59"/>
        <v>-0.24649644923462655</v>
      </c>
      <c r="AC74" s="1">
        <f t="shared" si="60"/>
        <v>2.5683500685838495E-2</v>
      </c>
      <c r="AE74" s="1">
        <f t="shared" si="61"/>
        <v>4.1640544997525219E-5</v>
      </c>
      <c r="AF74" s="1">
        <f t="shared" si="62"/>
        <v>2.5683500685838495E-2</v>
      </c>
      <c r="AG74" s="2"/>
      <c r="AH74" s="1">
        <f t="shared" si="63"/>
        <v>3.2136449236503162E-2</v>
      </c>
      <c r="AI74" s="1">
        <f t="shared" si="64"/>
        <v>1.1053896432699108</v>
      </c>
      <c r="AJ74" s="1">
        <f t="shared" si="65"/>
        <v>0.86340646625859663</v>
      </c>
      <c r="AK74" s="1">
        <f t="shared" si="66"/>
        <v>-7.6085815752314628E-2</v>
      </c>
      <c r="AL74" s="1">
        <f t="shared" si="67"/>
        <v>-0.62530463287407045</v>
      </c>
      <c r="AM74" s="1">
        <f t="shared" si="68"/>
        <v>-0.32325446857744988</v>
      </c>
      <c r="AN74" s="1">
        <f t="shared" si="83"/>
        <v>12.013603771885744</v>
      </c>
      <c r="AO74" s="1">
        <f t="shared" si="83"/>
        <v>12.013603885701436</v>
      </c>
      <c r="AP74" s="1">
        <f t="shared" si="83"/>
        <v>12.013604914527106</v>
      </c>
      <c r="AQ74" s="1">
        <f t="shared" si="83"/>
        <v>12.013614214465207</v>
      </c>
      <c r="AR74" s="1">
        <f t="shared" si="83"/>
        <v>12.013698277645883</v>
      </c>
      <c r="AS74" s="1">
        <f t="shared" si="83"/>
        <v>12.014457936542856</v>
      </c>
      <c r="AT74" s="1">
        <f t="shared" si="83"/>
        <v>12.021306798838365</v>
      </c>
      <c r="AU74" s="1">
        <f t="shared" si="69"/>
        <v>12.081851461722961</v>
      </c>
      <c r="AW74" s="1">
        <v>31000</v>
      </c>
      <c r="AX74" s="1">
        <f t="shared" si="75"/>
        <v>-0.20813205015498037</v>
      </c>
      <c r="AY74" s="1">
        <f t="shared" si="76"/>
        <v>-0.24046388735317231</v>
      </c>
      <c r="AZ74" s="1">
        <f t="shared" si="77"/>
        <v>3.2331837198191951E-2</v>
      </c>
      <c r="BA74" s="1">
        <f t="shared" si="78"/>
        <v>1.1064419756159327</v>
      </c>
      <c r="BB74" s="1">
        <f t="shared" si="79"/>
        <v>0.87036820710992835</v>
      </c>
      <c r="BC74" s="1">
        <f t="shared" si="80"/>
        <v>-0.61133822674363358</v>
      </c>
      <c r="BD74" s="1">
        <f t="shared" si="81"/>
        <v>-0.31555881322801238</v>
      </c>
      <c r="BE74" s="1">
        <f t="shared" si="84"/>
        <v>12.026125425399517</v>
      </c>
      <c r="BF74" s="1">
        <f t="shared" si="84"/>
        <v>12.026125541875782</v>
      </c>
      <c r="BG74" s="1">
        <f t="shared" si="84"/>
        <v>12.026126586761995</v>
      </c>
      <c r="BH74" s="1">
        <f t="shared" si="84"/>
        <v>12.026135960206307</v>
      </c>
      <c r="BI74" s="1">
        <f t="shared" si="84"/>
        <v>12.026220044956363</v>
      </c>
      <c r="BJ74" s="1">
        <f t="shared" si="84"/>
        <v>12.026974140170571</v>
      </c>
      <c r="BK74" s="1">
        <f t="shared" si="84"/>
        <v>12.033721969788465</v>
      </c>
      <c r="BL74" s="1">
        <f t="shared" si="82"/>
        <v>12.092982570850578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-0.24004350068396188</v>
      </c>
      <c r="Q75" s="271">
        <f t="shared" si="56"/>
        <v>41385.921280000002</v>
      </c>
      <c r="S75" s="2">
        <v>1</v>
      </c>
      <c r="Y75" s="1">
        <f t="shared" si="71"/>
        <v>-0.24621644923442398</v>
      </c>
      <c r="Z75" s="1">
        <f t="shared" si="57"/>
        <v>30950</v>
      </c>
      <c r="AA75" s="1">
        <f t="shared" si="58"/>
        <v>-0.20790705144745872</v>
      </c>
      <c r="AB75" s="1">
        <f t="shared" si="59"/>
        <v>-0.24621644923442398</v>
      </c>
      <c r="AC75" s="1">
        <f t="shared" si="60"/>
        <v>2.5963500686041058E-2</v>
      </c>
      <c r="AE75" s="1">
        <f t="shared" si="61"/>
        <v>3.8105293806652193E-5</v>
      </c>
      <c r="AF75" s="1">
        <f t="shared" si="62"/>
        <v>2.5963500686041058E-2</v>
      </c>
      <c r="AG75" s="2"/>
      <c r="AH75" s="1">
        <f t="shared" si="63"/>
        <v>3.2136449236503162E-2</v>
      </c>
      <c r="AI75" s="1">
        <f t="shared" si="64"/>
        <v>1.1053896432699108</v>
      </c>
      <c r="AJ75" s="1">
        <f t="shared" si="65"/>
        <v>0.86340646625859663</v>
      </c>
      <c r="AK75" s="1">
        <f t="shared" si="66"/>
        <v>-7.6085815752314628E-2</v>
      </c>
      <c r="AL75" s="1">
        <f t="shared" si="67"/>
        <v>-0.62530463287407045</v>
      </c>
      <c r="AM75" s="1">
        <f t="shared" si="68"/>
        <v>-0.32325446857744988</v>
      </c>
      <c r="AN75" s="1">
        <f t="shared" si="83"/>
        <v>12.013603771885744</v>
      </c>
      <c r="AO75" s="1">
        <f t="shared" si="83"/>
        <v>12.013603885701436</v>
      </c>
      <c r="AP75" s="1">
        <f t="shared" si="83"/>
        <v>12.013604914527106</v>
      </c>
      <c r="AQ75" s="1">
        <f t="shared" si="83"/>
        <v>12.013614214465207</v>
      </c>
      <c r="AR75" s="1">
        <f t="shared" si="83"/>
        <v>12.013698277645883</v>
      </c>
      <c r="AS75" s="1">
        <f t="shared" si="83"/>
        <v>12.014457936542856</v>
      </c>
      <c r="AT75" s="1">
        <f t="shared" si="83"/>
        <v>12.021306798838365</v>
      </c>
      <c r="AU75" s="1">
        <f t="shared" si="69"/>
        <v>12.081851461722961</v>
      </c>
      <c r="AW75" s="1">
        <v>31500</v>
      </c>
      <c r="AX75" s="1">
        <f t="shared" si="75"/>
        <v>-0.21066754380371011</v>
      </c>
      <c r="AY75" s="1">
        <f t="shared" si="76"/>
        <v>-0.24467667343562818</v>
      </c>
      <c r="AZ75" s="1">
        <f t="shared" si="77"/>
        <v>3.4009129631918072E-2</v>
      </c>
      <c r="BA75" s="1">
        <f t="shared" si="78"/>
        <v>1.115872398387737</v>
      </c>
      <c r="BB75" s="1">
        <f t="shared" si="79"/>
        <v>0.93094218004385088</v>
      </c>
      <c r="BC75" s="1">
        <f t="shared" si="80"/>
        <v>-0.47030327773621311</v>
      </c>
      <c r="BD75" s="1">
        <f t="shared" si="81"/>
        <v>-0.23958404090246163</v>
      </c>
      <c r="BE75" s="1">
        <f t="shared" si="84"/>
        <v>12.151954623926375</v>
      </c>
      <c r="BF75" s="1">
        <f t="shared" si="84"/>
        <v>12.151954756404933</v>
      </c>
      <c r="BG75" s="1">
        <f t="shared" si="84"/>
        <v>12.151955869840753</v>
      </c>
      <c r="BH75" s="1">
        <f t="shared" si="84"/>
        <v>12.151965227856747</v>
      </c>
      <c r="BI75" s="1">
        <f t="shared" si="84"/>
        <v>12.152043876995624</v>
      </c>
      <c r="BJ75" s="1">
        <f t="shared" si="84"/>
        <v>12.152704773677067</v>
      </c>
      <c r="BK75" s="1">
        <f t="shared" si="84"/>
        <v>12.158250826372106</v>
      </c>
      <c r="BL75" s="1">
        <f t="shared" si="82"/>
        <v>12.204293662126753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-0.24004350068396188</v>
      </c>
      <c r="Q76" s="271">
        <f t="shared" si="56"/>
        <v>41385.921300000002</v>
      </c>
      <c r="S76" s="2">
        <v>1</v>
      </c>
      <c r="Y76" s="1">
        <f t="shared" si="71"/>
        <v>-0.24619644923492923</v>
      </c>
      <c r="Z76" s="1">
        <f t="shared" si="57"/>
        <v>30950</v>
      </c>
      <c r="AA76" s="1">
        <f t="shared" si="58"/>
        <v>-0.20790705144745872</v>
      </c>
      <c r="AB76" s="1">
        <f t="shared" si="59"/>
        <v>-0.24619644923492923</v>
      </c>
      <c r="AC76" s="1">
        <f t="shared" si="60"/>
        <v>2.5983500685535815E-2</v>
      </c>
      <c r="AE76" s="1">
        <f t="shared" si="61"/>
        <v>3.7858775870851171E-5</v>
      </c>
      <c r="AF76" s="1">
        <f t="shared" si="62"/>
        <v>2.5983500685535815E-2</v>
      </c>
      <c r="AG76" s="2"/>
      <c r="AH76" s="1">
        <f t="shared" si="63"/>
        <v>3.2136449236503162E-2</v>
      </c>
      <c r="AI76" s="1">
        <f t="shared" si="64"/>
        <v>1.1053896432699108</v>
      </c>
      <c r="AJ76" s="1">
        <f t="shared" si="65"/>
        <v>0.86340646625859663</v>
      </c>
      <c r="AK76" s="1">
        <f t="shared" si="66"/>
        <v>-7.6085815752314628E-2</v>
      </c>
      <c r="AL76" s="1">
        <f t="shared" si="67"/>
        <v>-0.62530463287407045</v>
      </c>
      <c r="AM76" s="1">
        <f t="shared" si="68"/>
        <v>-0.32325446857744988</v>
      </c>
      <c r="AN76" s="1">
        <f t="shared" si="83"/>
        <v>12.013603771885744</v>
      </c>
      <c r="AO76" s="1">
        <f t="shared" si="83"/>
        <v>12.013603885701436</v>
      </c>
      <c r="AP76" s="1">
        <f t="shared" si="83"/>
        <v>12.013604914527106</v>
      </c>
      <c r="AQ76" s="1">
        <f t="shared" si="83"/>
        <v>12.013614214465207</v>
      </c>
      <c r="AR76" s="1">
        <f t="shared" si="83"/>
        <v>12.013698277645883</v>
      </c>
      <c r="AS76" s="1">
        <f t="shared" si="83"/>
        <v>12.014457936542856</v>
      </c>
      <c r="AT76" s="1">
        <f t="shared" si="83"/>
        <v>12.021306798838365</v>
      </c>
      <c r="AU76" s="1">
        <f t="shared" si="69"/>
        <v>12.081851461722961</v>
      </c>
      <c r="AW76" s="1">
        <v>32000</v>
      </c>
      <c r="AX76" s="1">
        <f t="shared" si="75"/>
        <v>-0.21375053519210774</v>
      </c>
      <c r="AY76" s="1">
        <f t="shared" si="76"/>
        <v>-0.24890567659145074</v>
      </c>
      <c r="AZ76" s="1">
        <f t="shared" si="77"/>
        <v>3.5155141399343018E-2</v>
      </c>
      <c r="BA76" s="1">
        <f t="shared" si="78"/>
        <v>1.1230909552758901</v>
      </c>
      <c r="BB76" s="1">
        <f t="shared" si="79"/>
        <v>0.97351802602868864</v>
      </c>
      <c r="BC76" s="1">
        <f t="shared" si="80"/>
        <v>-0.32714140868199448</v>
      </c>
      <c r="BD76" s="1">
        <f t="shared" si="81"/>
        <v>-0.16504528607773147</v>
      </c>
      <c r="BE76" s="1">
        <f t="shared" si="84"/>
        <v>12.278729233550481</v>
      </c>
      <c r="BF76" s="1">
        <f t="shared" si="84"/>
        <v>12.278729355326286</v>
      </c>
      <c r="BG76" s="1">
        <f t="shared" si="84"/>
        <v>12.278730332311989</v>
      </c>
      <c r="BH76" s="1">
        <f t="shared" si="84"/>
        <v>12.278738170484862</v>
      </c>
      <c r="BI76" s="1">
        <f t="shared" si="84"/>
        <v>12.278801054016522</v>
      </c>
      <c r="BJ76" s="1">
        <f t="shared" si="84"/>
        <v>12.279305509204894</v>
      </c>
      <c r="BK76" s="1">
        <f t="shared" si="84"/>
        <v>12.283349572230513</v>
      </c>
      <c r="BL76" s="1">
        <f t="shared" si="82"/>
        <v>12.315604753402928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-0.24004350068396188</v>
      </c>
      <c r="Q77" s="271">
        <f t="shared" si="56"/>
        <v>41385.921300000002</v>
      </c>
      <c r="S77" s="2">
        <v>1</v>
      </c>
      <c r="Y77" s="1">
        <f t="shared" si="71"/>
        <v>-0.24619644923492923</v>
      </c>
      <c r="Z77" s="1">
        <f t="shared" si="57"/>
        <v>30950</v>
      </c>
      <c r="AA77" s="1">
        <f t="shared" si="58"/>
        <v>-0.20790705144745872</v>
      </c>
      <c r="AB77" s="1">
        <f t="shared" si="59"/>
        <v>-0.24619644923492923</v>
      </c>
      <c r="AC77" s="1">
        <f t="shared" si="60"/>
        <v>2.5983500685535815E-2</v>
      </c>
      <c r="AE77" s="1">
        <f t="shared" si="61"/>
        <v>3.7858775870851171E-5</v>
      </c>
      <c r="AF77" s="1">
        <f t="shared" si="62"/>
        <v>2.5983500685535815E-2</v>
      </c>
      <c r="AG77" s="2"/>
      <c r="AH77" s="1">
        <f t="shared" si="63"/>
        <v>3.2136449236503162E-2</v>
      </c>
      <c r="AI77" s="1">
        <f t="shared" si="64"/>
        <v>1.1053896432699108</v>
      </c>
      <c r="AJ77" s="1">
        <f t="shared" si="65"/>
        <v>0.86340646625859663</v>
      </c>
      <c r="AK77" s="1">
        <f t="shared" si="66"/>
        <v>-7.6085815752314628E-2</v>
      </c>
      <c r="AL77" s="1">
        <f t="shared" si="67"/>
        <v>-0.62530463287407045</v>
      </c>
      <c r="AM77" s="1">
        <f t="shared" si="68"/>
        <v>-0.32325446857744988</v>
      </c>
      <c r="AN77" s="1">
        <f t="shared" si="83"/>
        <v>12.013603771885744</v>
      </c>
      <c r="AO77" s="1">
        <f t="shared" si="83"/>
        <v>12.013603885701436</v>
      </c>
      <c r="AP77" s="1">
        <f t="shared" si="83"/>
        <v>12.013604914527106</v>
      </c>
      <c r="AQ77" s="1">
        <f t="shared" si="83"/>
        <v>12.013614214465207</v>
      </c>
      <c r="AR77" s="1">
        <f t="shared" si="83"/>
        <v>12.013698277645883</v>
      </c>
      <c r="AS77" s="1">
        <f t="shared" si="83"/>
        <v>12.014457936542856</v>
      </c>
      <c r="AT77" s="1">
        <f t="shared" si="83"/>
        <v>12.021306798838365</v>
      </c>
      <c r="AU77" s="1">
        <f t="shared" si="69"/>
        <v>12.081851461722961</v>
      </c>
      <c r="AW77" s="1">
        <v>32500</v>
      </c>
      <c r="AX77" s="1">
        <f t="shared" si="75"/>
        <v>-0.21741241800121369</v>
      </c>
      <c r="AY77" s="1">
        <f t="shared" si="76"/>
        <v>-0.25315089682064001</v>
      </c>
      <c r="AZ77" s="1">
        <f t="shared" si="77"/>
        <v>3.5738478819426336E-2</v>
      </c>
      <c r="BA77" s="1">
        <f t="shared" si="78"/>
        <v>1.12782743562143</v>
      </c>
      <c r="BB77" s="1">
        <f t="shared" si="79"/>
        <v>0.99630851084372396</v>
      </c>
      <c r="BC77" s="1">
        <f t="shared" si="80"/>
        <v>-0.18244221882330613</v>
      </c>
      <c r="BD77" s="1">
        <f t="shared" si="81"/>
        <v>-9.1474980251289778E-2</v>
      </c>
      <c r="BE77" s="1">
        <f t="shared" si="84"/>
        <v>12.406182824379925</v>
      </c>
      <c r="BF77" s="1">
        <f t="shared" si="84"/>
        <v>12.406182905214994</v>
      </c>
      <c r="BG77" s="1">
        <f t="shared" si="84"/>
        <v>12.406183535161244</v>
      </c>
      <c r="BH77" s="1">
        <f t="shared" si="84"/>
        <v>12.406188444318891</v>
      </c>
      <c r="BI77" s="1">
        <f t="shared" si="84"/>
        <v>12.406226701146043</v>
      </c>
      <c r="BJ77" s="1">
        <f t="shared" si="84"/>
        <v>12.406524826647296</v>
      </c>
      <c r="BK77" s="1">
        <f t="shared" si="84"/>
        <v>12.408847552443289</v>
      </c>
      <c r="BL77" s="1">
        <f t="shared" si="82"/>
        <v>12.426915844679103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-0.24004350068396188</v>
      </c>
      <c r="Q78" s="271">
        <f t="shared" si="56"/>
        <v>41385.921309999998</v>
      </c>
      <c r="S78" s="2">
        <v>1</v>
      </c>
      <c r="Y78" s="1">
        <f t="shared" si="71"/>
        <v>-0.24618644923881983</v>
      </c>
      <c r="Z78" s="1">
        <f t="shared" si="57"/>
        <v>30950</v>
      </c>
      <c r="AA78" s="1">
        <f t="shared" si="58"/>
        <v>-0.20790705144745872</v>
      </c>
      <c r="AB78" s="1">
        <f t="shared" si="59"/>
        <v>-0.24618644923881983</v>
      </c>
      <c r="AC78" s="1">
        <f t="shared" si="60"/>
        <v>2.5993500681645215E-2</v>
      </c>
      <c r="AE78" s="1">
        <f t="shared" si="61"/>
        <v>3.7735816947631333E-5</v>
      </c>
      <c r="AF78" s="1">
        <f t="shared" si="62"/>
        <v>2.5993500681645215E-2</v>
      </c>
      <c r="AG78" s="2"/>
      <c r="AH78" s="1">
        <f t="shared" si="63"/>
        <v>3.2136449236503162E-2</v>
      </c>
      <c r="AI78" s="1">
        <f t="shared" si="64"/>
        <v>1.1053896432699108</v>
      </c>
      <c r="AJ78" s="1">
        <f t="shared" si="65"/>
        <v>0.86340646625859663</v>
      </c>
      <c r="AK78" s="1">
        <f t="shared" si="66"/>
        <v>-7.6085815752314628E-2</v>
      </c>
      <c r="AL78" s="1">
        <f t="shared" si="67"/>
        <v>-0.62530463287407045</v>
      </c>
      <c r="AM78" s="1">
        <f t="shared" si="68"/>
        <v>-0.32325446857744988</v>
      </c>
      <c r="AN78" s="1">
        <f t="shared" si="83"/>
        <v>12.013603771885744</v>
      </c>
      <c r="AO78" s="1">
        <f t="shared" si="83"/>
        <v>12.013603885701436</v>
      </c>
      <c r="AP78" s="1">
        <f t="shared" si="83"/>
        <v>12.013604914527106</v>
      </c>
      <c r="AQ78" s="1">
        <f t="shared" si="83"/>
        <v>12.013614214465207</v>
      </c>
      <c r="AR78" s="1">
        <f t="shared" si="83"/>
        <v>12.013698277645883</v>
      </c>
      <c r="AS78" s="1">
        <f t="shared" si="83"/>
        <v>12.014457936542856</v>
      </c>
      <c r="AT78" s="1">
        <f t="shared" si="83"/>
        <v>12.021306798838365</v>
      </c>
      <c r="AU78" s="1">
        <f t="shared" si="69"/>
        <v>12.081851461722961</v>
      </c>
      <c r="AW78" s="1">
        <v>33000</v>
      </c>
      <c r="AX78" s="1">
        <f t="shared" si="75"/>
        <v>-0.22167115667055132</v>
      </c>
      <c r="AY78" s="1">
        <f t="shared" si="76"/>
        <v>-0.25741233412319597</v>
      </c>
      <c r="AZ78" s="1">
        <f t="shared" si="77"/>
        <v>3.5741177452644664E-2</v>
      </c>
      <c r="BA78" s="1">
        <f t="shared" si="78"/>
        <v>1.1298964108534215</v>
      </c>
      <c r="BB78" s="1">
        <f t="shared" si="79"/>
        <v>0.99822281558293124</v>
      </c>
      <c r="BC78" s="1">
        <f t="shared" si="80"/>
        <v>-3.6864144743253044E-2</v>
      </c>
      <c r="BD78" s="1">
        <f t="shared" si="81"/>
        <v>-1.8434160034026419E-2</v>
      </c>
      <c r="BE78" s="1">
        <f t="shared" si="84"/>
        <v>12.534022972163299</v>
      </c>
      <c r="BF78" s="1">
        <f t="shared" si="84"/>
        <v>12.534022989752376</v>
      </c>
      <c r="BG78" s="1">
        <f t="shared" si="84"/>
        <v>12.534023125139699</v>
      </c>
      <c r="BH78" s="1">
        <f t="shared" si="84"/>
        <v>12.534024167248175</v>
      </c>
      <c r="BI78" s="1">
        <f t="shared" si="84"/>
        <v>12.534032188604284</v>
      </c>
      <c r="BJ78" s="1">
        <f t="shared" si="84"/>
        <v>12.534093930815159</v>
      </c>
      <c r="BK78" s="1">
        <f t="shared" si="84"/>
        <v>12.534569170618186</v>
      </c>
      <c r="BL78" s="1">
        <f t="shared" si="82"/>
        <v>12.538226935955278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-0.24004350068396188</v>
      </c>
      <c r="Q79" s="271">
        <f t="shared" si="56"/>
        <v>41385.921499999997</v>
      </c>
      <c r="S79" s="2">
        <v>1</v>
      </c>
      <c r="Y79" s="1">
        <f t="shared" si="71"/>
        <v>-0.24599644923998165</v>
      </c>
      <c r="Z79" s="1">
        <f t="shared" si="57"/>
        <v>30950</v>
      </c>
      <c r="AA79" s="1">
        <f t="shared" si="58"/>
        <v>-0.20790705144745872</v>
      </c>
      <c r="AB79" s="1">
        <f t="shared" si="59"/>
        <v>-0.24599644923998165</v>
      </c>
      <c r="AC79" s="1">
        <f t="shared" si="60"/>
        <v>2.618350068048339E-2</v>
      </c>
      <c r="AE79" s="1">
        <f t="shared" si="61"/>
        <v>3.5437596510617885E-5</v>
      </c>
      <c r="AF79" s="1">
        <f t="shared" si="62"/>
        <v>2.618350068048339E-2</v>
      </c>
      <c r="AG79" s="2"/>
      <c r="AH79" s="1">
        <f t="shared" si="63"/>
        <v>3.2136449236503162E-2</v>
      </c>
      <c r="AI79" s="1">
        <f t="shared" si="64"/>
        <v>1.1053896432699108</v>
      </c>
      <c r="AJ79" s="1">
        <f t="shared" si="65"/>
        <v>0.86340646625859663</v>
      </c>
      <c r="AK79" s="1">
        <f t="shared" si="66"/>
        <v>-7.6085815752314628E-2</v>
      </c>
      <c r="AL79" s="1">
        <f t="shared" si="67"/>
        <v>-0.62530463287407045</v>
      </c>
      <c r="AM79" s="1">
        <f t="shared" si="68"/>
        <v>-0.32325446857744988</v>
      </c>
      <c r="AN79" s="1">
        <f t="shared" si="83"/>
        <v>12.013603771885744</v>
      </c>
      <c r="AO79" s="1">
        <f t="shared" si="83"/>
        <v>12.013603885701436</v>
      </c>
      <c r="AP79" s="1">
        <f t="shared" si="83"/>
        <v>12.013604914527106</v>
      </c>
      <c r="AQ79" s="1">
        <f t="shared" si="83"/>
        <v>12.013614214465207</v>
      </c>
      <c r="AR79" s="1">
        <f t="shared" si="83"/>
        <v>12.013698277645883</v>
      </c>
      <c r="AS79" s="1">
        <f t="shared" si="83"/>
        <v>12.014457936542856</v>
      </c>
      <c r="AT79" s="1">
        <f t="shared" si="83"/>
        <v>12.021306798838365</v>
      </c>
      <c r="AU79" s="1">
        <f t="shared" si="69"/>
        <v>12.081851461722961</v>
      </c>
      <c r="AW79" s="1">
        <v>33500</v>
      </c>
      <c r="AX79" s="1">
        <f t="shared" si="75"/>
        <v>-0.22652997545826184</v>
      </c>
      <c r="AY79" s="1">
        <f t="shared" si="76"/>
        <v>-0.26168998849911862</v>
      </c>
      <c r="AZ79" s="1">
        <f t="shared" si="77"/>
        <v>3.516001304085678E-2</v>
      </c>
      <c r="BA79" s="1">
        <f t="shared" si="78"/>
        <v>1.1292148192796916</v>
      </c>
      <c r="BB79" s="1">
        <f t="shared" si="79"/>
        <v>0.97898255048325522</v>
      </c>
      <c r="BC79" s="1">
        <f t="shared" si="80"/>
        <v>0.10889343644330685</v>
      </c>
      <c r="BD79" s="1">
        <f t="shared" si="81"/>
        <v>5.4500583530993435E-2</v>
      </c>
      <c r="BE79" s="1">
        <f t="shared" si="84"/>
        <v>12.661941928749741</v>
      </c>
      <c r="BF79" s="1">
        <f t="shared" si="84"/>
        <v>12.661941878038762</v>
      </c>
      <c r="BG79" s="1">
        <f t="shared" si="84"/>
        <v>12.661941486119961</v>
      </c>
      <c r="BH79" s="1">
        <f t="shared" si="84"/>
        <v>12.661938457183762</v>
      </c>
      <c r="BI79" s="1">
        <f t="shared" si="84"/>
        <v>12.661915048143818</v>
      </c>
      <c r="BJ79" s="1">
        <f t="shared" si="84"/>
        <v>12.661734133871285</v>
      </c>
      <c r="BK79" s="1">
        <f t="shared" si="84"/>
        <v>12.66033606231286</v>
      </c>
      <c r="BL79" s="1">
        <f t="shared" si="82"/>
        <v>12.649538027231451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-0.24004350068396188</v>
      </c>
      <c r="Q80" s="271">
        <f t="shared" si="56"/>
        <v>41385.92153</v>
      </c>
      <c r="S80" s="2">
        <v>1</v>
      </c>
      <c r="Y80" s="1">
        <f t="shared" si="71"/>
        <v>-0.24596644923710154</v>
      </c>
      <c r="Z80" s="1">
        <f t="shared" si="57"/>
        <v>30950</v>
      </c>
      <c r="AA80" s="1">
        <f t="shared" si="58"/>
        <v>-0.20790705144745872</v>
      </c>
      <c r="AB80" s="1">
        <f t="shared" si="59"/>
        <v>-0.24596644923710154</v>
      </c>
      <c r="AC80" s="1">
        <f t="shared" si="60"/>
        <v>2.6213500683363505E-2</v>
      </c>
      <c r="AE80" s="1">
        <f t="shared" si="61"/>
        <v>3.5081319563139146E-5</v>
      </c>
      <c r="AF80" s="1">
        <f t="shared" si="62"/>
        <v>2.6213500683363505E-2</v>
      </c>
      <c r="AG80" s="2"/>
      <c r="AH80" s="1">
        <f t="shared" si="63"/>
        <v>3.2136449236503162E-2</v>
      </c>
      <c r="AI80" s="1">
        <f t="shared" si="64"/>
        <v>1.1053896432699108</v>
      </c>
      <c r="AJ80" s="1">
        <f t="shared" si="65"/>
        <v>0.86340646625859663</v>
      </c>
      <c r="AK80" s="1">
        <f t="shared" si="66"/>
        <v>-7.6085815752314628E-2</v>
      </c>
      <c r="AL80" s="1">
        <f t="shared" si="67"/>
        <v>-0.62530463287407045</v>
      </c>
      <c r="AM80" s="1">
        <f t="shared" si="68"/>
        <v>-0.32325446857744988</v>
      </c>
      <c r="AN80" s="1">
        <f t="shared" si="83"/>
        <v>12.013603771885744</v>
      </c>
      <c r="AO80" s="1">
        <f t="shared" si="83"/>
        <v>12.013603885701436</v>
      </c>
      <c r="AP80" s="1">
        <f t="shared" si="83"/>
        <v>12.013604914527106</v>
      </c>
      <c r="AQ80" s="1">
        <f t="shared" si="83"/>
        <v>12.013614214465207</v>
      </c>
      <c r="AR80" s="1">
        <f t="shared" si="83"/>
        <v>12.013698277645883</v>
      </c>
      <c r="AS80" s="1">
        <f t="shared" si="83"/>
        <v>12.014457936542856</v>
      </c>
      <c r="AT80" s="1">
        <f t="shared" si="83"/>
        <v>12.021306798838365</v>
      </c>
      <c r="AU80" s="1">
        <f t="shared" si="69"/>
        <v>12.081851461722961</v>
      </c>
      <c r="AW80" s="1">
        <v>34000</v>
      </c>
      <c r="AX80" s="1">
        <f t="shared" si="75"/>
        <v>-0.23197695225756315</v>
      </c>
      <c r="AY80" s="1">
        <f t="shared" si="76"/>
        <v>-0.26598385994840801</v>
      </c>
      <c r="AZ80" s="1">
        <f t="shared" si="77"/>
        <v>3.4006907690844849E-2</v>
      </c>
      <c r="BA80" s="1">
        <f t="shared" si="78"/>
        <v>1.1258101640909164</v>
      </c>
      <c r="BB80" s="1">
        <f t="shared" si="79"/>
        <v>0.93916194593638924</v>
      </c>
      <c r="BC80" s="1">
        <f t="shared" si="80"/>
        <v>0.25412264200952456</v>
      </c>
      <c r="BD80" s="1">
        <f t="shared" si="81"/>
        <v>0.12774954966904073</v>
      </c>
      <c r="BE80" s="1">
        <f t="shared" si="84"/>
        <v>12.789628774442217</v>
      </c>
      <c r="BF80" s="1">
        <f t="shared" si="84"/>
        <v>12.789628669814119</v>
      </c>
      <c r="BG80" s="1">
        <f t="shared" si="84"/>
        <v>12.789627844402405</v>
      </c>
      <c r="BH80" s="1">
        <f t="shared" si="84"/>
        <v>12.78962133272973</v>
      </c>
      <c r="BI80" s="1">
        <f t="shared" si="84"/>
        <v>12.789569962484128</v>
      </c>
      <c r="BJ80" s="1">
        <f t="shared" si="84"/>
        <v>12.789164726288595</v>
      </c>
      <c r="BK80" s="1">
        <f t="shared" si="84"/>
        <v>12.785969302717806</v>
      </c>
      <c r="BL80" s="1">
        <f t="shared" si="82"/>
        <v>12.760849118507625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-0.24039661458822531</v>
      </c>
      <c r="Q81" s="271">
        <f t="shared" si="56"/>
        <v>41400.504699999998</v>
      </c>
      <c r="S81" s="2">
        <v>1</v>
      </c>
      <c r="Y81" s="1">
        <f t="shared" si="71"/>
        <v>-0.23607050263271223</v>
      </c>
      <c r="Z81" s="1">
        <f t="shared" si="57"/>
        <v>30992</v>
      </c>
      <c r="AA81" s="1">
        <f t="shared" si="58"/>
        <v>-0.20809571195254412</v>
      </c>
      <c r="AB81" s="1">
        <f t="shared" si="59"/>
        <v>-0.23607050263271223</v>
      </c>
      <c r="AC81" s="1">
        <f t="shared" si="60"/>
        <v>3.6627014591194273E-2</v>
      </c>
      <c r="AE81" s="1">
        <f t="shared" si="61"/>
        <v>1.8715244651633197E-5</v>
      </c>
      <c r="AF81" s="1">
        <f t="shared" si="62"/>
        <v>3.6627014591194273E-2</v>
      </c>
      <c r="AG81" s="2"/>
      <c r="AH81" s="1">
        <f t="shared" si="63"/>
        <v>3.2300902635681195E-2</v>
      </c>
      <c r="AI81" s="1">
        <f t="shared" si="64"/>
        <v>1.1062748589528029</v>
      </c>
      <c r="AJ81" s="1">
        <f t="shared" si="65"/>
        <v>0.86926482105027891</v>
      </c>
      <c r="AK81" s="1">
        <f t="shared" si="66"/>
        <v>-7.4844389381008777E-2</v>
      </c>
      <c r="AL81" s="1">
        <f t="shared" si="67"/>
        <v>-0.61357463446665694</v>
      </c>
      <c r="AM81" s="1">
        <f t="shared" si="68"/>
        <v>-0.31678879940759153</v>
      </c>
      <c r="AN81" s="1">
        <f t="shared" ref="AN81:AT89" si="85">$AU81+$AB$7*SIN(AO81)</f>
        <v>12.024121161760112</v>
      </c>
      <c r="AO81" s="1">
        <f t="shared" si="85"/>
        <v>12.024121277820589</v>
      </c>
      <c r="AP81" s="1">
        <f t="shared" si="85"/>
        <v>12.024122320231999</v>
      </c>
      <c r="AQ81" s="1">
        <f t="shared" si="85"/>
        <v>12.024131682748624</v>
      </c>
      <c r="AR81" s="1">
        <f t="shared" si="85"/>
        <v>12.024215770709647</v>
      </c>
      <c r="AS81" s="1">
        <f t="shared" si="85"/>
        <v>12.024970802669793</v>
      </c>
      <c r="AT81" s="1">
        <f t="shared" si="85"/>
        <v>12.031735044881787</v>
      </c>
      <c r="AU81" s="1">
        <f t="shared" si="69"/>
        <v>12.09120159339016</v>
      </c>
      <c r="AW81" s="1">
        <v>34500</v>
      </c>
      <c r="AX81" s="1">
        <f t="shared" si="75"/>
        <v>-0.23798558805147602</v>
      </c>
      <c r="AY81" s="1">
        <f t="shared" si="76"/>
        <v>-0.27029394847106408</v>
      </c>
      <c r="AZ81" s="1">
        <f t="shared" si="77"/>
        <v>3.230836041958806E-2</v>
      </c>
      <c r="BA81" s="1">
        <f t="shared" si="78"/>
        <v>1.1198177770323243</v>
      </c>
      <c r="BB81" s="1">
        <f t="shared" si="79"/>
        <v>0.88014346625474604</v>
      </c>
      <c r="BC81" s="1">
        <f t="shared" si="80"/>
        <v>0.39814048550679781</v>
      </c>
      <c r="BD81" s="1">
        <f t="shared" si="81"/>
        <v>0.20174225539347829</v>
      </c>
      <c r="BE81" s="1">
        <f t="shared" si="84"/>
        <v>12.916781884381887</v>
      </c>
      <c r="BF81" s="1">
        <f t="shared" si="84"/>
        <v>12.916781753504175</v>
      </c>
      <c r="BG81" s="1">
        <f t="shared" si="84"/>
        <v>12.916780681489882</v>
      </c>
      <c r="BH81" s="1">
        <f t="shared" si="84"/>
        <v>12.91677190067799</v>
      </c>
      <c r="BI81" s="1">
        <f t="shared" si="84"/>
        <v>12.916699978576716</v>
      </c>
      <c r="BJ81" s="1">
        <f t="shared" si="84"/>
        <v>12.916110948265162</v>
      </c>
      <c r="BK81" s="1">
        <f t="shared" si="84"/>
        <v>12.911291621275154</v>
      </c>
      <c r="BL81" s="1">
        <f t="shared" si="82"/>
        <v>12.8721602097838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-0.24044706877272579</v>
      </c>
      <c r="Q82" s="271">
        <f t="shared" si="56"/>
        <v>41402.587399999997</v>
      </c>
      <c r="S82" s="2">
        <v>1</v>
      </c>
      <c r="Y82" s="1">
        <f t="shared" si="71"/>
        <v>-0.23526651529070419</v>
      </c>
      <c r="Z82" s="1">
        <f t="shared" si="57"/>
        <v>30998</v>
      </c>
      <c r="AA82" s="1">
        <f t="shared" si="58"/>
        <v>-0.20812295348132298</v>
      </c>
      <c r="AB82" s="1">
        <f t="shared" si="59"/>
        <v>-0.23526651529070419</v>
      </c>
      <c r="AC82" s="1">
        <f t="shared" si="60"/>
        <v>3.7504668773424371E-2</v>
      </c>
      <c r="AE82" s="1">
        <f t="shared" si="61"/>
        <v>2.683813438008577E-5</v>
      </c>
      <c r="AF82" s="1">
        <f t="shared" si="62"/>
        <v>3.7504668773424371E-2</v>
      </c>
      <c r="AG82" s="2"/>
      <c r="AH82" s="1">
        <f t="shared" si="63"/>
        <v>3.2324115291402791E-2</v>
      </c>
      <c r="AI82" s="1">
        <f t="shared" si="64"/>
        <v>1.106400241599117</v>
      </c>
      <c r="AJ82" s="1">
        <f t="shared" si="65"/>
        <v>0.8700927372764613</v>
      </c>
      <c r="AK82" s="1">
        <f t="shared" si="66"/>
        <v>-7.4666035484038842E-2</v>
      </c>
      <c r="AL82" s="1">
        <f t="shared" si="67"/>
        <v>-0.61189739199966553</v>
      </c>
      <c r="AM82" s="1">
        <f t="shared" si="68"/>
        <v>-0.31586626309001753</v>
      </c>
      <c r="AN82" s="1">
        <f t="shared" si="85"/>
        <v>12.025624331114056</v>
      </c>
      <c r="AO82" s="1">
        <f t="shared" si="85"/>
        <v>12.025624447486738</v>
      </c>
      <c r="AP82" s="1">
        <f t="shared" si="85"/>
        <v>12.025625491757705</v>
      </c>
      <c r="AQ82" s="1">
        <f t="shared" si="85"/>
        <v>12.025634862500192</v>
      </c>
      <c r="AR82" s="1">
        <f t="shared" si="85"/>
        <v>12.025718948292095</v>
      </c>
      <c r="AS82" s="1">
        <f t="shared" si="85"/>
        <v>12.026473279354967</v>
      </c>
      <c r="AT82" s="1">
        <f t="shared" si="85"/>
        <v>12.033225220914312</v>
      </c>
      <c r="AU82" s="1">
        <f t="shared" si="69"/>
        <v>12.092537326485473</v>
      </c>
      <c r="AW82" s="1">
        <v>35000</v>
      </c>
      <c r="AX82" s="1">
        <f t="shared" si="75"/>
        <v>-0.24451628559319108</v>
      </c>
      <c r="AY82" s="1">
        <f t="shared" si="76"/>
        <v>-0.2746202540670869</v>
      </c>
      <c r="AZ82" s="1">
        <f t="shared" si="77"/>
        <v>3.010396847389581E-2</v>
      </c>
      <c r="BA82" s="1">
        <f t="shared" si="78"/>
        <v>1.111467669617487</v>
      </c>
      <c r="BB82" s="1">
        <f t="shared" si="79"/>
        <v>0.80399614608959546</v>
      </c>
      <c r="BC82" s="1">
        <f t="shared" si="80"/>
        <v>0.5403194716297206</v>
      </c>
      <c r="BD82" s="1">
        <f t="shared" si="81"/>
        <v>0.27693011426945202</v>
      </c>
      <c r="BE82" s="1">
        <f t="shared" ref="BE82:BK82" si="86">$BL82+$AB$7*SIN(BF82)</f>
        <v>13.043120481692352</v>
      </c>
      <c r="BF82" s="1">
        <f t="shared" si="86"/>
        <v>13.043120354387467</v>
      </c>
      <c r="BG82" s="1">
        <f t="shared" si="86"/>
        <v>13.043119252088175</v>
      </c>
      <c r="BH82" s="1">
        <f t="shared" si="86"/>
        <v>13.043109707596647</v>
      </c>
      <c r="BI82" s="1">
        <f t="shared" si="86"/>
        <v>13.043027066565539</v>
      </c>
      <c r="BJ82" s="1">
        <f t="shared" si="86"/>
        <v>13.042311666099526</v>
      </c>
      <c r="BK82" s="1">
        <f t="shared" si="86"/>
        <v>13.036129595822194</v>
      </c>
      <c r="BL82" s="1">
        <f t="shared" si="82"/>
        <v>12.983471301059975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-0.24044706877272579</v>
      </c>
      <c r="Q83" s="271">
        <f t="shared" si="56"/>
        <v>41402.587899999999</v>
      </c>
      <c r="S83" s="2">
        <v>1</v>
      </c>
      <c r="Y83" s="1">
        <f t="shared" si="71"/>
        <v>-0.23476651528878334</v>
      </c>
      <c r="Z83" s="1">
        <f t="shared" si="57"/>
        <v>30998</v>
      </c>
      <c r="AA83" s="1">
        <f t="shared" si="58"/>
        <v>-0.20812295348132298</v>
      </c>
      <c r="AB83" s="1">
        <f t="shared" si="59"/>
        <v>-0.23476651528878334</v>
      </c>
      <c r="AC83" s="1">
        <f t="shared" si="60"/>
        <v>3.8004668775345224E-2</v>
      </c>
      <c r="AE83" s="1">
        <f t="shared" si="61"/>
        <v>3.2268687883930349E-5</v>
      </c>
      <c r="AF83" s="1">
        <f t="shared" si="62"/>
        <v>3.8004668775345224E-2</v>
      </c>
      <c r="AG83" s="2"/>
      <c r="AH83" s="1">
        <f t="shared" si="63"/>
        <v>3.2324115291402791E-2</v>
      </c>
      <c r="AI83" s="1">
        <f t="shared" si="64"/>
        <v>1.106400241599117</v>
      </c>
      <c r="AJ83" s="1">
        <f t="shared" si="65"/>
        <v>0.8700927372764613</v>
      </c>
      <c r="AK83" s="1">
        <f t="shared" si="66"/>
        <v>-7.4666035484038842E-2</v>
      </c>
      <c r="AL83" s="1">
        <f t="shared" si="67"/>
        <v>-0.61189739199966553</v>
      </c>
      <c r="AM83" s="1">
        <f t="shared" si="68"/>
        <v>-0.31586626309001753</v>
      </c>
      <c r="AN83" s="1">
        <f t="shared" si="85"/>
        <v>12.025624331114056</v>
      </c>
      <c r="AO83" s="1">
        <f t="shared" si="85"/>
        <v>12.025624447486738</v>
      </c>
      <c r="AP83" s="1">
        <f t="shared" si="85"/>
        <v>12.025625491757705</v>
      </c>
      <c r="AQ83" s="1">
        <f t="shared" si="85"/>
        <v>12.025634862500192</v>
      </c>
      <c r="AR83" s="1">
        <f t="shared" si="85"/>
        <v>12.025718948292095</v>
      </c>
      <c r="AS83" s="1">
        <f t="shared" si="85"/>
        <v>12.026473279354967</v>
      </c>
      <c r="AT83" s="1">
        <f t="shared" si="85"/>
        <v>12.033225220914312</v>
      </c>
      <c r="AU83" s="1">
        <f t="shared" si="69"/>
        <v>12.092537326485473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-0.24044706877272579</v>
      </c>
      <c r="Q84" s="271">
        <f t="shared" si="56"/>
        <v>41402.588199999998</v>
      </c>
      <c r="S84" s="2">
        <v>1</v>
      </c>
      <c r="Y84" s="1">
        <f t="shared" si="71"/>
        <v>-0.23446651528908602</v>
      </c>
      <c r="Z84" s="1">
        <f t="shared" si="57"/>
        <v>30998</v>
      </c>
      <c r="AA84" s="1">
        <f t="shared" si="58"/>
        <v>-0.20812295348132298</v>
      </c>
      <c r="AB84" s="1">
        <f t="shared" si="59"/>
        <v>-0.23446651528908602</v>
      </c>
      <c r="AC84" s="1">
        <f t="shared" si="60"/>
        <v>3.8304668775042544E-2</v>
      </c>
      <c r="AE84" s="1">
        <f t="shared" si="61"/>
        <v>3.5767019970675414E-5</v>
      </c>
      <c r="AF84" s="1">
        <f t="shared" si="62"/>
        <v>3.8304668775042544E-2</v>
      </c>
      <c r="AG84" s="2"/>
      <c r="AH84" s="1">
        <f t="shared" si="63"/>
        <v>3.2324115291402791E-2</v>
      </c>
      <c r="AI84" s="1">
        <f t="shared" si="64"/>
        <v>1.106400241599117</v>
      </c>
      <c r="AJ84" s="1">
        <f t="shared" si="65"/>
        <v>0.8700927372764613</v>
      </c>
      <c r="AK84" s="1">
        <f t="shared" si="66"/>
        <v>-7.4666035484038842E-2</v>
      </c>
      <c r="AL84" s="1">
        <f t="shared" si="67"/>
        <v>-0.61189739199966553</v>
      </c>
      <c r="AM84" s="1">
        <f t="shared" si="68"/>
        <v>-0.31586626309001753</v>
      </c>
      <c r="AN84" s="1">
        <f t="shared" si="85"/>
        <v>12.025624331114056</v>
      </c>
      <c r="AO84" s="1">
        <f t="shared" si="85"/>
        <v>12.025624447486738</v>
      </c>
      <c r="AP84" s="1">
        <f t="shared" si="85"/>
        <v>12.025625491757705</v>
      </c>
      <c r="AQ84" s="1">
        <f t="shared" si="85"/>
        <v>12.025634862500192</v>
      </c>
      <c r="AR84" s="1">
        <f t="shared" si="85"/>
        <v>12.025718948292095</v>
      </c>
      <c r="AS84" s="1">
        <f t="shared" si="85"/>
        <v>12.026473279354967</v>
      </c>
      <c r="AT84" s="1">
        <f t="shared" si="85"/>
        <v>12.033225220914312</v>
      </c>
      <c r="AU84" s="1">
        <f t="shared" si="69"/>
        <v>12.092537326485473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-0.2405900349772285</v>
      </c>
      <c r="Q85" s="271">
        <f t="shared" si="56"/>
        <v>41408.485500000003</v>
      </c>
      <c r="S85" s="2">
        <v>1</v>
      </c>
      <c r="Y85" s="1">
        <f t="shared" si="71"/>
        <v>-0.2358715017776824</v>
      </c>
      <c r="Z85" s="1">
        <f t="shared" si="57"/>
        <v>31015</v>
      </c>
      <c r="AA85" s="1">
        <f>AB$3+AB$4*Z85+AB$5*Z85^2+AH85</f>
        <v>-0.20820053319671208</v>
      </c>
      <c r="AB85" s="1">
        <f t="shared" si="59"/>
        <v>-0.2358715017776824</v>
      </c>
      <c r="AC85" s="1">
        <f t="shared" si="60"/>
        <v>3.7108034980062515E-2</v>
      </c>
      <c r="AE85" s="1">
        <f t="shared" si="61"/>
        <v>2.2264555555218744E-5</v>
      </c>
      <c r="AF85" s="1">
        <f t="shared" si="62"/>
        <v>3.7108034980062515E-2</v>
      </c>
      <c r="AG85" s="2"/>
      <c r="AH85" s="1">
        <f>$AB$6*($AB$11/AI85*AJ85+$AB$12)</f>
        <v>3.2389501780516423E-2</v>
      </c>
      <c r="AI85" s="1">
        <f t="shared" si="64"/>
        <v>1.106754018549998</v>
      </c>
      <c r="AJ85" s="1">
        <f t="shared" si="65"/>
        <v>0.87242620660648662</v>
      </c>
      <c r="AK85" s="1">
        <f>$AB$7*SIN(AL85)</f>
        <v>-7.4159340549123723E-2</v>
      </c>
      <c r="AL85" s="1">
        <f>2*ATAN(AM85)</f>
        <v>-0.60714314519114321</v>
      </c>
      <c r="AM85" s="1">
        <f>SQRT((1+$AB$7)/(1-$AB$7))*TAN(AN85/2)</f>
        <v>-0.31325392708718641</v>
      </c>
      <c r="AN85" s="1">
        <f t="shared" si="85"/>
        <v>12.029884233853627</v>
      </c>
      <c r="AO85" s="1">
        <f t="shared" si="85"/>
        <v>12.029884351098907</v>
      </c>
      <c r="AP85" s="1">
        <f t="shared" si="85"/>
        <v>12.029885400525398</v>
      </c>
      <c r="AQ85" s="1">
        <f t="shared" si="85"/>
        <v>12.029894793590481</v>
      </c>
      <c r="AR85" s="1">
        <f t="shared" si="85"/>
        <v>12.029978865434167</v>
      </c>
      <c r="AS85" s="1">
        <f t="shared" si="85"/>
        <v>12.030731156469992</v>
      </c>
      <c r="AT85" s="1">
        <f t="shared" si="85"/>
        <v>12.03744796010567</v>
      </c>
      <c r="AU85" s="1">
        <f t="shared" si="69"/>
        <v>12.096321903588864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-0.2405900349772285</v>
      </c>
      <c r="Q86" s="271">
        <f t="shared" si="56"/>
        <v>41408.486700000001</v>
      </c>
      <c r="S86" s="2">
        <v>1</v>
      </c>
      <c r="Y86" s="1">
        <f t="shared" si="71"/>
        <v>-0.23467150177889312</v>
      </c>
      <c r="Z86" s="1">
        <f t="shared" si="57"/>
        <v>31015</v>
      </c>
      <c r="AA86" s="1">
        <f>AB$3+AB$4*Z86+AB$5*Z86^2+AH86</f>
        <v>-0.20820053319671208</v>
      </c>
      <c r="AB86" s="1">
        <f t="shared" si="59"/>
        <v>-0.23467150177889312</v>
      </c>
      <c r="AC86" s="1">
        <f t="shared" si="60"/>
        <v>3.8308034978851796E-2</v>
      </c>
      <c r="AE86" s="1">
        <f t="shared" si="61"/>
        <v>3.5029035219798018E-5</v>
      </c>
      <c r="AF86" s="1">
        <f t="shared" si="62"/>
        <v>3.8308034978851796E-2</v>
      </c>
      <c r="AG86" s="2"/>
      <c r="AH86" s="1">
        <f>$AB$6*($AB$11/AI86*AJ86+$AB$12)</f>
        <v>3.2389501780516423E-2</v>
      </c>
      <c r="AI86" s="1">
        <f t="shared" si="64"/>
        <v>1.106754018549998</v>
      </c>
      <c r="AJ86" s="1">
        <f t="shared" si="65"/>
        <v>0.87242620660648662</v>
      </c>
      <c r="AK86" s="1">
        <f>$AB$7*SIN(AL86)</f>
        <v>-7.4159340549123723E-2</v>
      </c>
      <c r="AL86" s="1">
        <f>2*ATAN(AM86)</f>
        <v>-0.60714314519114321</v>
      </c>
      <c r="AM86" s="1">
        <f>SQRT((1+$AB$7)/(1-$AB$7))*TAN(AN86/2)</f>
        <v>-0.31325392708718641</v>
      </c>
      <c r="AN86" s="1">
        <f t="shared" si="85"/>
        <v>12.029884233853627</v>
      </c>
      <c r="AO86" s="1">
        <f t="shared" si="85"/>
        <v>12.029884351098907</v>
      </c>
      <c r="AP86" s="1">
        <f t="shared" si="85"/>
        <v>12.029885400525398</v>
      </c>
      <c r="AQ86" s="1">
        <f t="shared" si="85"/>
        <v>12.029894793590481</v>
      </c>
      <c r="AR86" s="1">
        <f t="shared" si="85"/>
        <v>12.029978865434167</v>
      </c>
      <c r="AS86" s="1">
        <f t="shared" si="85"/>
        <v>12.030731156469992</v>
      </c>
      <c r="AT86" s="1">
        <f t="shared" si="85"/>
        <v>12.03744796010567</v>
      </c>
      <c r="AU86" s="1">
        <f t="shared" si="69"/>
        <v>12.096321903588864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-0.2405900349772285</v>
      </c>
      <c r="Q87" s="271">
        <f t="shared" si="56"/>
        <v>41408.486799999999</v>
      </c>
      <c r="S87" s="2">
        <v>1</v>
      </c>
      <c r="Y87" s="1">
        <f t="shared" si="71"/>
        <v>-0.23457150178141933</v>
      </c>
      <c r="Z87" s="1">
        <f t="shared" si="57"/>
        <v>31015</v>
      </c>
      <c r="AA87" s="1">
        <f>AB$3+AB$4*Z87+AB$5*Z87^2+AH87</f>
        <v>-0.20820053319671208</v>
      </c>
      <c r="AB87" s="1">
        <f t="shared" si="59"/>
        <v>-0.23457150178141933</v>
      </c>
      <c r="AC87" s="1">
        <f t="shared" si="60"/>
        <v>3.8408034976325583E-2</v>
      </c>
      <c r="AE87" s="1">
        <f t="shared" si="61"/>
        <v>3.6222741829056902E-5</v>
      </c>
      <c r="AF87" s="1">
        <f t="shared" si="62"/>
        <v>3.8408034976325583E-2</v>
      </c>
      <c r="AG87" s="2"/>
      <c r="AH87" s="1">
        <f>$AB$6*($AB$11/AI87*AJ87+$AB$12)</f>
        <v>3.2389501780516423E-2</v>
      </c>
      <c r="AI87" s="1">
        <f t="shared" si="64"/>
        <v>1.106754018549998</v>
      </c>
      <c r="AJ87" s="1">
        <f t="shared" si="65"/>
        <v>0.87242620660648662</v>
      </c>
      <c r="AK87" s="1">
        <f>$AB$7*SIN(AL87)</f>
        <v>-7.4159340549123723E-2</v>
      </c>
      <c r="AL87" s="1">
        <f>2*ATAN(AM87)</f>
        <v>-0.60714314519114321</v>
      </c>
      <c r="AM87" s="1">
        <f>SQRT((1+$AB$7)/(1-$AB$7))*TAN(AN87/2)</f>
        <v>-0.31325392708718641</v>
      </c>
      <c r="AN87" s="1">
        <f t="shared" si="85"/>
        <v>12.029884233853627</v>
      </c>
      <c r="AO87" s="1">
        <f t="shared" si="85"/>
        <v>12.029884351098907</v>
      </c>
      <c r="AP87" s="1">
        <f t="shared" si="85"/>
        <v>12.029885400525398</v>
      </c>
      <c r="AQ87" s="1">
        <f t="shared" si="85"/>
        <v>12.029894793590481</v>
      </c>
      <c r="AR87" s="1">
        <f t="shared" si="85"/>
        <v>12.029978865434167</v>
      </c>
      <c r="AS87" s="1">
        <f t="shared" si="85"/>
        <v>12.030731156469992</v>
      </c>
      <c r="AT87" s="1">
        <f t="shared" si="85"/>
        <v>12.03744796010567</v>
      </c>
      <c r="AU87" s="1">
        <f t="shared" si="69"/>
        <v>12.096321903588864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-0.24127989996993876</v>
      </c>
      <c r="Q88" s="271">
        <f t="shared" si="56"/>
        <v>41436.934999999998</v>
      </c>
      <c r="S88" s="2">
        <v>1</v>
      </c>
      <c r="Y88" s="1">
        <f t="shared" si="71"/>
        <v>-0.23894049578172111</v>
      </c>
      <c r="Z88" s="1">
        <f t="shared" si="57"/>
        <v>31097</v>
      </c>
      <c r="AA88" s="1">
        <f>AB$3+AB$4*Z88+AB$5*Z88^2+AH88</f>
        <v>-0.20858300418605102</v>
      </c>
      <c r="AB88" s="1">
        <f t="shared" si="59"/>
        <v>-0.23894049578172111</v>
      </c>
      <c r="AC88" s="1">
        <f t="shared" si="60"/>
        <v>3.5036299972105389E-2</v>
      </c>
      <c r="AE88" s="1">
        <f t="shared" si="61"/>
        <v>5.4728119558502963E-6</v>
      </c>
      <c r="AF88" s="1">
        <f t="shared" si="62"/>
        <v>3.5036299972105389E-2</v>
      </c>
      <c r="AG88" s="2"/>
      <c r="AH88" s="1">
        <f>$AB$6*($AB$11/AI88*AJ88+$AB$12)</f>
        <v>3.2696895783887722E-2</v>
      </c>
      <c r="AI88" s="1">
        <f t="shared" si="64"/>
        <v>1.1084294695952148</v>
      </c>
      <c r="AJ88" s="1">
        <f t="shared" si="65"/>
        <v>0.88342367388542808</v>
      </c>
      <c r="AK88" s="1">
        <f>$AB$7*SIN(AL88)</f>
        <v>-7.1687365627107466E-2</v>
      </c>
      <c r="AL88" s="1">
        <f>2*ATAN(AM88)</f>
        <v>-0.58416864830011617</v>
      </c>
      <c r="AM88" s="1">
        <f>SQRT((1+$AB$7)/(1-$AB$7))*TAN(AN88/2)</f>
        <v>-0.30068413622722573</v>
      </c>
      <c r="AN88" s="1">
        <f t="shared" si="85"/>
        <v>12.05045091676085</v>
      </c>
      <c r="AO88" s="1">
        <f t="shared" si="85"/>
        <v>12.050451037950387</v>
      </c>
      <c r="AP88" s="1">
        <f t="shared" si="85"/>
        <v>12.050452109799341</v>
      </c>
      <c r="AQ88" s="1">
        <f t="shared" si="85"/>
        <v>12.050461589633771</v>
      </c>
      <c r="AR88" s="1">
        <f t="shared" si="85"/>
        <v>12.050545430628825</v>
      </c>
      <c r="AS88" s="1">
        <f t="shared" si="85"/>
        <v>12.05128675886467</v>
      </c>
      <c r="AT88" s="1">
        <f t="shared" si="85"/>
        <v>12.057828197544609</v>
      </c>
      <c r="AU88" s="1">
        <f t="shared" si="69"/>
        <v>12.114576922558157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-0.24130514720379415</v>
      </c>
      <c r="Q89" s="271">
        <f t="shared" si="56"/>
        <v>41437.978999999999</v>
      </c>
      <c r="S89" s="2">
        <v>1</v>
      </c>
      <c r="Y89" s="1">
        <f t="shared" si="71"/>
        <v>-0.23588788899178975</v>
      </c>
      <c r="Z89" s="1">
        <f t="shared" si="57"/>
        <v>31100</v>
      </c>
      <c r="AA89" s="1">
        <f>AB$3+AB$4*Z89+AB$5*Z89^2+AH89</f>
        <v>-0.20859725820879599</v>
      </c>
      <c r="AB89" s="1">
        <f t="shared" si="59"/>
        <v>-0.23588788899178975</v>
      </c>
      <c r="AC89" s="1">
        <f t="shared" si="60"/>
        <v>3.8125147207002552E-2</v>
      </c>
      <c r="AE89" s="1">
        <f t="shared" si="61"/>
        <v>2.9346686535529049E-5</v>
      </c>
      <c r="AF89" s="1">
        <f t="shared" si="62"/>
        <v>3.8125147207002552E-2</v>
      </c>
      <c r="AG89" s="2"/>
      <c r="AH89" s="1">
        <f>$AB$6*($AB$11/AI89*AJ89+$AB$12)</f>
        <v>3.2707888994998172E-2</v>
      </c>
      <c r="AI89" s="1">
        <f t="shared" si="64"/>
        <v>1.1084897805601035</v>
      </c>
      <c r="AJ89" s="1">
        <f t="shared" si="65"/>
        <v>0.88381782671689302</v>
      </c>
      <c r="AK89" s="1">
        <f>$AB$7*SIN(AL89)</f>
        <v>-7.159605981668811E-2</v>
      </c>
      <c r="AL89" s="1">
        <f>2*ATAN(AM89)</f>
        <v>-0.58332680687791294</v>
      </c>
      <c r="AM89" s="1">
        <f>SQRT((1+$AB$7)/(1-$AB$7))*TAN(AN89/2)</f>
        <v>-0.30022521773039246</v>
      </c>
      <c r="AN89" s="1">
        <f t="shared" si="85"/>
        <v>12.051203943044628</v>
      </c>
      <c r="AO89" s="1">
        <f t="shared" si="85"/>
        <v>12.051204064369671</v>
      </c>
      <c r="AP89" s="1">
        <f t="shared" si="85"/>
        <v>12.051205136959311</v>
      </c>
      <c r="AQ89" s="1">
        <f t="shared" si="85"/>
        <v>12.051214619297621</v>
      </c>
      <c r="AR89" s="1">
        <f t="shared" si="85"/>
        <v>12.051298446664342</v>
      </c>
      <c r="AS89" s="1">
        <f t="shared" si="85"/>
        <v>12.052039338623292</v>
      </c>
      <c r="AT89" s="1">
        <f t="shared" si="85"/>
        <v>12.058574178904001</v>
      </c>
      <c r="AU89" s="1">
        <f t="shared" si="69"/>
        <v>12.115244789105814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-0.24980430870033468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-0.23778942807488898</v>
      </c>
      <c r="Z90" s="1">
        <f t="shared" ref="Z90:Z110" si="95">F90</f>
        <v>32106</v>
      </c>
      <c r="AA90" s="1">
        <f t="shared" ref="AA90:AA110" si="96">AB$3+AB$4*Z90+AB$5*Z90^2+AH90</f>
        <v>-0.21447768061809086</v>
      </c>
      <c r="AB90" s="1">
        <f t="shared" ref="AB90:AB110" si="97">G90-AH90</f>
        <v>-0.23778942807488898</v>
      </c>
      <c r="AC90" s="1">
        <f t="shared" ref="AC90:AC110" si="98">+G90-P90</f>
        <v>4.7341508707689522E-2</v>
      </c>
      <c r="AE90" s="1">
        <f t="shared" ref="AE90:AE110" si="99">+(G90-AA90)^2*S90</f>
        <v>1.4435735644371047E-4</v>
      </c>
      <c r="AF90" s="1">
        <f t="shared" ref="AF90:AF110" si="100">IF(S90&lt;&gt;0,G90-P90,-9999)</f>
        <v>4.7341508707689522E-2</v>
      </c>
      <c r="AG90" s="2"/>
      <c r="AH90" s="1">
        <f t="shared" ref="AH90:AH110" si="101">$AB$6*($AB$11/AI90*AJ90+$AB$12)</f>
        <v>3.5326628082243815E-2</v>
      </c>
      <c r="AI90" s="1">
        <f t="shared" ref="AI90:AI110" si="102">1+$AB$7*COS(AL90)</f>
        <v>1.1243100901755365</v>
      </c>
      <c r="AJ90" s="1">
        <f t="shared" ref="AJ90:AJ110" si="103">SIN(AL90+RADIANS($AB$9))</f>
        <v>0.98005053471180981</v>
      </c>
      <c r="AK90" s="1">
        <f t="shared" ref="AK90:AK110" si="104">$AB$7*SIN(AL90)</f>
        <v>-3.7987231378506472E-2</v>
      </c>
      <c r="AL90" s="1">
        <f t="shared" ref="AL90:AL110" si="105">2*ATAN(AM90)</f>
        <v>-0.29657224215632455</v>
      </c>
      <c r="AM90" s="1">
        <f t="shared" ref="AM90:AM110" si="106">SQRT((1+$AB$7)/(1-$AB$7))*TAN(AN90/2)</f>
        <v>-0.14938264321314029</v>
      </c>
      <c r="AN90" s="1">
        <f t="shared" ref="AN90:AN110" si="107">$AU90+$AB$7*SIN(AO90)</f>
        <v>12.305702221570218</v>
      </c>
      <c r="AO90" s="1">
        <f t="shared" ref="AO90:AO110" si="108">$AU90+$AB$7*SIN(AP90)</f>
        <v>12.3057023371023</v>
      </c>
      <c r="AP90" s="1">
        <f t="shared" ref="AP90:AP110" si="109">$AU90+$AB$7*SIN(AQ90)</f>
        <v>12.305703256990659</v>
      </c>
      <c r="AQ90" s="1">
        <f t="shared" ref="AQ90:AQ110" si="110">$AU90+$AB$7*SIN(AR90)</f>
        <v>12.305710581308329</v>
      </c>
      <c r="AR90" s="1">
        <f t="shared" ref="AR90:AR110" si="111">$AU90+$AB$7*SIN(AS90)</f>
        <v>12.305768898341256</v>
      </c>
      <c r="AS90" s="1">
        <f t="shared" ref="AS90:AS110" si="112">$AU90+$AB$7*SIN(AT90)</f>
        <v>12.306233192715084</v>
      </c>
      <c r="AT90" s="1">
        <f t="shared" ref="AT90:AT110" si="113">$AU90+$AB$7*SIN(AU90)</f>
        <v>12.309927662157547</v>
      </c>
      <c r="AU90" s="1">
        <f t="shared" ref="AU90:AU110" si="114">RADIANS($AB$9)+$AB$18*(F90-AB$15)</f>
        <v>12.339202704753477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-0.24980430870033468</v>
      </c>
      <c r="Q91" s="271">
        <f t="shared" si="93"/>
        <v>41787.04088</v>
      </c>
      <c r="S91" s="2">
        <v>1</v>
      </c>
      <c r="Y91" s="1">
        <f t="shared" si="94"/>
        <v>-0.23729942807635349</v>
      </c>
      <c r="Z91" s="1">
        <f t="shared" si="95"/>
        <v>32106</v>
      </c>
      <c r="AA91" s="1">
        <f t="shared" si="96"/>
        <v>-0.21447768061809086</v>
      </c>
      <c r="AB91" s="1">
        <f t="shared" si="97"/>
        <v>-0.23729942807635349</v>
      </c>
      <c r="AC91" s="1">
        <f t="shared" si="98"/>
        <v>4.7831508706225018E-2</v>
      </c>
      <c r="AE91" s="1">
        <f t="shared" si="99"/>
        <v>1.5637203942002033E-4</v>
      </c>
      <c r="AF91" s="1">
        <f t="shared" si="100"/>
        <v>4.7831508706225018E-2</v>
      </c>
      <c r="AG91" s="2"/>
      <c r="AH91" s="1">
        <f t="shared" si="101"/>
        <v>3.5326628082243815E-2</v>
      </c>
      <c r="AI91" s="1">
        <f t="shared" si="102"/>
        <v>1.1243100901755365</v>
      </c>
      <c r="AJ91" s="1">
        <f t="shared" si="103"/>
        <v>0.98005053471180981</v>
      </c>
      <c r="AK91" s="1">
        <f t="shared" si="104"/>
        <v>-3.7987231378506472E-2</v>
      </c>
      <c r="AL91" s="1">
        <f t="shared" si="105"/>
        <v>-0.29657224215632455</v>
      </c>
      <c r="AM91" s="1">
        <f t="shared" si="106"/>
        <v>-0.14938264321314029</v>
      </c>
      <c r="AN91" s="1">
        <f t="shared" si="107"/>
        <v>12.305702221570218</v>
      </c>
      <c r="AO91" s="1">
        <f t="shared" si="108"/>
        <v>12.3057023371023</v>
      </c>
      <c r="AP91" s="1">
        <f t="shared" si="109"/>
        <v>12.305703256990659</v>
      </c>
      <c r="AQ91" s="1">
        <f t="shared" si="110"/>
        <v>12.305710581308329</v>
      </c>
      <c r="AR91" s="1">
        <f t="shared" si="111"/>
        <v>12.305768898341256</v>
      </c>
      <c r="AS91" s="1">
        <f t="shared" si="112"/>
        <v>12.306233192715084</v>
      </c>
      <c r="AT91" s="1">
        <f t="shared" si="113"/>
        <v>12.309927662157547</v>
      </c>
      <c r="AU91" s="1">
        <f t="shared" si="114"/>
        <v>12.339202704753477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-0.24980430870033468</v>
      </c>
      <c r="Q92" s="271">
        <f t="shared" si="93"/>
        <v>41787.041019999997</v>
      </c>
      <c r="S92" s="2">
        <v>1</v>
      </c>
      <c r="Y92" s="1">
        <f t="shared" si="94"/>
        <v>-0.23715942807989018</v>
      </c>
      <c r="Z92" s="1">
        <f t="shared" si="95"/>
        <v>32106</v>
      </c>
      <c r="AA92" s="1">
        <f t="shared" si="96"/>
        <v>-0.21447768061809086</v>
      </c>
      <c r="AB92" s="1">
        <f t="shared" si="97"/>
        <v>-0.23715942807989018</v>
      </c>
      <c r="AC92" s="1">
        <f t="shared" si="98"/>
        <v>4.797150870268832E-2</v>
      </c>
      <c r="AE92" s="1">
        <f t="shared" si="99"/>
        <v>1.5989300590529284E-4</v>
      </c>
      <c r="AF92" s="1">
        <f t="shared" si="100"/>
        <v>4.797150870268832E-2</v>
      </c>
      <c r="AG92" s="2"/>
      <c r="AH92" s="1">
        <f t="shared" si="101"/>
        <v>3.5326628082243815E-2</v>
      </c>
      <c r="AI92" s="1">
        <f t="shared" si="102"/>
        <v>1.1243100901755365</v>
      </c>
      <c r="AJ92" s="1">
        <f t="shared" si="103"/>
        <v>0.98005053471180981</v>
      </c>
      <c r="AK92" s="1">
        <f t="shared" si="104"/>
        <v>-3.7987231378506472E-2</v>
      </c>
      <c r="AL92" s="1">
        <f t="shared" si="105"/>
        <v>-0.29657224215632455</v>
      </c>
      <c r="AM92" s="1">
        <f t="shared" si="106"/>
        <v>-0.14938264321314029</v>
      </c>
      <c r="AN92" s="1">
        <f t="shared" si="107"/>
        <v>12.305702221570218</v>
      </c>
      <c r="AO92" s="1">
        <f t="shared" si="108"/>
        <v>12.3057023371023</v>
      </c>
      <c r="AP92" s="1">
        <f t="shared" si="109"/>
        <v>12.305703256990659</v>
      </c>
      <c r="AQ92" s="1">
        <f t="shared" si="110"/>
        <v>12.305710581308329</v>
      </c>
      <c r="AR92" s="1">
        <f t="shared" si="111"/>
        <v>12.305768898341256</v>
      </c>
      <c r="AS92" s="1">
        <f t="shared" si="112"/>
        <v>12.306233192715084</v>
      </c>
      <c r="AT92" s="1">
        <f t="shared" si="113"/>
        <v>12.309927662157547</v>
      </c>
      <c r="AU92" s="1">
        <f t="shared" si="114"/>
        <v>12.339202704753477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-0.24980430870033468</v>
      </c>
      <c r="Q93" s="271">
        <f t="shared" si="93"/>
        <v>41787.042950000003</v>
      </c>
      <c r="S93" s="2">
        <v>1</v>
      </c>
      <c r="Y93" s="1">
        <f t="shared" si="94"/>
        <v>-0.2352294280740764</v>
      </c>
      <c r="Z93" s="1">
        <f t="shared" si="95"/>
        <v>32106</v>
      </c>
      <c r="AA93" s="1">
        <f t="shared" si="96"/>
        <v>-0.21447768061809086</v>
      </c>
      <c r="AB93" s="1">
        <f t="shared" si="97"/>
        <v>-0.2352294280740764</v>
      </c>
      <c r="AC93" s="1">
        <f t="shared" si="98"/>
        <v>4.9901508708502101E-2</v>
      </c>
      <c r="AE93" s="1">
        <f t="shared" si="99"/>
        <v>2.1242714526967894E-4</v>
      </c>
      <c r="AF93" s="1">
        <f t="shared" si="100"/>
        <v>4.9901508708502101E-2</v>
      </c>
      <c r="AG93" s="2"/>
      <c r="AH93" s="1">
        <f t="shared" si="101"/>
        <v>3.5326628082243815E-2</v>
      </c>
      <c r="AI93" s="1">
        <f t="shared" si="102"/>
        <v>1.1243100901755365</v>
      </c>
      <c r="AJ93" s="1">
        <f t="shared" si="103"/>
        <v>0.98005053471180981</v>
      </c>
      <c r="AK93" s="1">
        <f t="shared" si="104"/>
        <v>-3.7987231378506472E-2</v>
      </c>
      <c r="AL93" s="1">
        <f t="shared" si="105"/>
        <v>-0.29657224215632455</v>
      </c>
      <c r="AM93" s="1">
        <f t="shared" si="106"/>
        <v>-0.14938264321314029</v>
      </c>
      <c r="AN93" s="1">
        <f t="shared" si="107"/>
        <v>12.305702221570218</v>
      </c>
      <c r="AO93" s="1">
        <f t="shared" si="108"/>
        <v>12.3057023371023</v>
      </c>
      <c r="AP93" s="1">
        <f t="shared" si="109"/>
        <v>12.305703256990659</v>
      </c>
      <c r="AQ93" s="1">
        <f t="shared" si="110"/>
        <v>12.305710581308329</v>
      </c>
      <c r="AR93" s="1">
        <f t="shared" si="111"/>
        <v>12.305768898341256</v>
      </c>
      <c r="AS93" s="1">
        <f t="shared" si="112"/>
        <v>12.306233192715084</v>
      </c>
      <c r="AT93" s="1">
        <f t="shared" si="113"/>
        <v>12.309927662157547</v>
      </c>
      <c r="AU93" s="1">
        <f t="shared" si="114"/>
        <v>12.339202704753477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-0.2580102294680085</v>
      </c>
      <c r="Q94" s="271">
        <f t="shared" si="93"/>
        <v>42121.526200000197</v>
      </c>
      <c r="S94" s="2">
        <v>1</v>
      </c>
      <c r="Y94" s="1">
        <f t="shared" si="94"/>
        <v>-0.23991085070400706</v>
      </c>
      <c r="Z94" s="1">
        <f t="shared" si="95"/>
        <v>33070</v>
      </c>
      <c r="AA94" s="1">
        <f t="shared" si="96"/>
        <v>-0.22231537856581926</v>
      </c>
      <c r="AB94" s="1">
        <f t="shared" si="97"/>
        <v>-0.23991085070400706</v>
      </c>
      <c r="AC94" s="1">
        <f t="shared" si="98"/>
        <v>5.3794229666190685E-2</v>
      </c>
      <c r="AE94" s="1">
        <f t="shared" si="99"/>
        <v>3.2758751164278647E-4</v>
      </c>
      <c r="AF94" s="1">
        <f t="shared" si="100"/>
        <v>5.3794229666190685E-2</v>
      </c>
      <c r="AG94" s="2"/>
      <c r="AH94" s="1">
        <f t="shared" si="101"/>
        <v>3.569485090218924E-2</v>
      </c>
      <c r="AI94" s="1">
        <f t="shared" si="102"/>
        <v>1.1299671308782113</v>
      </c>
      <c r="AJ94" s="1">
        <f t="shared" si="103"/>
        <v>0.99679859907507595</v>
      </c>
      <c r="AK94" s="1">
        <f t="shared" si="104"/>
        <v>-2.1384944564156777E-3</v>
      </c>
      <c r="AL94" s="1">
        <f t="shared" si="105"/>
        <v>-1.6452632929185852E-2</v>
      </c>
      <c r="AM94" s="1">
        <f t="shared" si="106"/>
        <v>-8.226502034153543E-3</v>
      </c>
      <c r="AN94" s="1">
        <f t="shared" si="107"/>
        <v>12.551934017951133</v>
      </c>
      <c r="AO94" s="1">
        <f t="shared" si="108"/>
        <v>12.551934025820948</v>
      </c>
      <c r="AP94" s="1">
        <f t="shared" si="109"/>
        <v>12.551934086371414</v>
      </c>
      <c r="AQ94" s="1">
        <f t="shared" si="110"/>
        <v>12.551934552247525</v>
      </c>
      <c r="AR94" s="1">
        <f t="shared" si="111"/>
        <v>12.551938136704488</v>
      </c>
      <c r="AS94" s="1">
        <f t="shared" si="112"/>
        <v>12.551965715557674</v>
      </c>
      <c r="AT94" s="1">
        <f t="shared" si="113"/>
        <v>12.552177907207016</v>
      </c>
      <c r="AU94" s="1">
        <f t="shared" si="114"/>
        <v>12.553810488733941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-0.25918559213921061</v>
      </c>
      <c r="Q95" s="271">
        <f t="shared" si="93"/>
        <v>42169.2353</v>
      </c>
      <c r="S95" s="2">
        <v>1</v>
      </c>
      <c r="Y95" s="1">
        <f t="shared" si="94"/>
        <v>-0.24027152728065349</v>
      </c>
      <c r="Z95" s="1">
        <f t="shared" si="95"/>
        <v>33207.5</v>
      </c>
      <c r="AA95" s="1">
        <f t="shared" si="96"/>
        <v>-0.22361506485366861</v>
      </c>
      <c r="AB95" s="1">
        <f t="shared" si="97"/>
        <v>-0.24027152728065349</v>
      </c>
      <c r="AC95" s="1">
        <f t="shared" si="98"/>
        <v>5.448459214409912E-2</v>
      </c>
      <c r="AE95" s="1">
        <f t="shared" si="99"/>
        <v>3.5774184947370548E-4</v>
      </c>
      <c r="AF95" s="1">
        <f t="shared" si="100"/>
        <v>5.448459214409912E-2</v>
      </c>
      <c r="AG95" s="2"/>
      <c r="AH95" s="1">
        <f t="shared" si="101"/>
        <v>3.5570527285542004E-2</v>
      </c>
      <c r="AI95" s="1">
        <f t="shared" si="102"/>
        <v>1.1299483911348309</v>
      </c>
      <c r="AJ95" s="1">
        <f t="shared" si="103"/>
        <v>0.99279238492500022</v>
      </c>
      <c r="AK95" s="1">
        <f t="shared" si="104"/>
        <v>3.0730943238336831E-3</v>
      </c>
      <c r="AL95" s="1">
        <f t="shared" si="105"/>
        <v>2.3644168334169012E-2</v>
      </c>
      <c r="AM95" s="1">
        <f t="shared" si="106"/>
        <v>1.1822634955967529E-2</v>
      </c>
      <c r="AN95" s="1">
        <f t="shared" si="107"/>
        <v>12.587117640330778</v>
      </c>
      <c r="AO95" s="1">
        <f t="shared" si="108"/>
        <v>12.587117629028544</v>
      </c>
      <c r="AP95" s="1">
        <f t="shared" si="109"/>
        <v>12.587117542059337</v>
      </c>
      <c r="AQ95" s="1">
        <f t="shared" si="110"/>
        <v>12.587116872842801</v>
      </c>
      <c r="AR95" s="1">
        <f t="shared" si="111"/>
        <v>12.587111723310393</v>
      </c>
      <c r="AS95" s="1">
        <f t="shared" si="112"/>
        <v>12.58707209836054</v>
      </c>
      <c r="AT95" s="1">
        <f t="shared" si="113"/>
        <v>12.586767190856271</v>
      </c>
      <c r="AU95" s="1">
        <f t="shared" si="114"/>
        <v>12.58442103883489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-0.26799465298451403</v>
      </c>
      <c r="Q96" s="271">
        <f t="shared" si="93"/>
        <v>42525.232000000004</v>
      </c>
      <c r="S96" s="2">
        <v>1</v>
      </c>
      <c r="Y96" s="1">
        <f t="shared" si="94"/>
        <v>-0.24152924262684003</v>
      </c>
      <c r="Z96" s="1">
        <f t="shared" si="95"/>
        <v>34233.5</v>
      </c>
      <c r="AA96" s="1">
        <f t="shared" si="96"/>
        <v>-0.23471521035219298</v>
      </c>
      <c r="AB96" s="1">
        <f t="shared" si="97"/>
        <v>-0.24152924262684003</v>
      </c>
      <c r="AC96" s="1">
        <f t="shared" si="98"/>
        <v>5.9744852989995045E-2</v>
      </c>
      <c r="AE96" s="1">
        <f t="shared" si="99"/>
        <v>7.0041794540007805E-4</v>
      </c>
      <c r="AF96" s="1">
        <f t="shared" si="100"/>
        <v>5.9744852989995045E-2</v>
      </c>
      <c r="AG96" s="2"/>
      <c r="AH96" s="1">
        <f t="shared" si="101"/>
        <v>3.3279442632321042E-2</v>
      </c>
      <c r="AI96" s="1">
        <f t="shared" si="102"/>
        <v>1.1233217745693316</v>
      </c>
      <c r="AJ96" s="1">
        <f t="shared" si="103"/>
        <v>0.91387785369140329</v>
      </c>
      <c r="AK96" s="1">
        <f t="shared" si="104"/>
        <v>4.1082455918861088E-2</v>
      </c>
      <c r="AL96" s="1">
        <f t="shared" si="105"/>
        <v>0.32156953696844154</v>
      </c>
      <c r="AM96" s="1">
        <f t="shared" si="106"/>
        <v>0.16218476935835704</v>
      </c>
      <c r="AN96" s="1">
        <f t="shared" si="107"/>
        <v>12.849093399120195</v>
      </c>
      <c r="AO96" s="1">
        <f t="shared" si="108"/>
        <v>12.849093278379415</v>
      </c>
      <c r="AP96" s="1">
        <f t="shared" si="109"/>
        <v>12.849092311093385</v>
      </c>
      <c r="AQ96" s="1">
        <f t="shared" si="110"/>
        <v>12.84908456192122</v>
      </c>
      <c r="AR96" s="1">
        <f t="shared" si="111"/>
        <v>12.849022481979727</v>
      </c>
      <c r="AS96" s="1">
        <f t="shared" si="112"/>
        <v>12.848525189342004</v>
      </c>
      <c r="AT96" s="1">
        <f t="shared" si="113"/>
        <v>12.844544190431158</v>
      </c>
      <c r="AU96" s="1">
        <f t="shared" si="114"/>
        <v>12.8128313981336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-0.27622943777741849</v>
      </c>
      <c r="Q97" s="271">
        <f t="shared" si="93"/>
        <v>42855.555099999998</v>
      </c>
      <c r="S97" s="2">
        <v>1</v>
      </c>
      <c r="Y97" s="1">
        <f t="shared" si="94"/>
        <v>-0.23813475257639141</v>
      </c>
      <c r="Z97" s="1">
        <f t="shared" si="95"/>
        <v>35185.5</v>
      </c>
      <c r="AA97" s="1">
        <f t="shared" si="96"/>
        <v>-0.24706208520273829</v>
      </c>
      <c r="AB97" s="1">
        <f t="shared" si="97"/>
        <v>-0.23813475257639141</v>
      </c>
      <c r="AC97" s="1">
        <f t="shared" si="98"/>
        <v>6.7262037775707273E-2</v>
      </c>
      <c r="AE97" s="1">
        <f t="shared" si="99"/>
        <v>1.4512050405653511E-3</v>
      </c>
      <c r="AF97" s="1">
        <f t="shared" si="100"/>
        <v>6.7262037775707273E-2</v>
      </c>
      <c r="AG97" s="2"/>
      <c r="AH97" s="1">
        <f t="shared" si="101"/>
        <v>2.9167352574680193E-2</v>
      </c>
      <c r="AI97" s="1">
        <f t="shared" si="102"/>
        <v>1.1078293859781509</v>
      </c>
      <c r="AJ97" s="1">
        <f t="shared" si="103"/>
        <v>0.77189567062399</v>
      </c>
      <c r="AK97" s="1">
        <f t="shared" si="104"/>
        <v>7.2586856846327028E-2</v>
      </c>
      <c r="AL97" s="1">
        <f t="shared" si="105"/>
        <v>0.59248725361061916</v>
      </c>
      <c r="AM97" s="1">
        <f t="shared" si="106"/>
        <v>0.3052251907802121</v>
      </c>
      <c r="AN97" s="1">
        <f t="shared" si="107"/>
        <v>13.089733509105113</v>
      </c>
      <c r="AO97" s="1">
        <f t="shared" si="108"/>
        <v>13.089733389289716</v>
      </c>
      <c r="AP97" s="1">
        <f t="shared" si="109"/>
        <v>13.08973232507222</v>
      </c>
      <c r="AQ97" s="1">
        <f t="shared" si="110"/>
        <v>13.089722872568872</v>
      </c>
      <c r="AR97" s="1">
        <f t="shared" si="111"/>
        <v>13.089638916599339</v>
      </c>
      <c r="AS97" s="1">
        <f t="shared" si="112"/>
        <v>13.088893408335721</v>
      </c>
      <c r="AT97" s="1">
        <f t="shared" si="113"/>
        <v>13.082287419066244</v>
      </c>
      <c r="AU97" s="1">
        <f t="shared" si="114"/>
        <v>13.024767715923437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-0.27622943777741849</v>
      </c>
      <c r="Q98" s="271">
        <f t="shared" si="93"/>
        <v>42855.555500000002</v>
      </c>
      <c r="S98" s="2">
        <v>1</v>
      </c>
      <c r="Y98" s="1">
        <f t="shared" si="94"/>
        <v>-0.23773475257194435</v>
      </c>
      <c r="Z98" s="1">
        <f t="shared" si="95"/>
        <v>35185.5</v>
      </c>
      <c r="AA98" s="1">
        <f t="shared" si="96"/>
        <v>-0.24706208520273829</v>
      </c>
      <c r="AB98" s="1">
        <f t="shared" si="97"/>
        <v>-0.23773475257194435</v>
      </c>
      <c r="AC98" s="1">
        <f t="shared" si="98"/>
        <v>6.7662037780154338E-2</v>
      </c>
      <c r="AE98" s="1">
        <f t="shared" si="99"/>
        <v>1.4818407890685495E-3</v>
      </c>
      <c r="AF98" s="1">
        <f t="shared" si="100"/>
        <v>6.7662037780154338E-2</v>
      </c>
      <c r="AG98" s="2"/>
      <c r="AH98" s="1">
        <f t="shared" si="101"/>
        <v>2.9167352574680193E-2</v>
      </c>
      <c r="AI98" s="1">
        <f t="shared" si="102"/>
        <v>1.1078293859781509</v>
      </c>
      <c r="AJ98" s="1">
        <f t="shared" si="103"/>
        <v>0.77189567062399</v>
      </c>
      <c r="AK98" s="1">
        <f t="shared" si="104"/>
        <v>7.2586856846327028E-2</v>
      </c>
      <c r="AL98" s="1">
        <f t="shared" si="105"/>
        <v>0.59248725361061916</v>
      </c>
      <c r="AM98" s="1">
        <f t="shared" si="106"/>
        <v>0.3052251907802121</v>
      </c>
      <c r="AN98" s="1">
        <f t="shared" si="107"/>
        <v>13.089733509105113</v>
      </c>
      <c r="AO98" s="1">
        <f t="shared" si="108"/>
        <v>13.089733389289716</v>
      </c>
      <c r="AP98" s="1">
        <f t="shared" si="109"/>
        <v>13.08973232507222</v>
      </c>
      <c r="AQ98" s="1">
        <f t="shared" si="110"/>
        <v>13.089722872568872</v>
      </c>
      <c r="AR98" s="1">
        <f t="shared" si="111"/>
        <v>13.089638916599339</v>
      </c>
      <c r="AS98" s="1">
        <f t="shared" si="112"/>
        <v>13.088893408335721</v>
      </c>
      <c r="AT98" s="1">
        <f t="shared" si="113"/>
        <v>13.082287419066244</v>
      </c>
      <c r="AU98" s="1">
        <f t="shared" si="114"/>
        <v>13.024767715923437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-0.27622943777741849</v>
      </c>
      <c r="Q99" s="271">
        <f t="shared" si="93"/>
        <v>42855.555899999999</v>
      </c>
      <c r="S99" s="2">
        <v>1</v>
      </c>
      <c r="Y99" s="1">
        <f t="shared" si="94"/>
        <v>-0.23733475257477324</v>
      </c>
      <c r="Z99" s="1">
        <f t="shared" si="95"/>
        <v>35185.5</v>
      </c>
      <c r="AA99" s="1">
        <f t="shared" si="96"/>
        <v>-0.24706208520273829</v>
      </c>
      <c r="AB99" s="1">
        <f t="shared" si="97"/>
        <v>-0.23733475257477324</v>
      </c>
      <c r="AC99" s="1">
        <f t="shared" si="98"/>
        <v>6.8062037777325446E-2</v>
      </c>
      <c r="AE99" s="1">
        <f t="shared" si="99"/>
        <v>1.5127965370128711E-3</v>
      </c>
      <c r="AF99" s="1">
        <f t="shared" si="100"/>
        <v>6.8062037777325446E-2</v>
      </c>
      <c r="AG99" s="2"/>
      <c r="AH99" s="1">
        <f t="shared" si="101"/>
        <v>2.9167352574680193E-2</v>
      </c>
      <c r="AI99" s="1">
        <f t="shared" si="102"/>
        <v>1.1078293859781509</v>
      </c>
      <c r="AJ99" s="1">
        <f t="shared" si="103"/>
        <v>0.77189567062399</v>
      </c>
      <c r="AK99" s="1">
        <f t="shared" si="104"/>
        <v>7.2586856846327028E-2</v>
      </c>
      <c r="AL99" s="1">
        <f t="shared" si="105"/>
        <v>0.59248725361061916</v>
      </c>
      <c r="AM99" s="1">
        <f t="shared" si="106"/>
        <v>0.3052251907802121</v>
      </c>
      <c r="AN99" s="1">
        <f t="shared" si="107"/>
        <v>13.089733509105113</v>
      </c>
      <c r="AO99" s="1">
        <f t="shared" si="108"/>
        <v>13.089733389289716</v>
      </c>
      <c r="AP99" s="1">
        <f t="shared" si="109"/>
        <v>13.08973232507222</v>
      </c>
      <c r="AQ99" s="1">
        <f t="shared" si="110"/>
        <v>13.089722872568872</v>
      </c>
      <c r="AR99" s="1">
        <f t="shared" si="111"/>
        <v>13.089638916599339</v>
      </c>
      <c r="AS99" s="1">
        <f t="shared" si="112"/>
        <v>13.088893408335721</v>
      </c>
      <c r="AT99" s="1">
        <f t="shared" si="113"/>
        <v>13.082287419066244</v>
      </c>
      <c r="AU99" s="1">
        <f t="shared" si="114"/>
        <v>13.024767715923437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-0.27636399892039692</v>
      </c>
      <c r="Q100" s="271">
        <f t="shared" si="93"/>
        <v>42860.932999999997</v>
      </c>
      <c r="S100" s="2">
        <v>1</v>
      </c>
      <c r="Y100" s="1">
        <f t="shared" si="94"/>
        <v>-0.23832513998180288</v>
      </c>
      <c r="Z100" s="1">
        <f t="shared" si="95"/>
        <v>35201</v>
      </c>
      <c r="AA100" s="1">
        <f t="shared" si="96"/>
        <v>-0.24727765894050679</v>
      </c>
      <c r="AB100" s="1">
        <f t="shared" si="97"/>
        <v>-0.23832513998180288</v>
      </c>
      <c r="AC100" s="1">
        <f t="shared" si="98"/>
        <v>6.7125198918484175E-2</v>
      </c>
      <c r="AE100" s="1">
        <f t="shared" si="99"/>
        <v>1.446954789350256E-3</v>
      </c>
      <c r="AF100" s="1">
        <f t="shared" si="100"/>
        <v>6.7125198918484175E-2</v>
      </c>
      <c r="AG100" s="2"/>
      <c r="AH100" s="1">
        <f t="shared" si="101"/>
        <v>2.908633997989013E-2</v>
      </c>
      <c r="AI100" s="1">
        <f t="shared" si="102"/>
        <v>1.1075131012007946</v>
      </c>
      <c r="AJ100" s="1">
        <f t="shared" si="103"/>
        <v>0.7691271297300285</v>
      </c>
      <c r="AK100" s="1">
        <f t="shared" si="104"/>
        <v>7.305450935734159E-2</v>
      </c>
      <c r="AL100" s="1">
        <f t="shared" si="105"/>
        <v>0.59683058392105415</v>
      </c>
      <c r="AM100" s="1">
        <f t="shared" si="106"/>
        <v>0.30760075187821506</v>
      </c>
      <c r="AN100" s="1">
        <f t="shared" si="107"/>
        <v>13.093621378252118</v>
      </c>
      <c r="AO100" s="1">
        <f t="shared" si="108"/>
        <v>13.093621259178986</v>
      </c>
      <c r="AP100" s="1">
        <f t="shared" si="109"/>
        <v>13.093620199168333</v>
      </c>
      <c r="AQ100" s="1">
        <f t="shared" si="110"/>
        <v>13.093610762789654</v>
      </c>
      <c r="AR100" s="1">
        <f t="shared" si="111"/>
        <v>13.093526760973031</v>
      </c>
      <c r="AS100" s="1">
        <f t="shared" si="112"/>
        <v>13.092779165039939</v>
      </c>
      <c r="AT100" s="1">
        <f t="shared" si="113"/>
        <v>13.086139945623497</v>
      </c>
      <c r="AU100" s="1">
        <f t="shared" si="114"/>
        <v>13.028218359752998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-0.28601894869836819</v>
      </c>
      <c r="Q101" s="271">
        <f t="shared" si="93"/>
        <v>43245.213300000003</v>
      </c>
      <c r="S101" s="2">
        <v>1</v>
      </c>
      <c r="Y101" s="1">
        <f t="shared" si="94"/>
        <v>-0.23029187501994475</v>
      </c>
      <c r="Z101" s="1">
        <f t="shared" si="95"/>
        <v>36308.5</v>
      </c>
      <c r="AA101" s="1">
        <f t="shared" si="96"/>
        <v>-0.26368687367663046</v>
      </c>
      <c r="AB101" s="1">
        <f t="shared" si="97"/>
        <v>-0.23029187501994475</v>
      </c>
      <c r="AC101" s="1">
        <f t="shared" si="98"/>
        <v>7.8059148700161174E-2</v>
      </c>
      <c r="AE101" s="1">
        <f t="shared" si="99"/>
        <v>3.1055067407604353E-3</v>
      </c>
      <c r="AF101" s="1">
        <f t="shared" si="100"/>
        <v>7.8059148700161174E-2</v>
      </c>
      <c r="AG101" s="2"/>
      <c r="AH101" s="1">
        <f t="shared" si="101"/>
        <v>2.2332075021737726E-2</v>
      </c>
      <c r="AI101" s="1">
        <f t="shared" si="102"/>
        <v>1.0807998639191154</v>
      </c>
      <c r="AJ101" s="1">
        <f t="shared" si="103"/>
        <v>0.54325180064554468</v>
      </c>
      <c r="AK101" s="1">
        <f t="shared" si="104"/>
        <v>0.10182048054250505</v>
      </c>
      <c r="AL101" s="1">
        <f t="shared" si="105"/>
        <v>0.8999993689816046</v>
      </c>
      <c r="AM101" s="1">
        <f t="shared" si="106"/>
        <v>0.48305467648583078</v>
      </c>
      <c r="AN101" s="1">
        <f t="shared" si="107"/>
        <v>13.368181608275298</v>
      </c>
      <c r="AO101" s="1">
        <f t="shared" si="108"/>
        <v>13.368181559516371</v>
      </c>
      <c r="AP101" s="1">
        <f t="shared" si="109"/>
        <v>13.368181020101408</v>
      </c>
      <c r="AQ101" s="1">
        <f t="shared" si="110"/>
        <v>13.36817505262977</v>
      </c>
      <c r="AR101" s="1">
        <f t="shared" si="111"/>
        <v>13.368109037787969</v>
      </c>
      <c r="AS101" s="1">
        <f t="shared" si="112"/>
        <v>13.367379052199029</v>
      </c>
      <c r="AT101" s="1">
        <f t="shared" si="113"/>
        <v>13.359343209034654</v>
      </c>
      <c r="AU101" s="1">
        <f t="shared" si="114"/>
        <v>13.274772426929724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-0.29556814083926569</v>
      </c>
      <c r="Q102" s="271">
        <f t="shared" si="93"/>
        <v>43622.201200000003</v>
      </c>
      <c r="S102" s="2">
        <v>1</v>
      </c>
      <c r="Y102" s="1">
        <f t="shared" si="94"/>
        <v>-0.22684066943882014</v>
      </c>
      <c r="Z102" s="1">
        <f t="shared" si="95"/>
        <v>37395</v>
      </c>
      <c r="AA102" s="1">
        <f t="shared" si="96"/>
        <v>-0.28125347139615076</v>
      </c>
      <c r="AB102" s="1">
        <f t="shared" si="97"/>
        <v>-0.22684066943882014</v>
      </c>
      <c r="AC102" s="1">
        <f t="shared" si="98"/>
        <v>8.3042140843560486E-2</v>
      </c>
      <c r="AE102" s="1">
        <f t="shared" si="99"/>
        <v>4.723465325099061E-3</v>
      </c>
      <c r="AF102" s="1">
        <f t="shared" si="100"/>
        <v>8.3042140843560486E-2</v>
      </c>
      <c r="AG102" s="2"/>
      <c r="AH102" s="1">
        <f t="shared" si="101"/>
        <v>1.4314669443114932E-2</v>
      </c>
      <c r="AI102" s="1">
        <f t="shared" si="102"/>
        <v>1.0493165616139555</v>
      </c>
      <c r="AJ102" s="1">
        <f t="shared" si="103"/>
        <v>0.28849936652592928</v>
      </c>
      <c r="AK102" s="1">
        <f t="shared" si="104"/>
        <v>0.12026597614384188</v>
      </c>
      <c r="AL102" s="1">
        <f t="shared" si="105"/>
        <v>1.1816456284370913</v>
      </c>
      <c r="AM102" s="1">
        <f t="shared" si="106"/>
        <v>0.67074798858132456</v>
      </c>
      <c r="AN102" s="1">
        <f t="shared" si="107"/>
        <v>13.630292671607418</v>
      </c>
      <c r="AO102" s="1">
        <f t="shared" si="108"/>
        <v>13.63029266415783</v>
      </c>
      <c r="AP102" s="1">
        <f t="shared" si="109"/>
        <v>13.630292546099081</v>
      </c>
      <c r="AQ102" s="1">
        <f t="shared" si="110"/>
        <v>13.63029067514428</v>
      </c>
      <c r="AR102" s="1">
        <f t="shared" si="111"/>
        <v>13.630261025731846</v>
      </c>
      <c r="AS102" s="1">
        <f t="shared" si="112"/>
        <v>13.629791376415316</v>
      </c>
      <c r="AT102" s="1">
        <f t="shared" si="113"/>
        <v>13.62240424566251</v>
      </c>
      <c r="AU102" s="1">
        <f t="shared" si="114"/>
        <v>13.516651428272851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-0.30534067968866546</v>
      </c>
      <c r="Q103" s="271">
        <f t="shared" si="93"/>
        <v>44004.917800000003</v>
      </c>
      <c r="S103" s="2">
        <v>1</v>
      </c>
      <c r="Y103" s="1">
        <f t="shared" si="94"/>
        <v>-0.21901136984244776</v>
      </c>
      <c r="Z103" s="1">
        <f t="shared" si="95"/>
        <v>38498</v>
      </c>
      <c r="AA103" s="1">
        <f t="shared" si="96"/>
        <v>-0.29987170983967504</v>
      </c>
      <c r="AB103" s="1">
        <f t="shared" si="97"/>
        <v>-0.21901136984244776</v>
      </c>
      <c r="AC103" s="1">
        <f t="shared" si="98"/>
        <v>9.1798279695208096E-2</v>
      </c>
      <c r="AE103" s="1">
        <f t="shared" si="99"/>
        <v>7.4527497385242555E-3</v>
      </c>
      <c r="AF103" s="1">
        <f t="shared" si="100"/>
        <v>9.1798279695208096E-2</v>
      </c>
      <c r="AG103" s="2"/>
      <c r="AH103" s="1">
        <f t="shared" si="101"/>
        <v>5.4689698489903977E-3</v>
      </c>
      <c r="AI103" s="1">
        <f t="shared" si="102"/>
        <v>1.0156359356211848</v>
      </c>
      <c r="AJ103" s="1">
        <f t="shared" si="103"/>
        <v>2.408873059104167E-2</v>
      </c>
      <c r="AK103" s="1">
        <f t="shared" si="104"/>
        <v>0.12904086865991088</v>
      </c>
      <c r="AL103" s="1">
        <f t="shared" si="105"/>
        <v>1.4502137606361598</v>
      </c>
      <c r="AM103" s="1">
        <f t="shared" si="106"/>
        <v>0.88614396953100161</v>
      </c>
      <c r="AN103" s="1">
        <f t="shared" si="107"/>
        <v>13.888180023377929</v>
      </c>
      <c r="AO103" s="1">
        <f t="shared" si="108"/>
        <v>13.888180023212323</v>
      </c>
      <c r="AP103" s="1">
        <f t="shared" si="109"/>
        <v>13.888180018042133</v>
      </c>
      <c r="AQ103" s="1">
        <f t="shared" si="110"/>
        <v>13.888179856630789</v>
      </c>
      <c r="AR103" s="1">
        <f t="shared" si="111"/>
        <v>13.888174817481248</v>
      </c>
      <c r="AS103" s="1">
        <f t="shared" si="112"/>
        <v>13.888017548944497</v>
      </c>
      <c r="AT103" s="1">
        <f t="shared" si="113"/>
        <v>13.883157221097244</v>
      </c>
      <c r="AU103" s="1">
        <f t="shared" si="114"/>
        <v>13.762203695628092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-0.29521963602542667</v>
      </c>
      <c r="Q104" s="271">
        <f t="shared" si="93"/>
        <v>43608.495199999998</v>
      </c>
      <c r="S104" s="2">
        <v>1</v>
      </c>
      <c r="Y104" s="1">
        <f t="shared" si="94"/>
        <v>-0.22748572430762853</v>
      </c>
      <c r="Z104" s="1">
        <f t="shared" si="95"/>
        <v>37355.5</v>
      </c>
      <c r="AA104" s="1">
        <f t="shared" si="96"/>
        <v>-0.28059731172149632</v>
      </c>
      <c r="AB104" s="1">
        <f t="shared" si="97"/>
        <v>-0.22748572430762853</v>
      </c>
      <c r="AC104" s="1">
        <f t="shared" si="98"/>
        <v>8.2356236021728479E-2</v>
      </c>
      <c r="AE104" s="1">
        <f t="shared" si="99"/>
        <v>4.5878827965944715E-3</v>
      </c>
      <c r="AF104" s="1">
        <f t="shared" si="100"/>
        <v>8.2356236021728479E-2</v>
      </c>
      <c r="AG104" s="2"/>
      <c r="AH104" s="1">
        <f t="shared" si="101"/>
        <v>1.4622324303930354E-2</v>
      </c>
      <c r="AI104" s="1">
        <f t="shared" si="102"/>
        <v>1.0505100623095742</v>
      </c>
      <c r="AJ104" s="1">
        <f t="shared" si="103"/>
        <v>0.29800639728240286</v>
      </c>
      <c r="AK104" s="1">
        <f t="shared" si="104"/>
        <v>0.11976961999078539</v>
      </c>
      <c r="AL104" s="1">
        <f t="shared" si="105"/>
        <v>1.1717013461764119</v>
      </c>
      <c r="AM104" s="1">
        <f t="shared" si="106"/>
        <v>0.66356277079068304</v>
      </c>
      <c r="AN104" s="1">
        <f t="shared" si="107"/>
        <v>13.620901503761583</v>
      </c>
      <c r="AO104" s="1">
        <f t="shared" si="108"/>
        <v>13.620901495599114</v>
      </c>
      <c r="AP104" s="1">
        <f t="shared" si="109"/>
        <v>13.620901368388722</v>
      </c>
      <c r="AQ104" s="1">
        <f t="shared" si="110"/>
        <v>13.620899385844851</v>
      </c>
      <c r="AR104" s="1">
        <f t="shared" si="111"/>
        <v>13.620868489262424</v>
      </c>
      <c r="AS104" s="1">
        <f t="shared" si="112"/>
        <v>13.620387204391537</v>
      </c>
      <c r="AT104" s="1">
        <f t="shared" si="113"/>
        <v>13.612941968832631</v>
      </c>
      <c r="AU104" s="1">
        <f t="shared" si="114"/>
        <v>13.507857852062033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-0.29207884865242678</v>
      </c>
      <c r="Q105" s="271">
        <f t="shared" si="93"/>
        <v>43484.797100000003</v>
      </c>
      <c r="S105" s="2">
        <v>1</v>
      </c>
      <c r="Y105" s="1">
        <f t="shared" si="94"/>
        <v>-0.23037364802624191</v>
      </c>
      <c r="Z105" s="1">
        <f t="shared" si="95"/>
        <v>36999</v>
      </c>
      <c r="AA105" s="1">
        <f t="shared" si="96"/>
        <v>-0.27472640062364112</v>
      </c>
      <c r="AB105" s="1">
        <f t="shared" si="97"/>
        <v>-0.23037364802624191</v>
      </c>
      <c r="AC105" s="1">
        <f t="shared" si="98"/>
        <v>7.9057648654970503E-2</v>
      </c>
      <c r="AE105" s="1">
        <f t="shared" si="99"/>
        <v>3.8075317843177222E-3</v>
      </c>
      <c r="AF105" s="1">
        <f t="shared" si="100"/>
        <v>7.9057648654970503E-2</v>
      </c>
      <c r="AG105" s="2"/>
      <c r="AH105" s="1">
        <f t="shared" si="101"/>
        <v>1.7352448028785643E-2</v>
      </c>
      <c r="AI105" s="1">
        <f t="shared" si="102"/>
        <v>1.0611586553752521</v>
      </c>
      <c r="AJ105" s="1">
        <f t="shared" si="103"/>
        <v>0.38330612568633021</v>
      </c>
      <c r="AK105" s="1">
        <f t="shared" si="104"/>
        <v>0.11469806946912992</v>
      </c>
      <c r="AL105" s="1">
        <f t="shared" si="105"/>
        <v>1.0809316472313959</v>
      </c>
      <c r="AM105" s="1">
        <f t="shared" si="106"/>
        <v>0.60006300150046399</v>
      </c>
      <c r="AN105" s="1">
        <f t="shared" si="107"/>
        <v>13.535663605862508</v>
      </c>
      <c r="AO105" s="1">
        <f t="shared" si="108"/>
        <v>13.535663588827672</v>
      </c>
      <c r="AP105" s="1">
        <f t="shared" si="109"/>
        <v>13.535663357237981</v>
      </c>
      <c r="AQ105" s="1">
        <f t="shared" si="110"/>
        <v>13.535660208768983</v>
      </c>
      <c r="AR105" s="1">
        <f t="shared" si="111"/>
        <v>13.535617406668386</v>
      </c>
      <c r="AS105" s="1">
        <f t="shared" si="112"/>
        <v>13.535035794780185</v>
      </c>
      <c r="AT105" s="1">
        <f t="shared" si="113"/>
        <v>13.527180774429548</v>
      </c>
      <c r="AU105" s="1">
        <f t="shared" si="114"/>
        <v>13.428493043982121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-0.29402930769110996</v>
      </c>
      <c r="Q106" s="271">
        <f t="shared" si="93"/>
        <v>43561.6584</v>
      </c>
      <c r="S106" s="2">
        <v>1</v>
      </c>
      <c r="Y106" s="1">
        <f t="shared" si="94"/>
        <v>-0.22319189207181084</v>
      </c>
      <c r="Z106" s="1">
        <f t="shared" si="95"/>
        <v>37220.5</v>
      </c>
      <c r="AA106" s="1">
        <f t="shared" si="96"/>
        <v>-0.27836281561305498</v>
      </c>
      <c r="AB106" s="1">
        <f t="shared" si="97"/>
        <v>-0.22319189207181084</v>
      </c>
      <c r="AC106" s="1">
        <f t="shared" si="98"/>
        <v>8.650390769735411E-2</v>
      </c>
      <c r="AE106" s="1">
        <f t="shared" si="99"/>
        <v>5.0179394516213236E-3</v>
      </c>
      <c r="AF106" s="1">
        <f t="shared" si="100"/>
        <v>8.650390769735411E-2</v>
      </c>
      <c r="AG106" s="2"/>
      <c r="AH106" s="1">
        <f t="shared" si="101"/>
        <v>1.5666492078054976E-2</v>
      </c>
      <c r="AI106" s="1">
        <f t="shared" si="102"/>
        <v>1.0545708079627438</v>
      </c>
      <c r="AJ106" s="1">
        <f t="shared" si="103"/>
        <v>0.3304315296468191</v>
      </c>
      <c r="AK106" s="1">
        <f t="shared" si="104"/>
        <v>0.11797480741898898</v>
      </c>
      <c r="AL106" s="1">
        <f t="shared" si="105"/>
        <v>1.1375440716849043</v>
      </c>
      <c r="AM106" s="1">
        <f t="shared" si="106"/>
        <v>0.63923745157412826</v>
      </c>
      <c r="AN106" s="1">
        <f t="shared" si="107"/>
        <v>13.588724724083461</v>
      </c>
      <c r="AO106" s="1">
        <f t="shared" si="108"/>
        <v>13.588724713101042</v>
      </c>
      <c r="AP106" s="1">
        <f t="shared" si="109"/>
        <v>13.588724551043541</v>
      </c>
      <c r="AQ106" s="1">
        <f t="shared" si="110"/>
        <v>13.588722159714429</v>
      </c>
      <c r="AR106" s="1">
        <f t="shared" si="111"/>
        <v>13.588686874222532</v>
      </c>
      <c r="AS106" s="1">
        <f t="shared" si="112"/>
        <v>13.588166452317102</v>
      </c>
      <c r="AT106" s="1">
        <f t="shared" si="113"/>
        <v>13.580541517699576</v>
      </c>
      <c r="AU106" s="1">
        <f t="shared" si="114"/>
        <v>13.477803857417467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-0.30228882081614339</v>
      </c>
      <c r="Q107" s="271">
        <f t="shared" si="93"/>
        <v>43885.732799999998</v>
      </c>
      <c r="S107" s="2">
        <v>1</v>
      </c>
      <c r="Y107" s="1">
        <f t="shared" si="94"/>
        <v>-0.21958388497878101</v>
      </c>
      <c r="Z107" s="1">
        <f t="shared" si="95"/>
        <v>38154.5</v>
      </c>
      <c r="AA107" s="1">
        <f t="shared" si="96"/>
        <v>-0.29402953583816993</v>
      </c>
      <c r="AB107" s="1">
        <f t="shared" si="97"/>
        <v>-0.21958388497878101</v>
      </c>
      <c r="AC107" s="1">
        <f t="shared" si="98"/>
        <v>9.0964220815335839E-2</v>
      </c>
      <c r="AE107" s="1">
        <f t="shared" si="99"/>
        <v>6.8401064118622287E-3</v>
      </c>
      <c r="AF107" s="1">
        <f t="shared" si="100"/>
        <v>9.0964220815335839E-2</v>
      </c>
      <c r="AG107" s="2"/>
      <c r="AH107" s="1">
        <f t="shared" si="101"/>
        <v>8.259284977973444E-3</v>
      </c>
      <c r="AI107" s="1">
        <f t="shared" si="102"/>
        <v>1.0261223887016662</v>
      </c>
      <c r="AJ107" s="1">
        <f t="shared" si="103"/>
        <v>0.10565392403622502</v>
      </c>
      <c r="AK107" s="1">
        <f t="shared" si="104"/>
        <v>0.12733282795796719</v>
      </c>
      <c r="AL107" s="1">
        <f t="shared" si="105"/>
        <v>1.3684533386932238</v>
      </c>
      <c r="AM107" s="1">
        <f t="shared" si="106"/>
        <v>0.81567602142493756</v>
      </c>
      <c r="AN107" s="1">
        <f t="shared" si="107"/>
        <v>13.808771452797128</v>
      </c>
      <c r="AO107" s="1">
        <f t="shared" si="108"/>
        <v>13.808771452036332</v>
      </c>
      <c r="AP107" s="1">
        <f t="shared" si="109"/>
        <v>13.808771433889024</v>
      </c>
      <c r="AQ107" s="1">
        <f t="shared" si="110"/>
        <v>13.808771001019856</v>
      </c>
      <c r="AR107" s="1">
        <f t="shared" si="111"/>
        <v>13.808760675920571</v>
      </c>
      <c r="AS107" s="1">
        <f t="shared" si="112"/>
        <v>13.808514487068743</v>
      </c>
      <c r="AT107" s="1">
        <f t="shared" si="113"/>
        <v>13.802696148194192</v>
      </c>
      <c r="AU107" s="1">
        <f t="shared" si="114"/>
        <v>13.68573297592136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-0.30228882081614339</v>
      </c>
      <c r="Q108" s="271">
        <f t="shared" si="93"/>
        <v>43885.7336</v>
      </c>
      <c r="S108" s="2">
        <v>1</v>
      </c>
      <c r="Y108" s="1">
        <f t="shared" si="94"/>
        <v>-0.21878388497716283</v>
      </c>
      <c r="Z108" s="1">
        <f t="shared" si="95"/>
        <v>38154.5</v>
      </c>
      <c r="AA108" s="1">
        <f t="shared" si="96"/>
        <v>-0.29402953583816993</v>
      </c>
      <c r="AB108" s="1">
        <f t="shared" si="97"/>
        <v>-0.21878388497716283</v>
      </c>
      <c r="AC108" s="1">
        <f t="shared" si="98"/>
        <v>9.1764220816954012E-2</v>
      </c>
      <c r="AE108" s="1">
        <f t="shared" si="99"/>
        <v>6.9730743094722587E-3</v>
      </c>
      <c r="AF108" s="1">
        <f t="shared" si="100"/>
        <v>9.1764220816954012E-2</v>
      </c>
      <c r="AG108" s="2"/>
      <c r="AH108" s="1">
        <f t="shared" si="101"/>
        <v>8.259284977973444E-3</v>
      </c>
      <c r="AI108" s="1">
        <f t="shared" si="102"/>
        <v>1.0261223887016662</v>
      </c>
      <c r="AJ108" s="1">
        <f t="shared" si="103"/>
        <v>0.10565392403622502</v>
      </c>
      <c r="AK108" s="1">
        <f t="shared" si="104"/>
        <v>0.12733282795796719</v>
      </c>
      <c r="AL108" s="1">
        <f t="shared" si="105"/>
        <v>1.3684533386932238</v>
      </c>
      <c r="AM108" s="1">
        <f t="shared" si="106"/>
        <v>0.81567602142493756</v>
      </c>
      <c r="AN108" s="1">
        <f t="shared" si="107"/>
        <v>13.808771452797128</v>
      </c>
      <c r="AO108" s="1">
        <f t="shared" si="108"/>
        <v>13.808771452036332</v>
      </c>
      <c r="AP108" s="1">
        <f t="shared" si="109"/>
        <v>13.808771433889024</v>
      </c>
      <c r="AQ108" s="1">
        <f t="shared" si="110"/>
        <v>13.808771001019856</v>
      </c>
      <c r="AR108" s="1">
        <f t="shared" si="111"/>
        <v>13.808760675920571</v>
      </c>
      <c r="AS108" s="1">
        <f t="shared" si="112"/>
        <v>13.808514487068743</v>
      </c>
      <c r="AT108" s="1">
        <f t="shared" si="113"/>
        <v>13.802696148194192</v>
      </c>
      <c r="AU108" s="1">
        <f t="shared" si="114"/>
        <v>13.68573297592136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-0.30228882081614339</v>
      </c>
      <c r="Q109" s="271">
        <f t="shared" si="93"/>
        <v>43885.737099999998</v>
      </c>
      <c r="S109" s="2">
        <v>1</v>
      </c>
      <c r="Y109" s="1">
        <f t="shared" si="94"/>
        <v>-0.21528388497826878</v>
      </c>
      <c r="Z109" s="1">
        <f t="shared" si="95"/>
        <v>38154.5</v>
      </c>
      <c r="AA109" s="1">
        <f t="shared" si="96"/>
        <v>-0.29402953583816993</v>
      </c>
      <c r="AB109" s="1">
        <f t="shared" si="97"/>
        <v>-0.21528388497826878</v>
      </c>
      <c r="AC109" s="1">
        <f t="shared" si="98"/>
        <v>9.5264220815848066E-2</v>
      </c>
      <c r="AE109" s="1">
        <f t="shared" si="99"/>
        <v>7.569858860152677E-3</v>
      </c>
      <c r="AF109" s="1">
        <f t="shared" si="100"/>
        <v>9.5264220815848066E-2</v>
      </c>
      <c r="AG109" s="2"/>
      <c r="AH109" s="1">
        <f t="shared" si="101"/>
        <v>8.259284977973444E-3</v>
      </c>
      <c r="AI109" s="1">
        <f t="shared" si="102"/>
        <v>1.0261223887016662</v>
      </c>
      <c r="AJ109" s="1">
        <f t="shared" si="103"/>
        <v>0.10565392403622502</v>
      </c>
      <c r="AK109" s="1">
        <f t="shared" si="104"/>
        <v>0.12733282795796719</v>
      </c>
      <c r="AL109" s="1">
        <f t="shared" si="105"/>
        <v>1.3684533386932238</v>
      </c>
      <c r="AM109" s="1">
        <f t="shared" si="106"/>
        <v>0.81567602142493756</v>
      </c>
      <c r="AN109" s="1">
        <f t="shared" si="107"/>
        <v>13.808771452797128</v>
      </c>
      <c r="AO109" s="1">
        <f t="shared" si="108"/>
        <v>13.808771452036332</v>
      </c>
      <c r="AP109" s="1">
        <f t="shared" si="109"/>
        <v>13.808771433889024</v>
      </c>
      <c r="AQ109" s="1">
        <f t="shared" si="110"/>
        <v>13.808771001019856</v>
      </c>
      <c r="AR109" s="1">
        <f t="shared" si="111"/>
        <v>13.808760675920571</v>
      </c>
      <c r="AS109" s="1">
        <f t="shared" si="112"/>
        <v>13.808514487068743</v>
      </c>
      <c r="AT109" s="1">
        <f t="shared" si="113"/>
        <v>13.802696148194192</v>
      </c>
      <c r="AU109" s="1">
        <f t="shared" si="114"/>
        <v>13.68573297592136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-0.30433143130085083</v>
      </c>
      <c r="Q110" s="271">
        <f t="shared" si="93"/>
        <v>43965.537600000003</v>
      </c>
      <c r="S110" s="2">
        <v>1</v>
      </c>
      <c r="Y110" s="1">
        <f t="shared" si="94"/>
        <v>-0.21804105409838828</v>
      </c>
      <c r="Z110" s="1">
        <f t="shared" si="95"/>
        <v>38384.5</v>
      </c>
      <c r="AA110" s="1">
        <f t="shared" si="96"/>
        <v>-0.29793897719654039</v>
      </c>
      <c r="AB110" s="1">
        <f t="shared" si="97"/>
        <v>-0.21804105409838828</v>
      </c>
      <c r="AC110" s="1">
        <f t="shared" si="98"/>
        <v>9.2682831306773017E-2</v>
      </c>
      <c r="AE110" s="1">
        <f t="shared" si="99"/>
        <v>7.446029197743273E-3</v>
      </c>
      <c r="AF110" s="1">
        <f t="shared" si="100"/>
        <v>9.2682831306773017E-2</v>
      </c>
      <c r="AG110" s="2"/>
      <c r="AH110" s="1">
        <f t="shared" si="101"/>
        <v>6.3924541043104592E-3</v>
      </c>
      <c r="AI110" s="1">
        <f t="shared" si="102"/>
        <v>1.0190920339663727</v>
      </c>
      <c r="AJ110" s="1">
        <f t="shared" si="103"/>
        <v>5.0898860524081969E-2</v>
      </c>
      <c r="AK110" s="1">
        <f t="shared" si="104"/>
        <v>0.12857496842807734</v>
      </c>
      <c r="AL110" s="1">
        <f t="shared" si="105"/>
        <v>1.4233839580709648</v>
      </c>
      <c r="AM110" s="1">
        <f t="shared" si="106"/>
        <v>0.86247494824675575</v>
      </c>
      <c r="AN110" s="1">
        <f t="shared" si="107"/>
        <v>13.862031882520315</v>
      </c>
      <c r="AO110" s="1">
        <f t="shared" si="108"/>
        <v>13.862031882232269</v>
      </c>
      <c r="AP110" s="1">
        <f t="shared" si="109"/>
        <v>13.862031874075571</v>
      </c>
      <c r="AQ110" s="1">
        <f t="shared" si="110"/>
        <v>13.862031643098337</v>
      </c>
      <c r="AR110" s="1">
        <f t="shared" si="111"/>
        <v>13.862025102481345</v>
      </c>
      <c r="AS110" s="1">
        <f t="shared" si="112"/>
        <v>13.861839953707346</v>
      </c>
      <c r="AT110" s="1">
        <f t="shared" si="113"/>
        <v>13.856648247144117</v>
      </c>
      <c r="AU110" s="1">
        <f t="shared" si="114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13"/>
  </sheetPr>
  <dimension ref="A1:AB454"/>
  <sheetViews>
    <sheetView workbookViewId="0">
      <selection activeCell="B21" sqref="B21:B8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1.3735429070108787E-2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7.5933219796610581E-3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-1.1228679510400175E-2</v>
      </c>
      <c r="F4" s="149">
        <f ca="1">+E7/O7*O18</f>
        <v>1.7251403964274571E-3</v>
      </c>
      <c r="G4" s="150">
        <f>+B18</f>
        <v>1</v>
      </c>
      <c r="H4" s="151">
        <f ca="1">ABS(F4/E4)</f>
        <v>0.1536369788477448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-1.1228679510400175E-2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-6.3729205513665926E-2</v>
      </c>
      <c r="F5" s="155">
        <f ca="1">P18*E7/O7</f>
        <v>1.8314136709419433E-3</v>
      </c>
      <c r="G5" s="156">
        <f>+B18/A18</f>
        <v>1E-4</v>
      </c>
      <c r="H5" s="151">
        <f ca="1">ABS(F5/E5)</f>
        <v>2.8737431389274416E-2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-2.4106414019372715E-2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-3.2973351559838059E-3</v>
      </c>
      <c r="F6" s="159">
        <f ca="1">Q18*E7/O7</f>
        <v>5.1466774600683282E-4</v>
      </c>
      <c r="G6" s="160">
        <f>+B18/A18^2</f>
        <v>1E-8</v>
      </c>
      <c r="H6" s="151">
        <f ca="1">ABS(F6/E6)</f>
        <v>0.15608596689749438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-3.7247935340823955E-2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3.9617249000866508E-3</v>
      </c>
      <c r="F7"/>
      <c r="G7" s="164">
        <f>+B22</f>
        <v>2.3266150652137994E-3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-5.0653243474753903E-2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0.99792242945483411</v>
      </c>
      <c r="G8" s="163"/>
      <c r="K8" s="164"/>
      <c r="U8">
        <v>0.8</v>
      </c>
      <c r="V8">
        <f t="shared" ca="1" si="0"/>
        <v>-6.4322338421162556E-2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-3.2973351559838061E-11</v>
      </c>
      <c r="F9" s="168">
        <f ca="1">H6</f>
        <v>0.15608596689749438</v>
      </c>
      <c r="G9" s="169">
        <f ca="1">F8</f>
        <v>0.99792242945483411</v>
      </c>
      <c r="K9" s="164"/>
      <c r="U9">
        <v>1</v>
      </c>
      <c r="V9">
        <f t="shared" ca="1" si="0"/>
        <v>-7.8255220180049906E-2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-6.9417800299664741E-8</v>
      </c>
      <c r="F10" s="1">
        <f ca="1">+F9*E10</f>
        <v>-1.0835144479670346E-8</v>
      </c>
      <c r="G10" t="s">
        <v>76</v>
      </c>
      <c r="U10">
        <v>1.2</v>
      </c>
      <c r="V10">
        <f t="shared" ca="1" si="0"/>
        <v>-9.2451888751415953E-2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-0.10691234413526073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-0.1216365863315842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-0.13662461534038639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-0.15187643116166727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-0.16739203379542686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-0.1831714232416651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-0.19921459950038214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-12.327554527385123</v>
      </c>
      <c r="F18" s="35">
        <f ca="1">SUM(INDIRECT(F12):INDIRECT(F13))</f>
        <v>159.83239999999995</v>
      </c>
      <c r="G18" s="35">
        <f ca="1">SUM(INDIRECT(G12):INDIRECT(G13))</f>
        <v>-12.327554527385123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-31.868501223354691</v>
      </c>
      <c r="L18" s="35">
        <f ca="1">SUM(INDIRECT(L12):INDIRECT(L13))</f>
        <v>-85.400177730489474</v>
      </c>
      <c r="N18">
        <f ca="1">SUM(INDIRECT(N12):INDIRECT(N13))</f>
        <v>1.0358874361417944E-3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-0.21552156257157781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-0.23209231245525222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-0.24892684915140534</v>
      </c>
      <c r="AA20">
        <v>20</v>
      </c>
      <c r="AB20" t="s">
        <v>255</v>
      </c>
    </row>
    <row r="21" spans="1:28">
      <c r="A21" s="174">
        <v>-4740.5</v>
      </c>
      <c r="B21" s="174">
        <v>1.6377090838339721E-2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1.6377090838339721E-2</v>
      </c>
      <c r="F21" s="61">
        <f t="shared" ref="F21:F84" si="7">$C21*D21</f>
        <v>-0.47405000000000003</v>
      </c>
      <c r="G21" s="61">
        <f t="shared" ref="G21:G84" si="8">$C21*E21</f>
        <v>1.6377090838339721E-2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-7.7635599119149452E-3</v>
      </c>
      <c r="L21" s="61">
        <f t="shared" ref="L21:L84" si="13">C21*E21*D21*D21</f>
        <v>3.6803155762432801E-3</v>
      </c>
      <c r="M21" s="61">
        <f t="shared" ref="M21:M84" ca="1" si="14">+E$4+E$5*D21+E$6*D21^2</f>
        <v>1.8241161987917611E-2</v>
      </c>
      <c r="N21" s="61">
        <f t="shared" ref="N21:N84" ca="1" si="15">C21*(M21-E21)^2</f>
        <v>3.4747612506886369E-6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-1.8640711495778901E-3</v>
      </c>
      <c r="U21">
        <v>3.4</v>
      </c>
      <c r="V21">
        <f t="shared" ca="1" si="0"/>
        <v>-0.26602517266003711</v>
      </c>
      <c r="AA21">
        <v>21</v>
      </c>
      <c r="AB21" t="s">
        <v>256</v>
      </c>
    </row>
    <row r="22" spans="1:28">
      <c r="A22" s="174">
        <v>-1643.5</v>
      </c>
      <c r="B22" s="174">
        <v>2.3266150652137994E-3</v>
      </c>
      <c r="C22" s="174">
        <v>1</v>
      </c>
      <c r="D22" s="176">
        <f t="shared" si="5"/>
        <v>-0.16435</v>
      </c>
      <c r="E22" s="176">
        <f t="shared" si="6"/>
        <v>2.3266150652137994E-3</v>
      </c>
      <c r="F22" s="61">
        <f t="shared" si="7"/>
        <v>-0.16435</v>
      </c>
      <c r="G22" s="61">
        <f t="shared" si="8"/>
        <v>2.3266150652137994E-3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-3.8237918596788792E-4</v>
      </c>
      <c r="L22" s="61">
        <f t="shared" si="13"/>
        <v>6.2844019213822384E-5</v>
      </c>
      <c r="M22" s="61">
        <f t="shared" ca="1" si="14"/>
        <v>-8.4384864858398428E-4</v>
      </c>
      <c r="N22" s="61">
        <f t="shared" ca="1" si="15"/>
        <v>1.0051840160508434E-5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3.1704637137977836E-3</v>
      </c>
      <c r="U22">
        <v>3.6</v>
      </c>
      <c r="V22">
        <f t="shared" ca="1" si="0"/>
        <v>-0.28338728298114768</v>
      </c>
      <c r="AA22">
        <v>22</v>
      </c>
      <c r="AB22" t="s">
        <v>134</v>
      </c>
    </row>
    <row r="23" spans="1:28">
      <c r="A23" s="174">
        <v>2580</v>
      </c>
      <c r="B23" s="174">
        <v>-2.8240412091834616E-2</v>
      </c>
      <c r="C23" s="174">
        <v>1</v>
      </c>
      <c r="D23" s="176">
        <f t="shared" si="5"/>
        <v>0.25800000000000001</v>
      </c>
      <c r="E23" s="176">
        <f t="shared" si="6"/>
        <v>-2.8240412091834616E-2</v>
      </c>
      <c r="F23" s="61">
        <f t="shared" si="7"/>
        <v>0.25800000000000001</v>
      </c>
      <c r="G23" s="61">
        <f t="shared" si="8"/>
        <v>-2.8240412091834616E-2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-7.286026319693331E-3</v>
      </c>
      <c r="L23" s="61">
        <f t="shared" si="13"/>
        <v>-1.8797947904808795E-3</v>
      </c>
      <c r="M23" s="61">
        <f t="shared" ca="1" si="14"/>
        <v>-2.7890298350248893E-2</v>
      </c>
      <c r="N23" s="61">
        <f t="shared" ca="1" si="15"/>
        <v>1.2257963204715408E-7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-3.501137415857225E-4</v>
      </c>
      <c r="AA23">
        <v>23</v>
      </c>
      <c r="AB23" t="s">
        <v>257</v>
      </c>
    </row>
    <row r="24" spans="1:28">
      <c r="A24" s="174">
        <v>3628</v>
      </c>
      <c r="B24" s="174">
        <v>-3.5558817898977954E-2</v>
      </c>
      <c r="C24" s="174">
        <v>1</v>
      </c>
      <c r="D24" s="176">
        <f t="shared" si="5"/>
        <v>0.36280000000000001</v>
      </c>
      <c r="E24" s="176">
        <f t="shared" si="6"/>
        <v>-3.5558817898977954E-2</v>
      </c>
      <c r="F24" s="61">
        <f t="shared" si="7"/>
        <v>0.36280000000000001</v>
      </c>
      <c r="G24" s="61">
        <f t="shared" si="8"/>
        <v>-3.5558817898977954E-2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-1.2900739133749202E-2</v>
      </c>
      <c r="L24" s="61">
        <f t="shared" si="13"/>
        <v>-4.680388157724211E-3</v>
      </c>
      <c r="M24" s="61">
        <f t="shared" ca="1" si="14"/>
        <v>-3.4783643185755754E-2</v>
      </c>
      <c r="N24" s="61">
        <f t="shared" ca="1" si="15"/>
        <v>6.0089583601912005E-7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-7.7517471322220005E-4</v>
      </c>
      <c r="AA24">
        <v>24</v>
      </c>
      <c r="AB24" t="s">
        <v>179</v>
      </c>
    </row>
    <row r="25" spans="1:28">
      <c r="A25" s="174">
        <v>3671</v>
      </c>
      <c r="B25" s="174">
        <v>-3.5834177178056544E-2</v>
      </c>
      <c r="C25" s="174">
        <v>1</v>
      </c>
      <c r="D25" s="176">
        <f t="shared" si="5"/>
        <v>0.36709999999999998</v>
      </c>
      <c r="E25" s="176">
        <f t="shared" si="6"/>
        <v>-3.5834177178056544E-2</v>
      </c>
      <c r="F25" s="61">
        <f t="shared" si="7"/>
        <v>0.36709999999999998</v>
      </c>
      <c r="G25" s="61">
        <f t="shared" si="8"/>
        <v>-3.5834177178056544E-2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-1.3154726442064557E-2</v>
      </c>
      <c r="L25" s="61">
        <f t="shared" si="13"/>
        <v>-4.8291000768818986E-3</v>
      </c>
      <c r="M25" s="61">
        <f t="shared" ca="1" si="14"/>
        <v>-3.5068027686665039E-2</v>
      </c>
      <c r="N25" s="61">
        <f t="shared" ca="1" si="15"/>
        <v>5.8698504315946116E-7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-7.6614949139150457E-4</v>
      </c>
      <c r="AA25">
        <v>26</v>
      </c>
      <c r="AB25" t="s">
        <v>258</v>
      </c>
    </row>
    <row r="26" spans="1:28">
      <c r="A26" s="174">
        <v>8169</v>
      </c>
      <c r="B26" s="174">
        <v>-6.4069377718094025E-2</v>
      </c>
      <c r="C26" s="174">
        <v>1</v>
      </c>
      <c r="D26" s="176">
        <f t="shared" si="5"/>
        <v>0.81689999999999996</v>
      </c>
      <c r="E26" s="176">
        <f t="shared" si="6"/>
        <v>-6.4069377718094025E-2</v>
      </c>
      <c r="F26" s="61">
        <f t="shared" si="7"/>
        <v>0.81689999999999996</v>
      </c>
      <c r="G26" s="61">
        <f t="shared" si="8"/>
        <v>-6.4069377718094025E-2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-5.2338274657911008E-2</v>
      </c>
      <c r="L26" s="61">
        <f t="shared" si="13"/>
        <v>-4.2755136568047497E-2</v>
      </c>
      <c r="M26" s="61">
        <f t="shared" ca="1" si="14"/>
        <v>-6.5489463688855207E-2</v>
      </c>
      <c r="N26" s="61">
        <f t="shared" ca="1" si="15"/>
        <v>2.0166441643527265E-6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1.4200859707611813E-3</v>
      </c>
    </row>
    <row r="27" spans="1:28">
      <c r="A27" s="174">
        <v>14204</v>
      </c>
      <c r="B27" s="174">
        <v>-0.1032406753406433</v>
      </c>
      <c r="C27" s="174">
        <v>1</v>
      </c>
      <c r="D27" s="176">
        <f t="shared" si="5"/>
        <v>1.4204000000000001</v>
      </c>
      <c r="E27" s="176">
        <f t="shared" si="6"/>
        <v>-0.1032406753406433</v>
      </c>
      <c r="F27" s="61">
        <f t="shared" si="7"/>
        <v>1.4204000000000001</v>
      </c>
      <c r="G27" s="61">
        <f t="shared" si="8"/>
        <v>-0.1032406753406433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-0.14664305525384974</v>
      </c>
      <c r="L27" s="61">
        <f t="shared" si="13"/>
        <v>-0.2082917956825682</v>
      </c>
      <c r="M27" s="61">
        <f t="shared" ca="1" si="14"/>
        <v>-0.10840213593084783</v>
      </c>
      <c r="N27" s="61">
        <f t="shared" ca="1" si="15"/>
        <v>2.6640675424234502E-5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5.1614605902045307E-3</v>
      </c>
    </row>
    <row r="28" spans="1:28">
      <c r="A28" s="174">
        <v>15222.5</v>
      </c>
      <c r="B28" s="174">
        <v>-0.12697895502688125</v>
      </c>
      <c r="C28" s="174">
        <v>1</v>
      </c>
      <c r="D28" s="176">
        <f t="shared" si="5"/>
        <v>1.5222500000000001</v>
      </c>
      <c r="E28" s="176">
        <f t="shared" si="6"/>
        <v>-0.12697895502688125</v>
      </c>
      <c r="F28" s="61">
        <f t="shared" si="7"/>
        <v>1.5222500000000001</v>
      </c>
      <c r="G28" s="61">
        <f t="shared" si="8"/>
        <v>-0.12697895502688125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-0.19329371428966999</v>
      </c>
      <c r="L28" s="61">
        <f t="shared" si="13"/>
        <v>-0.29424135657745015</v>
      </c>
      <c r="M28" s="61">
        <f t="shared" ca="1" si="14"/>
        <v>-0.11588119621318929</v>
      </c>
      <c r="N28" s="61">
        <f t="shared" ca="1" si="15"/>
        <v>1.2316025068687759E-4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-1.109775881369196E-2</v>
      </c>
    </row>
    <row r="29" spans="1:28">
      <c r="A29" s="174">
        <v>19338.5</v>
      </c>
      <c r="B29" s="174">
        <v>-0.14306532677896031</v>
      </c>
      <c r="C29" s="174">
        <v>1</v>
      </c>
      <c r="D29" s="176">
        <f t="shared" si="5"/>
        <v>1.9338500000000001</v>
      </c>
      <c r="E29" s="176">
        <f t="shared" si="6"/>
        <v>-0.14306532677896031</v>
      </c>
      <c r="F29" s="61">
        <f t="shared" si="7"/>
        <v>1.9338500000000001</v>
      </c>
      <c r="G29" s="61">
        <f t="shared" si="8"/>
        <v>-0.14306532677896031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-0.27666688219149238</v>
      </c>
      <c r="L29" s="61">
        <f t="shared" si="13"/>
        <v>-0.53503225012601752</v>
      </c>
      <c r="M29" s="61">
        <f t="shared" ca="1" si="14"/>
        <v>-0.14680269788803052</v>
      </c>
      <c r="N29" s="61">
        <f t="shared" ca="1" si="15"/>
        <v>1.3967942806912724E-5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3.7373711090702144E-3</v>
      </c>
    </row>
    <row r="30" spans="1:28">
      <c r="A30" s="174">
        <v>19407.5</v>
      </c>
      <c r="B30" s="174">
        <v>-0.14738313051023055</v>
      </c>
      <c r="C30" s="174">
        <v>1</v>
      </c>
      <c r="D30" s="176">
        <f t="shared" si="5"/>
        <v>1.94075</v>
      </c>
      <c r="E30" s="176">
        <f t="shared" si="6"/>
        <v>-0.14738313051023055</v>
      </c>
      <c r="F30" s="61">
        <f t="shared" si="7"/>
        <v>1.94075</v>
      </c>
      <c r="G30" s="61">
        <f t="shared" si="8"/>
        <v>-0.14738313051023055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-0.28603381053772992</v>
      </c>
      <c r="L30" s="61">
        <f t="shared" si="13"/>
        <v>-0.55512011780109938</v>
      </c>
      <c r="M30" s="61">
        <f t="shared" ca="1" si="14"/>
        <v>-0.14733058280416292</v>
      </c>
      <c r="N30" s="61">
        <f t="shared" ca="1" si="15"/>
        <v>2.7612614129705564E-9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-5.2547706067634925E-5</v>
      </c>
    </row>
    <row r="31" spans="1:28">
      <c r="A31" s="174">
        <v>19525.5</v>
      </c>
      <c r="B31" s="174">
        <v>-0.14393450931140567</v>
      </c>
      <c r="C31" s="174">
        <v>1</v>
      </c>
      <c r="D31" s="176">
        <f t="shared" si="5"/>
        <v>1.95255</v>
      </c>
      <c r="E31" s="176">
        <f t="shared" si="6"/>
        <v>-0.14393450931140567</v>
      </c>
      <c r="F31" s="61">
        <f t="shared" si="7"/>
        <v>1.95255</v>
      </c>
      <c r="G31" s="61">
        <f t="shared" si="8"/>
        <v>-0.14393450931140567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-0.28103932615598515</v>
      </c>
      <c r="L31" s="61">
        <f t="shared" si="13"/>
        <v>-0.5487433362858688</v>
      </c>
      <c r="M31" s="61">
        <f t="shared" ca="1" si="14"/>
        <v>-0.1482340701057851</v>
      </c>
      <c r="N31" s="61">
        <f t="shared" ca="1" si="15"/>
        <v>1.8486223024564686E-5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4.2995607943794312E-3</v>
      </c>
    </row>
    <row r="32" spans="1:28">
      <c r="A32" s="174">
        <v>19534</v>
      </c>
      <c r="B32" s="174">
        <v>-0.14596606521835251</v>
      </c>
      <c r="C32" s="174">
        <v>1</v>
      </c>
      <c r="D32" s="176">
        <f t="shared" si="5"/>
        <v>1.9534</v>
      </c>
      <c r="E32" s="176">
        <f t="shared" si="6"/>
        <v>-0.14596606521835251</v>
      </c>
      <c r="F32" s="61">
        <f t="shared" si="7"/>
        <v>1.9534</v>
      </c>
      <c r="G32" s="61">
        <f t="shared" si="8"/>
        <v>-0.14596606521835251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-0.28513011179752978</v>
      </c>
      <c r="L32" s="61">
        <f t="shared" si="13"/>
        <v>-0.55697316038529465</v>
      </c>
      <c r="M32" s="61">
        <f t="shared" ca="1" si="14"/>
        <v>-0.14829918727278638</v>
      </c>
      <c r="N32" s="61">
        <f t="shared" ca="1" si="15"/>
        <v>5.4434585208857084E-6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2.3331220544338671E-3</v>
      </c>
    </row>
    <row r="33" spans="1:18">
      <c r="A33" s="174">
        <v>19583</v>
      </c>
      <c r="B33" s="174">
        <v>-0.14589696060940524</v>
      </c>
      <c r="C33" s="174">
        <v>1</v>
      </c>
      <c r="D33" s="176">
        <f t="shared" si="5"/>
        <v>1.9582999999999999</v>
      </c>
      <c r="E33" s="176">
        <f t="shared" si="6"/>
        <v>-0.14589696060940524</v>
      </c>
      <c r="F33" s="61">
        <f t="shared" si="7"/>
        <v>1.9582999999999999</v>
      </c>
      <c r="G33" s="61">
        <f t="shared" si="8"/>
        <v>-0.14589696060940524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-0.28571001796139828</v>
      </c>
      <c r="L33" s="61">
        <f t="shared" si="13"/>
        <v>-0.55950592817380618</v>
      </c>
      <c r="M33" s="61">
        <f t="shared" ca="1" si="14"/>
        <v>-0.14867466149085867</v>
      </c>
      <c r="N33" s="61">
        <f t="shared" ca="1" si="15"/>
        <v>7.7156221868271735E-6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2.7777008814534321E-3</v>
      </c>
    </row>
    <row r="34" spans="1:18">
      <c r="A34" s="174">
        <v>19594.5</v>
      </c>
      <c r="B34" s="174">
        <v>-0.14596999300508817</v>
      </c>
      <c r="C34" s="174">
        <v>1</v>
      </c>
      <c r="D34" s="176">
        <f t="shared" si="5"/>
        <v>1.9594499999999999</v>
      </c>
      <c r="E34" s="176">
        <f t="shared" si="6"/>
        <v>-0.14596999300508817</v>
      </c>
      <c r="F34" s="61">
        <f t="shared" si="7"/>
        <v>1.9594499999999999</v>
      </c>
      <c r="G34" s="61">
        <f t="shared" si="8"/>
        <v>-0.14596999300508817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-0.28602090279382003</v>
      </c>
      <c r="L34" s="61">
        <f t="shared" si="13"/>
        <v>-0.56044365797935058</v>
      </c>
      <c r="M34" s="61">
        <f t="shared" ca="1" si="14"/>
        <v>-0.14876280593222785</v>
      </c>
      <c r="N34" s="61">
        <f t="shared" ca="1" si="15"/>
        <v>7.7998040459984871E-6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2.7928129271396762E-3</v>
      </c>
    </row>
    <row r="35" spans="1:18">
      <c r="A35" s="174">
        <v>20450.5</v>
      </c>
      <c r="B35" s="174">
        <v>-0.15807780965145352</v>
      </c>
      <c r="C35" s="174">
        <v>1</v>
      </c>
      <c r="D35" s="176">
        <f t="shared" si="5"/>
        <v>2.0450499999999998</v>
      </c>
      <c r="E35" s="176">
        <f t="shared" si="6"/>
        <v>-0.15807780965145352</v>
      </c>
      <c r="F35" s="61">
        <f t="shared" si="7"/>
        <v>2.0450499999999998</v>
      </c>
      <c r="G35" s="61">
        <f t="shared" si="8"/>
        <v>-0.15807780965145352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-0.32327702462770497</v>
      </c>
      <c r="L35" s="61">
        <f t="shared" si="13"/>
        <v>-0.66111767921488795</v>
      </c>
      <c r="M35" s="61">
        <f t="shared" ca="1" si="14"/>
        <v>-0.1553483036151086</v>
      </c>
      <c r="N35" s="61">
        <f t="shared" ca="1" si="15"/>
        <v>7.4502032024433546E-6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-2.7295060363449197E-3</v>
      </c>
    </row>
    <row r="36" spans="1:18">
      <c r="A36" s="174">
        <v>20451</v>
      </c>
      <c r="B36" s="174">
        <v>-0.15316852107907569</v>
      </c>
      <c r="C36" s="174">
        <v>1</v>
      </c>
      <c r="D36" s="176">
        <f t="shared" si="5"/>
        <v>2.0451000000000001</v>
      </c>
      <c r="E36" s="176">
        <f t="shared" si="6"/>
        <v>-0.15316852107907569</v>
      </c>
      <c r="F36" s="61">
        <f t="shared" si="7"/>
        <v>2.0451000000000001</v>
      </c>
      <c r="G36" s="61">
        <f t="shared" si="8"/>
        <v>-0.15316852107907569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-0.31324494245881773</v>
      </c>
      <c r="L36" s="61">
        <f t="shared" si="13"/>
        <v>-0.64061723182252817</v>
      </c>
      <c r="M36" s="61">
        <f t="shared" ca="1" si="14"/>
        <v>-0.1553521644051537</v>
      </c>
      <c r="N36" s="61">
        <f t="shared" ca="1" si="15"/>
        <v>4.768298175525038E-6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2.1836433260780108E-3</v>
      </c>
    </row>
    <row r="37" spans="1:18">
      <c r="A37" s="174">
        <v>20473.5</v>
      </c>
      <c r="B37" s="174">
        <v>-0.15505087645609222</v>
      </c>
      <c r="C37" s="174">
        <v>1</v>
      </c>
      <c r="D37" s="176">
        <f t="shared" si="5"/>
        <v>2.0473499999999998</v>
      </c>
      <c r="E37" s="176">
        <f t="shared" si="6"/>
        <v>-0.15505087645609222</v>
      </c>
      <c r="F37" s="61">
        <f t="shared" si="7"/>
        <v>2.0473499999999998</v>
      </c>
      <c r="G37" s="61">
        <f t="shared" si="8"/>
        <v>-0.15505087645609222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-0.3174434119123804</v>
      </c>
      <c r="L37" s="61">
        <f t="shared" si="13"/>
        <v>-0.64991776937881196</v>
      </c>
      <c r="M37" s="61">
        <f t="shared" ca="1" si="14"/>
        <v>-0.15552591702089241</v>
      </c>
      <c r="N37" s="61">
        <f t="shared" ca="1" si="15"/>
        <v>2.2566353820568233E-7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4.7504056480018875E-4</v>
      </c>
    </row>
    <row r="38" spans="1:18">
      <c r="A38" s="174">
        <v>20474</v>
      </c>
      <c r="B38" s="174">
        <v>-0.15584160305024891</v>
      </c>
      <c r="C38" s="174">
        <v>1</v>
      </c>
      <c r="D38" s="176">
        <f t="shared" si="5"/>
        <v>2.0474000000000001</v>
      </c>
      <c r="E38" s="176">
        <f t="shared" si="6"/>
        <v>-0.15584160305024891</v>
      </c>
      <c r="F38" s="61">
        <f t="shared" si="7"/>
        <v>2.0474000000000001</v>
      </c>
      <c r="G38" s="61">
        <f t="shared" si="8"/>
        <v>-0.15584160305024891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-0.31907009808507963</v>
      </c>
      <c r="L38" s="61">
        <f t="shared" si="13"/>
        <v>-0.65326411881939206</v>
      </c>
      <c r="M38" s="61">
        <f t="shared" ca="1" si="14"/>
        <v>-0.15552977856932462</v>
      </c>
      <c r="N38" s="61">
        <f t="shared" ca="1" si="15"/>
        <v>9.7234506903702103E-8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-3.1182448092428872E-4</v>
      </c>
    </row>
    <row r="39" spans="1:18">
      <c r="A39" s="174">
        <v>20511.5</v>
      </c>
      <c r="B39" s="174">
        <v>-0.15304703641975376</v>
      </c>
      <c r="C39" s="174">
        <v>1</v>
      </c>
      <c r="D39" s="176">
        <f t="shared" si="5"/>
        <v>2.0511499999999998</v>
      </c>
      <c r="E39" s="176">
        <f t="shared" si="6"/>
        <v>-0.15304703641975376</v>
      </c>
      <c r="F39" s="61">
        <f t="shared" si="7"/>
        <v>2.0511499999999998</v>
      </c>
      <c r="G39" s="61">
        <f t="shared" si="8"/>
        <v>-0.15304703641975376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-0.31392242875237791</v>
      </c>
      <c r="L39" s="61">
        <f t="shared" si="13"/>
        <v>-0.64390198973543988</v>
      </c>
      <c r="M39" s="61">
        <f t="shared" ca="1" si="14"/>
        <v>-0.15581944168876416</v>
      </c>
      <c r="N39" s="61">
        <f t="shared" ca="1" si="15"/>
        <v>7.6862309756366448E-6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2.7724052690104029E-3</v>
      </c>
    </row>
    <row r="40" spans="1:18">
      <c r="A40" s="174">
        <v>20551.5</v>
      </c>
      <c r="B40" s="174">
        <v>-0.15720820508219166</v>
      </c>
      <c r="C40" s="174">
        <v>1</v>
      </c>
      <c r="D40" s="176">
        <f t="shared" si="5"/>
        <v>2.0551499999999998</v>
      </c>
      <c r="E40" s="176">
        <f t="shared" si="6"/>
        <v>-0.15720820508219166</v>
      </c>
      <c r="F40" s="61">
        <f t="shared" si="7"/>
        <v>2.0551499999999998</v>
      </c>
      <c r="G40" s="61">
        <f t="shared" si="8"/>
        <v>-0.15720820508219166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-0.32308644267466619</v>
      </c>
      <c r="L40" s="61">
        <f t="shared" si="13"/>
        <v>-0.66399110266284012</v>
      </c>
      <c r="M40" s="61">
        <f t="shared" ca="1" si="14"/>
        <v>-0.15612851790022292</v>
      </c>
      <c r="N40" s="61">
        <f t="shared" ca="1" si="15"/>
        <v>1.1657244109076023E-6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-1.0796871819687415E-3</v>
      </c>
    </row>
    <row r="41" spans="1:18">
      <c r="A41" s="174">
        <v>20554.5</v>
      </c>
      <c r="B41" s="174">
        <v>-0.15655287749727126</v>
      </c>
      <c r="C41" s="174">
        <v>1</v>
      </c>
      <c r="D41" s="176">
        <f t="shared" si="5"/>
        <v>2.05545</v>
      </c>
      <c r="E41" s="176">
        <f t="shared" si="6"/>
        <v>-0.15655287749727126</v>
      </c>
      <c r="F41" s="61">
        <f t="shared" si="7"/>
        <v>2.05545</v>
      </c>
      <c r="G41" s="61">
        <f t="shared" si="8"/>
        <v>-0.15655287749727126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-0.32178661205176623</v>
      </c>
      <c r="L41" s="61">
        <f t="shared" si="13"/>
        <v>-0.66141629174180294</v>
      </c>
      <c r="M41" s="61">
        <f t="shared" ca="1" si="14"/>
        <v>-0.15615170286964469</v>
      </c>
      <c r="N41" s="61">
        <f t="shared" ca="1" si="15"/>
        <v>1.6094108185131387E-7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-4.0117462762656597E-4</v>
      </c>
    </row>
    <row r="42" spans="1:18">
      <c r="A42" s="174">
        <v>20577.5</v>
      </c>
      <c r="B42" s="174">
        <v>-0.15962909178373857</v>
      </c>
      <c r="C42" s="174">
        <v>1</v>
      </c>
      <c r="D42" s="176">
        <f t="shared" si="5"/>
        <v>2.05775</v>
      </c>
      <c r="E42" s="176">
        <f t="shared" si="6"/>
        <v>-0.15962909178373857</v>
      </c>
      <c r="F42" s="61">
        <f t="shared" si="7"/>
        <v>2.05775</v>
      </c>
      <c r="G42" s="61">
        <f t="shared" si="8"/>
        <v>-0.15962909178373857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-0.32847676361798805</v>
      </c>
      <c r="L42" s="61">
        <f t="shared" si="13"/>
        <v>-0.67592306033491489</v>
      </c>
      <c r="M42" s="61">
        <f t="shared" ca="1" si="14"/>
        <v>-0.15632947401994238</v>
      </c>
      <c r="N42" s="61">
        <f t="shared" ca="1" si="15"/>
        <v>1.088747738715942E-5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-3.2996177637961976E-3</v>
      </c>
    </row>
    <row r="43" spans="1:18">
      <c r="A43" s="174">
        <v>20632</v>
      </c>
      <c r="B43" s="174">
        <v>-0.15622767200010387</v>
      </c>
      <c r="C43" s="174">
        <v>1</v>
      </c>
      <c r="D43" s="176">
        <f t="shared" si="5"/>
        <v>2.0632000000000001</v>
      </c>
      <c r="E43" s="176">
        <f t="shared" si="6"/>
        <v>-0.15622767200010387</v>
      </c>
      <c r="F43" s="61">
        <f t="shared" si="7"/>
        <v>2.0632000000000001</v>
      </c>
      <c r="G43" s="61">
        <f t="shared" si="8"/>
        <v>-0.15622767200010387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-0.32232893287061432</v>
      </c>
      <c r="L43" s="61">
        <f t="shared" si="13"/>
        <v>-0.66502905429865156</v>
      </c>
      <c r="M43" s="61">
        <f t="shared" ca="1" si="14"/>
        <v>-0.15675085362553709</v>
      </c>
      <c r="N43" s="61">
        <f t="shared" ca="1" si="15"/>
        <v>2.7371901319094263E-7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5.2318162543321667E-4</v>
      </c>
    </row>
    <row r="44" spans="1:18">
      <c r="A44" s="174">
        <v>21197</v>
      </c>
      <c r="B44" s="174">
        <v>-0.16837254722239464</v>
      </c>
      <c r="C44" s="174">
        <v>1</v>
      </c>
      <c r="D44" s="176">
        <f t="shared" si="5"/>
        <v>2.1196999999999999</v>
      </c>
      <c r="E44" s="176">
        <f t="shared" si="6"/>
        <v>-0.16837254722239464</v>
      </c>
      <c r="F44" s="61">
        <f t="shared" si="7"/>
        <v>2.1196999999999999</v>
      </c>
      <c r="G44" s="61">
        <f t="shared" si="8"/>
        <v>-0.16837254722239464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-0.35689928834730988</v>
      </c>
      <c r="L44" s="61">
        <f t="shared" si="13"/>
        <v>-0.75651942150979268</v>
      </c>
      <c r="M44" s="61">
        <f t="shared" ca="1" si="14"/>
        <v>-0.16113082564921322</v>
      </c>
      <c r="N44" s="61">
        <f t="shared" ca="1" si="15"/>
        <v>5.2442531343481262E-5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-7.2417215731814255E-3</v>
      </c>
    </row>
    <row r="45" spans="1:18">
      <c r="A45" s="174">
        <v>21200</v>
      </c>
      <c r="B45" s="174">
        <v>-0.16251971495275586</v>
      </c>
      <c r="C45" s="174">
        <v>1</v>
      </c>
      <c r="D45" s="176">
        <f t="shared" si="5"/>
        <v>2.12</v>
      </c>
      <c r="E45" s="176">
        <f t="shared" si="6"/>
        <v>-0.16251971495275586</v>
      </c>
      <c r="F45" s="61">
        <f t="shared" si="7"/>
        <v>2.12</v>
      </c>
      <c r="G45" s="61">
        <f t="shared" si="8"/>
        <v>-0.16251971495275586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-0.34454179569984245</v>
      </c>
      <c r="L45" s="61">
        <f t="shared" si="13"/>
        <v>-0.73042860688366607</v>
      </c>
      <c r="M45" s="61">
        <f t="shared" ca="1" si="14"/>
        <v>-0.16115413832442557</v>
      </c>
      <c r="N45" s="61">
        <f t="shared" ca="1" si="15"/>
        <v>1.8647995278419065E-6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-1.3655766283302839E-3</v>
      </c>
    </row>
    <row r="46" spans="1:18">
      <c r="A46" s="174">
        <v>22548</v>
      </c>
      <c r="B46" s="174">
        <v>-0.17038717978503889</v>
      </c>
      <c r="C46" s="174">
        <v>1</v>
      </c>
      <c r="D46" s="176">
        <f t="shared" si="5"/>
        <v>2.2547999999999999</v>
      </c>
      <c r="E46" s="176">
        <f t="shared" si="6"/>
        <v>-0.17038717978503889</v>
      </c>
      <c r="F46" s="61">
        <f t="shared" si="7"/>
        <v>2.2547999999999999</v>
      </c>
      <c r="G46" s="61">
        <f t="shared" si="8"/>
        <v>-0.17038717978503889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-0.38418901297930569</v>
      </c>
      <c r="L46" s="61">
        <f t="shared" si="13"/>
        <v>-0.86626938646573848</v>
      </c>
      <c r="M46" s="61">
        <f t="shared" ca="1" si="14"/>
        <v>-0.17168934973975336</v>
      </c>
      <c r="N46" s="61">
        <f t="shared" ca="1" si="15"/>
        <v>1.6956465909610746E-6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1.3021699547144661E-3</v>
      </c>
    </row>
    <row r="47" spans="1:18">
      <c r="A47" s="174">
        <v>22552.5</v>
      </c>
      <c r="B47" s="174">
        <v>-0.17131516611323494</v>
      </c>
      <c r="C47" s="174">
        <v>1</v>
      </c>
      <c r="D47" s="176">
        <f t="shared" si="5"/>
        <v>2.2552500000000002</v>
      </c>
      <c r="E47" s="176">
        <f t="shared" si="6"/>
        <v>-0.17131516611323494</v>
      </c>
      <c r="F47" s="61">
        <f t="shared" si="7"/>
        <v>2.2552500000000002</v>
      </c>
      <c r="G47" s="61">
        <f t="shared" si="8"/>
        <v>-0.17131516611323494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-0.38635852837687312</v>
      </c>
      <c r="L47" s="61">
        <f t="shared" si="13"/>
        <v>-0.87133507112194319</v>
      </c>
      <c r="M47" s="61">
        <f t="shared" ca="1" si="14"/>
        <v>-0.17172471989812366</v>
      </c>
      <c r="N47" s="61">
        <f t="shared" ca="1" si="15"/>
        <v>1.6773430271667309E-7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4.0955378488871652E-4</v>
      </c>
    </row>
    <row r="48" spans="1:18">
      <c r="A48" s="174">
        <v>22558</v>
      </c>
      <c r="B48" s="174">
        <v>-0.17032717978481304</v>
      </c>
      <c r="C48" s="174">
        <v>1</v>
      </c>
      <c r="D48" s="176">
        <f t="shared" si="5"/>
        <v>2.2557999999999998</v>
      </c>
      <c r="E48" s="176">
        <f t="shared" si="6"/>
        <v>-0.17032717978481304</v>
      </c>
      <c r="F48" s="61">
        <f t="shared" si="7"/>
        <v>2.2557999999999998</v>
      </c>
      <c r="G48" s="61">
        <f t="shared" si="8"/>
        <v>-0.17032717978481304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-0.38422405215858124</v>
      </c>
      <c r="L48" s="61">
        <f t="shared" si="13"/>
        <v>-0.86673261685932745</v>
      </c>
      <c r="M48" s="61">
        <f t="shared" ca="1" si="14"/>
        <v>-0.17176795190522162</v>
      </c>
      <c r="N48" s="61">
        <f t="shared" ca="1" si="15"/>
        <v>2.0758243029466325E-6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1.4407721204085788E-3</v>
      </c>
    </row>
    <row r="49" spans="1:18">
      <c r="A49" s="174">
        <v>22558.5</v>
      </c>
      <c r="B49" s="174">
        <v>-0.17131918268022678</v>
      </c>
      <c r="C49" s="174">
        <v>1</v>
      </c>
      <c r="D49" s="176">
        <f t="shared" si="5"/>
        <v>2.2558500000000001</v>
      </c>
      <c r="E49" s="176">
        <f t="shared" si="6"/>
        <v>-0.17131918268022678</v>
      </c>
      <c r="F49" s="61">
        <f t="shared" si="7"/>
        <v>2.2558500000000001</v>
      </c>
      <c r="G49" s="61">
        <f t="shared" si="8"/>
        <v>-0.17131918268022678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-0.38647037824918962</v>
      </c>
      <c r="L49" s="61">
        <f t="shared" si="13"/>
        <v>-0.8718192027734345</v>
      </c>
      <c r="M49" s="61">
        <f t="shared" ca="1" si="14"/>
        <v>-0.17177188218660513</v>
      </c>
      <c r="N49" s="61">
        <f t="shared" ca="1" si="15"/>
        <v>2.0493684307520789E-7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4.5269950637835676E-4</v>
      </c>
    </row>
    <row r="50" spans="1:18">
      <c r="A50" s="174">
        <v>22570</v>
      </c>
      <c r="B50" s="174">
        <v>-0.169935325528384</v>
      </c>
      <c r="C50" s="174">
        <v>1</v>
      </c>
      <c r="D50" s="176">
        <f t="shared" si="5"/>
        <v>2.2570000000000001</v>
      </c>
      <c r="E50" s="176">
        <f t="shared" si="6"/>
        <v>-0.169935325528384</v>
      </c>
      <c r="F50" s="61">
        <f t="shared" si="7"/>
        <v>2.2570000000000001</v>
      </c>
      <c r="G50" s="61">
        <f t="shared" si="8"/>
        <v>-0.169935325528384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-0.38354402971756268</v>
      </c>
      <c r="L50" s="61">
        <f t="shared" si="13"/>
        <v>-0.86565887507253902</v>
      </c>
      <c r="M50" s="61">
        <f t="shared" ca="1" si="14"/>
        <v>-0.17186228320874833</v>
      </c>
      <c r="N50" s="61">
        <f t="shared" ca="1" si="15"/>
        <v>3.7131659019150693E-6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1.9269576803643274E-3</v>
      </c>
    </row>
    <row r="51" spans="1:18">
      <c r="A51" s="174">
        <v>22572.5</v>
      </c>
      <c r="B51" s="174">
        <v>-0.17159537587245774</v>
      </c>
      <c r="C51" s="174">
        <v>1</v>
      </c>
      <c r="D51" s="176">
        <f t="shared" si="5"/>
        <v>2.25725</v>
      </c>
      <c r="E51" s="176">
        <f t="shared" si="6"/>
        <v>-0.17159537587245774</v>
      </c>
      <c r="F51" s="61">
        <f t="shared" si="7"/>
        <v>2.25725</v>
      </c>
      <c r="G51" s="61">
        <f t="shared" si="8"/>
        <v>-0.17159537587245774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-0.38733366218810522</v>
      </c>
      <c r="L51" s="61">
        <f t="shared" si="13"/>
        <v>-0.87430890897410052</v>
      </c>
      <c r="M51" s="61">
        <f t="shared" ca="1" si="14"/>
        <v>-0.17188193675893371</v>
      </c>
      <c r="N51" s="61">
        <f t="shared" ca="1" si="15"/>
        <v>8.2117141657892173E-8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2.8656088647596722E-4</v>
      </c>
    </row>
    <row r="52" spans="1:18">
      <c r="A52" s="174">
        <v>22573</v>
      </c>
      <c r="B52" s="174">
        <v>-0.17078738677493938</v>
      </c>
      <c r="C52" s="174">
        <v>1</v>
      </c>
      <c r="D52" s="176">
        <f t="shared" si="5"/>
        <v>2.2572999999999999</v>
      </c>
      <c r="E52" s="176">
        <f t="shared" si="6"/>
        <v>-0.17078738677493938</v>
      </c>
      <c r="F52" s="61">
        <f t="shared" si="7"/>
        <v>2.2572999999999999</v>
      </c>
      <c r="G52" s="61">
        <f t="shared" si="8"/>
        <v>-0.17078738677493938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-0.38551836816707064</v>
      </c>
      <c r="L52" s="61">
        <f t="shared" si="13"/>
        <v>-0.87023061246352851</v>
      </c>
      <c r="M52" s="61">
        <f t="shared" ca="1" si="14"/>
        <v>-0.1718858675184308</v>
      </c>
      <c r="N52" s="61">
        <f t="shared" ca="1" si="15"/>
        <v>1.206659943821463E-6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1.0984807434914201E-3</v>
      </c>
    </row>
    <row r="53" spans="1:18">
      <c r="A53" s="174">
        <v>23577</v>
      </c>
      <c r="B53" s="174">
        <v>-0.18607489430015658</v>
      </c>
      <c r="C53" s="174">
        <v>1</v>
      </c>
      <c r="D53" s="176">
        <f t="shared" si="5"/>
        <v>2.3576999999999999</v>
      </c>
      <c r="E53" s="176">
        <f t="shared" si="6"/>
        <v>-0.18607489430015658</v>
      </c>
      <c r="F53" s="61">
        <f t="shared" si="7"/>
        <v>2.3576999999999999</v>
      </c>
      <c r="G53" s="61">
        <f t="shared" si="8"/>
        <v>-0.18607489430015658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-0.43870877829147914</v>
      </c>
      <c r="L53" s="61">
        <f t="shared" si="13"/>
        <v>-1.0343436865778204</v>
      </c>
      <c r="M53" s="61">
        <f t="shared" ca="1" si="14"/>
        <v>-0.17981208680718735</v>
      </c>
      <c r="N53" s="61">
        <f t="shared" ca="1" si="15"/>
        <v>3.9222757693991531E-5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-6.2628074929692301E-3</v>
      </c>
    </row>
    <row r="54" spans="1:18">
      <c r="A54" s="174">
        <v>23600</v>
      </c>
      <c r="B54" s="174">
        <v>-0.18593125851583356</v>
      </c>
      <c r="C54" s="174">
        <v>1</v>
      </c>
      <c r="D54" s="176">
        <f t="shared" si="5"/>
        <v>2.36</v>
      </c>
      <c r="E54" s="176">
        <f t="shared" si="6"/>
        <v>-0.18593125851583356</v>
      </c>
      <c r="F54" s="61">
        <f t="shared" si="7"/>
        <v>2.36</v>
      </c>
      <c r="G54" s="61">
        <f t="shared" si="8"/>
        <v>-0.18593125851583356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-0.4387977700973672</v>
      </c>
      <c r="L54" s="61">
        <f t="shared" si="13"/>
        <v>-1.0355627374297864</v>
      </c>
      <c r="M54" s="61">
        <f t="shared" ca="1" si="14"/>
        <v>-0.17999444240741916</v>
      </c>
      <c r="N54" s="61">
        <f t="shared" ca="1" si="15"/>
        <v>3.5245785505128701E-5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-5.9368161084144E-3</v>
      </c>
    </row>
    <row r="55" spans="1:18">
      <c r="A55" s="174">
        <v>23620</v>
      </c>
      <c r="B55" s="174">
        <v>-0.18113284493311727</v>
      </c>
      <c r="C55" s="174">
        <v>1</v>
      </c>
      <c r="D55" s="176">
        <f t="shared" si="5"/>
        <v>2.3620000000000001</v>
      </c>
      <c r="E55" s="176">
        <f t="shared" si="6"/>
        <v>-0.18113284493311727</v>
      </c>
      <c r="F55" s="61">
        <f t="shared" si="7"/>
        <v>2.3620000000000001</v>
      </c>
      <c r="G55" s="61">
        <f t="shared" si="8"/>
        <v>-0.18113284493311727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-0.42783577973202302</v>
      </c>
      <c r="L55" s="61">
        <f t="shared" si="13"/>
        <v>-1.0105481117270385</v>
      </c>
      <c r="M55" s="61">
        <f t="shared" ca="1" si="14"/>
        <v>-0.18015304085165962</v>
      </c>
      <c r="N55" s="61">
        <f t="shared" ca="1" si="15"/>
        <v>9.6001603804106338E-7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-9.7980408145764697E-4</v>
      </c>
    </row>
    <row r="56" spans="1:18">
      <c r="A56" s="174">
        <v>23666</v>
      </c>
      <c r="B56" s="174">
        <v>-0.18174789764801652</v>
      </c>
      <c r="C56" s="174">
        <v>1</v>
      </c>
      <c r="D56" s="176">
        <f t="shared" si="5"/>
        <v>2.3666</v>
      </c>
      <c r="E56" s="176">
        <f t="shared" si="6"/>
        <v>-0.18174789764801652</v>
      </c>
      <c r="F56" s="61">
        <f t="shared" si="7"/>
        <v>2.3666</v>
      </c>
      <c r="G56" s="61">
        <f t="shared" si="8"/>
        <v>-0.18174789764801652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-0.43012457457379588</v>
      </c>
      <c r="L56" s="61">
        <f t="shared" si="13"/>
        <v>-1.0179328181863454</v>
      </c>
      <c r="M56" s="61">
        <f t="shared" ca="1" si="14"/>
        <v>-0.18051791738050799</v>
      </c>
      <c r="N56" s="61">
        <f t="shared" ca="1" si="15"/>
        <v>1.5128514584603667E-6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-1.2299802675085347E-3</v>
      </c>
    </row>
    <row r="57" spans="1:18">
      <c r="A57" s="174">
        <v>23666.5</v>
      </c>
      <c r="B57" s="174">
        <v>-0.17944046327663365</v>
      </c>
      <c r="C57" s="174">
        <v>1</v>
      </c>
      <c r="D57" s="176">
        <f t="shared" si="5"/>
        <v>2.3666499999999999</v>
      </c>
      <c r="E57" s="176">
        <f t="shared" si="6"/>
        <v>-0.17944046327663365</v>
      </c>
      <c r="F57" s="61">
        <f t="shared" si="7"/>
        <v>2.3666499999999999</v>
      </c>
      <c r="G57" s="61">
        <f t="shared" si="8"/>
        <v>-0.17944046327663365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-0.42467277241364504</v>
      </c>
      <c r="L57" s="61">
        <f t="shared" si="13"/>
        <v>-1.0050518168327529</v>
      </c>
      <c r="M57" s="61">
        <f t="shared" ca="1" si="14"/>
        <v>-0.180521884196365</v>
      </c>
      <c r="N57" s="61">
        <f t="shared" ca="1" si="15"/>
        <v>1.1694712056325907E-6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1.0814209197313462E-3</v>
      </c>
    </row>
    <row r="58" spans="1:18">
      <c r="A58" s="174">
        <v>25712.5</v>
      </c>
      <c r="B58" s="174">
        <v>-0.19451935482500229</v>
      </c>
      <c r="C58" s="174">
        <v>1</v>
      </c>
      <c r="D58" s="176">
        <f t="shared" si="5"/>
        <v>2.57125</v>
      </c>
      <c r="E58" s="176">
        <f t="shared" si="6"/>
        <v>-0.19451935482500229</v>
      </c>
      <c r="F58" s="61">
        <f t="shared" si="7"/>
        <v>2.57125</v>
      </c>
      <c r="G58" s="61">
        <f t="shared" si="8"/>
        <v>-0.19451935482500229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-0.50015789109378717</v>
      </c>
      <c r="L58" s="61">
        <f t="shared" si="13"/>
        <v>-1.2860309774749004</v>
      </c>
      <c r="M58" s="61">
        <f t="shared" ca="1" si="14"/>
        <v>-0.19689215868963453</v>
      </c>
      <c r="N58" s="61">
        <f t="shared" ca="1" si="15"/>
        <v>5.6301981800136631E-6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2.3728038646322336E-3</v>
      </c>
    </row>
    <row r="59" spans="1:18">
      <c r="A59" s="174">
        <v>25886</v>
      </c>
      <c r="B59" s="174">
        <v>-0.19588577383340017</v>
      </c>
      <c r="C59" s="174">
        <v>1</v>
      </c>
      <c r="D59" s="176">
        <f t="shared" si="5"/>
        <v>2.5886</v>
      </c>
      <c r="E59" s="176">
        <f t="shared" si="6"/>
        <v>-0.19588577383340017</v>
      </c>
      <c r="F59" s="61">
        <f t="shared" si="7"/>
        <v>2.5886</v>
      </c>
      <c r="G59" s="61">
        <f t="shared" si="8"/>
        <v>-0.19588577383340017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-0.50706991414513969</v>
      </c>
      <c r="L59" s="61">
        <f t="shared" si="13"/>
        <v>-1.3126011797561086</v>
      </c>
      <c r="M59" s="61">
        <f t="shared" ca="1" si="14"/>
        <v>-0.19829304905115649</v>
      </c>
      <c r="N59" s="61">
        <f t="shared" ca="1" si="15"/>
        <v>5.7949739740237731E-6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2.4072752177563272E-3</v>
      </c>
    </row>
    <row r="60" spans="1:18">
      <c r="A60" s="174">
        <v>26761.5</v>
      </c>
      <c r="B60" s="174">
        <v>-0.20402760477878223</v>
      </c>
      <c r="C60" s="174">
        <v>1</v>
      </c>
      <c r="D60" s="176">
        <f t="shared" si="5"/>
        <v>2.6761499999999998</v>
      </c>
      <c r="E60" s="176">
        <f t="shared" si="6"/>
        <v>-0.20402760477878223</v>
      </c>
      <c r="F60" s="61">
        <f t="shared" si="7"/>
        <v>2.6761499999999998</v>
      </c>
      <c r="G60" s="61">
        <f t="shared" si="8"/>
        <v>-0.20402760477878223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-0.54600847452873802</v>
      </c>
      <c r="L60" s="61">
        <f t="shared" si="13"/>
        <v>-1.4612005791100822</v>
      </c>
      <c r="M60" s="61">
        <f t="shared" ca="1" si="14"/>
        <v>-0.20539237793660681</v>
      </c>
      <c r="N60" s="61">
        <f t="shared" ca="1" si="15"/>
        <v>1.8626057723184555E-6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1.3647731578245725E-3</v>
      </c>
    </row>
    <row r="61" spans="1:18">
      <c r="A61" s="174">
        <v>26770</v>
      </c>
      <c r="B61" s="174">
        <v>-0.20381489958164503</v>
      </c>
      <c r="C61" s="174">
        <v>1</v>
      </c>
      <c r="D61" s="176">
        <f t="shared" si="5"/>
        <v>2.677</v>
      </c>
      <c r="E61" s="176">
        <f t="shared" si="6"/>
        <v>-0.20381489958164503</v>
      </c>
      <c r="F61" s="61">
        <f t="shared" si="7"/>
        <v>2.677</v>
      </c>
      <c r="G61" s="61">
        <f t="shared" si="8"/>
        <v>-0.20381489958164503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-0.54561248618006375</v>
      </c>
      <c r="L61" s="61">
        <f t="shared" si="13"/>
        <v>-1.4606046255040306</v>
      </c>
      <c r="M61" s="61">
        <f t="shared" ca="1" si="14"/>
        <v>-0.20546155122153015</v>
      </c>
      <c r="N61" s="61">
        <f t="shared" ca="1" si="15"/>
        <v>2.7114616231363423E-6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1.6466516398851161E-3</v>
      </c>
    </row>
    <row r="62" spans="1:18">
      <c r="A62" s="174">
        <v>26790</v>
      </c>
      <c r="B62" s="174">
        <v>-0.20384971466308346</v>
      </c>
      <c r="C62" s="174">
        <v>1</v>
      </c>
      <c r="D62" s="176">
        <f t="shared" si="5"/>
        <v>2.6789999999999998</v>
      </c>
      <c r="E62" s="176">
        <f t="shared" si="6"/>
        <v>-0.20384971466308346</v>
      </c>
      <c r="F62" s="61">
        <f t="shared" si="7"/>
        <v>2.6789999999999998</v>
      </c>
      <c r="G62" s="61">
        <f t="shared" si="8"/>
        <v>-0.20384971466308346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-0.54611338558240052</v>
      </c>
      <c r="L62" s="61">
        <f t="shared" si="13"/>
        <v>-1.4630377599752509</v>
      </c>
      <c r="M62" s="61">
        <f t="shared" ca="1" si="14"/>
        <v>-0.20562433068674835</v>
      </c>
      <c r="N62" s="61">
        <f t="shared" ca="1" si="15"/>
        <v>3.149262031448158E-6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1.7746160236648822E-3</v>
      </c>
    </row>
    <row r="63" spans="1:18">
      <c r="A63" s="174">
        <v>26804.5</v>
      </c>
      <c r="B63" s="174">
        <v>-0.20585745749019455</v>
      </c>
      <c r="C63" s="174">
        <v>1</v>
      </c>
      <c r="D63" s="176">
        <f t="shared" si="5"/>
        <v>2.68045</v>
      </c>
      <c r="E63" s="176">
        <f t="shared" si="6"/>
        <v>-0.20585745749019455</v>
      </c>
      <c r="F63" s="61">
        <f t="shared" si="7"/>
        <v>2.68045</v>
      </c>
      <c r="G63" s="61">
        <f t="shared" si="8"/>
        <v>-0.20585745749019455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-0.55179062192959194</v>
      </c>
      <c r="L63" s="61">
        <f t="shared" si="13"/>
        <v>-1.4790471725511747</v>
      </c>
      <c r="M63" s="61">
        <f t="shared" ca="1" si="14"/>
        <v>-0.20574236229395071</v>
      </c>
      <c r="N63" s="61">
        <f t="shared" ca="1" si="15"/>
        <v>1.3246904198407176E-8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-1.1509519624383624E-4</v>
      </c>
    </row>
    <row r="64" spans="1:18">
      <c r="A64" s="174">
        <v>26804.5</v>
      </c>
      <c r="B64" s="174">
        <v>-0.20505745748857637</v>
      </c>
      <c r="C64" s="174">
        <v>1</v>
      </c>
      <c r="D64" s="176">
        <f t="shared" si="5"/>
        <v>2.68045</v>
      </c>
      <c r="E64" s="176">
        <f t="shared" si="6"/>
        <v>-0.20505745748857637</v>
      </c>
      <c r="F64" s="61">
        <f t="shared" si="7"/>
        <v>2.68045</v>
      </c>
      <c r="G64" s="61">
        <f t="shared" si="8"/>
        <v>-0.20505745748857637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-0.54964626192525456</v>
      </c>
      <c r="L64" s="61">
        <f t="shared" si="13"/>
        <v>-1.4732993227775486</v>
      </c>
      <c r="M64" s="61">
        <f t="shared" ca="1" si="14"/>
        <v>-0.20574236229395071</v>
      </c>
      <c r="N64" s="61">
        <f t="shared" ca="1" si="15"/>
        <v>4.6909459242485808E-7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6.8490480537433673E-4</v>
      </c>
    </row>
    <row r="65" spans="1:18">
      <c r="A65" s="174">
        <v>26836</v>
      </c>
      <c r="B65" s="174">
        <v>-0.20473979447348575</v>
      </c>
      <c r="C65" s="174">
        <v>1</v>
      </c>
      <c r="D65" s="176">
        <f t="shared" si="5"/>
        <v>2.6836000000000002</v>
      </c>
      <c r="E65" s="176">
        <f t="shared" si="6"/>
        <v>-0.20473979447348575</v>
      </c>
      <c r="F65" s="61">
        <f t="shared" si="7"/>
        <v>2.6836000000000002</v>
      </c>
      <c r="G65" s="61">
        <f t="shared" si="8"/>
        <v>-0.20473979447348575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-0.54943971244904644</v>
      </c>
      <c r="L65" s="61">
        <f t="shared" si="13"/>
        <v>-1.4744764123282612</v>
      </c>
      <c r="M65" s="61">
        <f t="shared" ca="1" si="14"/>
        <v>-0.20599882356384566</v>
      </c>
      <c r="N65" s="61">
        <f t="shared" ca="1" si="15"/>
        <v>1.5851542503724994E-6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1.2590290903599088E-3</v>
      </c>
    </row>
    <row r="66" spans="1:18">
      <c r="A66" s="174">
        <v>26839</v>
      </c>
      <c r="B66" s="174">
        <v>-0.21010001663312047</v>
      </c>
      <c r="C66" s="174">
        <v>1</v>
      </c>
      <c r="D66" s="176">
        <f t="shared" si="5"/>
        <v>2.6839</v>
      </c>
      <c r="E66" s="176">
        <f t="shared" si="6"/>
        <v>-0.21010001663312047</v>
      </c>
      <c r="F66" s="61">
        <f t="shared" si="7"/>
        <v>2.6839</v>
      </c>
      <c r="G66" s="61">
        <f t="shared" si="8"/>
        <v>-0.21010001663312047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-0.56388743464163205</v>
      </c>
      <c r="L66" s="61">
        <f t="shared" si="13"/>
        <v>-1.5134174858346763</v>
      </c>
      <c r="M66" s="61">
        <f t="shared" ca="1" si="14"/>
        <v>-0.20602325185943465</v>
      </c>
      <c r="N66" s="61">
        <f t="shared" ca="1" si="15"/>
        <v>1.6620011019965597E-5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-4.0767647736858204E-3</v>
      </c>
    </row>
    <row r="67" spans="1:18">
      <c r="A67" s="174">
        <v>26915</v>
      </c>
      <c r="B67" s="174">
        <v>-0.20639224394541647</v>
      </c>
      <c r="C67" s="174">
        <v>1</v>
      </c>
      <c r="D67" s="176">
        <f t="shared" si="5"/>
        <v>2.6915</v>
      </c>
      <c r="E67" s="176">
        <f t="shared" si="6"/>
        <v>-0.20639224394541647</v>
      </c>
      <c r="F67" s="61">
        <f t="shared" si="7"/>
        <v>2.6915</v>
      </c>
      <c r="G67" s="61">
        <f t="shared" si="8"/>
        <v>-0.20639224394541647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-0.55550472457908839</v>
      </c>
      <c r="L67" s="61">
        <f t="shared" si="13"/>
        <v>-1.4951409662046165</v>
      </c>
      <c r="M67" s="61">
        <f t="shared" ca="1" si="14"/>
        <v>-0.20664229998635936</v>
      </c>
      <c r="N67" s="61">
        <f t="shared" ca="1" si="15"/>
        <v>6.2528023612030518E-8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2.5005604094288647E-4</v>
      </c>
    </row>
    <row r="68" spans="1:18">
      <c r="A68" s="174">
        <v>28010</v>
      </c>
      <c r="B68" s="174">
        <v>-0.21575202586964695</v>
      </c>
      <c r="C68" s="174">
        <v>1</v>
      </c>
      <c r="D68" s="176">
        <f t="shared" si="5"/>
        <v>2.8010000000000002</v>
      </c>
      <c r="E68" s="176">
        <f t="shared" si="6"/>
        <v>-0.21575202586964695</v>
      </c>
      <c r="F68" s="61">
        <f t="shared" si="7"/>
        <v>2.8010000000000002</v>
      </c>
      <c r="G68" s="61">
        <f t="shared" si="8"/>
        <v>-0.21575202586964695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-0.60432142446088111</v>
      </c>
      <c r="L68" s="61">
        <f t="shared" si="13"/>
        <v>-1.6927043099149282</v>
      </c>
      <c r="M68" s="61">
        <f t="shared" ca="1" si="14"/>
        <v>-0.21560376015130014</v>
      </c>
      <c r="N68" s="61">
        <f t="shared" ca="1" si="15"/>
        <v>2.1982723236894773E-8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-1.4826571834680724E-4</v>
      </c>
    </row>
    <row r="69" spans="1:18">
      <c r="A69" s="174">
        <v>28679.5</v>
      </c>
      <c r="B69" s="174">
        <v>-0.22423661418692115</v>
      </c>
      <c r="C69" s="174">
        <v>1</v>
      </c>
      <c r="D69" s="176">
        <f t="shared" si="5"/>
        <v>2.86795</v>
      </c>
      <c r="E69" s="176">
        <f t="shared" si="6"/>
        <v>-0.22423661418692115</v>
      </c>
      <c r="F69" s="61">
        <f t="shared" si="7"/>
        <v>2.86795</v>
      </c>
      <c r="G69" s="61">
        <f t="shared" si="8"/>
        <v>-0.22423661418692115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-0.64309939765738056</v>
      </c>
      <c r="L69" s="61">
        <f t="shared" si="13"/>
        <v>-1.8443769175114846</v>
      </c>
      <c r="M69" s="61">
        <f t="shared" ca="1" si="14"/>
        <v>-0.22112188852391193</v>
      </c>
      <c r="N69" s="61">
        <f t="shared" ca="1" si="15"/>
        <v>9.7015159558081979E-6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-3.1147256630092157E-3</v>
      </c>
    </row>
    <row r="70" spans="1:18">
      <c r="A70" s="174">
        <v>28679.5</v>
      </c>
      <c r="B70" s="174">
        <v>-0.22422661418353579</v>
      </c>
      <c r="C70" s="174">
        <v>1</v>
      </c>
      <c r="D70" s="176">
        <f t="shared" si="5"/>
        <v>2.86795</v>
      </c>
      <c r="E70" s="176">
        <f t="shared" si="6"/>
        <v>-0.22422661418353579</v>
      </c>
      <c r="F70" s="61">
        <f t="shared" si="7"/>
        <v>2.86795</v>
      </c>
      <c r="G70" s="61">
        <f t="shared" si="8"/>
        <v>-0.22422661418353579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-0.64307071814767147</v>
      </c>
      <c r="L70" s="61">
        <f t="shared" si="13"/>
        <v>-1.8442946661116144</v>
      </c>
      <c r="M70" s="61">
        <f t="shared" ca="1" si="14"/>
        <v>-0.22112188852391193</v>
      </c>
      <c r="N70" s="61">
        <f t="shared" ca="1" si="15"/>
        <v>9.6393214215268018E-6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-3.1047256596238582E-3</v>
      </c>
    </row>
    <row r="71" spans="1:18">
      <c r="A71" s="174">
        <v>28725.5</v>
      </c>
      <c r="B71" s="174">
        <v>-0.21678038828350121</v>
      </c>
      <c r="C71" s="174">
        <v>1</v>
      </c>
      <c r="D71" s="176">
        <f t="shared" si="5"/>
        <v>2.8725499999999999</v>
      </c>
      <c r="E71" s="176">
        <f t="shared" si="6"/>
        <v>-0.21678038828350121</v>
      </c>
      <c r="F71" s="61">
        <f t="shared" si="7"/>
        <v>2.8725499999999999</v>
      </c>
      <c r="G71" s="61">
        <f t="shared" si="8"/>
        <v>-0.21678038828350121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-0.62271250436377135</v>
      </c>
      <c r="L71" s="61">
        <f t="shared" si="13"/>
        <v>-1.7887728044101514</v>
      </c>
      <c r="M71" s="61">
        <f t="shared" ca="1" si="14"/>
        <v>-0.22150211329060424</v>
      </c>
      <c r="N71" s="61">
        <f t="shared" ca="1" si="15"/>
        <v>2.2294687042702037E-5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4.7217250071030226E-3</v>
      </c>
    </row>
    <row r="72" spans="1:18">
      <c r="A72" s="174">
        <v>30074</v>
      </c>
      <c r="B72" s="174">
        <v>-0.2289052294547772</v>
      </c>
      <c r="C72" s="174">
        <v>1</v>
      </c>
      <c r="D72" s="176">
        <f t="shared" si="5"/>
        <v>3.0074000000000001</v>
      </c>
      <c r="E72" s="176">
        <f t="shared" si="6"/>
        <v>-0.2289052294547772</v>
      </c>
      <c r="F72" s="61">
        <f t="shared" si="7"/>
        <v>3.0074000000000001</v>
      </c>
      <c r="G72" s="61">
        <f t="shared" si="8"/>
        <v>-0.2289052294547772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-0.68840958706229693</v>
      </c>
      <c r="L72" s="61">
        <f t="shared" si="13"/>
        <v>-2.0703229921311519</v>
      </c>
      <c r="M72" s="61">
        <f t="shared" ca="1" si="14"/>
        <v>-0.23271049081905218</v>
      </c>
      <c r="N72" s="61">
        <f t="shared" ca="1" si="15"/>
        <v>1.4480014050443848E-5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3.8052613642749755E-3</v>
      </c>
    </row>
    <row r="73" spans="1:18">
      <c r="A73" s="174">
        <v>30950</v>
      </c>
      <c r="B73" s="174">
        <v>-0.2465164492341213</v>
      </c>
      <c r="C73" s="174">
        <v>1</v>
      </c>
      <c r="D73" s="176">
        <f t="shared" si="5"/>
        <v>3.0950000000000002</v>
      </c>
      <c r="E73" s="176">
        <f t="shared" si="6"/>
        <v>-0.2465164492341213</v>
      </c>
      <c r="F73" s="61">
        <f t="shared" si="7"/>
        <v>3.0950000000000002</v>
      </c>
      <c r="G73" s="61">
        <f t="shared" si="8"/>
        <v>-0.2465164492341213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-0.7629684103796055</v>
      </c>
      <c r="L73" s="61">
        <f t="shared" si="13"/>
        <v>-2.3613872301248793</v>
      </c>
      <c r="M73" s="61">
        <f t="shared" ca="1" si="14"/>
        <v>-0.24005582646774404</v>
      </c>
      <c r="N73" s="61">
        <f t="shared" ca="1" si="15"/>
        <v>4.173964652943224E-5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-6.4606227663772664E-3</v>
      </c>
    </row>
    <row r="74" spans="1:18">
      <c r="A74" s="174">
        <v>30950</v>
      </c>
      <c r="B74" s="174">
        <v>-0.24649644923462655</v>
      </c>
      <c r="C74" s="174">
        <v>1</v>
      </c>
      <c r="D74" s="176">
        <f t="shared" si="5"/>
        <v>3.0950000000000002</v>
      </c>
      <c r="E74" s="176">
        <f t="shared" si="6"/>
        <v>-0.24649644923462655</v>
      </c>
      <c r="F74" s="61">
        <f t="shared" si="7"/>
        <v>3.0950000000000002</v>
      </c>
      <c r="G74" s="61">
        <f t="shared" si="8"/>
        <v>-0.24649644923462655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-0.76290651038116919</v>
      </c>
      <c r="L74" s="61">
        <f t="shared" si="13"/>
        <v>-2.3611956496297188</v>
      </c>
      <c r="M74" s="61">
        <f t="shared" ca="1" si="14"/>
        <v>-0.24005582646774404</v>
      </c>
      <c r="N74" s="61">
        <f t="shared" ca="1" si="15"/>
        <v>4.1481621625285302E-5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-6.4406227668825089E-3</v>
      </c>
    </row>
    <row r="75" spans="1:18">
      <c r="A75" s="174">
        <v>30950</v>
      </c>
      <c r="B75" s="174">
        <v>-0.24621644923442398</v>
      </c>
      <c r="C75" s="174">
        <v>1</v>
      </c>
      <c r="D75" s="176">
        <f t="shared" si="5"/>
        <v>3.0950000000000002</v>
      </c>
      <c r="E75" s="176">
        <f t="shared" si="6"/>
        <v>-0.24621644923442398</v>
      </c>
      <c r="F75" s="61">
        <f t="shared" si="7"/>
        <v>3.0950000000000002</v>
      </c>
      <c r="G75" s="61">
        <f t="shared" si="8"/>
        <v>-0.24621644923442398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-0.76203991038054231</v>
      </c>
      <c r="L75" s="61">
        <f t="shared" si="13"/>
        <v>-2.3585135226277787</v>
      </c>
      <c r="M75" s="61">
        <f t="shared" ca="1" si="14"/>
        <v>-0.24005582646774404</v>
      </c>
      <c r="N75" s="61">
        <f t="shared" ca="1" si="15"/>
        <v>3.7953272873335277E-5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-6.1606227666799462E-3</v>
      </c>
    </row>
    <row r="76" spans="1:18">
      <c r="A76" s="174">
        <v>30950</v>
      </c>
      <c r="B76" s="174">
        <v>-0.24619644923492923</v>
      </c>
      <c r="C76" s="174">
        <v>1</v>
      </c>
      <c r="D76" s="176">
        <f t="shared" si="5"/>
        <v>3.0950000000000002</v>
      </c>
      <c r="E76" s="176">
        <f t="shared" si="6"/>
        <v>-0.24619644923492923</v>
      </c>
      <c r="F76" s="61">
        <f t="shared" si="7"/>
        <v>3.0950000000000002</v>
      </c>
      <c r="G76" s="61">
        <f t="shared" si="8"/>
        <v>-0.24619644923492923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-0.761978010382106</v>
      </c>
      <c r="L76" s="61">
        <f t="shared" si="13"/>
        <v>-2.3583219421326183</v>
      </c>
      <c r="M76" s="61">
        <f t="shared" ca="1" si="14"/>
        <v>-0.24005582646774404</v>
      </c>
      <c r="N76" s="61">
        <f t="shared" ca="1" si="15"/>
        <v>3.7707247968873086E-5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-6.1406227671851887E-3</v>
      </c>
    </row>
    <row r="77" spans="1:18">
      <c r="A77" s="174">
        <v>30950</v>
      </c>
      <c r="B77" s="174">
        <v>-0.24619644923492923</v>
      </c>
      <c r="C77" s="174">
        <v>1</v>
      </c>
      <c r="D77" s="176">
        <f t="shared" si="5"/>
        <v>3.0950000000000002</v>
      </c>
      <c r="E77" s="176">
        <f t="shared" si="6"/>
        <v>-0.24619644923492923</v>
      </c>
      <c r="F77" s="61">
        <f t="shared" si="7"/>
        <v>3.0950000000000002</v>
      </c>
      <c r="G77" s="61">
        <f t="shared" si="8"/>
        <v>-0.24619644923492923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-0.761978010382106</v>
      </c>
      <c r="L77" s="61">
        <f t="shared" si="13"/>
        <v>-2.3583219421326183</v>
      </c>
      <c r="M77" s="61">
        <f t="shared" ca="1" si="14"/>
        <v>-0.24005582646774404</v>
      </c>
      <c r="N77" s="61">
        <f t="shared" ca="1" si="15"/>
        <v>3.7707247968873086E-5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-6.1406227671851887E-3</v>
      </c>
    </row>
    <row r="78" spans="1:18">
      <c r="A78" s="174">
        <v>30950</v>
      </c>
      <c r="B78" s="174">
        <v>-0.24618644923881983</v>
      </c>
      <c r="C78" s="174">
        <v>1</v>
      </c>
      <c r="D78" s="176">
        <f t="shared" si="5"/>
        <v>3.0950000000000002</v>
      </c>
      <c r="E78" s="176">
        <f t="shared" si="6"/>
        <v>-0.24618644923881983</v>
      </c>
      <c r="F78" s="61">
        <f t="shared" si="7"/>
        <v>3.0950000000000002</v>
      </c>
      <c r="G78" s="61">
        <f t="shared" si="8"/>
        <v>-0.24618644923881983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-0.76194706039414739</v>
      </c>
      <c r="L78" s="61">
        <f t="shared" si="13"/>
        <v>-2.3582261519198862</v>
      </c>
      <c r="M78" s="61">
        <f t="shared" ca="1" si="14"/>
        <v>-0.24005582646774404</v>
      </c>
      <c r="N78" s="61">
        <f t="shared" ca="1" si="15"/>
        <v>3.758453556123298E-5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-6.1306227710757888E-3</v>
      </c>
    </row>
    <row r="79" spans="1:18">
      <c r="A79" s="174">
        <v>30950</v>
      </c>
      <c r="B79" s="174">
        <v>-0.24599644923998165</v>
      </c>
      <c r="C79" s="174">
        <v>1</v>
      </c>
      <c r="D79" s="176">
        <f t="shared" si="5"/>
        <v>3.0950000000000002</v>
      </c>
      <c r="E79" s="176">
        <f t="shared" si="6"/>
        <v>-0.24599644923998165</v>
      </c>
      <c r="F79" s="61">
        <f t="shared" si="7"/>
        <v>3.0950000000000002</v>
      </c>
      <c r="G79" s="61">
        <f t="shared" si="8"/>
        <v>-0.24599644923998165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-0.76135901039774323</v>
      </c>
      <c r="L79" s="61">
        <f t="shared" si="13"/>
        <v>-2.3564061371810157</v>
      </c>
      <c r="M79" s="61">
        <f t="shared" ca="1" si="14"/>
        <v>-0.24005582646774404</v>
      </c>
      <c r="N79" s="61">
        <f t="shared" ca="1" si="15"/>
        <v>3.5290998922028112E-5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-5.9406227722376137E-3</v>
      </c>
    </row>
    <row r="80" spans="1:18">
      <c r="A80" s="174">
        <v>30950</v>
      </c>
      <c r="B80" s="174">
        <v>-0.24596644923710154</v>
      </c>
      <c r="C80" s="174">
        <v>1</v>
      </c>
      <c r="D80" s="176">
        <f t="shared" si="5"/>
        <v>3.0950000000000002</v>
      </c>
      <c r="E80" s="176">
        <f t="shared" si="6"/>
        <v>-0.24596644923710154</v>
      </c>
      <c r="F80" s="61">
        <f t="shared" si="7"/>
        <v>3.0950000000000002</v>
      </c>
      <c r="G80" s="61">
        <f t="shared" si="8"/>
        <v>-0.24596644923710154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-0.76126616038882933</v>
      </c>
      <c r="L80" s="61">
        <f t="shared" si="13"/>
        <v>-2.3561187664034269</v>
      </c>
      <c r="M80" s="61">
        <f t="shared" ca="1" si="14"/>
        <v>-0.24005582646774404</v>
      </c>
      <c r="N80" s="61">
        <f t="shared" ca="1" si="15"/>
        <v>3.4935461521647305E-5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-5.9106227693574986E-3</v>
      </c>
    </row>
    <row r="81" spans="1:18">
      <c r="A81" s="174">
        <v>30992</v>
      </c>
      <c r="B81" s="174">
        <v>-0.23607050263271223</v>
      </c>
      <c r="C81" s="174">
        <v>1</v>
      </c>
      <c r="D81" s="176">
        <f t="shared" si="5"/>
        <v>3.0992000000000002</v>
      </c>
      <c r="E81" s="176">
        <f t="shared" si="6"/>
        <v>-0.23607050263271223</v>
      </c>
      <c r="F81" s="61">
        <f t="shared" si="7"/>
        <v>3.0992000000000002</v>
      </c>
      <c r="G81" s="61">
        <f t="shared" si="8"/>
        <v>-0.23607050263271223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-0.73162970175930175</v>
      </c>
      <c r="L81" s="61">
        <f t="shared" si="13"/>
        <v>-2.2674667716924279</v>
      </c>
      <c r="M81" s="61">
        <f t="shared" ca="1" si="14"/>
        <v>-0.24040927141527885</v>
      </c>
      <c r="N81" s="61">
        <f t="shared" ca="1" si="15"/>
        <v>1.8824914548574591E-5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4.3387687825666155E-3</v>
      </c>
    </row>
    <row r="82" spans="1:18">
      <c r="A82" s="174">
        <v>30998</v>
      </c>
      <c r="B82" s="174">
        <v>-0.23526651529070419</v>
      </c>
      <c r="C82" s="174">
        <v>1</v>
      </c>
      <c r="D82" s="176">
        <f t="shared" si="5"/>
        <v>3.0998000000000001</v>
      </c>
      <c r="E82" s="176">
        <f t="shared" si="6"/>
        <v>-0.23526651529070419</v>
      </c>
      <c r="F82" s="61">
        <f t="shared" si="7"/>
        <v>3.0998000000000001</v>
      </c>
      <c r="G82" s="61">
        <f t="shared" si="8"/>
        <v>-0.23526651529070419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-0.72927914409812489</v>
      </c>
      <c r="L82" s="61">
        <f t="shared" si="13"/>
        <v>-2.2606194908753676</v>
      </c>
      <c r="M82" s="61">
        <f t="shared" ca="1" si="14"/>
        <v>-0.2404597730469662</v>
      </c>
      <c r="N82" s="61">
        <f t="shared" ca="1" si="15"/>
        <v>2.6969926122975467E-5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5.1932577562620041E-3</v>
      </c>
    </row>
    <row r="83" spans="1:18">
      <c r="A83" s="174">
        <v>30998</v>
      </c>
      <c r="B83" s="174">
        <v>-0.23476651528878334</v>
      </c>
      <c r="C83" s="174">
        <v>1</v>
      </c>
      <c r="D83" s="176">
        <f t="shared" si="5"/>
        <v>3.0998000000000001</v>
      </c>
      <c r="E83" s="176">
        <f t="shared" si="6"/>
        <v>-0.23476651528878334</v>
      </c>
      <c r="F83" s="61">
        <f t="shared" si="7"/>
        <v>3.0998000000000001</v>
      </c>
      <c r="G83" s="61">
        <f t="shared" si="8"/>
        <v>-0.23476651528878334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-0.72772924409217066</v>
      </c>
      <c r="L83" s="61">
        <f t="shared" si="13"/>
        <v>-2.2558151108369109</v>
      </c>
      <c r="M83" s="61">
        <f t="shared" ca="1" si="14"/>
        <v>-0.2404597730469662</v>
      </c>
      <c r="N83" s="61">
        <f t="shared" ca="1" si="15"/>
        <v>3.2413183901109289E-5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5.693257758182857E-3</v>
      </c>
    </row>
    <row r="84" spans="1:18">
      <c r="A84" s="174">
        <v>30998</v>
      </c>
      <c r="B84" s="174">
        <v>-0.23446651528908602</v>
      </c>
      <c r="C84" s="174">
        <v>1</v>
      </c>
      <c r="D84" s="176">
        <f t="shared" si="5"/>
        <v>3.0998000000000001</v>
      </c>
      <c r="E84" s="176">
        <f t="shared" si="6"/>
        <v>-0.23446651528908602</v>
      </c>
      <c r="F84" s="61">
        <f t="shared" si="7"/>
        <v>3.0998000000000001</v>
      </c>
      <c r="G84" s="61">
        <f t="shared" si="8"/>
        <v>-0.23446651528908602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-0.72679930409310889</v>
      </c>
      <c r="L84" s="61">
        <f t="shared" si="13"/>
        <v>-2.252932482827819</v>
      </c>
      <c r="M84" s="61">
        <f t="shared" ca="1" si="14"/>
        <v>-0.2404597730469662</v>
      </c>
      <c r="N84" s="61">
        <f t="shared" ca="1" si="15"/>
        <v>3.5919138552390928E-5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5.9932577578801771E-3</v>
      </c>
    </row>
    <row r="85" spans="1:18">
      <c r="A85" s="174">
        <v>31015</v>
      </c>
      <c r="B85" s="174">
        <v>-0.2358715017776824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-0.2358715017776824</v>
      </c>
      <c r="F85" s="61">
        <f t="shared" ref="F85:F148" si="22">$C85*D85</f>
        <v>3.1015000000000001</v>
      </c>
      <c r="G85" s="61">
        <f t="shared" ref="G85:G148" si="23">$C85*E85</f>
        <v>-0.2358715017776824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-0.73155546276348205</v>
      </c>
      <c r="L85" s="61">
        <f t="shared" ref="L85:L148" si="28">C85*E85*D85*D85</f>
        <v>-2.2689192677609396</v>
      </c>
      <c r="M85" s="61">
        <f t="shared" ref="M85:M148" ca="1" si="29">+E$4+E$5*D85+E$6*D85^2</f>
        <v>-0.24060287389599419</v>
      </c>
      <c r="N85" s="61">
        <f t="shared" ref="N85:N148" ca="1" si="30">C85*(M85-E85)^2</f>
        <v>2.2385882121938181E-5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4.7313721183117885E-3</v>
      </c>
    </row>
    <row r="86" spans="1:18">
      <c r="A86" s="174">
        <v>31015</v>
      </c>
      <c r="B86" s="174">
        <v>-0.23467150177889312</v>
      </c>
      <c r="C86" s="174">
        <v>1</v>
      </c>
      <c r="D86" s="176">
        <f t="shared" si="20"/>
        <v>3.1015000000000001</v>
      </c>
      <c r="E86" s="176">
        <f t="shared" si="21"/>
        <v>-0.23467150177889312</v>
      </c>
      <c r="F86" s="61">
        <f t="shared" si="22"/>
        <v>3.1015000000000001</v>
      </c>
      <c r="G86" s="61">
        <f t="shared" si="23"/>
        <v>-0.23467150177889312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-0.72783366276723704</v>
      </c>
      <c r="L86" s="61">
        <f t="shared" si="28"/>
        <v>-2.257376105072586</v>
      </c>
      <c r="M86" s="61">
        <f t="shared" ca="1" si="29"/>
        <v>-0.24060287389599419</v>
      </c>
      <c r="N86" s="61">
        <f t="shared" ca="1" si="30"/>
        <v>3.5181175191524022E-5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5.9313721171010692E-3</v>
      </c>
    </row>
    <row r="87" spans="1:18">
      <c r="A87" s="174">
        <v>31015</v>
      </c>
      <c r="B87" s="174">
        <v>-0.23457150178141933</v>
      </c>
      <c r="C87" s="174">
        <v>1</v>
      </c>
      <c r="D87" s="176">
        <f t="shared" si="20"/>
        <v>3.1015000000000001</v>
      </c>
      <c r="E87" s="176">
        <f t="shared" si="21"/>
        <v>-0.23457150178141933</v>
      </c>
      <c r="F87" s="61">
        <f t="shared" si="22"/>
        <v>3.1015000000000001</v>
      </c>
      <c r="G87" s="61">
        <f t="shared" si="23"/>
        <v>-0.23457150178141933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-0.7275235127750721</v>
      </c>
      <c r="L87" s="61">
        <f t="shared" si="28"/>
        <v>-2.2564141748718862</v>
      </c>
      <c r="M87" s="61">
        <f t="shared" ca="1" si="29"/>
        <v>-0.24060287389599419</v>
      </c>
      <c r="N87" s="61">
        <f t="shared" ca="1" si="30"/>
        <v>3.6377449584471181E-5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6.0313721145748567E-3</v>
      </c>
    </row>
    <row r="88" spans="1:18">
      <c r="A88" s="174">
        <v>31097</v>
      </c>
      <c r="B88" s="174">
        <v>-0.23894049578172111</v>
      </c>
      <c r="C88" s="174">
        <v>1</v>
      </c>
      <c r="D88" s="176">
        <f t="shared" si="20"/>
        <v>3.1097000000000001</v>
      </c>
      <c r="E88" s="176">
        <f t="shared" si="21"/>
        <v>-0.23894049578172111</v>
      </c>
      <c r="F88" s="61">
        <f t="shared" si="22"/>
        <v>3.1097000000000001</v>
      </c>
      <c r="G88" s="61">
        <f t="shared" si="23"/>
        <v>-0.23894049578172111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-0.74303325973241818</v>
      </c>
      <c r="L88" s="61">
        <f t="shared" si="28"/>
        <v>-2.3106105277899007</v>
      </c>
      <c r="M88" s="61">
        <f t="shared" ca="1" si="29"/>
        <v>-0.24129339272779721</v>
      </c>
      <c r="N88" s="61">
        <f t="shared" ca="1" si="30"/>
        <v>5.5361240388542357E-6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2.3528969460760996E-3</v>
      </c>
    </row>
    <row r="89" spans="1:18">
      <c r="A89" s="174">
        <v>31100</v>
      </c>
      <c r="B89" s="174">
        <v>-0.23588788899178975</v>
      </c>
      <c r="C89" s="174">
        <v>1</v>
      </c>
      <c r="D89" s="176">
        <f t="shared" si="20"/>
        <v>3.11</v>
      </c>
      <c r="E89" s="176">
        <f t="shared" si="21"/>
        <v>-0.23588788899178975</v>
      </c>
      <c r="F89" s="61">
        <f t="shared" si="22"/>
        <v>3.11</v>
      </c>
      <c r="G89" s="61">
        <f t="shared" si="23"/>
        <v>-0.23588788899178975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-0.73361133476446605</v>
      </c>
      <c r="L89" s="61">
        <f t="shared" si="28"/>
        <v>-2.2815312511174892</v>
      </c>
      <c r="M89" s="61">
        <f t="shared" ca="1" si="29"/>
        <v>-0.24131866402009217</v>
      </c>
      <c r="N89" s="61">
        <f t="shared" ca="1" si="30"/>
        <v>2.9493317408033095E-5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5.4307750283024148E-3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-1.1228679510400175E-2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1.1228679510400175E-2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-1.1228679510400175E-2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1.1228679510400175E-2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-1.1228679510400175E-2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1.1228679510400175E-2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-1.1228679510400175E-2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1.1228679510400175E-2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-1.1228679510400175E-2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1.1228679510400175E-2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-1.1228679510400175E-2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1.1228679510400175E-2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-1.1228679510400175E-2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1.1228679510400175E-2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-1.1228679510400175E-2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1.1228679510400175E-2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-1.1228679510400175E-2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1.1228679510400175E-2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-1.1228679510400175E-2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1.1228679510400175E-2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-1.1228679510400175E-2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1.1228679510400175E-2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-1.1228679510400175E-2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1.1228679510400175E-2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-1.1228679510400175E-2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1.1228679510400175E-2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-1.1228679510400175E-2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1.1228679510400175E-2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-1.1228679510400175E-2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1.1228679510400175E-2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-1.1228679510400175E-2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1.1228679510400175E-2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-1.1228679510400175E-2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1.1228679510400175E-2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-1.1228679510400175E-2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1.1228679510400175E-2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-1.1228679510400175E-2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1.1228679510400175E-2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-1.1228679510400175E-2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1.1228679510400175E-2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-1.1228679510400175E-2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1.1228679510400175E-2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-1.1228679510400175E-2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1.1228679510400175E-2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-1.1228679510400175E-2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1.1228679510400175E-2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-1.1228679510400175E-2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1.1228679510400175E-2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-1.1228679510400175E-2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1.1228679510400175E-2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-1.1228679510400175E-2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1.1228679510400175E-2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-1.1228679510400175E-2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1.1228679510400175E-2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-1.1228679510400175E-2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1.1228679510400175E-2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-1.1228679510400175E-2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1.1228679510400175E-2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-1.1228679510400175E-2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1.1228679510400175E-2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-1.1228679510400175E-2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1.1228679510400175E-2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-1.1228679510400175E-2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1.1228679510400175E-2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-1.1228679510400175E-2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1.1228679510400175E-2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-1.1228679510400175E-2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1.1228679510400175E-2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-1.1228679510400175E-2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1.1228679510400175E-2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-1.1228679510400175E-2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1.1228679510400175E-2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-1.1228679510400175E-2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1.1228679510400175E-2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-1.1228679510400175E-2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1.1228679510400175E-2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-1.1228679510400175E-2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1.1228679510400175E-2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-1.1228679510400175E-2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1.1228679510400175E-2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-1.1228679510400175E-2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1.1228679510400175E-2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-1.1228679510400175E-2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1.1228679510400175E-2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-1.1228679510400175E-2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1.1228679510400175E-2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-1.1228679510400175E-2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1.1228679510400175E-2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-1.1228679510400175E-2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1.1228679510400175E-2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-1.1228679510400175E-2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1.1228679510400175E-2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-1.1228679510400175E-2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1.1228679510400175E-2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-1.1228679510400175E-2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1.1228679510400175E-2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-1.1228679510400175E-2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1.1228679510400175E-2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-1.1228679510400175E-2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1.1228679510400175E-2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-1.1228679510400175E-2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1.1228679510400175E-2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-1.1228679510400175E-2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1.1228679510400175E-2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-1.1228679510400175E-2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1.1228679510400175E-2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-1.1228679510400175E-2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1.1228679510400175E-2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-1.1228679510400175E-2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1.1228679510400175E-2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-1.1228679510400175E-2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1.1228679510400175E-2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-1.1228679510400175E-2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1.1228679510400175E-2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-1.1228679510400175E-2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1.1228679510400175E-2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-1.1228679510400175E-2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1.1228679510400175E-2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-1.1228679510400175E-2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1.1228679510400175E-2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-1.1228679510400175E-2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1.1228679510400175E-2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-1.1228679510400175E-2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1.1228679510400175E-2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-1.1228679510400175E-2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1.1228679510400175E-2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-1.1228679510400175E-2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1.1228679510400175E-2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-1.1228679510400175E-2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1.1228679510400175E-2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-1.1228679510400175E-2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1.1228679510400175E-2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-1.1228679510400175E-2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1.1228679510400175E-2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-1.1228679510400175E-2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1.1228679510400175E-2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-1.1228679510400175E-2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1.1228679510400175E-2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-1.1228679510400175E-2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1.1228679510400175E-2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-1.1228679510400175E-2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1.1228679510400175E-2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-1.1228679510400175E-2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1.1228679510400175E-2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-1.1228679510400175E-2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1.1228679510400175E-2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-1.1228679510400175E-2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1.1228679510400175E-2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-1.1228679510400175E-2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1.1228679510400175E-2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-1.1228679510400175E-2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1.1228679510400175E-2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-1.1228679510400175E-2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1.1228679510400175E-2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-1.1228679510400175E-2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1.1228679510400175E-2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-1.1228679510400175E-2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1.1228679510400175E-2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-1.1228679510400175E-2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1.1228679510400175E-2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-1.1228679510400175E-2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1.1228679510400175E-2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-1.1228679510400175E-2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1.1228679510400175E-2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-1.1228679510400175E-2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1.1228679510400175E-2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-1.1228679510400175E-2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1.1228679510400175E-2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-1.1228679510400175E-2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1.1228679510400175E-2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-1.1228679510400175E-2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1.1228679510400175E-2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-1.1228679510400175E-2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1.1228679510400175E-2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-1.1228679510400175E-2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1.1228679510400175E-2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-1.1228679510400175E-2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1.1228679510400175E-2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-1.1228679510400175E-2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1.1228679510400175E-2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-1.1228679510400175E-2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1.1228679510400175E-2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-1.1228679510400175E-2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1.1228679510400175E-2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-1.1228679510400175E-2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1.1228679510400175E-2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-1.1228679510400175E-2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1.1228679510400175E-2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-1.1228679510400175E-2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1.1228679510400175E-2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-1.1228679510400175E-2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1.1228679510400175E-2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-1.1228679510400175E-2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1.1228679510400175E-2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-1.1228679510400175E-2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1.1228679510400175E-2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-1.1228679510400175E-2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1.1228679510400175E-2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-1.1228679510400175E-2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1.1228679510400175E-2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-1.1228679510400175E-2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1.1228679510400175E-2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-1.1228679510400175E-2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1.1228679510400175E-2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-1.1228679510400175E-2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1.1228679510400175E-2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-1.1228679510400175E-2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1.1228679510400175E-2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-1.1228679510400175E-2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1.1228679510400175E-2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-1.1228679510400175E-2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1.1228679510400175E-2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-1.1228679510400175E-2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1.1228679510400175E-2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-1.1228679510400175E-2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1.1228679510400175E-2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-1.1228679510400175E-2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1.1228679510400175E-2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-1.1228679510400175E-2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1.1228679510400175E-2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-1.1228679510400175E-2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1.1228679510400175E-2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-1.1228679510400175E-2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1.1228679510400175E-2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-1.1228679510400175E-2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1.1228679510400175E-2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-1.1228679510400175E-2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1.1228679510400175E-2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-1.1228679510400175E-2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1.1228679510400175E-2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-1.1228679510400175E-2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1.1228679510400175E-2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-1.1228679510400175E-2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1.1228679510400175E-2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-1.1228679510400175E-2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1.1228679510400175E-2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-1.1228679510400175E-2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1.1228679510400175E-2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-1.1228679510400175E-2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1.1228679510400175E-2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-1.1228679510400175E-2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1.1228679510400175E-2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-1.1228679510400175E-2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1.1228679510400175E-2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-1.1228679510400175E-2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1.1228679510400175E-2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-1.1228679510400175E-2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1.1228679510400175E-2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-1.1228679510400175E-2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1.1228679510400175E-2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-1.1228679510400175E-2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1.1228679510400175E-2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-1.1228679510400175E-2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1.1228679510400175E-2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-1.1228679510400175E-2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1.1228679510400175E-2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-1.1228679510400175E-2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1.1228679510400175E-2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-1.1228679510400175E-2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1.1228679510400175E-2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-1.1228679510400175E-2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1.1228679510400175E-2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-1.1228679510400175E-2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1.1228679510400175E-2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-1.1228679510400175E-2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1.1228679510400175E-2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-1.1228679510400175E-2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1.1228679510400175E-2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-1.1228679510400175E-2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1.1228679510400175E-2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-1.1228679510400175E-2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1.1228679510400175E-2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-1.1228679510400175E-2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1.1228679510400175E-2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-1.1228679510400175E-2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1.1228679510400175E-2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-1.1228679510400175E-2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1.1228679510400175E-2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-1.1228679510400175E-2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1.1228679510400175E-2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-1.1228679510400175E-2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1.1228679510400175E-2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-1.1228679510400175E-2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1.1228679510400175E-2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-1.1228679510400175E-2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1.1228679510400175E-2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-1.1228679510400175E-2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1.1228679510400175E-2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-1.1228679510400175E-2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1.1228679510400175E-2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-1.1228679510400175E-2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1.1228679510400175E-2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-1.1228679510400175E-2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1.1228679510400175E-2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-1.1228679510400175E-2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1.1228679510400175E-2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-1.1228679510400175E-2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1.1228679510400175E-2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-1.1228679510400175E-2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1.1228679510400175E-2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-1.1228679510400175E-2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1.1228679510400175E-2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-1.1228679510400175E-2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1.1228679510400175E-2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-1.1228679510400175E-2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1.1228679510400175E-2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-1.1228679510400175E-2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1.1228679510400175E-2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-1.1228679510400175E-2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1.1228679510400175E-2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-1.1228679510400175E-2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1.1228679510400175E-2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-1.1228679510400175E-2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1.1228679510400175E-2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-1.1228679510400175E-2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1.1228679510400175E-2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-1.1228679510400175E-2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1.1228679510400175E-2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-1.1228679510400175E-2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1.1228679510400175E-2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-1.1228679510400175E-2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1.1228679510400175E-2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-1.1228679510400175E-2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1.1228679510400175E-2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-1.1228679510400175E-2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1.1228679510400175E-2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-1.1228679510400175E-2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1.1228679510400175E-2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-1.1228679510400175E-2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1.1228679510400175E-2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-1.1228679510400175E-2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1.1228679510400175E-2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-1.1228679510400175E-2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1.1228679510400175E-2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-1.1228679510400175E-2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1.1228679510400175E-2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-1.1228679510400175E-2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1.1228679510400175E-2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-1.1228679510400175E-2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1.1228679510400175E-2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-1.1228679510400175E-2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1.1228679510400175E-2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-1.1228679510400175E-2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1.1228679510400175E-2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-1.1228679510400175E-2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1.1228679510400175E-2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-1.1228679510400175E-2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1.1228679510400175E-2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-1.1228679510400175E-2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1.1228679510400175E-2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-1.1228679510400175E-2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1.1228679510400175E-2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-1.1228679510400175E-2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1.1228679510400175E-2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-1.1228679510400175E-2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1.1228679510400175E-2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-1.1228679510400175E-2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1.1228679510400175E-2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-1.1228679510400175E-2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1.1228679510400175E-2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-1.1228679510400175E-2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1.1228679510400175E-2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-1.1228679510400175E-2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1.1228679510400175E-2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-1.1228679510400175E-2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1.1228679510400175E-2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-1.1228679510400175E-2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1.1228679510400175E-2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-1.1228679510400175E-2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1.1228679510400175E-2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-1.1228679510400175E-2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1.1228679510400175E-2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-1.1228679510400175E-2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1.1228679510400175E-2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-1.1228679510400175E-2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1.1228679510400175E-2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-1.1228679510400175E-2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1.1228679510400175E-2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-1.1228679510400175E-2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1.1228679510400175E-2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-1.1228679510400175E-2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1.1228679510400175E-2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-1.1228679510400175E-2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1.1228679510400175E-2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-1.1228679510400175E-2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1.1228679510400175E-2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-1.1228679510400175E-2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1.1228679510400175E-2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-1.1228679510400175E-2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1.1228679510400175E-2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-1.1228679510400175E-2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1.1228679510400175E-2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-1.1228679510400175E-2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1.1228679510400175E-2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-1.1228679510400175E-2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1.1228679510400175E-2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-1.1228679510400175E-2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1.1228679510400175E-2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-1.1228679510400175E-2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1.1228679510400175E-2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-1.1228679510400175E-2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1.1228679510400175E-2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-1.1228679510400175E-2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1.1228679510400175E-2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-1.1228679510400175E-2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1.1228679510400175E-2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-1.1228679510400175E-2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1.1228679510400175E-2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-1.1228679510400175E-2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1.1228679510400175E-2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-1.1228679510400175E-2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1.1228679510400175E-2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-1.1228679510400175E-2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1.1228679510400175E-2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-1.1228679510400175E-2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1.1228679510400175E-2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-1.1228679510400175E-2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1.1228679510400175E-2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-1.1228679510400175E-2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1.1228679510400175E-2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-1.1228679510400175E-2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1.1228679510400175E-2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-1.1228679510400175E-2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1.1228679510400175E-2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-1.1228679510400175E-2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1.1228679510400175E-2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-1.1228679510400175E-2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1.1228679510400175E-2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-1.1228679510400175E-2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1.1228679510400175E-2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-1.1228679510400175E-2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1.1228679510400175E-2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-1.1228679510400175E-2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1.1228679510400175E-2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-1.1228679510400175E-2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1.1228679510400175E-2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-1.1228679510400175E-2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1.1228679510400175E-2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-1.1228679510400175E-2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1.1228679510400175E-2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-1.1228679510400175E-2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1.1228679510400175E-2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-1.1228679510400175E-2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1.1228679510400175E-2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-1.1228679510400175E-2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1.1228679510400175E-2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-1.1228679510400175E-2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1.1228679510400175E-2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-1.1228679510400175E-2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1.1228679510400175E-2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-1.1228679510400175E-2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1.1228679510400175E-2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-1.1228679510400175E-2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1.1228679510400175E-2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-1.1228679510400175E-2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1.1228679510400175E-2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-1.1228679510400175E-2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1.1228679510400175E-2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-1.1228679510400175E-2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1.1228679510400175E-2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-1.1228679510400175E-2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1.1228679510400175E-2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-1.1228679510400175E-2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1.1228679510400175E-2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-1.1228679510400175E-2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1.1228679510400175E-2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-1.1228679510400175E-2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1.1228679510400175E-2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-1.1228679510400175E-2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1.1228679510400175E-2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-1.1228679510400175E-2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1.1228679510400175E-2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-1.1228679510400175E-2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1.1228679510400175E-2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-1.1228679510400175E-2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1.1228679510400175E-2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-1.1228679510400175E-2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1.1228679510400175E-2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-1.1228679510400175E-2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1.1228679510400175E-2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-1.1228679510400175E-2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1.1228679510400175E-2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-1.1228679510400175E-2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1.1228679510400175E-2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-1.1228679510400175E-2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1.1228679510400175E-2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-1.1228679510400175E-2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1.1228679510400175E-2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-1.1228679510400175E-2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1.1228679510400175E-2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-1.1228679510400175E-2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1.1228679510400175E-2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-1.1228679510400175E-2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1.1228679510400175E-2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-1.1228679510400175E-2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1.1228679510400175E-2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-1.1228679510400175E-2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1.1228679510400175E-2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-1.1228679510400175E-2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1.1228679510400175E-2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-1.1228679510400175E-2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1.1228679510400175E-2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-1.1228679510400175E-2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1.1228679510400175E-2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-1.1228679510400175E-2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1.1228679510400175E-2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-1.1228679510400175E-2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1.1228679510400175E-2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-1.1228679510400175E-2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1.1228679510400175E-2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-1.1228679510400175E-2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1.1228679510400175E-2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-1.1228679510400175E-2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1.1228679510400175E-2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-1.1228679510400175E-2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1.1228679510400175E-2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-1.1228679510400175E-2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1.1228679510400175E-2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-1.1228679510400175E-2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1.1228679510400175E-2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-1.1228679510400175E-2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1.1228679510400175E-2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-1.1228679510400175E-2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1.1228679510400175E-2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-1.1228679510400175E-2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1.1228679510400175E-2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-1.1228679510400175E-2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1.1228679510400175E-2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-1.1228679510400175E-2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1.1228679510400175E-2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-1.1228679510400175E-2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1.1228679510400175E-2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-1.1228679510400175E-2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1.1228679510400175E-2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-1.1228679510400175E-2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1.1228679510400175E-2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-1.1228679510400175E-2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1.1228679510400175E-2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-1.1228679510400175E-2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1.1228679510400175E-2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-1.1228679510400175E-2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1.1228679510400175E-2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-1.1228679510400175E-2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1.1228679510400175E-2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-1.1228679510400175E-2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1.1228679510400175E-2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-1.1228679510400175E-2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1.1228679510400175E-2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-1.1228679510400175E-2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1.1228679510400175E-2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-1.1228679510400175E-2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1.1228679510400175E-2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-1.1228679510400175E-2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1.1228679510400175E-2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-1.1228679510400175E-2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1.1228679510400175E-2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-1.1228679510400175E-2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1.1228679510400175E-2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-1.1228679510400175E-2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1.1228679510400175E-2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-1.1228679510400175E-2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1.1228679510400175E-2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-1.1228679510400175E-2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1.1228679510400175E-2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-1.1228679510400175E-2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1.1228679510400175E-2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-1.1228679510400175E-2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1.1228679510400175E-2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-1.1228679510400175E-2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1.1228679510400175E-2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-1.1228679510400175E-2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1.1228679510400175E-2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-1.1228679510400175E-2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1.1228679510400175E-2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-1.1228679510400175E-2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1.1228679510400175E-2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-1.1228679510400175E-2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1.1228679510400175E-2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-1.1228679510400175E-2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1.1228679510400175E-2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-1.1228679510400175E-2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1.1228679510400175E-2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-1.1228679510400175E-2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1.1228679510400175E-2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-1.1228679510400175E-2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1.1228679510400175E-2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-1.1228679510400175E-2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1.1228679510400175E-2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-1.1228679510400175E-2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1.1228679510400175E-2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-1.1228679510400175E-2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1.1228679510400175E-2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-1.1228679510400175E-2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1.1228679510400175E-2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-1.1228679510400175E-2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1.1228679510400175E-2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-1.1228679510400175E-2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1.1228679510400175E-2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-1.1228679510400175E-2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1.1228679510400175E-2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-1.1228679510400175E-2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1.1228679510400175E-2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-1.1228679510400175E-2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1.1228679510400175E-2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-1.1228679510400175E-2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1.1228679510400175E-2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-1.1228679510400175E-2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1.1228679510400175E-2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-1.1228679510400175E-2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1.1228679510400175E-2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-1.1228679510400175E-2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1.1228679510400175E-2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-1.1228679510400175E-2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1.1228679510400175E-2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-1.1228679510400175E-2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1.1228679510400175E-2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-1.1228679510400175E-2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1.1228679510400175E-2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-1.1228679510400175E-2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1.1228679510400175E-2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-1.1228679510400175E-2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1.1228679510400175E-2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-1.1228679510400175E-2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1.1228679510400175E-2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-1.1228679510400175E-2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1.1228679510400175E-2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-1.1228679510400175E-2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1.1228679510400175E-2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-1.1228679510400175E-2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1.1228679510400175E-2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-1.1228679510400175E-2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1.1228679510400175E-2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-1.1228679510400175E-2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1.1228679510400175E-2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-1.1228679510400175E-2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1.1228679510400175E-2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-1.1228679510400175E-2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1.1228679510400175E-2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-1.1228679510400175E-2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1.1228679510400175E-2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-1.1228679510400175E-2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1.1228679510400175E-2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-1.1228679510400175E-2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1.1228679510400175E-2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-1.1228679510400175E-2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1.1228679510400175E-2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-1.1228679510400175E-2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1.1228679510400175E-2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-1.1228679510400175E-2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1.1228679510400175E-2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-1.1228679510400175E-2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1.1228679510400175E-2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-1.1228679510400175E-2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1.1228679510400175E-2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-1.1228679510400175E-2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1.1228679510400175E-2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-1.1228679510400175E-2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1.1228679510400175E-2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-1.1228679510400175E-2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1.1228679510400175E-2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-1.1228679510400175E-2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1.1228679510400175E-2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-1.1228679510400175E-2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1.1228679510400175E-2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-1.1228679510400175E-2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1.1228679510400175E-2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-1.1228679510400175E-2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1.1228679510400175E-2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-1.1228679510400175E-2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1.1228679510400175E-2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-1.1228679510400175E-2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1.1228679510400175E-2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-1.1228679510400175E-2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1.1228679510400175E-2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-1.1228679510400175E-2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1.1228679510400175E-2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-1.1228679510400175E-2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1.1228679510400175E-2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-1.1228679510400175E-2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1.1228679510400175E-2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-1.1228679510400175E-2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1.1228679510400175E-2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-1.1228679510400175E-2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1.1228679510400175E-2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-1.1228679510400175E-2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1.1228679510400175E-2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-1.1228679510400175E-2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1.1228679510400175E-2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-1.1228679510400175E-2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1.1228679510400175E-2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-1.1228679510400175E-2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1.1228679510400175E-2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-1.1228679510400175E-2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1.1228679510400175E-2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-1.1228679510400175E-2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1.1228679510400175E-2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-1.1228679510400175E-2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1.1228679510400175E-2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-1.1228679510400175E-2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1.1228679510400175E-2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-1.1228679510400175E-2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1.1228679510400175E-2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-1.1228679510400175E-2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1.1228679510400175E-2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-1.1228679510400175E-2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1.1228679510400175E-2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-1.1228679510400175E-2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1.1228679510400175E-2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-1.1228679510400175E-2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1.1228679510400175E-2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-1.1228679510400175E-2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1.1228679510400175E-2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-1.1228679510400175E-2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1.1228679510400175E-2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-1.1228679510400175E-2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1.1228679510400175E-2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-1.1228679510400175E-2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1.1228679510400175E-2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-1.1228679510400175E-2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1.1228679510400175E-2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-1.1228679510400175E-2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1.1228679510400175E-2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-1.1228679510400175E-2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1.1228679510400175E-2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-1.1228679510400175E-2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1.1228679510400175E-2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-1.1228679510400175E-2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1.1228679510400175E-2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-1.1228679510400175E-2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1.1228679510400175E-2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03"/>
  <sheetViews>
    <sheetView workbookViewId="0">
      <pane ySplit="20" topLeftCell="A21" activePane="bottomLeft" state="frozen"/>
      <selection pane="bottomLeft" activeCell="J52" sqref="J5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6" ht="20.25">
      <c r="A1" s="3" t="s">
        <v>0</v>
      </c>
      <c r="B1" s="4"/>
      <c r="C1" s="5"/>
      <c r="D1" s="4"/>
      <c r="E1" s="4" t="s">
        <v>259</v>
      </c>
      <c r="F1" s="4"/>
    </row>
    <row r="2" spans="1:6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</row>
    <row r="3" spans="1:6">
      <c r="A3"/>
      <c r="B3" s="4"/>
      <c r="C3" s="28"/>
      <c r="D3" s="28"/>
      <c r="E3" s="4">
        <v>5471</v>
      </c>
      <c r="F3">
        <v>0.34697879999999998</v>
      </c>
    </row>
    <row r="4" spans="1:6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</row>
    <row r="5" spans="1:6">
      <c r="A5" s="45" t="s">
        <v>37</v>
      </c>
      <c r="B5"/>
      <c r="C5" s="46">
        <v>8</v>
      </c>
      <c r="D5" t="s">
        <v>38</v>
      </c>
    </row>
    <row r="6" spans="1:6">
      <c r="A6" s="47" t="s">
        <v>40</v>
      </c>
    </row>
    <row r="7" spans="1:6">
      <c r="A7" s="1" t="s">
        <v>42</v>
      </c>
      <c r="C7" s="1">
        <f>+C4</f>
        <v>45116.381000000001</v>
      </c>
    </row>
    <row r="8" spans="1:6">
      <c r="A8" s="1" t="s">
        <v>44</v>
      </c>
      <c r="C8">
        <v>0.34697899999999998</v>
      </c>
    </row>
    <row r="9" spans="1:6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</row>
    <row r="10" spans="1:6">
      <c r="A10"/>
      <c r="B10"/>
      <c r="C10" s="54" t="s">
        <v>52</v>
      </c>
      <c r="D10" s="54" t="s">
        <v>53</v>
      </c>
      <c r="E10"/>
    </row>
    <row r="11" spans="1:6">
      <c r="A11" t="s">
        <v>56</v>
      </c>
      <c r="B11"/>
      <c r="C11" s="61">
        <f ca="1">INTERCEPT(INDIRECT($E$9):G989,INDIRECT($D$9):F989)</f>
        <v>-0.17561249279226163</v>
      </c>
      <c r="D11" s="2"/>
      <c r="E11"/>
    </row>
    <row r="12" spans="1:6">
      <c r="A12" t="s">
        <v>60</v>
      </c>
      <c r="B12"/>
      <c r="C12" s="61">
        <f ca="1">SLOPE(INDIRECT($E$9):G989,INDIRECT($D$9):F989)</f>
        <v>-1.3481652416576504E-6</v>
      </c>
      <c r="D12" s="2"/>
      <c r="E12"/>
    </row>
    <row r="13" spans="1:6">
      <c r="A13" t="s">
        <v>63</v>
      </c>
      <c r="B13"/>
      <c r="C13" s="2" t="s">
        <v>64</v>
      </c>
    </row>
    <row r="14" spans="1:6">
      <c r="A14"/>
      <c r="B14"/>
      <c r="C14"/>
    </row>
    <row r="15" spans="1:6">
      <c r="A15" s="35" t="s">
        <v>77</v>
      </c>
      <c r="B15"/>
      <c r="C15" s="71">
        <f ca="1">(C7+C11)+(C8+C12)*INT(MAX(F21:F3530))</f>
        <v>56456.475982422613</v>
      </c>
      <c r="E15" s="49" t="s">
        <v>78</v>
      </c>
      <c r="F15" s="46">
        <v>1</v>
      </c>
    </row>
    <row r="16" spans="1:6">
      <c r="A16" s="35" t="s">
        <v>86</v>
      </c>
      <c r="B16"/>
      <c r="C16" s="71">
        <f ca="1">+C8+C12</f>
        <v>0.34697765183475832</v>
      </c>
      <c r="E16" s="49" t="s">
        <v>87</v>
      </c>
      <c r="F16" s="183">
        <f ca="1">NOW()+15018.5+$C$5/24</f>
        <v>60369.369054745373</v>
      </c>
    </row>
    <row r="17" spans="1:24">
      <c r="A17" s="49" t="s">
        <v>90</v>
      </c>
      <c r="B17"/>
      <c r="C17">
        <f>COUNT(C21:C2188)</f>
        <v>83</v>
      </c>
      <c r="E17" s="49" t="s">
        <v>91</v>
      </c>
      <c r="F17" s="61">
        <f ca="1">ROUND(2*(F16-$C$7)/$C$8,0)/2+F15</f>
        <v>43960.5</v>
      </c>
    </row>
    <row r="18" spans="1:24">
      <c r="A18" s="35" t="s">
        <v>93</v>
      </c>
      <c r="B18"/>
      <c r="C18" s="186">
        <f ca="1">+C15</f>
        <v>56456.475982422613</v>
      </c>
      <c r="D18" s="187">
        <f ca="1">+C16</f>
        <v>0.34697765183475832</v>
      </c>
      <c r="E18" s="49" t="s">
        <v>94</v>
      </c>
      <c r="F18" s="51">
        <f ca="1">ROUND(2*(F16-$C$15)/$C$16,0)/2+F15</f>
        <v>11278</v>
      </c>
    </row>
    <row r="19" spans="1:24">
      <c r="E19" s="49" t="s">
        <v>98</v>
      </c>
      <c r="F19" s="86">
        <f ca="1">+$C$15+$C$16*F18-15018.5-$C$5/24</f>
        <v>45350.856606481684</v>
      </c>
    </row>
    <row r="20" spans="1:24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0">+(C21-C$7)/C$8</f>
        <v>-3157.5276889955958</v>
      </c>
      <c r="F21" s="1">
        <f t="shared" ref="F21:F32" si="1">ROUND(2*E21,0)/2</f>
        <v>-3157.5</v>
      </c>
      <c r="G21" s="1">
        <f t="shared" ref="G21:G56" si="2">+C21-(C$7+F21*C$8)</f>
        <v>-9.6075000037671998E-3</v>
      </c>
      <c r="J21" s="1">
        <f>+G21</f>
        <v>-9.6075000037671998E-3</v>
      </c>
      <c r="O21" s="1">
        <f t="shared" ref="O21:O49" ca="1" si="3">+C$11+C$12*$F21</f>
        <v>-0.17135566104172759</v>
      </c>
      <c r="Q21" s="100">
        <f t="shared" ref="Q21:Q49" si="4">+C21-15018.5</f>
        <v>29002.285199999998</v>
      </c>
      <c r="S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0"/>
        <v>-60.505102614275728</v>
      </c>
      <c r="F22" s="1">
        <f t="shared" si="1"/>
        <v>-60.5</v>
      </c>
      <c r="G22" s="1">
        <f t="shared" si="2"/>
        <v>-1.7704999991110526E-3</v>
      </c>
      <c r="J22" s="1">
        <f>+G22</f>
        <v>-1.7704999991110526E-3</v>
      </c>
      <c r="O22" s="1">
        <f t="shared" ca="1" si="3"/>
        <v>-0.17553092879514134</v>
      </c>
      <c r="Q22" s="100">
        <f t="shared" si="4"/>
        <v>30076.887000000002</v>
      </c>
      <c r="S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0"/>
        <v>0</v>
      </c>
      <c r="F23" s="1">
        <f t="shared" si="1"/>
        <v>0</v>
      </c>
      <c r="G23" s="1">
        <f t="shared" si="2"/>
        <v>0</v>
      </c>
      <c r="H23" s="1">
        <f>+G23</f>
        <v>0</v>
      </c>
      <c r="O23" s="1">
        <f t="shared" ca="1" si="3"/>
        <v>-0.17561249279226163</v>
      </c>
      <c r="Q23" s="100">
        <f t="shared" si="4"/>
        <v>30097.881000000001</v>
      </c>
      <c r="S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0"/>
        <v>4162.9870972018543</v>
      </c>
      <c r="F24" s="1">
        <f t="shared" si="1"/>
        <v>4163</v>
      </c>
      <c r="G24" s="1">
        <f t="shared" si="2"/>
        <v>-4.4769999949494377E-3</v>
      </c>
      <c r="J24" s="1">
        <f>+G24</f>
        <v>-4.4769999949494377E-3</v>
      </c>
      <c r="O24" s="1">
        <f t="shared" ca="1" si="3"/>
        <v>-0.18122490469328242</v>
      </c>
      <c r="Q24" s="100">
        <f t="shared" si="4"/>
        <v>31542.350100000003</v>
      </c>
      <c r="S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0"/>
        <v>5210.975015779045</v>
      </c>
      <c r="F25" s="1">
        <f t="shared" si="1"/>
        <v>5211</v>
      </c>
      <c r="G25" s="1">
        <f t="shared" si="2"/>
        <v>-8.6690000025555491E-3</v>
      </c>
      <c r="J25" s="1">
        <f>+G25</f>
        <v>-8.6690000025555491E-3</v>
      </c>
      <c r="O25" s="1">
        <f t="shared" ca="1" si="3"/>
        <v>-0.18263778186653964</v>
      </c>
      <c r="Q25" s="100">
        <f t="shared" si="4"/>
        <v>31905.979899999998</v>
      </c>
      <c r="S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0"/>
        <v>5253.9744480213449</v>
      </c>
      <c r="F26" s="1">
        <f t="shared" si="1"/>
        <v>5254</v>
      </c>
      <c r="G26" s="1">
        <f t="shared" si="2"/>
        <v>-8.8660000037634745E-3</v>
      </c>
      <c r="J26" s="1">
        <f>+G26</f>
        <v>-8.8660000037634745E-3</v>
      </c>
      <c r="O26" s="1">
        <f t="shared" ca="1" si="3"/>
        <v>-0.18269575297193091</v>
      </c>
      <c r="Q26" s="100">
        <f t="shared" si="4"/>
        <v>31920.899799999999</v>
      </c>
      <c r="S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0"/>
        <v>7303.4218209171113</v>
      </c>
      <c r="F27" s="1">
        <f t="shared" si="1"/>
        <v>7303.5</v>
      </c>
      <c r="G27" s="1">
        <f t="shared" si="2"/>
        <v>-2.7126500004669651E-2</v>
      </c>
      <c r="I27" s="1">
        <f>+G27</f>
        <v>-2.7126500004669651E-2</v>
      </c>
      <c r="O27" s="1">
        <f t="shared" ca="1" si="3"/>
        <v>-0.18545881763470828</v>
      </c>
      <c r="Q27" s="100">
        <f t="shared" si="4"/>
        <v>32632.014999999999</v>
      </c>
      <c r="S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0"/>
        <v>8174.2699125883573</v>
      </c>
      <c r="F28" s="1">
        <f t="shared" si="1"/>
        <v>8174.5</v>
      </c>
      <c r="G28" s="1">
        <f t="shared" si="2"/>
        <v>-7.983550000062678E-2</v>
      </c>
      <c r="I28" s="1">
        <f>+G28</f>
        <v>-7.983550000062678E-2</v>
      </c>
      <c r="O28" s="1">
        <f t="shared" ca="1" si="3"/>
        <v>-0.1866330695601921</v>
      </c>
      <c r="Q28" s="100">
        <f t="shared" si="4"/>
        <v>32934.180999999997</v>
      </c>
      <c r="S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0"/>
        <v>8346.8451981243834</v>
      </c>
      <c r="F29" s="1">
        <f t="shared" si="1"/>
        <v>8347</v>
      </c>
      <c r="G29" s="1">
        <f t="shared" si="2"/>
        <v>-5.3713000001152977E-2</v>
      </c>
      <c r="I29" s="1">
        <f>+G29</f>
        <v>-5.3713000001152977E-2</v>
      </c>
      <c r="O29" s="1">
        <f t="shared" ca="1" si="3"/>
        <v>-0.18686562806437804</v>
      </c>
      <c r="Q29" s="100">
        <f t="shared" si="4"/>
        <v>32994.061000000002</v>
      </c>
      <c r="S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0"/>
        <v>8501.9756238850132</v>
      </c>
      <c r="F30" s="1">
        <f t="shared" si="1"/>
        <v>8502</v>
      </c>
      <c r="G30" s="1">
        <f t="shared" si="2"/>
        <v>-8.4580000038840808E-3</v>
      </c>
      <c r="I30" s="1">
        <f>+G30</f>
        <v>-8.4580000038840808E-3</v>
      </c>
      <c r="O30" s="1">
        <f t="shared" ca="1" si="3"/>
        <v>-0.18707459367683496</v>
      </c>
      <c r="Q30" s="100">
        <f t="shared" si="4"/>
        <v>33047.887999999999</v>
      </c>
      <c r="S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0"/>
        <v>9751.8524175814728</v>
      </c>
      <c r="F31" s="1">
        <f t="shared" si="1"/>
        <v>9752</v>
      </c>
      <c r="G31" s="1">
        <f t="shared" si="2"/>
        <v>-5.1207999997131992E-2</v>
      </c>
      <c r="K31" s="1">
        <f>+G31</f>
        <v>-5.1207999997131992E-2</v>
      </c>
      <c r="O31" s="1">
        <f t="shared" ca="1" si="3"/>
        <v>-0.18875980022890704</v>
      </c>
      <c r="Q31" s="100">
        <f t="shared" si="4"/>
        <v>33481.569000000003</v>
      </c>
      <c r="S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0"/>
        <v>13617.79819527982</v>
      </c>
      <c r="F32" s="1">
        <f t="shared" si="1"/>
        <v>13618</v>
      </c>
      <c r="G32" s="1">
        <f t="shared" si="2"/>
        <v>-7.0022000007156748E-2</v>
      </c>
      <c r="I32" s="1">
        <f t="shared" ref="I32:I44" si="5">+G32</f>
        <v>-7.0022000007156748E-2</v>
      </c>
      <c r="O32" s="1">
        <f t="shared" ca="1" si="3"/>
        <v>-0.1939718070531555</v>
      </c>
      <c r="Q32" s="100">
        <f t="shared" si="4"/>
        <v>34822.970999999998</v>
      </c>
      <c r="S32" s="1">
        <v>0.1</v>
      </c>
    </row>
    <row r="33" spans="1:1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0"/>
        <v>13623.230800711279</v>
      </c>
      <c r="F33" s="105">
        <f>ROUND(2*E33,0)/2+0.5</f>
        <v>13623.5</v>
      </c>
      <c r="G33" s="1">
        <f t="shared" si="2"/>
        <v>-9.3406500003766268E-2</v>
      </c>
      <c r="I33" s="1">
        <f t="shared" si="5"/>
        <v>-9.3406500003766268E-2</v>
      </c>
      <c r="O33" s="1">
        <f t="shared" ca="1" si="3"/>
        <v>-0.19397922196198464</v>
      </c>
      <c r="Q33" s="100">
        <f t="shared" si="4"/>
        <v>34824.856</v>
      </c>
      <c r="S33" s="1">
        <v>0.1</v>
      </c>
    </row>
    <row r="34" spans="1:1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0"/>
        <v>13634.750229841004</v>
      </c>
      <c r="F34" s="1">
        <f>ROUND(2*E34,0)/2</f>
        <v>13635</v>
      </c>
      <c r="G34" s="1">
        <f t="shared" si="2"/>
        <v>-8.6664999995264225E-2</v>
      </c>
      <c r="I34" s="1">
        <f t="shared" si="5"/>
        <v>-8.6664999995264225E-2</v>
      </c>
      <c r="O34" s="1">
        <f t="shared" ca="1" si="3"/>
        <v>-0.19399472586226368</v>
      </c>
      <c r="Q34" s="100">
        <f t="shared" si="4"/>
        <v>34828.853000000003</v>
      </c>
      <c r="S34" s="1">
        <v>0.1</v>
      </c>
    </row>
    <row r="35" spans="1:1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0"/>
        <v>13669.265286948194</v>
      </c>
      <c r="F35" s="1">
        <f>ROUND(2*E35,0)/2</f>
        <v>13669.5</v>
      </c>
      <c r="G35" s="1">
        <f t="shared" si="2"/>
        <v>-8.1440500005555805E-2</v>
      </c>
      <c r="I35" s="1">
        <f t="shared" si="5"/>
        <v>-8.1440500005555805E-2</v>
      </c>
      <c r="O35" s="1">
        <f t="shared" ca="1" si="3"/>
        <v>-0.19404123756310088</v>
      </c>
      <c r="Q35" s="100">
        <f t="shared" si="4"/>
        <v>34840.828999999998</v>
      </c>
      <c r="S35" s="1">
        <v>0.1</v>
      </c>
    </row>
    <row r="36" spans="1:1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0"/>
        <v>13695.229394286116</v>
      </c>
      <c r="F36" s="105">
        <f t="shared" ref="F36:F64" si="6">ROUND(2*E36,0)/2+0.5</f>
        <v>13695.5</v>
      </c>
      <c r="G36" s="1">
        <f t="shared" si="2"/>
        <v>-9.3894499994348735E-2</v>
      </c>
      <c r="I36" s="1">
        <f t="shared" si="5"/>
        <v>-9.3894499994348735E-2</v>
      </c>
      <c r="O36" s="1">
        <f t="shared" ca="1" si="3"/>
        <v>-0.19407628985938397</v>
      </c>
      <c r="Q36" s="100">
        <f t="shared" si="4"/>
        <v>34849.838000000003</v>
      </c>
      <c r="S36" s="1">
        <v>0.1</v>
      </c>
    </row>
    <row r="37" spans="1:1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0"/>
        <v>13709.691364607077</v>
      </c>
      <c r="F37" s="105">
        <f t="shared" si="6"/>
        <v>13710</v>
      </c>
      <c r="G37" s="1">
        <f t="shared" si="2"/>
        <v>-0.10709000000497326</v>
      </c>
      <c r="I37" s="1">
        <f t="shared" si="5"/>
        <v>-0.10709000000497326</v>
      </c>
      <c r="O37" s="1">
        <f t="shared" ca="1" si="3"/>
        <v>-0.19409583825538801</v>
      </c>
      <c r="Q37" s="100">
        <f t="shared" si="4"/>
        <v>34854.856</v>
      </c>
      <c r="S37" s="1">
        <v>0.1</v>
      </c>
    </row>
    <row r="38" spans="1:1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0"/>
        <v>13712.723248381031</v>
      </c>
      <c r="F38" s="105">
        <f t="shared" si="6"/>
        <v>13713</v>
      </c>
      <c r="G38" s="1">
        <f t="shared" si="2"/>
        <v>-9.6026999999594409E-2</v>
      </c>
      <c r="I38" s="1">
        <f t="shared" si="5"/>
        <v>-9.6026999999594409E-2</v>
      </c>
      <c r="O38" s="1">
        <f t="shared" ca="1" si="3"/>
        <v>-0.19409988275111298</v>
      </c>
      <c r="Q38" s="100">
        <f t="shared" si="4"/>
        <v>34855.908000000003</v>
      </c>
      <c r="S38" s="1">
        <v>0.1</v>
      </c>
    </row>
    <row r="39" spans="1:1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0"/>
        <v>13721.242495943559</v>
      </c>
      <c r="F39" s="105">
        <f t="shared" si="6"/>
        <v>13721.5</v>
      </c>
      <c r="G39" s="1">
        <f t="shared" si="2"/>
        <v>-8.9348499997868203E-2</v>
      </c>
      <c r="I39" s="1">
        <f t="shared" si="5"/>
        <v>-8.9348499997868203E-2</v>
      </c>
      <c r="O39" s="1">
        <f t="shared" ca="1" si="3"/>
        <v>-0.19411134215566708</v>
      </c>
      <c r="Q39" s="100">
        <f t="shared" si="4"/>
        <v>34858.864000000001</v>
      </c>
      <c r="S39" s="1">
        <v>0.1</v>
      </c>
    </row>
    <row r="40" spans="1:1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0"/>
        <v>13735.701584245733</v>
      </c>
      <c r="F40" s="105">
        <f t="shared" si="6"/>
        <v>13736</v>
      </c>
      <c r="G40" s="1">
        <f t="shared" si="2"/>
        <v>-0.10354399999778252</v>
      </c>
      <c r="I40" s="1">
        <f t="shared" si="5"/>
        <v>-0.10354399999778252</v>
      </c>
      <c r="O40" s="1">
        <f t="shared" ca="1" si="3"/>
        <v>-0.1941308905516711</v>
      </c>
      <c r="Q40" s="100">
        <f t="shared" si="4"/>
        <v>34863.881000000001</v>
      </c>
      <c r="S40" s="1">
        <v>0.1</v>
      </c>
    </row>
    <row r="41" spans="1:1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0"/>
        <v>13758.685684148029</v>
      </c>
      <c r="F41" s="105">
        <f t="shared" si="6"/>
        <v>13759</v>
      </c>
      <c r="G41" s="1">
        <f t="shared" si="2"/>
        <v>-0.10906100000283914</v>
      </c>
      <c r="I41" s="1">
        <f t="shared" si="5"/>
        <v>-0.10906100000283914</v>
      </c>
      <c r="O41" s="1">
        <f t="shared" ca="1" si="3"/>
        <v>-0.19416189835222925</v>
      </c>
      <c r="Q41" s="100">
        <f t="shared" si="4"/>
        <v>34871.856</v>
      </c>
      <c r="S41" s="1">
        <v>0.1</v>
      </c>
    </row>
    <row r="42" spans="1:19">
      <c r="A42" s="4" t="s">
        <v>136</v>
      </c>
      <c r="B42" s="102"/>
      <c r="C42" s="101">
        <v>50213.377999999997</v>
      </c>
      <c r="D42" s="101">
        <v>1.6E-2</v>
      </c>
      <c r="E42" s="1">
        <f t="shared" si="0"/>
        <v>14689.641159839633</v>
      </c>
      <c r="F42" s="105">
        <f t="shared" si="6"/>
        <v>14690</v>
      </c>
      <c r="G42" s="1">
        <f t="shared" si="2"/>
        <v>-0.1245100000014645</v>
      </c>
      <c r="I42" s="1">
        <f t="shared" si="5"/>
        <v>-0.1245100000014645</v>
      </c>
      <c r="O42" s="1">
        <f t="shared" ca="1" si="3"/>
        <v>-0.19541704019221251</v>
      </c>
      <c r="Q42" s="100">
        <f t="shared" si="4"/>
        <v>35194.877999999997</v>
      </c>
      <c r="S42" s="1">
        <v>0.1</v>
      </c>
    </row>
    <row r="43" spans="1:19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0"/>
        <v>14704.09736612302</v>
      </c>
      <c r="F43" s="105">
        <f t="shared" si="6"/>
        <v>14704.5</v>
      </c>
      <c r="G43" s="1">
        <f t="shared" si="2"/>
        <v>-0.13970549999794457</v>
      </c>
      <c r="I43" s="1">
        <f t="shared" si="5"/>
        <v>-0.13970549999794457</v>
      </c>
      <c r="O43" s="1">
        <f t="shared" ca="1" si="3"/>
        <v>-0.19543658858821655</v>
      </c>
      <c r="Q43" s="100">
        <f t="shared" si="4"/>
        <v>35199.894</v>
      </c>
      <c r="S43" s="1">
        <v>0.1</v>
      </c>
    </row>
    <row r="44" spans="1:19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0"/>
        <v>14727.13622438245</v>
      </c>
      <c r="F44" s="105">
        <f t="shared" si="6"/>
        <v>14727.5</v>
      </c>
      <c r="G44" s="1">
        <f t="shared" si="2"/>
        <v>-0.12622250000276836</v>
      </c>
      <c r="I44" s="1">
        <f t="shared" si="5"/>
        <v>-0.12622250000276836</v>
      </c>
      <c r="O44" s="1">
        <f t="shared" ca="1" si="3"/>
        <v>-0.19546759638877467</v>
      </c>
      <c r="Q44" s="100">
        <f t="shared" si="4"/>
        <v>35207.887999999999</v>
      </c>
      <c r="S44" s="1">
        <v>0.1</v>
      </c>
    </row>
    <row r="45" spans="1:19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0"/>
        <v>15786.606682248781</v>
      </c>
      <c r="F45" s="105">
        <f t="shared" si="6"/>
        <v>15787</v>
      </c>
      <c r="G45" s="1">
        <f t="shared" si="2"/>
        <v>-0.13647299999865936</v>
      </c>
      <c r="K45" s="1">
        <f t="shared" ref="K45:K56" si="7">+G45</f>
        <v>-0.13647299999865936</v>
      </c>
      <c r="O45" s="1">
        <f t="shared" ca="1" si="3"/>
        <v>-0.19689597746231097</v>
      </c>
      <c r="Q45" s="100">
        <f t="shared" si="4"/>
        <v>35575.502</v>
      </c>
      <c r="S45" s="1">
        <v>1</v>
      </c>
    </row>
    <row r="46" spans="1:19">
      <c r="A46" s="4" t="s">
        <v>138</v>
      </c>
      <c r="B46" s="102"/>
      <c r="C46" s="101">
        <v>50947.370999999999</v>
      </c>
      <c r="D46" s="101">
        <v>1E-3</v>
      </c>
      <c r="E46" s="1">
        <f t="shared" si="0"/>
        <v>16805.022782358581</v>
      </c>
      <c r="F46" s="105">
        <f t="shared" si="6"/>
        <v>16805.5</v>
      </c>
      <c r="G46" s="1">
        <f t="shared" si="2"/>
        <v>-0.16558449999865843</v>
      </c>
      <c r="K46" s="1">
        <f t="shared" si="7"/>
        <v>-0.16558449999865843</v>
      </c>
      <c r="O46" s="1">
        <f t="shared" ca="1" si="3"/>
        <v>-0.19826908376093927</v>
      </c>
      <c r="Q46" s="100">
        <f t="shared" si="4"/>
        <v>35928.870999999999</v>
      </c>
      <c r="S46" s="1">
        <v>1</v>
      </c>
    </row>
    <row r="47" spans="1:19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0"/>
        <v>20920.953717660148</v>
      </c>
      <c r="F47" s="105">
        <f t="shared" si="6"/>
        <v>20921.5</v>
      </c>
      <c r="G47" s="1">
        <f t="shared" si="2"/>
        <v>-0.18954849999863654</v>
      </c>
      <c r="K47" s="1">
        <f t="shared" si="7"/>
        <v>-0.18954849999863654</v>
      </c>
      <c r="O47" s="1">
        <f t="shared" ca="1" si="3"/>
        <v>-0.20381813189560216</v>
      </c>
      <c r="Q47" s="100">
        <f t="shared" si="4"/>
        <v>37357.012600000002</v>
      </c>
      <c r="S47" s="1">
        <v>1</v>
      </c>
    </row>
    <row r="48" spans="1:19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0"/>
        <v>20989.941466198237</v>
      </c>
      <c r="F48" s="105">
        <f t="shared" si="6"/>
        <v>20990.5</v>
      </c>
      <c r="G48" s="1">
        <f t="shared" si="2"/>
        <v>-0.19379950000438839</v>
      </c>
      <c r="K48" s="1">
        <f t="shared" si="7"/>
        <v>-0.19379950000438839</v>
      </c>
      <c r="O48" s="1">
        <f t="shared" ca="1" si="3"/>
        <v>-0.20391115529727655</v>
      </c>
      <c r="Q48" s="100">
        <f t="shared" si="4"/>
        <v>37380.9499</v>
      </c>
      <c r="S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0"/>
        <v>21107.951778061488</v>
      </c>
      <c r="F49" s="105">
        <f t="shared" si="6"/>
        <v>21108.5</v>
      </c>
      <c r="G49" s="1">
        <f t="shared" si="2"/>
        <v>-0.19022150000091642</v>
      </c>
      <c r="K49" s="1">
        <f t="shared" si="7"/>
        <v>-0.19022150000091642</v>
      </c>
      <c r="O49" s="1">
        <f t="shared" ca="1" si="3"/>
        <v>-0.20407023879579214</v>
      </c>
      <c r="Q49" s="100">
        <f t="shared" si="4"/>
        <v>37421.896999999997</v>
      </c>
      <c r="S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8">+(C50-C$7)/C$8</f>
        <v>21116.445952060487</v>
      </c>
      <c r="F50" s="108">
        <f t="shared" si="6"/>
        <v>21117</v>
      </c>
      <c r="G50" s="1">
        <f t="shared" si="2"/>
        <v>-0.19224300000496441</v>
      </c>
      <c r="K50" s="1">
        <f t="shared" si="7"/>
        <v>-0.19224300000496441</v>
      </c>
      <c r="O50" s="1">
        <f t="shared" ref="O50:O81" ca="1" si="9">+C$11+C$12*$F50</f>
        <v>-0.20408169820034622</v>
      </c>
      <c r="Q50" s="100">
        <f t="shared" ref="Q50:Q81" si="10">+C50-15018.5</f>
        <v>37424.844299999997</v>
      </c>
      <c r="S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8"/>
        <v>21165.446323840926</v>
      </c>
      <c r="F51" s="108">
        <f t="shared" si="6"/>
        <v>21166</v>
      </c>
      <c r="G51" s="1">
        <f t="shared" si="2"/>
        <v>-0.19211399999767309</v>
      </c>
      <c r="K51" s="1">
        <f t="shared" si="7"/>
        <v>-0.19211399999767309</v>
      </c>
      <c r="O51" s="1">
        <f t="shared" ca="1" si="9"/>
        <v>-0.20414775829718745</v>
      </c>
      <c r="Q51" s="100">
        <f t="shared" si="10"/>
        <v>37441.846400000002</v>
      </c>
      <c r="S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8"/>
        <v>21176.946155242829</v>
      </c>
      <c r="F52" s="105">
        <f t="shared" si="6"/>
        <v>21177.5</v>
      </c>
      <c r="G52" s="1">
        <f t="shared" si="2"/>
        <v>-0.19217249999928754</v>
      </c>
      <c r="K52" s="1">
        <f t="shared" si="7"/>
        <v>-0.19217249999928754</v>
      </c>
      <c r="O52" s="1">
        <f t="shared" ca="1" si="9"/>
        <v>-0.20416326219746653</v>
      </c>
      <c r="Q52" s="100">
        <f t="shared" si="10"/>
        <v>37445.836600000002</v>
      </c>
      <c r="S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8"/>
        <v>22032.915824877011</v>
      </c>
      <c r="F53" s="105">
        <f t="shared" si="6"/>
        <v>22033.5</v>
      </c>
      <c r="G53" s="1">
        <f t="shared" si="2"/>
        <v>-0.2026964999968186</v>
      </c>
      <c r="K53" s="1">
        <f t="shared" si="7"/>
        <v>-0.2026964999968186</v>
      </c>
      <c r="O53" s="1">
        <f t="shared" ca="1" si="9"/>
        <v>-0.20531729164432547</v>
      </c>
      <c r="Q53" s="100">
        <f t="shared" si="10"/>
        <v>37742.840100000001</v>
      </c>
      <c r="S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8"/>
        <v>22033.429977030304</v>
      </c>
      <c r="F54" s="105">
        <f t="shared" si="6"/>
        <v>22034</v>
      </c>
      <c r="G54" s="1">
        <f t="shared" si="2"/>
        <v>-0.19778600000427105</v>
      </c>
      <c r="K54" s="1">
        <f t="shared" si="7"/>
        <v>-0.19778600000427105</v>
      </c>
      <c r="O54" s="1">
        <f t="shared" ca="1" si="9"/>
        <v>-0.2053179657269463</v>
      </c>
      <c r="Q54" s="100">
        <f t="shared" si="10"/>
        <v>37743.018499999998</v>
      </c>
      <c r="S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8"/>
        <v>22055.92471014096</v>
      </c>
      <c r="F55" s="105">
        <f t="shared" si="6"/>
        <v>22056.5</v>
      </c>
      <c r="G55" s="1">
        <f t="shared" si="2"/>
        <v>-0.19961350000085076</v>
      </c>
      <c r="K55" s="1">
        <f t="shared" si="7"/>
        <v>-0.19961350000085076</v>
      </c>
      <c r="O55" s="1">
        <f t="shared" ca="1" si="9"/>
        <v>-0.20534829944488359</v>
      </c>
      <c r="Q55" s="100">
        <f t="shared" si="10"/>
        <v>37750.823700000001</v>
      </c>
      <c r="S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8"/>
        <v>22056.422434787128</v>
      </c>
      <c r="F56" s="105">
        <f t="shared" si="6"/>
        <v>22057</v>
      </c>
      <c r="G56" s="1">
        <f t="shared" si="2"/>
        <v>-0.20040299999527633</v>
      </c>
      <c r="K56" s="1">
        <f t="shared" si="7"/>
        <v>-0.20040299999527633</v>
      </c>
      <c r="O56" s="1">
        <f t="shared" ca="1" si="9"/>
        <v>-0.20534897352750442</v>
      </c>
      <c r="Q56" s="100">
        <f t="shared" si="10"/>
        <v>37750.996400000004</v>
      </c>
      <c r="S56" s="1">
        <v>1</v>
      </c>
    </row>
    <row r="57" spans="1:24">
      <c r="A57" t="s">
        <v>140</v>
      </c>
      <c r="B57" s="2" t="s">
        <v>126</v>
      </c>
      <c r="C57" s="256">
        <v>52782.428</v>
      </c>
      <c r="D57" s="55">
        <v>2.5000000000000001E-3</v>
      </c>
      <c r="E57" s="1">
        <f t="shared" si="8"/>
        <v>22093.691549056279</v>
      </c>
      <c r="F57" s="105">
        <f t="shared" si="6"/>
        <v>22094</v>
      </c>
      <c r="O57" s="1">
        <f t="shared" ca="1" si="9"/>
        <v>-0.20539885564144575</v>
      </c>
      <c r="Q57" s="100">
        <f t="shared" si="10"/>
        <v>37763.928</v>
      </c>
      <c r="R57" s="51">
        <v>-0.10702599999785889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8"/>
        <v>22093.930756616388</v>
      </c>
      <c r="F58" s="105">
        <f t="shared" si="6"/>
        <v>22094.5</v>
      </c>
      <c r="G58" s="1">
        <f t="shared" ref="G58:G88" si="11">+C58-(C$7+F58*C$8)</f>
        <v>-0.19751550000364659</v>
      </c>
      <c r="K58" s="1">
        <f t="shared" ref="K58:K64" si="12">+G58</f>
        <v>-0.19751550000364659</v>
      </c>
      <c r="O58" s="1">
        <f t="shared" ca="1" si="9"/>
        <v>-0.20539952972406658</v>
      </c>
      <c r="Q58" s="100">
        <f t="shared" si="10"/>
        <v>37764.010999999999</v>
      </c>
      <c r="S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8"/>
        <v>22133.919055620088</v>
      </c>
      <c r="F59" s="105">
        <f t="shared" si="6"/>
        <v>22134.5</v>
      </c>
      <c r="G59" s="1">
        <f t="shared" si="11"/>
        <v>-0.20157549999566982</v>
      </c>
      <c r="K59" s="1">
        <f t="shared" si="12"/>
        <v>-0.20157549999566982</v>
      </c>
      <c r="O59" s="1">
        <f t="shared" ca="1" si="9"/>
        <v>-0.20545345633373288</v>
      </c>
      <c r="Q59" s="100">
        <f t="shared" si="10"/>
        <v>37777.886100000003</v>
      </c>
      <c r="S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8"/>
        <v>22136.920966398542</v>
      </c>
      <c r="F60" s="105">
        <f t="shared" si="6"/>
        <v>22137.5</v>
      </c>
      <c r="G60" s="1">
        <f t="shared" si="11"/>
        <v>-0.20091250000405125</v>
      </c>
      <c r="K60" s="1">
        <f t="shared" si="12"/>
        <v>-0.20091250000405125</v>
      </c>
      <c r="O60" s="1">
        <f t="shared" ca="1" si="9"/>
        <v>-0.20545750082945785</v>
      </c>
      <c r="Q60" s="100">
        <f t="shared" si="10"/>
        <v>37778.9277</v>
      </c>
      <c r="S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8"/>
        <v>22159.912271347835</v>
      </c>
      <c r="F61" s="105">
        <f t="shared" si="6"/>
        <v>22160.5</v>
      </c>
      <c r="G61" s="1">
        <f t="shared" si="11"/>
        <v>-0.20392949999950361</v>
      </c>
      <c r="K61" s="1">
        <f t="shared" si="12"/>
        <v>-0.20392949999950361</v>
      </c>
      <c r="O61" s="1">
        <f t="shared" ca="1" si="9"/>
        <v>-0.205488508630016</v>
      </c>
      <c r="Q61" s="100">
        <f t="shared" si="10"/>
        <v>37786.905200000001</v>
      </c>
      <c r="S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8"/>
        <v>22214.422486663458</v>
      </c>
      <c r="F62" s="105">
        <f t="shared" si="6"/>
        <v>22215</v>
      </c>
      <c r="G62" s="1">
        <f t="shared" si="11"/>
        <v>-0.20038499999645865</v>
      </c>
      <c r="K62" s="1">
        <f t="shared" si="12"/>
        <v>-0.20038499999645865</v>
      </c>
      <c r="O62" s="1">
        <f t="shared" ca="1" si="9"/>
        <v>-0.20556198363568634</v>
      </c>
      <c r="Q62" s="100">
        <f t="shared" si="10"/>
        <v>37805.819100000001</v>
      </c>
      <c r="S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8"/>
        <v>22779.392412797304</v>
      </c>
      <c r="F63" s="105">
        <f t="shared" si="6"/>
        <v>22780</v>
      </c>
      <c r="G63" s="1">
        <f t="shared" si="11"/>
        <v>-0.21082000000023982</v>
      </c>
      <c r="K63" s="1">
        <f t="shared" si="12"/>
        <v>-0.21082000000023982</v>
      </c>
      <c r="O63" s="1">
        <f t="shared" ca="1" si="9"/>
        <v>-0.20632369699722292</v>
      </c>
      <c r="Q63" s="100">
        <f t="shared" si="10"/>
        <v>38001.851799999997</v>
      </c>
      <c r="S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8"/>
        <v>22782.409310073519</v>
      </c>
      <c r="F64" s="105">
        <f t="shared" si="6"/>
        <v>22783</v>
      </c>
      <c r="G64" s="1">
        <f t="shared" si="11"/>
        <v>-0.20495700000174111</v>
      </c>
      <c r="K64" s="1">
        <f t="shared" si="12"/>
        <v>-0.20495700000174111</v>
      </c>
      <c r="O64" s="1">
        <f t="shared" ca="1" si="9"/>
        <v>-0.20632774149294789</v>
      </c>
      <c r="Q64" s="100">
        <f t="shared" si="10"/>
        <v>38002.8986</v>
      </c>
      <c r="S64" s="1">
        <v>1</v>
      </c>
      <c r="X64" s="1" t="s">
        <v>324</v>
      </c>
    </row>
    <row r="65" spans="1:19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8"/>
        <v>24130.40299268832</v>
      </c>
      <c r="F65" s="105">
        <f t="shared" ref="F65:F92" si="13">ROUND(2*E65,0)/2+0.5</f>
        <v>24131</v>
      </c>
      <c r="G65" s="1">
        <f t="shared" si="11"/>
        <v>-0.20714900000166381</v>
      </c>
      <c r="J65" s="1">
        <f>+G65</f>
        <v>-0.20714900000166381</v>
      </c>
      <c r="O65" s="1">
        <f t="shared" ca="1" si="9"/>
        <v>-0.20814506823870238</v>
      </c>
      <c r="Q65" s="100">
        <f t="shared" si="10"/>
        <v>38470.624100000001</v>
      </c>
      <c r="S65" s="1">
        <v>1</v>
      </c>
    </row>
    <row r="66" spans="1:19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8"/>
        <v>24134.900383020296</v>
      </c>
      <c r="F66" s="105">
        <f t="shared" si="13"/>
        <v>24135.5</v>
      </c>
      <c r="G66" s="1">
        <f t="shared" si="11"/>
        <v>-0.20805449999897974</v>
      </c>
      <c r="K66" s="1">
        <f t="shared" ref="K66:K71" si="14">+G66</f>
        <v>-0.20805449999897974</v>
      </c>
      <c r="O66" s="1">
        <f t="shared" ca="1" si="9"/>
        <v>-0.20815113498228985</v>
      </c>
      <c r="Q66" s="100">
        <f t="shared" si="10"/>
        <v>38472.184600000001</v>
      </c>
      <c r="S66" s="1">
        <v>1</v>
      </c>
    </row>
    <row r="67" spans="1:19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8"/>
        <v>24140.403309710375</v>
      </c>
      <c r="F67" s="105">
        <f t="shared" si="13"/>
        <v>24141</v>
      </c>
      <c r="G67" s="1">
        <f t="shared" si="11"/>
        <v>-0.20703900000080466</v>
      </c>
      <c r="K67" s="1">
        <f t="shared" si="14"/>
        <v>-0.20703900000080466</v>
      </c>
      <c r="O67" s="1">
        <f t="shared" ca="1" si="9"/>
        <v>-0.20815854989111898</v>
      </c>
      <c r="Q67" s="100">
        <f t="shared" si="10"/>
        <v>38474.093999999997</v>
      </c>
      <c r="S67" s="1">
        <v>1</v>
      </c>
    </row>
    <row r="68" spans="1:19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8"/>
        <v>24140.900457952779</v>
      </c>
      <c r="F68" s="105">
        <f t="shared" si="13"/>
        <v>24141.5</v>
      </c>
      <c r="G68" s="1">
        <f t="shared" si="11"/>
        <v>-0.20802850000472972</v>
      </c>
      <c r="K68" s="1">
        <f t="shared" si="14"/>
        <v>-0.20802850000472972</v>
      </c>
      <c r="O68" s="1">
        <f t="shared" ca="1" si="9"/>
        <v>-0.20815922397373979</v>
      </c>
      <c r="Q68" s="100">
        <f t="shared" si="10"/>
        <v>38474.266499999998</v>
      </c>
      <c r="S68" s="1">
        <v>1</v>
      </c>
    </row>
    <row r="69" spans="1:19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8"/>
        <v>24152.40461238287</v>
      </c>
      <c r="F69" s="105">
        <f t="shared" si="13"/>
        <v>24153</v>
      </c>
      <c r="G69" s="1">
        <f t="shared" si="11"/>
        <v>-0.20658700000785757</v>
      </c>
      <c r="K69" s="1">
        <f t="shared" si="14"/>
        <v>-0.20658700000785757</v>
      </c>
      <c r="O69" s="1">
        <f t="shared" ca="1" si="9"/>
        <v>-0.20817472787401886</v>
      </c>
      <c r="Q69" s="100">
        <f t="shared" si="10"/>
        <v>38478.258199999997</v>
      </c>
      <c r="S69" s="1">
        <v>1</v>
      </c>
    </row>
    <row r="70" spans="1:19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8"/>
        <v>24154.899864256924</v>
      </c>
      <c r="F70" s="105">
        <f t="shared" si="13"/>
        <v>24155.5</v>
      </c>
      <c r="G70" s="1">
        <f t="shared" si="11"/>
        <v>-0.20823450000170851</v>
      </c>
      <c r="K70" s="1">
        <f t="shared" si="14"/>
        <v>-0.20823450000170851</v>
      </c>
      <c r="O70" s="1">
        <f t="shared" ca="1" si="9"/>
        <v>-0.208178098287123</v>
      </c>
      <c r="Q70" s="100">
        <f t="shared" si="10"/>
        <v>38479.124000000003</v>
      </c>
      <c r="S70" s="1">
        <v>1</v>
      </c>
    </row>
    <row r="71" spans="1:19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8"/>
        <v>24155.402200133154</v>
      </c>
      <c r="F71" s="105">
        <f t="shared" si="13"/>
        <v>24156</v>
      </c>
      <c r="G71" s="1">
        <f t="shared" si="11"/>
        <v>-0.20742400000017369</v>
      </c>
      <c r="K71" s="1">
        <f t="shared" si="14"/>
        <v>-0.20742400000017369</v>
      </c>
      <c r="O71" s="1">
        <f t="shared" ca="1" si="9"/>
        <v>-0.20817877236974383</v>
      </c>
      <c r="Q71" s="100">
        <f t="shared" si="10"/>
        <v>38479.298300000002</v>
      </c>
      <c r="S71" s="1">
        <v>1</v>
      </c>
    </row>
    <row r="72" spans="1:19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8"/>
        <v>25159.374198438523</v>
      </c>
      <c r="F72" s="105">
        <f t="shared" si="13"/>
        <v>25160</v>
      </c>
      <c r="G72" s="1">
        <f t="shared" si="11"/>
        <v>-0.21714000000065425</v>
      </c>
      <c r="J72" s="1">
        <f>+G72</f>
        <v>-0.21714000000065425</v>
      </c>
      <c r="O72" s="1">
        <f t="shared" ca="1" si="9"/>
        <v>-0.20953233027236812</v>
      </c>
      <c r="Q72" s="100">
        <f t="shared" si="10"/>
        <v>38827.655500000001</v>
      </c>
      <c r="S72" s="1">
        <v>1</v>
      </c>
    </row>
    <row r="73" spans="1:19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8"/>
        <v>25182.375014049834</v>
      </c>
      <c r="F73" s="105">
        <f t="shared" si="13"/>
        <v>25183</v>
      </c>
      <c r="G73" s="1">
        <f t="shared" si="11"/>
        <v>-0.21685700000671204</v>
      </c>
      <c r="J73" s="1">
        <f>+G73</f>
        <v>-0.21685700000671204</v>
      </c>
      <c r="O73" s="1">
        <f t="shared" ca="1" si="9"/>
        <v>-0.20956333807292624</v>
      </c>
      <c r="Q73" s="100">
        <f t="shared" si="10"/>
        <v>38835.636299999998</v>
      </c>
      <c r="S73" s="1">
        <v>1</v>
      </c>
    </row>
    <row r="74" spans="1:19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8"/>
        <v>25202.389193582327</v>
      </c>
      <c r="F74" s="105">
        <f t="shared" si="13"/>
        <v>25203</v>
      </c>
      <c r="G74" s="1">
        <f t="shared" si="11"/>
        <v>-0.21193700000003446</v>
      </c>
      <c r="J74" s="1">
        <f>+G74</f>
        <v>-0.21193700000003446</v>
      </c>
      <c r="O74" s="1">
        <f t="shared" ca="1" si="9"/>
        <v>-0.20959030137775939</v>
      </c>
      <c r="Q74" s="100">
        <f t="shared" si="10"/>
        <v>38842.580800000003</v>
      </c>
      <c r="S74" s="1">
        <v>1</v>
      </c>
    </row>
    <row r="75" spans="1:19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8"/>
        <v>25248.388230988039</v>
      </c>
      <c r="F75" s="105">
        <f t="shared" si="13"/>
        <v>25249</v>
      </c>
      <c r="G75" s="1">
        <f t="shared" si="11"/>
        <v>-0.21227100000396604</v>
      </c>
      <c r="J75" s="1">
        <f>+G75</f>
        <v>-0.21227100000396604</v>
      </c>
      <c r="O75" s="1">
        <f t="shared" ca="1" si="9"/>
        <v>-0.20965231697887565</v>
      </c>
      <c r="Q75" s="100">
        <f t="shared" si="10"/>
        <v>38858.541499999999</v>
      </c>
      <c r="S75" s="1">
        <v>1</v>
      </c>
    </row>
    <row r="76" spans="1:19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8"/>
        <v>25248.894889892461</v>
      </c>
      <c r="F76" s="105">
        <f t="shared" si="13"/>
        <v>25249.5</v>
      </c>
      <c r="G76" s="1">
        <f t="shared" si="11"/>
        <v>-0.20996050000394462</v>
      </c>
      <c r="J76" s="1">
        <f>+G76</f>
        <v>-0.20996050000394462</v>
      </c>
      <c r="O76" s="1">
        <f t="shared" ca="1" si="9"/>
        <v>-0.20965299106149649</v>
      </c>
      <c r="Q76" s="100">
        <f t="shared" si="10"/>
        <v>38858.717299999997</v>
      </c>
      <c r="S76" s="1">
        <v>1</v>
      </c>
    </row>
    <row r="77" spans="1:19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8"/>
        <v>27294.892198086913</v>
      </c>
      <c r="F77" s="105">
        <f t="shared" si="13"/>
        <v>27295.5</v>
      </c>
      <c r="G77" s="1">
        <f t="shared" si="11"/>
        <v>-0.21089449999999488</v>
      </c>
      <c r="K77" s="1">
        <f t="shared" ref="K77:K103" si="15">+G77</f>
        <v>-0.21089449999999488</v>
      </c>
      <c r="O77" s="1">
        <f t="shared" ca="1" si="9"/>
        <v>-0.21241133714592803</v>
      </c>
      <c r="Q77" s="100">
        <f t="shared" si="10"/>
        <v>39568.635399999999</v>
      </c>
      <c r="S77" s="1">
        <v>1</v>
      </c>
    </row>
    <row r="78" spans="1:19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8"/>
        <v>27468.392035252848</v>
      </c>
      <c r="F78" s="105">
        <f t="shared" si="13"/>
        <v>27469</v>
      </c>
      <c r="G78" s="1">
        <f t="shared" si="11"/>
        <v>-0.21095100000093225</v>
      </c>
      <c r="K78" s="1">
        <f t="shared" si="15"/>
        <v>-0.21095100000093225</v>
      </c>
      <c r="O78" s="1">
        <f t="shared" ca="1" si="9"/>
        <v>-0.21264524381535563</v>
      </c>
      <c r="Q78" s="100">
        <f t="shared" si="10"/>
        <v>39628.836199999998</v>
      </c>
      <c r="S78" s="1">
        <v>1</v>
      </c>
    </row>
    <row r="79" spans="1:19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8"/>
        <v>28343.887958637264</v>
      </c>
      <c r="F79" s="105">
        <f t="shared" si="13"/>
        <v>28344.5</v>
      </c>
      <c r="G79" s="1">
        <f t="shared" si="11"/>
        <v>-0.21236550000321586</v>
      </c>
      <c r="K79" s="1">
        <f t="shared" si="15"/>
        <v>-0.21236550000321586</v>
      </c>
      <c r="O79" s="1">
        <f t="shared" ca="1" si="9"/>
        <v>-0.21382556248442691</v>
      </c>
      <c r="Q79" s="100">
        <f t="shared" si="10"/>
        <v>39932.6149</v>
      </c>
      <c r="S79" s="1">
        <v>1</v>
      </c>
    </row>
    <row r="80" spans="1:19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8"/>
        <v>28352.388761279501</v>
      </c>
      <c r="F80" s="105">
        <f t="shared" si="13"/>
        <v>28353</v>
      </c>
      <c r="G80" s="1">
        <f t="shared" si="11"/>
        <v>-0.21208699999988312</v>
      </c>
      <c r="K80" s="1">
        <f t="shared" si="15"/>
        <v>-0.21208699999988312</v>
      </c>
      <c r="O80" s="1">
        <f t="shared" ca="1" si="9"/>
        <v>-0.21383702188898099</v>
      </c>
      <c r="Q80" s="100">
        <f t="shared" si="10"/>
        <v>39935.5645</v>
      </c>
      <c r="S80" s="1">
        <v>1</v>
      </c>
    </row>
    <row r="81" spans="1:19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8"/>
        <v>28372.389107121762</v>
      </c>
      <c r="F81" s="105">
        <f t="shared" si="13"/>
        <v>28373</v>
      </c>
      <c r="G81" s="1">
        <f t="shared" si="11"/>
        <v>-0.21196699999563862</v>
      </c>
      <c r="K81" s="1">
        <f t="shared" si="15"/>
        <v>-0.21196699999563862</v>
      </c>
      <c r="O81" s="1">
        <f t="shared" ca="1" si="9"/>
        <v>-0.21386398519381414</v>
      </c>
      <c r="Q81" s="100">
        <f t="shared" si="10"/>
        <v>39942.504200000003</v>
      </c>
      <c r="S81" s="1">
        <v>1</v>
      </c>
    </row>
    <row r="82" spans="1:19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3" si="16">+(C82-C$7)/C$8</f>
        <v>28386.883644255118</v>
      </c>
      <c r="F82" s="105">
        <f t="shared" si="13"/>
        <v>28387.5</v>
      </c>
      <c r="G82" s="1">
        <f t="shared" si="11"/>
        <v>-0.21386250000068685</v>
      </c>
      <c r="K82" s="1">
        <f t="shared" si="15"/>
        <v>-0.21386250000068685</v>
      </c>
      <c r="O82" s="1">
        <f t="shared" ref="O82:O103" ca="1" si="17">+C$11+C$12*$F82</f>
        <v>-0.21388353358981818</v>
      </c>
      <c r="Q82" s="100">
        <f t="shared" ref="Q82:Q103" si="18">+C82-15018.5</f>
        <v>39947.533499999998</v>
      </c>
      <c r="S82" s="1">
        <v>1</v>
      </c>
    </row>
    <row r="83" spans="1:19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6"/>
        <v>28386.88594987016</v>
      </c>
      <c r="F83" s="105">
        <f t="shared" si="13"/>
        <v>28387.5</v>
      </c>
      <c r="G83" s="1">
        <f t="shared" si="11"/>
        <v>-0.21306249999906868</v>
      </c>
      <c r="K83" s="1">
        <f t="shared" si="15"/>
        <v>-0.21306249999906868</v>
      </c>
      <c r="O83" s="1">
        <f t="shared" ca="1" si="17"/>
        <v>-0.21388353358981818</v>
      </c>
      <c r="Q83" s="100">
        <f t="shared" si="18"/>
        <v>39947.534299999999</v>
      </c>
      <c r="S83" s="1">
        <v>1</v>
      </c>
    </row>
    <row r="84" spans="1:19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6"/>
        <v>28418.387568123708</v>
      </c>
      <c r="F84" s="105">
        <f t="shared" si="13"/>
        <v>28419</v>
      </c>
      <c r="G84" s="1">
        <f t="shared" si="11"/>
        <v>-0.21250100000179373</v>
      </c>
      <c r="K84" s="1">
        <f t="shared" si="15"/>
        <v>-0.21250100000179373</v>
      </c>
      <c r="O84" s="1">
        <f t="shared" ca="1" si="17"/>
        <v>-0.2139260007949304</v>
      </c>
      <c r="Q84" s="100">
        <f t="shared" si="18"/>
        <v>39958.464699999997</v>
      </c>
      <c r="S84" s="1">
        <v>1</v>
      </c>
    </row>
    <row r="85" spans="1:19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16"/>
        <v>28421.372186789398</v>
      </c>
      <c r="F85" s="105">
        <f t="shared" si="13"/>
        <v>28422</v>
      </c>
      <c r="G85" s="1">
        <f t="shared" si="11"/>
        <v>-0.21783799999684561</v>
      </c>
      <c r="K85" s="1">
        <f t="shared" si="15"/>
        <v>-0.21783799999684561</v>
      </c>
      <c r="O85" s="1">
        <f t="shared" ca="1" si="17"/>
        <v>-0.21393004529065537</v>
      </c>
      <c r="Q85" s="100">
        <f t="shared" si="18"/>
        <v>39959.5003</v>
      </c>
      <c r="S85" s="1">
        <v>1</v>
      </c>
    </row>
    <row r="86" spans="1:19">
      <c r="A86" s="170" t="s">
        <v>151</v>
      </c>
      <c r="B86" s="193" t="s">
        <v>133</v>
      </c>
      <c r="C86" s="194">
        <v>55004.375</v>
      </c>
      <c r="D86" s="194">
        <v>8.9999999999999993E-3</v>
      </c>
      <c r="E86" s="1">
        <f t="shared" si="16"/>
        <v>28497.38456794215</v>
      </c>
      <c r="F86" s="105">
        <f t="shared" si="13"/>
        <v>28498</v>
      </c>
      <c r="G86" s="1">
        <f t="shared" si="11"/>
        <v>-0.21354199999768753</v>
      </c>
      <c r="K86" s="1">
        <f t="shared" si="15"/>
        <v>-0.21354199999768753</v>
      </c>
      <c r="O86" s="1">
        <f t="shared" ca="1" si="17"/>
        <v>-0.21403250584902134</v>
      </c>
      <c r="Q86" s="100">
        <f t="shared" si="18"/>
        <v>39985.875</v>
      </c>
      <c r="S86" s="1">
        <v>1</v>
      </c>
    </row>
    <row r="87" spans="1:19">
      <c r="A87" s="170" t="s">
        <v>152</v>
      </c>
      <c r="B87" s="142" t="s">
        <v>133</v>
      </c>
      <c r="C87" s="143">
        <v>55384.315999999999</v>
      </c>
      <c r="D87" s="143">
        <v>7.0000000000000001E-3</v>
      </c>
      <c r="E87" s="1">
        <f t="shared" si="16"/>
        <v>29592.381671513256</v>
      </c>
      <c r="F87" s="105">
        <f t="shared" si="13"/>
        <v>29593</v>
      </c>
      <c r="G87" s="1">
        <f t="shared" si="11"/>
        <v>-0.21454700000322191</v>
      </c>
      <c r="K87" s="1">
        <f t="shared" si="15"/>
        <v>-0.21454700000322191</v>
      </c>
      <c r="O87" s="1">
        <f t="shared" ca="1" si="17"/>
        <v>-0.21550874678863646</v>
      </c>
      <c r="Q87" s="100">
        <f t="shared" si="18"/>
        <v>40365.815999999999</v>
      </c>
      <c r="S87" s="1">
        <v>1</v>
      </c>
    </row>
    <row r="88" spans="1:19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16"/>
        <v>30261.871150703642</v>
      </c>
      <c r="F88" s="105">
        <f t="shared" si="13"/>
        <v>30262.5</v>
      </c>
      <c r="G88" s="1">
        <f t="shared" si="11"/>
        <v>-0.21819749999849591</v>
      </c>
      <c r="K88" s="1">
        <f t="shared" si="15"/>
        <v>-0.21819749999849591</v>
      </c>
      <c r="O88" s="1">
        <f t="shared" ca="1" si="17"/>
        <v>-0.21641134341792628</v>
      </c>
      <c r="Q88" s="100">
        <f t="shared" si="18"/>
        <v>40598.11479</v>
      </c>
      <c r="S88" s="1">
        <v>1</v>
      </c>
    </row>
    <row r="89" spans="1:19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64">
        <f t="shared" si="16"/>
        <v>30307.893561281799</v>
      </c>
      <c r="F89" s="105">
        <f t="shared" si="13"/>
        <v>30308.5</v>
      </c>
      <c r="G89" s="1">
        <f t="shared" ref="G89:G103" si="19">+C89-(C$7+F89*C$8)</f>
        <v>-0.21042149999993853</v>
      </c>
      <c r="K89" s="1">
        <f t="shared" si="15"/>
        <v>-0.21042149999993853</v>
      </c>
      <c r="O89" s="1">
        <f t="shared" ca="1" si="17"/>
        <v>-0.21647335901904252</v>
      </c>
      <c r="Q89" s="100">
        <f t="shared" si="18"/>
        <v>40614.083599999998</v>
      </c>
      <c r="S89" s="1">
        <v>1</v>
      </c>
    </row>
    <row r="90" spans="1:19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16"/>
        <v>31656.382662927725</v>
      </c>
      <c r="F90" s="105">
        <f t="shared" si="13"/>
        <v>31657</v>
      </c>
      <c r="G90" s="1">
        <f t="shared" si="19"/>
        <v>-0.21420300000318093</v>
      </c>
      <c r="K90" s="1">
        <f t="shared" si="15"/>
        <v>-0.21420300000318093</v>
      </c>
      <c r="O90" s="1">
        <f t="shared" ca="1" si="17"/>
        <v>-0.21829135984741788</v>
      </c>
      <c r="Q90" s="100">
        <f t="shared" si="18"/>
        <v>41081.981</v>
      </c>
      <c r="S90" s="1">
        <v>1</v>
      </c>
    </row>
    <row r="91" spans="1:19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16"/>
        <v>32532.343398303648</v>
      </c>
      <c r="F91" s="105">
        <f t="shared" si="13"/>
        <v>32533</v>
      </c>
      <c r="G91" s="1">
        <f t="shared" si="19"/>
        <v>-0.22782700000243494</v>
      </c>
      <c r="K91" s="1">
        <f t="shared" si="15"/>
        <v>-0.22782700000243494</v>
      </c>
      <c r="O91" s="1">
        <f t="shared" ca="1" si="17"/>
        <v>-0.21947235259910997</v>
      </c>
      <c r="Q91" s="100">
        <f t="shared" si="18"/>
        <v>41385.920980000003</v>
      </c>
      <c r="S91" s="1">
        <v>1</v>
      </c>
    </row>
    <row r="92" spans="1:19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16"/>
        <v>32532.344262909286</v>
      </c>
      <c r="F92" s="105">
        <f t="shared" si="13"/>
        <v>32533</v>
      </c>
      <c r="G92" s="1">
        <f t="shared" si="19"/>
        <v>-0.22752700000273762</v>
      </c>
      <c r="K92" s="1">
        <f t="shared" si="15"/>
        <v>-0.22752700000273762</v>
      </c>
      <c r="O92" s="1">
        <f t="shared" ca="1" si="17"/>
        <v>-0.21947235259910997</v>
      </c>
      <c r="Q92" s="100">
        <f t="shared" si="18"/>
        <v>41385.921280000002</v>
      </c>
      <c r="S92" s="1">
        <v>1</v>
      </c>
    </row>
    <row r="93" spans="1:19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16"/>
        <v>32532.34434936984</v>
      </c>
      <c r="F93" s="105">
        <f t="shared" ref="F93:F103" si="20">ROUND(2*E93,0)/2+0.5</f>
        <v>32533</v>
      </c>
      <c r="G93" s="1">
        <f t="shared" si="19"/>
        <v>-0.22749700000713347</v>
      </c>
      <c r="K93" s="1">
        <f t="shared" si="15"/>
        <v>-0.22749700000713347</v>
      </c>
      <c r="O93" s="1">
        <f t="shared" ca="1" si="17"/>
        <v>-0.21947235259910997</v>
      </c>
      <c r="Q93" s="100">
        <f t="shared" si="18"/>
        <v>41385.921309999998</v>
      </c>
      <c r="S93" s="1">
        <v>1</v>
      </c>
    </row>
    <row r="94" spans="1:19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16"/>
        <v>32532.344983413979</v>
      </c>
      <c r="F94" s="105">
        <f t="shared" si="20"/>
        <v>32533</v>
      </c>
      <c r="G94" s="1">
        <f t="shared" si="19"/>
        <v>-0.22727700000541518</v>
      </c>
      <c r="K94" s="1">
        <f t="shared" si="15"/>
        <v>-0.22727700000541518</v>
      </c>
      <c r="O94" s="1">
        <f t="shared" ca="1" si="17"/>
        <v>-0.21947235259910997</v>
      </c>
      <c r="Q94" s="100">
        <f t="shared" si="18"/>
        <v>41385.92153</v>
      </c>
      <c r="S94" s="1">
        <v>1</v>
      </c>
    </row>
    <row r="95" spans="1:19">
      <c r="A95" s="111" t="s">
        <v>158</v>
      </c>
      <c r="B95" s="111" t="s">
        <v>133</v>
      </c>
      <c r="C95" s="112">
        <v>56419.004699999998</v>
      </c>
      <c r="D95" s="112" t="s">
        <v>88</v>
      </c>
      <c r="E95" s="1">
        <f t="shared" si="16"/>
        <v>32574.373953466915</v>
      </c>
      <c r="F95" s="105">
        <f t="shared" si="20"/>
        <v>32575</v>
      </c>
      <c r="G95" s="1">
        <f t="shared" si="19"/>
        <v>-0.21722500000032596</v>
      </c>
      <c r="K95" s="1">
        <f t="shared" si="15"/>
        <v>-0.21722500000032596</v>
      </c>
      <c r="O95" s="1">
        <f t="shared" ca="1" si="17"/>
        <v>-0.2195289755392596</v>
      </c>
      <c r="Q95" s="100">
        <f t="shared" si="18"/>
        <v>41400.504699999998</v>
      </c>
      <c r="S95" s="1">
        <v>1</v>
      </c>
    </row>
    <row r="96" spans="1:19">
      <c r="A96" s="111" t="s">
        <v>158</v>
      </c>
      <c r="B96" s="111" t="s">
        <v>133</v>
      </c>
      <c r="C96" s="112">
        <v>56421.087399999997</v>
      </c>
      <c r="D96" s="112" t="s">
        <v>88</v>
      </c>
      <c r="E96" s="1">
        <f t="shared" si="16"/>
        <v>32580.37633401444</v>
      </c>
      <c r="F96" s="105">
        <f t="shared" si="20"/>
        <v>32581</v>
      </c>
      <c r="G96" s="1">
        <f t="shared" si="19"/>
        <v>-0.21639900000445778</v>
      </c>
      <c r="K96" s="1">
        <f t="shared" si="15"/>
        <v>-0.21639900000445778</v>
      </c>
      <c r="O96" s="1">
        <f t="shared" ca="1" si="17"/>
        <v>-0.21953706453070954</v>
      </c>
      <c r="Q96" s="100">
        <f t="shared" si="18"/>
        <v>41402.587399999997</v>
      </c>
      <c r="S96" s="1">
        <v>1</v>
      </c>
    </row>
    <row r="97" spans="1:19">
      <c r="A97" s="111" t="s">
        <v>158</v>
      </c>
      <c r="B97" s="111" t="s">
        <v>133</v>
      </c>
      <c r="C97" s="112">
        <v>56421.087899999999</v>
      </c>
      <c r="D97" s="112" t="s">
        <v>88</v>
      </c>
      <c r="E97" s="1">
        <f t="shared" si="16"/>
        <v>32580.377775023844</v>
      </c>
      <c r="F97" s="105">
        <f t="shared" si="20"/>
        <v>32581</v>
      </c>
      <c r="G97" s="1">
        <f t="shared" si="19"/>
        <v>-0.21589900000253692</v>
      </c>
      <c r="K97" s="1">
        <f t="shared" si="15"/>
        <v>-0.21589900000253692</v>
      </c>
      <c r="O97" s="1">
        <f t="shared" ca="1" si="17"/>
        <v>-0.21953706453070954</v>
      </c>
      <c r="Q97" s="100">
        <f t="shared" si="18"/>
        <v>41402.587899999999</v>
      </c>
      <c r="S97" s="1">
        <v>1</v>
      </c>
    </row>
    <row r="98" spans="1:19">
      <c r="A98" s="111" t="s">
        <v>158</v>
      </c>
      <c r="B98" s="111" t="s">
        <v>133</v>
      </c>
      <c r="C98" s="112">
        <v>56421.088199999998</v>
      </c>
      <c r="D98" s="112" t="s">
        <v>88</v>
      </c>
      <c r="E98" s="1">
        <f t="shared" si="16"/>
        <v>32580.378639629482</v>
      </c>
      <c r="F98" s="105">
        <f t="shared" si="20"/>
        <v>32581</v>
      </c>
      <c r="G98" s="1">
        <f t="shared" si="19"/>
        <v>-0.2155990000028396</v>
      </c>
      <c r="K98" s="1">
        <f t="shared" si="15"/>
        <v>-0.2155990000028396</v>
      </c>
      <c r="O98" s="1">
        <f t="shared" ca="1" si="17"/>
        <v>-0.21953706453070954</v>
      </c>
      <c r="Q98" s="100">
        <f t="shared" si="18"/>
        <v>41402.588199999998</v>
      </c>
      <c r="S98" s="1">
        <v>1</v>
      </c>
    </row>
    <row r="99" spans="1:19">
      <c r="A99" s="111" t="s">
        <v>158</v>
      </c>
      <c r="B99" s="111" t="s">
        <v>133</v>
      </c>
      <c r="C99" s="112">
        <v>56426.985500000003</v>
      </c>
      <c r="D99" s="112" t="s">
        <v>88</v>
      </c>
      <c r="E99" s="1">
        <f t="shared" si="16"/>
        <v>32597.374769078251</v>
      </c>
      <c r="F99" s="105">
        <f t="shared" si="20"/>
        <v>32598</v>
      </c>
      <c r="G99" s="1">
        <f t="shared" si="19"/>
        <v>-0.21694199999910779</v>
      </c>
      <c r="K99" s="1">
        <f t="shared" si="15"/>
        <v>-0.21694199999910779</v>
      </c>
      <c r="O99" s="1">
        <f t="shared" ca="1" si="17"/>
        <v>-0.21955998333981772</v>
      </c>
      <c r="Q99" s="100">
        <f t="shared" si="18"/>
        <v>41408.485500000003</v>
      </c>
      <c r="S99" s="1">
        <v>1</v>
      </c>
    </row>
    <row r="100" spans="1:19">
      <c r="A100" s="111" t="s">
        <v>158</v>
      </c>
      <c r="B100" s="111" t="s">
        <v>133</v>
      </c>
      <c r="C100" s="112">
        <v>56426.986700000001</v>
      </c>
      <c r="D100" s="112" t="s">
        <v>88</v>
      </c>
      <c r="E100" s="1">
        <f t="shared" si="16"/>
        <v>32597.378227500802</v>
      </c>
      <c r="F100" s="105">
        <f t="shared" si="20"/>
        <v>32598</v>
      </c>
      <c r="G100" s="1">
        <f t="shared" si="19"/>
        <v>-0.21574200000031851</v>
      </c>
      <c r="K100" s="1">
        <f t="shared" si="15"/>
        <v>-0.21574200000031851</v>
      </c>
      <c r="O100" s="1">
        <f t="shared" ca="1" si="17"/>
        <v>-0.21955998333981772</v>
      </c>
      <c r="Q100" s="100">
        <f t="shared" si="18"/>
        <v>41408.486700000001</v>
      </c>
      <c r="S100" s="1">
        <v>1</v>
      </c>
    </row>
    <row r="101" spans="1:19">
      <c r="A101" s="111" t="s">
        <v>158</v>
      </c>
      <c r="B101" s="111" t="s">
        <v>133</v>
      </c>
      <c r="C101" s="112">
        <v>56426.986799999999</v>
      </c>
      <c r="D101" s="112" t="s">
        <v>88</v>
      </c>
      <c r="E101" s="1">
        <f t="shared" si="16"/>
        <v>32597.378515702672</v>
      </c>
      <c r="F101" s="105">
        <f t="shared" si="20"/>
        <v>32598</v>
      </c>
      <c r="G101" s="1">
        <f t="shared" si="19"/>
        <v>-0.21564200000284472</v>
      </c>
      <c r="K101" s="1">
        <f t="shared" si="15"/>
        <v>-0.21564200000284472</v>
      </c>
      <c r="O101" s="1">
        <f t="shared" ca="1" si="17"/>
        <v>-0.21955998333981772</v>
      </c>
      <c r="Q101" s="100">
        <f t="shared" si="18"/>
        <v>41408.486799999999</v>
      </c>
      <c r="S101" s="1">
        <v>1</v>
      </c>
    </row>
    <row r="102" spans="1:19">
      <c r="A102" s="109" t="s">
        <v>159</v>
      </c>
      <c r="B102" s="109" t="s">
        <v>133</v>
      </c>
      <c r="C102" s="110">
        <v>56455.434999999998</v>
      </c>
      <c r="D102" s="110" t="s">
        <v>160</v>
      </c>
      <c r="E102" s="1">
        <f t="shared" si="16"/>
        <v>32679.366762830017</v>
      </c>
      <c r="F102" s="105">
        <f t="shared" si="20"/>
        <v>32680</v>
      </c>
      <c r="G102" s="1">
        <f t="shared" si="19"/>
        <v>-0.21972000000096159</v>
      </c>
      <c r="K102" s="1">
        <f t="shared" si="15"/>
        <v>-0.21972000000096159</v>
      </c>
      <c r="O102" s="1">
        <f t="shared" ca="1" si="17"/>
        <v>-0.21967053288963365</v>
      </c>
      <c r="Q102" s="100">
        <f t="shared" si="18"/>
        <v>41436.934999999998</v>
      </c>
      <c r="S102" s="1">
        <v>1</v>
      </c>
    </row>
    <row r="103" spans="1:19">
      <c r="A103" s="109" t="s">
        <v>159</v>
      </c>
      <c r="B103" s="109" t="s">
        <v>133</v>
      </c>
      <c r="C103" s="110">
        <v>56456.478999999999</v>
      </c>
      <c r="D103" s="110" t="s">
        <v>160</v>
      </c>
      <c r="E103" s="1">
        <f t="shared" si="16"/>
        <v>32682.375590453597</v>
      </c>
      <c r="F103" s="105">
        <f t="shared" si="20"/>
        <v>32683</v>
      </c>
      <c r="G103" s="1">
        <f t="shared" si="19"/>
        <v>-0.21665700000448851</v>
      </c>
      <c r="K103" s="1">
        <f t="shared" si="15"/>
        <v>-0.21665700000448851</v>
      </c>
      <c r="O103" s="1">
        <f t="shared" ca="1" si="17"/>
        <v>-0.21967457738535862</v>
      </c>
      <c r="Q103" s="100">
        <f t="shared" si="18"/>
        <v>41437.978999999999</v>
      </c>
      <c r="S103" s="1">
        <v>1</v>
      </c>
    </row>
  </sheetData>
  <sheetProtection sheet="1" objects="1" scenarios="1"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111"/>
  <sheetViews>
    <sheetView zoomScale="115" zoomScaleNormal="115" workbookViewId="0">
      <selection activeCell="A28" sqref="A28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3" ht="20.25">
      <c r="A1" s="3" t="s">
        <v>0</v>
      </c>
      <c r="B1" s="4"/>
      <c r="C1" s="5"/>
      <c r="D1" s="4"/>
      <c r="E1" s="4"/>
      <c r="F1" s="4"/>
      <c r="V1" s="17" t="s">
        <v>8</v>
      </c>
      <c r="W1" s="17" t="s">
        <v>309</v>
      </c>
    </row>
    <row r="2" spans="1:23">
      <c r="A2" t="s">
        <v>24</v>
      </c>
      <c r="B2" s="4" t="s">
        <v>25</v>
      </c>
      <c r="C2" s="4"/>
      <c r="D2" s="4"/>
      <c r="E2" s="4"/>
      <c r="F2" s="21"/>
      <c r="V2" s="1">
        <v>-4000</v>
      </c>
      <c r="W2" s="1">
        <f>+H$5+H$4*V2+H$3*V2^2+H$6*SIN(RADIANS(H$7*V2+H$8))</f>
        <v>-2.0826546374904026E-2</v>
      </c>
    </row>
    <row r="3" spans="1:23">
      <c r="A3"/>
      <c r="B3" s="4"/>
      <c r="C3" s="28"/>
      <c r="D3" s="28"/>
      <c r="E3" s="4"/>
      <c r="F3"/>
      <c r="G3" s="1" t="s">
        <v>347</v>
      </c>
      <c r="H3" s="1">
        <f t="shared" ref="H3:H8" si="0">+I3*J3</f>
        <v>1.0000000000000002E-13</v>
      </c>
      <c r="I3" s="1">
        <v>1.0000000000000001E-5</v>
      </c>
      <c r="J3" s="48">
        <v>1E-8</v>
      </c>
      <c r="V3" s="1">
        <v>-2000</v>
      </c>
      <c r="W3" s="1">
        <f t="shared" ref="W3:W20" si="1">+H$5+H$4*V3+H$3*V3^2+H$6*SIN(RADIANS(H$7*V3+H$8))</f>
        <v>-1.3125321103929107E-2</v>
      </c>
    </row>
    <row r="4" spans="1:23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0"/>
        <v>-1.0000000000000001E-7</v>
      </c>
      <c r="I4" s="1">
        <v>-1E-3</v>
      </c>
      <c r="J4" s="48">
        <v>1E-4</v>
      </c>
      <c r="V4" s="1">
        <v>0</v>
      </c>
      <c r="W4" s="1">
        <f t="shared" si="1"/>
        <v>-5.2487655836695301E-4</v>
      </c>
    </row>
    <row r="5" spans="1:23">
      <c r="A5" s="45" t="s">
        <v>37</v>
      </c>
      <c r="B5"/>
      <c r="C5" s="46">
        <v>8</v>
      </c>
      <c r="D5" t="s">
        <v>38</v>
      </c>
      <c r="G5" s="1" t="s">
        <v>348</v>
      </c>
      <c r="H5" s="1">
        <f t="shared" si="0"/>
        <v>7.5897125598103051E-3</v>
      </c>
      <c r="I5" s="216">
        <v>7.5897125598103051E-3</v>
      </c>
      <c r="J5" s="1">
        <v>1</v>
      </c>
      <c r="V5" s="1">
        <v>2000</v>
      </c>
      <c r="W5" s="1">
        <f t="shared" si="1"/>
        <v>1.3976814345653772E-2</v>
      </c>
    </row>
    <row r="6" spans="1:23">
      <c r="A6" s="47" t="s">
        <v>40</v>
      </c>
      <c r="G6" s="1" t="s">
        <v>314</v>
      </c>
      <c r="H6" s="1">
        <f t="shared" si="0"/>
        <v>3.0388324048662041E-2</v>
      </c>
      <c r="I6" s="217">
        <v>3.0388324048662039</v>
      </c>
      <c r="J6" s="1">
        <v>0.01</v>
      </c>
      <c r="V6" s="1">
        <v>4000</v>
      </c>
      <c r="W6" s="1">
        <f t="shared" si="1"/>
        <v>2.6936691909571014E-2</v>
      </c>
    </row>
    <row r="7" spans="1:23">
      <c r="A7" s="1" t="s">
        <v>42</v>
      </c>
      <c r="C7" s="1">
        <f>+C4</f>
        <v>45116.381000000001</v>
      </c>
      <c r="G7" s="1" t="s">
        <v>315</v>
      </c>
      <c r="H7" s="1">
        <f t="shared" si="0"/>
        <v>1.4002939954016011E-2</v>
      </c>
      <c r="I7" s="217">
        <v>14.002939954016011</v>
      </c>
      <c r="J7" s="1">
        <v>1E-3</v>
      </c>
      <c r="V7" s="1">
        <v>6000</v>
      </c>
      <c r="W7" s="1">
        <f t="shared" si="1"/>
        <v>3.5272978301595523E-2</v>
      </c>
    </row>
    <row r="8" spans="1:23">
      <c r="A8" s="1" t="s">
        <v>44</v>
      </c>
      <c r="C8">
        <v>0.34697099999999997</v>
      </c>
      <c r="G8" s="1" t="s">
        <v>317</v>
      </c>
      <c r="H8" s="1">
        <f t="shared" si="0"/>
        <v>-15.487600809337474</v>
      </c>
      <c r="I8" s="218">
        <v>-1.5487600809337474</v>
      </c>
      <c r="J8" s="1">
        <v>10</v>
      </c>
      <c r="V8" s="1">
        <v>8000</v>
      </c>
      <c r="W8" s="1">
        <f t="shared" si="1"/>
        <v>3.6986933565882354E-2</v>
      </c>
    </row>
    <row r="9" spans="1:23">
      <c r="A9" s="49" t="s">
        <v>48</v>
      </c>
      <c r="B9" s="182">
        <v>70</v>
      </c>
      <c r="C9" s="50" t="str">
        <f>"F"&amp;B9</f>
        <v>F70</v>
      </c>
      <c r="D9" s="51" t="str">
        <f>"G"&amp;B9</f>
        <v>G70</v>
      </c>
      <c r="I9" s="1">
        <f>SUM(S21:S156)</f>
        <v>1.8669360057481592E-2</v>
      </c>
      <c r="V9" s="1">
        <v>10000</v>
      </c>
      <c r="W9" s="1">
        <f t="shared" si="1"/>
        <v>3.163096288160111E-2</v>
      </c>
    </row>
    <row r="10" spans="1:23">
      <c r="A10"/>
      <c r="B10"/>
      <c r="C10" s="54" t="s">
        <v>52</v>
      </c>
      <c r="D10" s="54" t="s">
        <v>53</v>
      </c>
      <c r="E10"/>
      <c r="V10" s="1">
        <v>12000</v>
      </c>
      <c r="W10" s="1">
        <f t="shared" si="1"/>
        <v>2.0413443798785312E-2</v>
      </c>
    </row>
    <row r="11" spans="1:23">
      <c r="A11" t="s">
        <v>56</v>
      </c>
      <c r="B11"/>
      <c r="C11" s="61">
        <f ca="1">INTERCEPT(INDIRECT($D$9):G988,INDIRECT($C$9):F988)</f>
        <v>-0.18940095883450367</v>
      </c>
      <c r="D11" s="2"/>
      <c r="E11"/>
      <c r="V11" s="1">
        <v>14000</v>
      </c>
      <c r="W11" s="1">
        <f t="shared" si="1"/>
        <v>5.9157227884769643E-3</v>
      </c>
    </row>
    <row r="12" spans="1:23">
      <c r="A12" t="s">
        <v>60</v>
      </c>
      <c r="B12"/>
      <c r="C12" s="61">
        <f ca="1">SLOPE(INDIRECT($D$9):G988,INDIRECT($C$9):F988)</f>
        <v>7.1298827913337658E-6</v>
      </c>
      <c r="D12" s="2"/>
      <c r="E12"/>
      <c r="V12" s="1">
        <v>16000</v>
      </c>
      <c r="W12" s="1">
        <f t="shared" si="1"/>
        <v>-8.5124391505234966E-3</v>
      </c>
    </row>
    <row r="13" spans="1:23">
      <c r="A13" t="s">
        <v>63</v>
      </c>
      <c r="B13"/>
      <c r="C13" s="2" t="s">
        <v>64</v>
      </c>
      <c r="V13" s="1">
        <v>18000</v>
      </c>
      <c r="W13" s="1">
        <f t="shared" si="1"/>
        <v>-1.9537384475151277E-2</v>
      </c>
    </row>
    <row r="14" spans="1:23">
      <c r="A14"/>
      <c r="B14"/>
      <c r="C14"/>
      <c r="V14" s="1">
        <v>20000</v>
      </c>
      <c r="W14" s="1">
        <f t="shared" si="1"/>
        <v>-2.4622305633212823E-2</v>
      </c>
    </row>
    <row r="15" spans="1:23">
      <c r="A15" s="35" t="s">
        <v>77</v>
      </c>
      <c r="B15"/>
      <c r="C15" s="71">
        <f ca="1">(C7+C11)+(C8+C12)*INT(MAX(F21:F3529))</f>
        <v>56805.537816662523</v>
      </c>
      <c r="E15" s="49" t="s">
        <v>78</v>
      </c>
      <c r="F15" s="46">
        <v>1</v>
      </c>
      <c r="V15" s="1">
        <v>22000</v>
      </c>
      <c r="W15" s="1">
        <f t="shared" si="1"/>
        <v>-2.2621368389220946E-2</v>
      </c>
    </row>
    <row r="16" spans="1:23">
      <c r="A16" s="35" t="s">
        <v>86</v>
      </c>
      <c r="B16"/>
      <c r="C16" s="71">
        <f ca="1">+C8+C12</f>
        <v>0.34697812988279131</v>
      </c>
      <c r="E16" s="49" t="s">
        <v>87</v>
      </c>
      <c r="F16" s="183">
        <f ca="1">NOW()+15018.5+$C$5/24</f>
        <v>60369.369054745373</v>
      </c>
      <c r="V16" s="1">
        <v>24000</v>
      </c>
      <c r="W16" s="1">
        <f t="shared" si="1"/>
        <v>-1.4048067556091689E-2</v>
      </c>
    </row>
    <row r="17" spans="1:24">
      <c r="A17" s="49" t="s">
        <v>90</v>
      </c>
      <c r="B17"/>
      <c r="C17">
        <f>COUNT(C21:C2187)</f>
        <v>91</v>
      </c>
      <c r="E17" s="49" t="s">
        <v>91</v>
      </c>
      <c r="F17" s="61">
        <f ca="1">ROUND(2*(F16-$C$7)/$C$8,0)/2+F15</f>
        <v>43961.5</v>
      </c>
      <c r="V17" s="1">
        <v>26000</v>
      </c>
      <c r="W17" s="1">
        <f t="shared" si="1"/>
        <v>-9.5496590329103778E-4</v>
      </c>
    </row>
    <row r="18" spans="1:24">
      <c r="A18" s="35" t="s">
        <v>93</v>
      </c>
      <c r="B18"/>
      <c r="C18" s="186">
        <f ca="1">+C15</f>
        <v>56805.537816662523</v>
      </c>
      <c r="D18" s="187">
        <f ca="1">+C16</f>
        <v>0.34697812988279131</v>
      </c>
      <c r="E18" s="49" t="s">
        <v>94</v>
      </c>
      <c r="F18" s="51">
        <f ca="1">ROUND(2*(F16-$C$15)/$C$16,0)/2+F15</f>
        <v>10272</v>
      </c>
      <c r="V18" s="1">
        <v>28000</v>
      </c>
      <c r="W18" s="1">
        <f t="shared" si="1"/>
        <v>1.3547018468774466E-2</v>
      </c>
    </row>
    <row r="19" spans="1:24">
      <c r="E19" s="49" t="s">
        <v>98</v>
      </c>
      <c r="F19" s="86">
        <f ca="1">+$C$15+$C$16*F18-15018.5-$C$5/24</f>
        <v>45350.863833485222</v>
      </c>
      <c r="V19" s="1">
        <v>30000</v>
      </c>
      <c r="W19" s="1">
        <f t="shared" si="1"/>
        <v>2.6017192823267022E-2</v>
      </c>
    </row>
    <row r="20" spans="1:2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">
        <v>32000</v>
      </c>
      <c r="W20" s="1">
        <f t="shared" si="1"/>
        <v>3.3490904090891588E-2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2">+(C21-C$7)/C$8</f>
        <v>-3157.6004911073342</v>
      </c>
      <c r="F21" s="1">
        <f t="shared" ref="F21:F49" si="3">ROUND(2*E21,0)/2</f>
        <v>-3157.5</v>
      </c>
      <c r="G21" s="1">
        <f t="shared" ref="G21:G56" si="4">+C21-(C$7+F21*C$8)</f>
        <v>-3.4867500005930196E-2</v>
      </c>
      <c r="J21" s="1">
        <f>+G21</f>
        <v>-3.4867500005930196E-2</v>
      </c>
      <c r="P21" s="1">
        <f t="shared" ref="P21:P49" si="5">+H$5+H$4*F21+H$3*F21^2+H$6*SIN(RADIANS(H$7*F21+H$8))</f>
        <v>-1.8331188281519771E-2</v>
      </c>
      <c r="Q21" s="100">
        <f t="shared" ref="Q21:Q49" si="6">+C21-15018.5</f>
        <v>29002.285199999998</v>
      </c>
      <c r="S21" s="1">
        <f t="shared" ref="S21:S56" si="7">+(P21-G21)^2</f>
        <v>2.7344960544687372E-4</v>
      </c>
      <c r="T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2"/>
        <v>-60.506497661184305</v>
      </c>
      <c r="F22" s="1">
        <f t="shared" si="3"/>
        <v>-60.5</v>
      </c>
      <c r="G22" s="1">
        <f t="shared" si="4"/>
        <v>-2.2544999956153333E-3</v>
      </c>
      <c r="J22" s="1">
        <f>+G22</f>
        <v>-2.2544999956153333E-3</v>
      </c>
      <c r="P22" s="1">
        <f t="shared" si="5"/>
        <v>-9.5093076528275297E-4</v>
      </c>
      <c r="Q22" s="100">
        <f t="shared" si="6"/>
        <v>30076.887000000002</v>
      </c>
      <c r="S22" s="1">
        <f t="shared" si="7"/>
        <v>1.6992927382698758E-6</v>
      </c>
      <c r="T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2"/>
        <v>0</v>
      </c>
      <c r="F23" s="1">
        <f t="shared" si="3"/>
        <v>0</v>
      </c>
      <c r="G23" s="1">
        <f t="shared" si="4"/>
        <v>0</v>
      </c>
      <c r="H23" s="1">
        <f>+G23</f>
        <v>0</v>
      </c>
      <c r="P23" s="1">
        <f t="shared" si="5"/>
        <v>-5.2487655836695301E-4</v>
      </c>
      <c r="Q23" s="100">
        <f t="shared" si="6"/>
        <v>30097.881000000001</v>
      </c>
      <c r="S23" s="1">
        <f t="shared" si="7"/>
        <v>2.7549540152313744E-7</v>
      </c>
      <c r="T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2"/>
        <v>4163.0830818714021</v>
      </c>
      <c r="F24" s="1">
        <f t="shared" si="3"/>
        <v>4163</v>
      </c>
      <c r="G24" s="1">
        <f t="shared" si="4"/>
        <v>2.8827000001911074E-2</v>
      </c>
      <c r="J24" s="1">
        <f>+G24</f>
        <v>2.8827000001911074E-2</v>
      </c>
      <c r="P24" s="1">
        <f t="shared" si="5"/>
        <v>2.7824811286585115E-2</v>
      </c>
      <c r="Q24" s="100">
        <f t="shared" si="6"/>
        <v>31542.350100000003</v>
      </c>
      <c r="S24" s="1">
        <f t="shared" si="7"/>
        <v>1.0043822211266967E-6</v>
      </c>
      <c r="T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2"/>
        <v>5211.0951635727406</v>
      </c>
      <c r="F25" s="1">
        <f t="shared" si="3"/>
        <v>5211</v>
      </c>
      <c r="G25" s="1">
        <f t="shared" si="4"/>
        <v>3.301899999496527E-2</v>
      </c>
      <c r="J25" s="1">
        <f>+G25</f>
        <v>3.301899999496527E-2</v>
      </c>
      <c r="P25" s="1">
        <f t="shared" si="5"/>
        <v>3.2695369791119956E-2</v>
      </c>
      <c r="Q25" s="100">
        <f t="shared" si="6"/>
        <v>31905.979899999998</v>
      </c>
      <c r="S25" s="1">
        <f t="shared" si="7"/>
        <v>1.0473650884095949E-7</v>
      </c>
      <c r="T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2"/>
        <v>5254.0955872392742</v>
      </c>
      <c r="F26" s="1">
        <f t="shared" si="3"/>
        <v>5254</v>
      </c>
      <c r="G26" s="1">
        <f t="shared" si="4"/>
        <v>3.3166000001074281E-2</v>
      </c>
      <c r="J26" s="1">
        <f>+G26</f>
        <v>3.3166000001074281E-2</v>
      </c>
      <c r="P26" s="1">
        <f t="shared" si="5"/>
        <v>3.2861371155790638E-2</v>
      </c>
      <c r="Q26" s="100">
        <f t="shared" si="6"/>
        <v>31920.899799999999</v>
      </c>
      <c r="S26" s="1">
        <f t="shared" si="7"/>
        <v>9.2798733378845657E-8</v>
      </c>
      <c r="T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2"/>
        <v>7303.5902135913329</v>
      </c>
      <c r="F27" s="1">
        <f t="shared" si="3"/>
        <v>7303.5</v>
      </c>
      <c r="G27" s="1">
        <f t="shared" si="4"/>
        <v>3.1301499999244697E-2</v>
      </c>
      <c r="I27" s="1">
        <f>+G27</f>
        <v>3.1301499999244697E-2</v>
      </c>
      <c r="P27" s="1">
        <f t="shared" si="5"/>
        <v>3.7205129676749715E-2</v>
      </c>
      <c r="Q27" s="100">
        <f t="shared" si="6"/>
        <v>32632.014999999999</v>
      </c>
      <c r="S27" s="1">
        <f t="shared" si="7"/>
        <v>3.4852843369118002E-5</v>
      </c>
      <c r="T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2"/>
        <v>8174.4583841300737</v>
      </c>
      <c r="F28" s="1">
        <f t="shared" si="3"/>
        <v>8174.5</v>
      </c>
      <c r="G28" s="1">
        <f t="shared" si="4"/>
        <v>-1.4439500002481509E-2</v>
      </c>
      <c r="I28" s="1">
        <f>+G28</f>
        <v>-1.4439500002481509E-2</v>
      </c>
      <c r="P28" s="1">
        <f t="shared" si="5"/>
        <v>3.6794842745983568E-2</v>
      </c>
      <c r="Q28" s="100">
        <f t="shared" si="6"/>
        <v>32934.180999999997</v>
      </c>
      <c r="S28" s="1">
        <f t="shared" si="7"/>
        <v>2.6249578768671959E-3</v>
      </c>
      <c r="T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2"/>
        <v>8347.037648679574</v>
      </c>
      <c r="F29" s="1">
        <f t="shared" si="3"/>
        <v>8347</v>
      </c>
      <c r="G29" s="1">
        <f t="shared" si="4"/>
        <v>1.306299999851035E-2</v>
      </c>
      <c r="I29" s="1">
        <f>+G29</f>
        <v>1.306299999851035E-2</v>
      </c>
      <c r="P29" s="1">
        <f t="shared" si="5"/>
        <v>3.6551308354496839E-2</v>
      </c>
      <c r="Q29" s="100">
        <f t="shared" si="6"/>
        <v>32994.061000000002</v>
      </c>
      <c r="S29" s="1">
        <f t="shared" si="7"/>
        <v>5.5170062942590475E-4</v>
      </c>
      <c r="T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2"/>
        <v>8502.171651233095</v>
      </c>
      <c r="F30" s="1">
        <f t="shared" si="3"/>
        <v>8502</v>
      </c>
      <c r="G30" s="1">
        <f t="shared" si="4"/>
        <v>5.9558000000833999E-2</v>
      </c>
      <c r="I30" s="1">
        <f>+G30</f>
        <v>5.9558000000833999E-2</v>
      </c>
      <c r="P30" s="1">
        <f t="shared" si="5"/>
        <v>3.6287317182155242E-2</v>
      </c>
      <c r="Q30" s="100">
        <f t="shared" si="6"/>
        <v>33047.887999999999</v>
      </c>
      <c r="S30" s="1">
        <f t="shared" si="7"/>
        <v>5.415246788475507E-4</v>
      </c>
      <c r="T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2"/>
        <v>9752.0772629412895</v>
      </c>
      <c r="F31" s="1">
        <f t="shared" si="3"/>
        <v>9752</v>
      </c>
      <c r="G31" s="1">
        <f t="shared" si="4"/>
        <v>2.6808000002347399E-2</v>
      </c>
      <c r="K31" s="1">
        <f>+G31</f>
        <v>2.6808000002347399E-2</v>
      </c>
      <c r="P31" s="1">
        <f t="shared" si="5"/>
        <v>3.265301415208708E-2</v>
      </c>
      <c r="Q31" s="100">
        <f t="shared" si="6"/>
        <v>33481.569000000003</v>
      </c>
      <c r="S31" s="1">
        <f t="shared" si="7"/>
        <v>3.416419041065709E-5</v>
      </c>
      <c r="T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2"/>
        <v>13618.112176521949</v>
      </c>
      <c r="F32" s="1">
        <f t="shared" si="3"/>
        <v>13618</v>
      </c>
      <c r="G32" s="1">
        <f t="shared" si="4"/>
        <v>3.8921999999729451E-2</v>
      </c>
      <c r="I32" s="1">
        <f t="shared" ref="I32:I44" si="8">+G32</f>
        <v>3.8921999999729451E-2</v>
      </c>
      <c r="P32" s="1">
        <f t="shared" si="5"/>
        <v>8.7869427380610158E-3</v>
      </c>
      <c r="Q32" s="100">
        <f t="shared" si="6"/>
        <v>34822.970999999998</v>
      </c>
      <c r="S32" s="1">
        <f t="shared" si="7"/>
        <v>9.0812167616403558E-4</v>
      </c>
      <c r="T32" s="1">
        <v>0.1</v>
      </c>
    </row>
    <row r="33" spans="1:20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2"/>
        <v>13623.544907211262</v>
      </c>
      <c r="F33" s="1">
        <f t="shared" si="3"/>
        <v>13623.5</v>
      </c>
      <c r="G33" s="1">
        <f t="shared" si="4"/>
        <v>1.5581499996187631E-2</v>
      </c>
      <c r="I33" s="1">
        <f t="shared" si="8"/>
        <v>1.5581499996187631E-2</v>
      </c>
      <c r="P33" s="1">
        <f t="shared" si="5"/>
        <v>8.7457008798280667E-3</v>
      </c>
      <c r="Q33" s="100">
        <f t="shared" si="6"/>
        <v>34824.856</v>
      </c>
      <c r="S33" s="1">
        <f t="shared" si="7"/>
        <v>4.6728149559222202E-5</v>
      </c>
      <c r="T33" s="1">
        <v>0.1</v>
      </c>
    </row>
    <row r="34" spans="1:20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2"/>
        <v>13635.064601940801</v>
      </c>
      <c r="F34" s="1">
        <f t="shared" si="3"/>
        <v>13635</v>
      </c>
      <c r="G34" s="1">
        <f t="shared" si="4"/>
        <v>2.2414999999455176E-2</v>
      </c>
      <c r="I34" s="1">
        <f t="shared" si="8"/>
        <v>2.2414999999455176E-2</v>
      </c>
      <c r="P34" s="1">
        <f t="shared" si="5"/>
        <v>8.65945341426364E-3</v>
      </c>
      <c r="Q34" s="100">
        <f t="shared" si="6"/>
        <v>34828.853000000003</v>
      </c>
      <c r="S34" s="1">
        <f t="shared" si="7"/>
        <v>1.8921506185737454E-4</v>
      </c>
      <c r="T34" s="1">
        <v>0.1</v>
      </c>
    </row>
    <row r="35" spans="1:20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2"/>
        <v>13669.580454850686</v>
      </c>
      <c r="F35" s="1">
        <f t="shared" si="3"/>
        <v>13669.5</v>
      </c>
      <c r="G35" s="1">
        <f t="shared" si="4"/>
        <v>2.7915499995287973E-2</v>
      </c>
      <c r="I35" s="1">
        <f t="shared" si="8"/>
        <v>2.7915499995287973E-2</v>
      </c>
      <c r="P35" s="1">
        <f t="shared" si="5"/>
        <v>8.4005994226105888E-3</v>
      </c>
      <c r="Q35" s="100">
        <f t="shared" si="6"/>
        <v>34840.828999999998</v>
      </c>
      <c r="S35" s="1">
        <f t="shared" si="7"/>
        <v>3.8083134436148419E-4</v>
      </c>
      <c r="T35" s="1">
        <v>0.1</v>
      </c>
    </row>
    <row r="36" spans="1:20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2"/>
        <v>13695.545160834774</v>
      </c>
      <c r="F36" s="1">
        <f t="shared" si="3"/>
        <v>13695.5</v>
      </c>
      <c r="G36" s="1">
        <f t="shared" si="4"/>
        <v>1.5669500004150905E-2</v>
      </c>
      <c r="I36" s="1">
        <f t="shared" si="8"/>
        <v>1.5669500004150905E-2</v>
      </c>
      <c r="P36" s="1">
        <f t="shared" si="5"/>
        <v>8.2054187918432879E-3</v>
      </c>
      <c r="Q36" s="100">
        <f t="shared" si="6"/>
        <v>34849.838000000003</v>
      </c>
      <c r="S36" s="1">
        <f t="shared" si="7"/>
        <v>5.571250834392354E-5</v>
      </c>
      <c r="T36" s="1">
        <v>0.1</v>
      </c>
    </row>
    <row r="37" spans="1:20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2"/>
        <v>13710.007464600785</v>
      </c>
      <c r="F37" s="1">
        <f t="shared" si="3"/>
        <v>13710</v>
      </c>
      <c r="G37" s="1">
        <f t="shared" si="4"/>
        <v>2.5899999964167364E-3</v>
      </c>
      <c r="I37" s="1">
        <f t="shared" si="8"/>
        <v>2.5899999964167364E-3</v>
      </c>
      <c r="P37" s="1">
        <f t="shared" si="5"/>
        <v>8.0965331270509994E-3</v>
      </c>
      <c r="Q37" s="100">
        <f t="shared" si="6"/>
        <v>34854.856</v>
      </c>
      <c r="S37" s="1">
        <f t="shared" si="7"/>
        <v>3.0321907118772777E-5</v>
      </c>
      <c r="T37" s="1">
        <v>0.1</v>
      </c>
    </row>
    <row r="38" spans="1:20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2"/>
        <v>13713.039418279921</v>
      </c>
      <c r="F38" s="1">
        <f t="shared" si="3"/>
        <v>13713</v>
      </c>
      <c r="G38" s="1">
        <f t="shared" si="4"/>
        <v>1.367700000264449E-2</v>
      </c>
      <c r="I38" s="1">
        <f t="shared" si="8"/>
        <v>1.367700000264449E-2</v>
      </c>
      <c r="P38" s="1">
        <f t="shared" si="5"/>
        <v>8.0740021043799667E-3</v>
      </c>
      <c r="Q38" s="100">
        <f t="shared" si="6"/>
        <v>34855.908000000003</v>
      </c>
      <c r="S38" s="1">
        <f t="shared" si="7"/>
        <v>3.139358544795667E-5</v>
      </c>
      <c r="T38" s="1">
        <v>0.1</v>
      </c>
    </row>
    <row r="39" spans="1:20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2"/>
        <v>13721.55886226803</v>
      </c>
      <c r="F39" s="1">
        <f t="shared" si="3"/>
        <v>13721.5</v>
      </c>
      <c r="G39" s="1">
        <f t="shared" si="4"/>
        <v>2.0423499998287298E-2</v>
      </c>
      <c r="I39" s="1">
        <f t="shared" si="8"/>
        <v>2.0423499998287298E-2</v>
      </c>
      <c r="P39" s="1">
        <f t="shared" si="5"/>
        <v>8.0101588941233481E-3</v>
      </c>
      <c r="Q39" s="100">
        <f t="shared" si="6"/>
        <v>34858.864000000001</v>
      </c>
      <c r="S39" s="1">
        <f t="shared" si="7"/>
        <v>1.5409103736832626E-4</v>
      </c>
      <c r="T39" s="1">
        <v>0.1</v>
      </c>
    </row>
    <row r="40" spans="1:20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2"/>
        <v>13736.018283948804</v>
      </c>
      <c r="F40" s="1">
        <f t="shared" si="3"/>
        <v>13736</v>
      </c>
      <c r="G40" s="1">
        <f t="shared" si="4"/>
        <v>6.3440000012633391E-3</v>
      </c>
      <c r="I40" s="1">
        <f t="shared" si="8"/>
        <v>6.3440000012633391E-3</v>
      </c>
      <c r="P40" s="1">
        <f t="shared" si="5"/>
        <v>7.9012324027248892E-3</v>
      </c>
      <c r="Q40" s="100">
        <f t="shared" si="6"/>
        <v>34863.881000000001</v>
      </c>
      <c r="S40" s="1">
        <f t="shared" si="7"/>
        <v>2.4249727521617065E-6</v>
      </c>
      <c r="T40" s="1">
        <v>0.1</v>
      </c>
    </row>
    <row r="41" spans="1:20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2"/>
        <v>13759.002913788181</v>
      </c>
      <c r="F41" s="1">
        <f t="shared" si="3"/>
        <v>13759</v>
      </c>
      <c r="G41" s="1">
        <f t="shared" si="4"/>
        <v>1.0110000002896413E-3</v>
      </c>
      <c r="I41" s="1">
        <f t="shared" si="8"/>
        <v>1.0110000002896413E-3</v>
      </c>
      <c r="P41" s="1">
        <f t="shared" si="5"/>
        <v>7.7284101580767459E-3</v>
      </c>
      <c r="Q41" s="100">
        <f t="shared" si="6"/>
        <v>34871.856</v>
      </c>
      <c r="S41" s="1">
        <f t="shared" si="7"/>
        <v>4.512359922794137E-5</v>
      </c>
      <c r="T41" s="1">
        <v>0.1</v>
      </c>
    </row>
    <row r="42" spans="1:20">
      <c r="A42" s="4" t="s">
        <v>136</v>
      </c>
      <c r="B42" s="102"/>
      <c r="C42" s="101">
        <v>50213.377999999997</v>
      </c>
      <c r="D42" s="101">
        <v>1.6E-2</v>
      </c>
      <c r="E42" s="1">
        <f t="shared" si="2"/>
        <v>14689.979854224117</v>
      </c>
      <c r="F42" s="1">
        <f t="shared" si="3"/>
        <v>14690</v>
      </c>
      <c r="G42" s="1">
        <f t="shared" si="4"/>
        <v>-6.9900000016787089E-3</v>
      </c>
      <c r="I42" s="1">
        <f t="shared" si="8"/>
        <v>-6.9900000016787089E-3</v>
      </c>
      <c r="P42" s="1">
        <f t="shared" si="5"/>
        <v>7.5284751502441294E-4</v>
      </c>
      <c r="Q42" s="100">
        <f t="shared" si="6"/>
        <v>35194.877999999997</v>
      </c>
      <c r="S42" s="1">
        <f t="shared" si="7"/>
        <v>5.9951687666915702E-5</v>
      </c>
      <c r="T42" s="1">
        <v>0.1</v>
      </c>
    </row>
    <row r="43" spans="1:20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2"/>
        <v>14704.436393819655</v>
      </c>
      <c r="F43" s="1">
        <f t="shared" si="3"/>
        <v>14704.5</v>
      </c>
      <c r="G43" s="1">
        <f t="shared" si="4"/>
        <v>-2.2069500002544373E-2</v>
      </c>
      <c r="I43" s="1">
        <f t="shared" si="8"/>
        <v>-2.2069500002544373E-2</v>
      </c>
      <c r="O43" s="1">
        <f t="shared" ref="O43:O49" ca="1" si="9">+C$11+C$12*$F43</f>
        <v>-8.4559597329336308E-2</v>
      </c>
      <c r="P43" s="1">
        <f t="shared" si="5"/>
        <v>6.4549235061054765E-4</v>
      </c>
      <c r="Q43" s="100">
        <f t="shared" si="6"/>
        <v>35199.894</v>
      </c>
      <c r="S43" s="1">
        <f t="shared" si="7"/>
        <v>5.1597087760388662E-4</v>
      </c>
      <c r="T43" s="1">
        <v>0.1</v>
      </c>
    </row>
    <row r="44" spans="1:20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2"/>
        <v>14727.475783278713</v>
      </c>
      <c r="F44" s="1">
        <f t="shared" si="3"/>
        <v>14727.5</v>
      </c>
      <c r="G44" s="1">
        <f t="shared" si="4"/>
        <v>-8.4025000032852404E-3</v>
      </c>
      <c r="I44" s="1">
        <f t="shared" si="8"/>
        <v>-8.4025000032852404E-3</v>
      </c>
      <c r="O44" s="1">
        <f t="shared" ca="1" si="9"/>
        <v>-8.4395610025135639E-2</v>
      </c>
      <c r="P44" s="1">
        <f t="shared" si="5"/>
        <v>4.7534702112232534E-4</v>
      </c>
      <c r="Q44" s="100">
        <f t="shared" si="6"/>
        <v>35207.887999999999</v>
      </c>
      <c r="S44" s="1">
        <f t="shared" si="7"/>
        <v>7.881616778878227E-5</v>
      </c>
      <c r="T44" s="1">
        <v>0.1</v>
      </c>
    </row>
    <row r="45" spans="1:20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2"/>
        <v>15786.970669018447</v>
      </c>
      <c r="F45" s="1">
        <f t="shared" si="3"/>
        <v>15787</v>
      </c>
      <c r="G45" s="1">
        <f t="shared" si="4"/>
        <v>-1.0176999996474478E-2</v>
      </c>
      <c r="K45" s="1">
        <f t="shared" ref="K45:K56" si="10">+G45</f>
        <v>-1.0176999996474478E-2</v>
      </c>
      <c r="O45" s="1">
        <f t="shared" ca="1" si="9"/>
        <v>-7.6841499207717504E-2</v>
      </c>
      <c r="P45" s="1">
        <f t="shared" si="5"/>
        <v>-7.0833342304275678E-3</v>
      </c>
      <c r="Q45" s="100">
        <f t="shared" si="6"/>
        <v>35575.502</v>
      </c>
      <c r="S45" s="1">
        <f t="shared" si="7"/>
        <v>9.5707678720106187E-6</v>
      </c>
      <c r="T45" s="1">
        <v>1</v>
      </c>
    </row>
    <row r="46" spans="1:20">
      <c r="A46" s="4" t="s">
        <v>138</v>
      </c>
      <c r="B46" s="102"/>
      <c r="C46" s="101">
        <v>50947.370999999999</v>
      </c>
      <c r="D46" s="101">
        <v>1E-3</v>
      </c>
      <c r="E46" s="1">
        <f t="shared" si="2"/>
        <v>16805.410250424382</v>
      </c>
      <c r="F46" s="1">
        <f t="shared" si="3"/>
        <v>16805.5</v>
      </c>
      <c r="G46" s="1">
        <f t="shared" si="4"/>
        <v>-3.1140500002948102E-2</v>
      </c>
      <c r="K46" s="1">
        <f t="shared" si="10"/>
        <v>-3.1140500002948102E-2</v>
      </c>
      <c r="O46" s="1">
        <f t="shared" ca="1" si="9"/>
        <v>-6.9579713584744074E-2</v>
      </c>
      <c r="P46" s="1">
        <f t="shared" si="5"/>
        <v>-1.3530264353276887E-2</v>
      </c>
      <c r="Q46" s="100">
        <f t="shared" si="6"/>
        <v>35928.870999999999</v>
      </c>
      <c r="S46" s="1">
        <f t="shared" si="7"/>
        <v>3.1012039963695097E-4</v>
      </c>
      <c r="T46" s="1">
        <v>1</v>
      </c>
    </row>
    <row r="47" spans="1:20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2"/>
        <v>20921.436085436537</v>
      </c>
      <c r="F47" s="1">
        <f t="shared" si="3"/>
        <v>20921.5</v>
      </c>
      <c r="G47" s="1">
        <f t="shared" si="4"/>
        <v>-2.2176500002387911E-2</v>
      </c>
      <c r="K47" s="1">
        <f t="shared" si="10"/>
        <v>-2.2176500002387911E-2</v>
      </c>
      <c r="O47" s="1">
        <f t="shared" ca="1" si="9"/>
        <v>-4.0233116015614301E-2</v>
      </c>
      <c r="P47" s="1">
        <f t="shared" si="5"/>
        <v>-2.4588748466275467E-2</v>
      </c>
      <c r="Q47" s="100">
        <f t="shared" si="6"/>
        <v>37357.012600000002</v>
      </c>
      <c r="S47" s="1">
        <f t="shared" si="7"/>
        <v>5.8189426515278719E-6</v>
      </c>
      <c r="T47" s="1">
        <v>1</v>
      </c>
    </row>
    <row r="48" spans="1:20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2"/>
        <v>20990.425424603207</v>
      </c>
      <c r="F48" s="1">
        <f t="shared" si="3"/>
        <v>20990.5</v>
      </c>
      <c r="G48" s="1">
        <f t="shared" si="4"/>
        <v>-2.5875500003166962E-2</v>
      </c>
      <c r="K48" s="1">
        <f t="shared" si="10"/>
        <v>-2.5875500003166962E-2</v>
      </c>
      <c r="O48" s="1">
        <f t="shared" ca="1" si="9"/>
        <v>-3.9741154103012266E-2</v>
      </c>
      <c r="P48" s="1">
        <f t="shared" si="5"/>
        <v>-2.4524412635886526E-2</v>
      </c>
      <c r="Q48" s="100">
        <f t="shared" si="6"/>
        <v>37380.9499</v>
      </c>
      <c r="S48" s="1">
        <f t="shared" si="7"/>
        <v>1.8254370740247799E-6</v>
      </c>
      <c r="T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2"/>
        <v>21108.438457392684</v>
      </c>
      <c r="F49" s="1">
        <f t="shared" si="3"/>
        <v>21108.5</v>
      </c>
      <c r="G49" s="1">
        <f t="shared" si="4"/>
        <v>-2.1353500007535331E-2</v>
      </c>
      <c r="K49" s="1">
        <f t="shared" si="10"/>
        <v>-2.1353500007535331E-2</v>
      </c>
      <c r="O49" s="1">
        <f t="shared" ca="1" si="9"/>
        <v>-3.8899827933634862E-2</v>
      </c>
      <c r="P49" s="1">
        <f t="shared" si="5"/>
        <v>-2.4394590575133906E-2</v>
      </c>
      <c r="Q49" s="100">
        <f t="shared" si="6"/>
        <v>37421.896999999997</v>
      </c>
      <c r="S49" s="1">
        <f t="shared" si="7"/>
        <v>9.2482318403370269E-6</v>
      </c>
      <c r="T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77" si="11">+(C50-C$7)/C$8</f>
        <v>21116.932827239154</v>
      </c>
      <c r="F50" s="1">
        <f t="shared" ref="F50:F77" si="12">ROUND(2*E50,0)/2</f>
        <v>21117</v>
      </c>
      <c r="G50" s="1">
        <f t="shared" si="4"/>
        <v>-2.3307000003114808E-2</v>
      </c>
      <c r="K50" s="1">
        <f t="shared" si="10"/>
        <v>-2.3307000003114808E-2</v>
      </c>
      <c r="O50" s="1">
        <f t="shared" ref="O50:O77" ca="1" si="13">+C$11+C$12*$F50</f>
        <v>-3.8839223929908545E-2</v>
      </c>
      <c r="P50" s="1">
        <f t="shared" ref="P50:P77" si="14">+H$5+H$4*F50+H$3*F50^2+H$6*SIN(RADIANS(H$7*F50+H$8))</f>
        <v>-2.4384276676257942E-2</v>
      </c>
      <c r="Q50" s="100">
        <f t="shared" ref="Q50:Q77" si="15">+C50-15018.5</f>
        <v>37424.844299999997</v>
      </c>
      <c r="S50" s="1">
        <f t="shared" si="7"/>
        <v>1.1605250304983378E-6</v>
      </c>
      <c r="T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1"/>
        <v>21165.934328805582</v>
      </c>
      <c r="F51" s="1">
        <f t="shared" si="12"/>
        <v>21166</v>
      </c>
      <c r="G51" s="1">
        <f t="shared" si="4"/>
        <v>-2.2786000001360662E-2</v>
      </c>
      <c r="K51" s="1">
        <f t="shared" si="10"/>
        <v>-2.2786000001360662E-2</v>
      </c>
      <c r="O51" s="1">
        <f t="shared" ca="1" si="13"/>
        <v>-3.8489859673133175E-2</v>
      </c>
      <c r="P51" s="1">
        <f t="shared" si="14"/>
        <v>-2.4322304814882591E-2</v>
      </c>
      <c r="Q51" s="100">
        <f t="shared" si="15"/>
        <v>37441.846400000002</v>
      </c>
      <c r="S51" s="1">
        <f t="shared" si="7"/>
        <v>2.3602324800506496E-6</v>
      </c>
      <c r="T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1"/>
        <v>21177.434425355437</v>
      </c>
      <c r="F52" s="1">
        <f t="shared" si="12"/>
        <v>21177.5</v>
      </c>
      <c r="G52" s="1">
        <f t="shared" si="4"/>
        <v>-2.2752500000933651E-2</v>
      </c>
      <c r="K52" s="1">
        <f t="shared" si="10"/>
        <v>-2.2752500000933651E-2</v>
      </c>
      <c r="O52" s="1">
        <f t="shared" ca="1" si="13"/>
        <v>-3.8407866021032855E-2</v>
      </c>
      <c r="P52" s="1">
        <f t="shared" si="14"/>
        <v>-2.4307139932108569E-2</v>
      </c>
      <c r="Q52" s="100">
        <f t="shared" si="15"/>
        <v>37445.836600000002</v>
      </c>
      <c r="S52" s="1">
        <f t="shared" si="7"/>
        <v>2.416905315603555E-6</v>
      </c>
      <c r="T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1"/>
        <v>22033.423830810068</v>
      </c>
      <c r="F53" s="1">
        <f t="shared" si="12"/>
        <v>22033.5</v>
      </c>
      <c r="G53" s="1">
        <f t="shared" si="4"/>
        <v>-2.6428500001202337E-2</v>
      </c>
      <c r="K53" s="1">
        <f t="shared" si="10"/>
        <v>-2.6428500001202337E-2</v>
      </c>
      <c r="O53" s="1">
        <f t="shared" ca="1" si="13"/>
        <v>-3.2304686351651152E-2</v>
      </c>
      <c r="P53" s="1">
        <f t="shared" si="14"/>
        <v>-2.2528111219393861E-2</v>
      </c>
      <c r="Q53" s="100">
        <f t="shared" si="15"/>
        <v>37742.840100000001</v>
      </c>
      <c r="S53" s="1">
        <f t="shared" si="7"/>
        <v>1.5213032649257412E-5</v>
      </c>
      <c r="T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1"/>
        <v>22033.937994818003</v>
      </c>
      <c r="F54" s="1">
        <f t="shared" si="12"/>
        <v>22034</v>
      </c>
      <c r="G54" s="1">
        <f t="shared" si="4"/>
        <v>-2.151400000002468E-2</v>
      </c>
      <c r="K54" s="1">
        <f t="shared" si="10"/>
        <v>-2.151400000002468E-2</v>
      </c>
      <c r="O54" s="1">
        <f t="shared" ca="1" si="13"/>
        <v>-3.2301121410255484E-2</v>
      </c>
      <c r="P54" s="1">
        <f t="shared" si="14"/>
        <v>-2.2526705106490044E-2</v>
      </c>
      <c r="Q54" s="100">
        <f t="shared" si="15"/>
        <v>37743.018499999998</v>
      </c>
      <c r="S54" s="1">
        <f t="shared" si="7"/>
        <v>1.0255716326610232E-6</v>
      </c>
      <c r="T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1"/>
        <v>22056.433246582568</v>
      </c>
      <c r="F55" s="1">
        <f t="shared" si="12"/>
        <v>22056.5</v>
      </c>
      <c r="G55" s="1">
        <f t="shared" si="4"/>
        <v>-2.316150000115158E-2</v>
      </c>
      <c r="K55" s="1">
        <f t="shared" si="10"/>
        <v>-2.316150000115158E-2</v>
      </c>
      <c r="O55" s="1">
        <f t="shared" ca="1" si="13"/>
        <v>-3.2140699047450455E-2</v>
      </c>
      <c r="P55" s="1">
        <f t="shared" si="14"/>
        <v>-2.2462998154207534E-2</v>
      </c>
      <c r="Q55" s="100">
        <f t="shared" si="15"/>
        <v>37750.823700000001</v>
      </c>
      <c r="S55" s="1">
        <f t="shared" si="7"/>
        <v>4.8790483018424456E-7</v>
      </c>
      <c r="T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1"/>
        <v>22056.930982704616</v>
      </c>
      <c r="F56" s="1">
        <f t="shared" si="12"/>
        <v>22057</v>
      </c>
      <c r="G56" s="1">
        <f t="shared" si="4"/>
        <v>-2.3946999994223006E-2</v>
      </c>
      <c r="K56" s="1">
        <f t="shared" si="10"/>
        <v>-2.3946999994223006E-2</v>
      </c>
      <c r="O56" s="1">
        <f t="shared" ca="1" si="13"/>
        <v>-3.2137134106054788E-2</v>
      </c>
      <c r="P56" s="1">
        <f t="shared" si="14"/>
        <v>-2.2461572854884579E-2</v>
      </c>
      <c r="Q56" s="100">
        <f t="shared" si="15"/>
        <v>37750.996400000004</v>
      </c>
      <c r="S56" s="1">
        <f t="shared" si="7"/>
        <v>2.2064937862831433E-6</v>
      </c>
      <c r="T56" s="1">
        <v>1</v>
      </c>
    </row>
    <row r="57" spans="1:24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1"/>
        <v>22094.200956275883</v>
      </c>
      <c r="F57" s="1">
        <f t="shared" si="12"/>
        <v>22094</v>
      </c>
      <c r="O57" s="1">
        <f t="shared" ca="1" si="13"/>
        <v>-3.1873328442775462E-2</v>
      </c>
      <c r="P57" s="1">
        <f t="shared" si="14"/>
        <v>-2.2354946185109446E-2</v>
      </c>
      <c r="Q57" s="100">
        <f t="shared" si="15"/>
        <v>37763.928</v>
      </c>
      <c r="R57" s="65">
        <f>+C57-(C$7+F57*C$8)</f>
        <v>6.9726000001537614E-2</v>
      </c>
      <c r="S57" s="1">
        <f>+(P57-R57)^2</f>
        <v>8.4789006506281912E-3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1"/>
        <v>22094.440169351325</v>
      </c>
      <c r="F58" s="1">
        <f t="shared" si="12"/>
        <v>22094.5</v>
      </c>
      <c r="G58" s="1">
        <f t="shared" ref="G58:G77" si="16">+C58-(C$7+F58*C$8)</f>
        <v>-2.0759500002895948E-2</v>
      </c>
      <c r="K58" s="1">
        <f t="shared" ref="K58:K64" si="17">+G58</f>
        <v>-2.0759500002895948E-2</v>
      </c>
      <c r="O58" s="1">
        <f t="shared" ca="1" si="13"/>
        <v>-3.1869763501379794E-2</v>
      </c>
      <c r="P58" s="1">
        <f t="shared" si="14"/>
        <v>-2.2353489703665071E-2</v>
      </c>
      <c r="Q58" s="100">
        <f t="shared" si="15"/>
        <v>37764.010999999999</v>
      </c>
      <c r="S58" s="1">
        <f t="shared" ref="S58:S77" si="18">+(P58-G58)^2</f>
        <v>2.5408031661580408E-6</v>
      </c>
      <c r="T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1"/>
        <v>22134.429390352514</v>
      </c>
      <c r="F59" s="1">
        <f t="shared" si="12"/>
        <v>22134.5</v>
      </c>
      <c r="G59" s="1">
        <f t="shared" si="16"/>
        <v>-2.4499499995727092E-2</v>
      </c>
      <c r="K59" s="1">
        <f t="shared" si="17"/>
        <v>-2.4499499995727092E-2</v>
      </c>
      <c r="O59" s="1">
        <f t="shared" ca="1" si="13"/>
        <v>-3.1584568189726436E-2</v>
      </c>
      <c r="P59" s="1">
        <f t="shared" si="14"/>
        <v>-2.2235628794561955E-2</v>
      </c>
      <c r="Q59" s="100">
        <f t="shared" si="15"/>
        <v>37777.886100000003</v>
      </c>
      <c r="S59" s="1">
        <f t="shared" si="18"/>
        <v>5.1251128154648812E-6</v>
      </c>
      <c r="T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1"/>
        <v>22137.431370345072</v>
      </c>
      <c r="F60" s="1">
        <f t="shared" si="12"/>
        <v>22137.5</v>
      </c>
      <c r="G60" s="1">
        <f t="shared" si="16"/>
        <v>-2.3812500003259629E-2</v>
      </c>
      <c r="K60" s="1">
        <f t="shared" si="17"/>
        <v>-2.3812500003259629E-2</v>
      </c>
      <c r="O60" s="1">
        <f t="shared" ca="1" si="13"/>
        <v>-3.1563178541352432E-2</v>
      </c>
      <c r="P60" s="1">
        <f t="shared" si="14"/>
        <v>-2.222668250207532E-2</v>
      </c>
      <c r="Q60" s="100">
        <f t="shared" si="15"/>
        <v>37778.9277</v>
      </c>
      <c r="S60" s="1">
        <f t="shared" si="18"/>
        <v>2.5148171470624463E-6</v>
      </c>
      <c r="T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1"/>
        <v>22160.423205397572</v>
      </c>
      <c r="F61" s="1">
        <f t="shared" si="12"/>
        <v>22160.5</v>
      </c>
      <c r="G61" s="1">
        <f t="shared" si="16"/>
        <v>-2.664550000190502E-2</v>
      </c>
      <c r="K61" s="1">
        <f t="shared" si="17"/>
        <v>-2.664550000190502E-2</v>
      </c>
      <c r="O61" s="1">
        <f t="shared" ca="1" si="13"/>
        <v>-3.1399191237151763E-2</v>
      </c>
      <c r="P61" s="1">
        <f t="shared" si="14"/>
        <v>-2.2157600728674724E-2</v>
      </c>
      <c r="Q61" s="100">
        <f t="shared" si="15"/>
        <v>37786.905200000001</v>
      </c>
      <c r="S61" s="1">
        <f t="shared" si="18"/>
        <v>2.0141239886661021E-5</v>
      </c>
      <c r="T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1"/>
        <v>22214.934677537891</v>
      </c>
      <c r="F62" s="1">
        <f t="shared" si="12"/>
        <v>22215</v>
      </c>
      <c r="G62" s="1">
        <f t="shared" si="16"/>
        <v>-2.2665000004053582E-2</v>
      </c>
      <c r="K62" s="1">
        <f t="shared" si="17"/>
        <v>-2.2665000004053582E-2</v>
      </c>
      <c r="O62" s="1">
        <f t="shared" ca="1" si="13"/>
        <v>-3.1010612625024053E-2</v>
      </c>
      <c r="P62" s="1">
        <f t="shared" si="14"/>
        <v>-2.1990431650844449E-2</v>
      </c>
      <c r="Q62" s="100">
        <f t="shared" si="15"/>
        <v>37805.819100000001</v>
      </c>
      <c r="S62" s="1">
        <f t="shared" si="18"/>
        <v>4.550424631512809E-7</v>
      </c>
      <c r="T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1"/>
        <v>22779.917630003649</v>
      </c>
      <c r="F63" s="1">
        <f t="shared" si="12"/>
        <v>22780</v>
      </c>
      <c r="G63" s="1">
        <f t="shared" si="16"/>
        <v>-2.8580000005604234E-2</v>
      </c>
      <c r="K63" s="1">
        <f t="shared" si="17"/>
        <v>-2.8580000005604234E-2</v>
      </c>
      <c r="O63" s="1">
        <f t="shared" ca="1" si="13"/>
        <v>-2.6982228847920481E-2</v>
      </c>
      <c r="P63" s="1">
        <f t="shared" si="14"/>
        <v>-1.9976971208650746E-2</v>
      </c>
      <c r="Q63" s="100">
        <f t="shared" si="15"/>
        <v>38001.851799999997</v>
      </c>
      <c r="S63" s="1">
        <f t="shared" si="18"/>
        <v>7.4012104481210978E-5</v>
      </c>
      <c r="T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1"/>
        <v>22782.934596839506</v>
      </c>
      <c r="F64" s="1">
        <f t="shared" si="12"/>
        <v>22783</v>
      </c>
      <c r="G64" s="1">
        <f t="shared" si="16"/>
        <v>-2.2692999998980667E-2</v>
      </c>
      <c r="K64" s="1">
        <f t="shared" si="17"/>
        <v>-2.2692999998980667E-2</v>
      </c>
      <c r="O64" s="1">
        <f t="shared" ca="1" si="13"/>
        <v>-2.6960839199546477E-2</v>
      </c>
      <c r="P64" s="1">
        <f t="shared" si="14"/>
        <v>-1.9964953511014752E-2</v>
      </c>
      <c r="Q64" s="100">
        <f t="shared" si="15"/>
        <v>38002.8986</v>
      </c>
      <c r="S64" s="1">
        <f t="shared" si="18"/>
        <v>7.4422376405031662E-6</v>
      </c>
      <c r="T64" s="1">
        <v>1</v>
      </c>
      <c r="X64" s="1" t="s">
        <v>324</v>
      </c>
    </row>
    <row r="65" spans="1:20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1"/>
        <v>24130.959359715944</v>
      </c>
      <c r="F65" s="1">
        <f t="shared" si="12"/>
        <v>24131</v>
      </c>
      <c r="G65" s="1">
        <f t="shared" si="16"/>
        <v>-1.4101000000664499E-2</v>
      </c>
      <c r="J65" s="1">
        <f>+G65</f>
        <v>-1.4101000000664499E-2</v>
      </c>
      <c r="O65" s="1">
        <f t="shared" ca="1" si="13"/>
        <v>-1.7349757196828575E-2</v>
      </c>
      <c r="P65" s="1">
        <f t="shared" si="14"/>
        <v>-1.329915720849744E-2</v>
      </c>
      <c r="Q65" s="100">
        <f t="shared" si="15"/>
        <v>38470.624100000001</v>
      </c>
      <c r="S65" s="1">
        <f t="shared" si="18"/>
        <v>6.4295186335026401E-7</v>
      </c>
      <c r="T65" s="1">
        <v>1</v>
      </c>
    </row>
    <row r="66" spans="1:20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1"/>
        <v>24135.45685374282</v>
      </c>
      <c r="F66" s="1">
        <f t="shared" si="12"/>
        <v>24135.5</v>
      </c>
      <c r="G66" s="1">
        <f t="shared" si="16"/>
        <v>-1.4970500000345055E-2</v>
      </c>
      <c r="K66" s="1">
        <f t="shared" ref="K66:K71" si="19">+G66</f>
        <v>-1.4970500000345055E-2</v>
      </c>
      <c r="O66" s="1">
        <f t="shared" ca="1" si="13"/>
        <v>-1.7317672724267569E-2</v>
      </c>
      <c r="P66" s="1">
        <f t="shared" si="14"/>
        <v>-1.3273089220264749E-2</v>
      </c>
      <c r="Q66" s="100">
        <f t="shared" si="15"/>
        <v>38472.184600000001</v>
      </c>
      <c r="S66" s="1">
        <f t="shared" si="18"/>
        <v>2.8812033563328322E-6</v>
      </c>
      <c r="T66" s="1">
        <v>1</v>
      </c>
    </row>
    <row r="67" spans="1:20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1"/>
        <v>24140.959907312128</v>
      </c>
      <c r="F67" s="1">
        <f t="shared" si="12"/>
        <v>24141</v>
      </c>
      <c r="G67" s="1">
        <f t="shared" si="16"/>
        <v>-1.3911000001826324E-2</v>
      </c>
      <c r="K67" s="1">
        <f t="shared" si="19"/>
        <v>-1.3911000001826324E-2</v>
      </c>
      <c r="O67" s="1">
        <f t="shared" ca="1" si="13"/>
        <v>-1.7278458368915228E-2</v>
      </c>
      <c r="P67" s="1">
        <f t="shared" si="14"/>
        <v>-1.3241197943476706E-2</v>
      </c>
      <c r="Q67" s="100">
        <f t="shared" si="15"/>
        <v>38474.093999999997</v>
      </c>
      <c r="S67" s="1">
        <f t="shared" si="18"/>
        <v>4.4863479736938429E-7</v>
      </c>
      <c r="T67" s="1">
        <v>1</v>
      </c>
    </row>
    <row r="68" spans="1:20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1"/>
        <v>24141.45706701712</v>
      </c>
      <c r="F68" s="1">
        <f t="shared" si="12"/>
        <v>24141.5</v>
      </c>
      <c r="G68" s="1">
        <f t="shared" si="16"/>
        <v>-1.489650000439724E-2</v>
      </c>
      <c r="K68" s="1">
        <f t="shared" si="19"/>
        <v>-1.489650000439724E-2</v>
      </c>
      <c r="O68" s="1">
        <f t="shared" ca="1" si="13"/>
        <v>-1.7274893427519561E-2</v>
      </c>
      <c r="P68" s="1">
        <f t="shared" si="14"/>
        <v>-1.3238297080037476E-2</v>
      </c>
      <c r="Q68" s="100">
        <f t="shared" si="15"/>
        <v>38474.266499999998</v>
      </c>
      <c r="S68" s="1">
        <f t="shared" si="18"/>
        <v>2.7496369383552709E-6</v>
      </c>
      <c r="T68" s="1">
        <v>1</v>
      </c>
    </row>
    <row r="69" spans="1:20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1"/>
        <v>24152.961486694843</v>
      </c>
      <c r="F69" s="1">
        <f t="shared" si="12"/>
        <v>24153</v>
      </c>
      <c r="G69" s="1">
        <f t="shared" si="16"/>
        <v>-1.3363000005483627E-2</v>
      </c>
      <c r="K69" s="1">
        <f t="shared" si="19"/>
        <v>-1.3363000005483627E-2</v>
      </c>
      <c r="O69" s="1">
        <f t="shared" ca="1" si="13"/>
        <v>-1.7192899775419213E-2</v>
      </c>
      <c r="P69" s="1">
        <f t="shared" si="14"/>
        <v>-1.3171501165654895E-2</v>
      </c>
      <c r="Q69" s="100">
        <f t="shared" si="15"/>
        <v>38478.258199999997</v>
      </c>
      <c r="S69" s="1">
        <f t="shared" si="18"/>
        <v>3.6671805655750587E-8</v>
      </c>
      <c r="T69" s="1">
        <v>1</v>
      </c>
    </row>
    <row r="70" spans="1:20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1"/>
        <v>24155.456796101123</v>
      </c>
      <c r="F70" s="1">
        <f t="shared" si="12"/>
        <v>24155.5</v>
      </c>
      <c r="G70" s="1">
        <f t="shared" si="16"/>
        <v>-1.4990499999839813E-2</v>
      </c>
      <c r="K70" s="1">
        <f t="shared" si="19"/>
        <v>-1.4990499999839813E-2</v>
      </c>
      <c r="O70" s="1">
        <f t="shared" ca="1" si="13"/>
        <v>-1.7175075068440876E-2</v>
      </c>
      <c r="P70" s="1">
        <f t="shared" si="14"/>
        <v>-1.3156961055147699E-2</v>
      </c>
      <c r="Q70" s="100">
        <f t="shared" si="15"/>
        <v>38479.124000000003</v>
      </c>
      <c r="S70" s="1">
        <f t="shared" si="18"/>
        <v>3.3618650617026695E-6</v>
      </c>
      <c r="T70" s="1">
        <v>1</v>
      </c>
    </row>
    <row r="71" spans="1:20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1"/>
        <v>24155.959143559554</v>
      </c>
      <c r="F71" s="1">
        <f t="shared" si="12"/>
        <v>24156</v>
      </c>
      <c r="G71" s="1">
        <f t="shared" si="16"/>
        <v>-1.417599999695085E-2</v>
      </c>
      <c r="K71" s="1">
        <f t="shared" si="19"/>
        <v>-1.417599999695085E-2</v>
      </c>
      <c r="O71" s="1">
        <f t="shared" ca="1" si="13"/>
        <v>-1.7171510127045236E-2</v>
      </c>
      <c r="P71" s="1">
        <f t="shared" si="14"/>
        <v>-1.3154052208916012E-2</v>
      </c>
      <c r="Q71" s="100">
        <f t="shared" si="15"/>
        <v>38479.298300000002</v>
      </c>
      <c r="S71" s="1">
        <f t="shared" si="18"/>
        <v>1.0443772814692971E-6</v>
      </c>
      <c r="T71" s="1">
        <v>1</v>
      </c>
    </row>
    <row r="72" spans="1:20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1"/>
        <v>25159.954290127993</v>
      </c>
      <c r="F72" s="1">
        <f t="shared" si="12"/>
        <v>25160</v>
      </c>
      <c r="G72" s="1">
        <f t="shared" si="16"/>
        <v>-1.5859999999520369E-2</v>
      </c>
      <c r="J72" s="1">
        <f>+G72</f>
        <v>-1.5859999999520369E-2</v>
      </c>
      <c r="O72" s="1">
        <f t="shared" ca="1" si="13"/>
        <v>-1.0013107804546117E-2</v>
      </c>
      <c r="P72" s="1">
        <f t="shared" si="14"/>
        <v>-6.8213637332079869E-3</v>
      </c>
      <c r="Q72" s="100">
        <f t="shared" si="15"/>
        <v>38827.655500000001</v>
      </c>
      <c r="S72" s="1">
        <f t="shared" si="18"/>
        <v>8.1696945554697418E-5</v>
      </c>
      <c r="T72" s="1">
        <v>1</v>
      </c>
    </row>
    <row r="73" spans="1:20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1"/>
        <v>25182.955636061797</v>
      </c>
      <c r="F73" s="1">
        <f t="shared" si="12"/>
        <v>25183</v>
      </c>
      <c r="G73" s="1">
        <f t="shared" si="16"/>
        <v>-1.5393000001495238E-2</v>
      </c>
      <c r="J73" s="1">
        <f>+G73</f>
        <v>-1.5393000001495238E-2</v>
      </c>
      <c r="O73" s="1">
        <f t="shared" ca="1" si="13"/>
        <v>-9.8491205003454485E-3</v>
      </c>
      <c r="P73" s="1">
        <f t="shared" si="14"/>
        <v>-6.6663249204587157E-3</v>
      </c>
      <c r="Q73" s="100">
        <f t="shared" si="15"/>
        <v>38835.636299999998</v>
      </c>
      <c r="S73" s="1">
        <f t="shared" si="18"/>
        <v>7.6154857969983799E-5</v>
      </c>
      <c r="T73" s="1">
        <v>1</v>
      </c>
    </row>
    <row r="74" spans="1:20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1"/>
        <v>25202.970277054861</v>
      </c>
      <c r="F74" s="1">
        <f t="shared" si="12"/>
        <v>25203</v>
      </c>
      <c r="G74" s="1">
        <f t="shared" si="16"/>
        <v>-1.0312999998859596E-2</v>
      </c>
      <c r="J74" s="1">
        <f>+G74</f>
        <v>-1.0312999998859596E-2</v>
      </c>
      <c r="O74" s="1">
        <f t="shared" ca="1" si="13"/>
        <v>-9.7065228445187834E-3</v>
      </c>
      <c r="P74" s="1">
        <f t="shared" si="14"/>
        <v>-6.5312052002991679E-3</v>
      </c>
      <c r="Q74" s="100">
        <f t="shared" si="15"/>
        <v>38842.580800000003</v>
      </c>
      <c r="S74" s="1">
        <f t="shared" si="18"/>
        <v>1.4301971898418706E-5</v>
      </c>
      <c r="T74" s="1">
        <v>1</v>
      </c>
    </row>
    <row r="75" spans="1:20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1"/>
        <v>25248.970375045748</v>
      </c>
      <c r="F75" s="1">
        <f t="shared" si="12"/>
        <v>25249</v>
      </c>
      <c r="G75" s="1">
        <f t="shared" si="16"/>
        <v>-1.0279000001901295E-2</v>
      </c>
      <c r="J75" s="1">
        <f>+G75</f>
        <v>-1.0279000001901295E-2</v>
      </c>
      <c r="O75" s="1">
        <f t="shared" ca="1" si="13"/>
        <v>-9.3785482361174177E-3</v>
      </c>
      <c r="P75" s="1">
        <f t="shared" si="14"/>
        <v>-6.2193773471622719E-3</v>
      </c>
      <c r="Q75" s="100">
        <f t="shared" si="15"/>
        <v>38858.541499999999</v>
      </c>
      <c r="S75" s="1">
        <f t="shared" si="18"/>
        <v>1.6480536098870315E-5</v>
      </c>
      <c r="T75" s="1">
        <v>1</v>
      </c>
    </row>
    <row r="76" spans="1:20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1"/>
        <v>25249.477045632044</v>
      </c>
      <c r="F76" s="1">
        <f t="shared" si="12"/>
        <v>25249.5</v>
      </c>
      <c r="G76" s="1">
        <f t="shared" si="16"/>
        <v>-7.9645000005257316E-3</v>
      </c>
      <c r="J76" s="1">
        <f>+G76</f>
        <v>-7.9645000005257316E-3</v>
      </c>
      <c r="O76" s="1">
        <f t="shared" ca="1" si="13"/>
        <v>-9.3749832947217504E-3</v>
      </c>
      <c r="P76" s="1">
        <f t="shared" si="14"/>
        <v>-6.2159799595957431E-3</v>
      </c>
      <c r="Q76" s="100">
        <f t="shared" si="15"/>
        <v>38858.717299999997</v>
      </c>
      <c r="S76" s="1">
        <f t="shared" si="18"/>
        <v>3.0573223335338086E-6</v>
      </c>
      <c r="T76" s="1">
        <v>1</v>
      </c>
    </row>
    <row r="77" spans="1:20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1"/>
        <v>27295.521527735742</v>
      </c>
      <c r="F77" s="1">
        <f t="shared" si="12"/>
        <v>27295.5</v>
      </c>
      <c r="G77" s="1">
        <f t="shared" si="16"/>
        <v>7.4695000002975576E-3</v>
      </c>
      <c r="K77" s="1">
        <f t="shared" ref="K77:K105" si="20">+G77</f>
        <v>7.4695000002975576E-3</v>
      </c>
      <c r="O77" s="1">
        <f t="shared" ca="1" si="13"/>
        <v>5.2127568963471482E-3</v>
      </c>
      <c r="P77" s="1">
        <f t="shared" si="14"/>
        <v>8.4957112086303244E-3</v>
      </c>
      <c r="Q77" s="100">
        <f t="shared" si="15"/>
        <v>39568.635399999999</v>
      </c>
      <c r="S77" s="1">
        <f t="shared" si="18"/>
        <v>1.0531094441077973E-6</v>
      </c>
      <c r="T77" s="1">
        <v>1</v>
      </c>
    </row>
    <row r="78" spans="1:20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ref="E78:E111" si="21">+(C78-C$7)/C$8</f>
        <v>27469.025365232246</v>
      </c>
      <c r="F78" s="1">
        <f t="shared" ref="F78:F111" si="22">ROUND(2*E78,0)/2</f>
        <v>27469</v>
      </c>
      <c r="G78" s="1">
        <f t="shared" ref="G78:G111" si="23">+C78-(C$7+F78*C$8)</f>
        <v>8.8009999963105656E-3</v>
      </c>
      <c r="K78" s="1">
        <f t="shared" si="20"/>
        <v>8.8009999963105656E-3</v>
      </c>
      <c r="O78" s="1">
        <f t="shared" ref="O78:O111" ca="1" si="24">+C$11+C$12*$F78</f>
        <v>6.4497915606435419E-3</v>
      </c>
      <c r="P78" s="1">
        <f t="shared" ref="P78:P111" si="25">+H$5+H$4*F78+H$3*F78^2+H$6*SIN(RADIANS(H$7*F78+H$8))</f>
        <v>9.7554036496072961E-3</v>
      </c>
      <c r="Q78" s="100">
        <f t="shared" ref="Q78:Q111" si="26">+C78-15018.5</f>
        <v>39628.836199999998</v>
      </c>
      <c r="S78" s="1">
        <f t="shared" ref="S78:S111" si="27">+(P78-G78)^2</f>
        <v>9.1088633342614568E-7</v>
      </c>
      <c r="T78" s="1">
        <v>1</v>
      </c>
    </row>
    <row r="79" spans="1:20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21"/>
        <v>28344.541474647736</v>
      </c>
      <c r="F79" s="1">
        <f t="shared" si="22"/>
        <v>28344.5</v>
      </c>
      <c r="G79" s="1">
        <f t="shared" si="23"/>
        <v>1.4390500000445172E-2</v>
      </c>
      <c r="K79" s="1">
        <f t="shared" si="20"/>
        <v>1.4390500000445172E-2</v>
      </c>
      <c r="O79" s="1">
        <f t="shared" ca="1" si="24"/>
        <v>1.2692003944456243E-2</v>
      </c>
      <c r="P79" s="1">
        <f t="shared" si="25"/>
        <v>1.5932846409958849E-2</v>
      </c>
      <c r="Q79" s="100">
        <f t="shared" si="26"/>
        <v>39932.6149</v>
      </c>
      <c r="S79" s="1">
        <f t="shared" si="27"/>
        <v>2.3788324469397294E-6</v>
      </c>
      <c r="T79" s="1">
        <v>1</v>
      </c>
    </row>
    <row r="80" spans="1:20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21"/>
        <v>28353.042473290276</v>
      </c>
      <c r="F80" s="1">
        <f t="shared" si="22"/>
        <v>28353</v>
      </c>
      <c r="G80" s="1">
        <f t="shared" si="23"/>
        <v>1.4736999997694511E-2</v>
      </c>
      <c r="K80" s="1">
        <f t="shared" si="20"/>
        <v>1.4736999997694511E-2</v>
      </c>
      <c r="O80" s="1">
        <f t="shared" ca="1" si="24"/>
        <v>1.2752607948182587E-2</v>
      </c>
      <c r="P80" s="1">
        <f t="shared" si="25"/>
        <v>1.5990788806070293E-2</v>
      </c>
      <c r="Q80" s="100">
        <f t="shared" si="26"/>
        <v>39935.5645</v>
      </c>
      <c r="S80" s="1">
        <f t="shared" si="27"/>
        <v>1.5719863760083626E-6</v>
      </c>
      <c r="T80" s="1">
        <v>1</v>
      </c>
    </row>
    <row r="81" spans="1:20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21"/>
        <v>28373.043280274152</v>
      </c>
      <c r="F81" s="1">
        <f t="shared" si="22"/>
        <v>28373</v>
      </c>
      <c r="G81" s="1">
        <f t="shared" si="23"/>
        <v>1.5017000005173031E-2</v>
      </c>
      <c r="K81" s="1">
        <f t="shared" si="20"/>
        <v>1.5017000005173031E-2</v>
      </c>
      <c r="O81" s="1">
        <f t="shared" ca="1" si="24"/>
        <v>1.289520560400928E-2</v>
      </c>
      <c r="P81" s="1">
        <f t="shared" si="25"/>
        <v>1.6126933553012784E-2</v>
      </c>
      <c r="Q81" s="100">
        <f t="shared" si="26"/>
        <v>39942.504200000003</v>
      </c>
      <c r="S81" s="1">
        <f t="shared" si="27"/>
        <v>1.2319524806201416E-6</v>
      </c>
      <c r="T81" s="1">
        <v>1</v>
      </c>
    </row>
    <row r="82" spans="1:20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21"/>
        <v>28387.538151603439</v>
      </c>
      <c r="F82" s="1">
        <f t="shared" si="22"/>
        <v>28387.5</v>
      </c>
      <c r="G82" s="1">
        <f t="shared" si="23"/>
        <v>1.3237499995739199E-2</v>
      </c>
      <c r="K82" s="1">
        <f t="shared" si="20"/>
        <v>1.3237499995739199E-2</v>
      </c>
      <c r="O82" s="1">
        <f t="shared" ca="1" si="24"/>
        <v>1.2998588904483604E-2</v>
      </c>
      <c r="P82" s="1">
        <f t="shared" si="25"/>
        <v>1.6225470001175839E-2</v>
      </c>
      <c r="Q82" s="100">
        <f t="shared" si="26"/>
        <v>39947.533499999998</v>
      </c>
      <c r="S82" s="1">
        <f t="shared" si="27"/>
        <v>8.9279647533890366E-6</v>
      </c>
      <c r="T82" s="1">
        <v>1</v>
      </c>
    </row>
    <row r="83" spans="1:20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1"/>
        <v>28387.540457271643</v>
      </c>
      <c r="F83" s="1">
        <f t="shared" si="22"/>
        <v>28387.5</v>
      </c>
      <c r="G83" s="1">
        <f t="shared" si="23"/>
        <v>1.4037499997357372E-2</v>
      </c>
      <c r="K83" s="1">
        <f t="shared" si="20"/>
        <v>1.4037499997357372E-2</v>
      </c>
      <c r="O83" s="1">
        <f t="shared" ca="1" si="24"/>
        <v>1.2998588904483604E-2</v>
      </c>
      <c r="P83" s="1">
        <f t="shared" si="25"/>
        <v>1.6225470001175839E-2</v>
      </c>
      <c r="Q83" s="100">
        <f t="shared" si="26"/>
        <v>39947.534299999999</v>
      </c>
      <c r="S83" s="1">
        <f t="shared" si="27"/>
        <v>4.7872127376093839E-6</v>
      </c>
      <c r="T83" s="1">
        <v>1</v>
      </c>
    </row>
    <row r="84" spans="1:20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1"/>
        <v>28419.042801847983</v>
      </c>
      <c r="F84" s="1">
        <f t="shared" si="22"/>
        <v>28419</v>
      </c>
      <c r="G84" s="1">
        <f t="shared" si="23"/>
        <v>1.4850999999907799E-2</v>
      </c>
      <c r="K84" s="1">
        <f t="shared" si="20"/>
        <v>1.4850999999907799E-2</v>
      </c>
      <c r="O84" s="1">
        <f t="shared" ca="1" si="24"/>
        <v>1.3223180212410618E-2</v>
      </c>
      <c r="P84" s="1">
        <f t="shared" si="25"/>
        <v>1.6439037332916646E-2</v>
      </c>
      <c r="Q84" s="100">
        <f t="shared" si="26"/>
        <v>39958.464699999997</v>
      </c>
      <c r="S84" s="1">
        <f t="shared" si="27"/>
        <v>2.5218625710298505E-6</v>
      </c>
      <c r="T84" s="1">
        <v>1</v>
      </c>
    </row>
    <row r="85" spans="1:20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1"/>
        <v>28422.027489329077</v>
      </c>
      <c r="F85" s="1">
        <f t="shared" si="22"/>
        <v>28422</v>
      </c>
      <c r="G85" s="1">
        <f t="shared" si="23"/>
        <v>9.5379999984288588E-3</v>
      </c>
      <c r="K85" s="1">
        <f t="shared" si="20"/>
        <v>9.5379999984288588E-3</v>
      </c>
      <c r="O85" s="1">
        <f t="shared" ca="1" si="24"/>
        <v>1.3244569860784622E-2</v>
      </c>
      <c r="P85" s="1">
        <f t="shared" si="25"/>
        <v>1.645934140254058E-2</v>
      </c>
      <c r="Q85" s="100">
        <f t="shared" si="26"/>
        <v>39959.5003</v>
      </c>
      <c r="S85" s="1">
        <f t="shared" si="27"/>
        <v>4.7904966832271206E-5</v>
      </c>
      <c r="T85" s="1">
        <v>1</v>
      </c>
    </row>
    <row r="86" spans="1:20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1"/>
        <v>28498.041623075125</v>
      </c>
      <c r="F86" s="1">
        <f t="shared" si="22"/>
        <v>28498</v>
      </c>
      <c r="G86" s="1">
        <f t="shared" si="23"/>
        <v>1.444199999968987E-2</v>
      </c>
      <c r="K86" s="1">
        <f t="shared" si="20"/>
        <v>1.444199999968987E-2</v>
      </c>
      <c r="O86" s="1">
        <f t="shared" ca="1" si="24"/>
        <v>1.3786440952925999E-2</v>
      </c>
      <c r="P86" s="1">
        <f t="shared" si="25"/>
        <v>1.6971596327571246E-2</v>
      </c>
      <c r="Q86" s="100">
        <f t="shared" si="26"/>
        <v>39985.875</v>
      </c>
      <c r="S86" s="1">
        <f t="shared" si="27"/>
        <v>6.3988575820309458E-6</v>
      </c>
      <c r="T86" s="1">
        <v>1</v>
      </c>
    </row>
    <row r="87" spans="1:20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1"/>
        <v>29593.063973646207</v>
      </c>
      <c r="F87" s="1">
        <f t="shared" si="22"/>
        <v>29593</v>
      </c>
      <c r="G87" s="1">
        <f t="shared" si="23"/>
        <v>2.2196999998413958E-2</v>
      </c>
      <c r="K87" s="1">
        <f t="shared" si="20"/>
        <v>2.2196999998413958E-2</v>
      </c>
      <c r="O87" s="1">
        <f t="shared" ca="1" si="24"/>
        <v>2.1593662609436459E-2</v>
      </c>
      <c r="P87" s="1">
        <f t="shared" si="25"/>
        <v>2.3801310387753669E-2</v>
      </c>
      <c r="Q87" s="100">
        <f t="shared" si="26"/>
        <v>40365.815999999999</v>
      </c>
      <c r="S87" s="1">
        <f t="shared" si="27"/>
        <v>2.5738118253433349E-6</v>
      </c>
      <c r="T87" s="1">
        <v>1</v>
      </c>
    </row>
    <row r="88" spans="1:20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1"/>
        <v>30262.568889042599</v>
      </c>
      <c r="F88" s="1">
        <f t="shared" si="22"/>
        <v>30262.5</v>
      </c>
      <c r="G88" s="1">
        <f t="shared" si="23"/>
        <v>2.3902499997348059E-2</v>
      </c>
      <c r="K88" s="1">
        <f t="shared" si="20"/>
        <v>2.3902499997348059E-2</v>
      </c>
      <c r="O88" s="1">
        <f t="shared" ca="1" si="24"/>
        <v>2.6367119138234418E-2</v>
      </c>
      <c r="P88" s="1">
        <f t="shared" si="25"/>
        <v>2.7335788198499994E-2</v>
      </c>
      <c r="Q88" s="100">
        <f t="shared" si="26"/>
        <v>40598.11479</v>
      </c>
      <c r="S88" s="1">
        <f t="shared" si="27"/>
        <v>1.178746787216909E-5</v>
      </c>
      <c r="T88" s="1">
        <v>1</v>
      </c>
    </row>
    <row r="89" spans="1:20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1">
        <f t="shared" si="21"/>
        <v>30308.592360744839</v>
      </c>
      <c r="F89" s="1">
        <f t="shared" si="22"/>
        <v>30308.5</v>
      </c>
      <c r="G89" s="1">
        <f t="shared" si="23"/>
        <v>3.2046499996795319E-2</v>
      </c>
      <c r="K89" s="1">
        <f t="shared" si="20"/>
        <v>3.2046499996795319E-2</v>
      </c>
      <c r="O89" s="1">
        <f t="shared" ca="1" si="24"/>
        <v>2.6695093746635784E-2</v>
      </c>
      <c r="P89" s="1">
        <f t="shared" si="25"/>
        <v>2.7557399289180332E-2</v>
      </c>
      <c r="Q89" s="100">
        <f t="shared" si="26"/>
        <v>40614.083599999998</v>
      </c>
      <c r="S89" s="1">
        <f t="shared" si="27"/>
        <v>2.0152025163109375E-5</v>
      </c>
      <c r="T89" s="1">
        <v>1</v>
      </c>
    </row>
    <row r="90" spans="1:20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21"/>
        <v>31657.112554075124</v>
      </c>
      <c r="F90" s="1">
        <f t="shared" si="22"/>
        <v>31657</v>
      </c>
      <c r="G90" s="1">
        <f t="shared" si="23"/>
        <v>3.9053000000421889E-2</v>
      </c>
      <c r="K90" s="1">
        <f t="shared" si="20"/>
        <v>3.9053000000421889E-2</v>
      </c>
      <c r="O90" s="1">
        <f t="shared" ca="1" si="24"/>
        <v>3.6309740690749354E-2</v>
      </c>
      <c r="P90" s="1">
        <f t="shared" si="25"/>
        <v>3.2660579674550987E-2</v>
      </c>
      <c r="Q90" s="100">
        <f t="shared" si="26"/>
        <v>41081.981</v>
      </c>
      <c r="S90" s="1">
        <f t="shared" si="27"/>
        <v>4.0863037622607454E-5</v>
      </c>
      <c r="T90" s="1">
        <v>1</v>
      </c>
    </row>
    <row r="91" spans="1:20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21"/>
        <v>32533.093486199141</v>
      </c>
      <c r="F91" s="1">
        <f t="shared" si="22"/>
        <v>32533</v>
      </c>
      <c r="G91" s="1">
        <f t="shared" si="23"/>
        <v>3.2437000001664273E-2</v>
      </c>
      <c r="K91" s="1">
        <f t="shared" si="20"/>
        <v>3.2437000001664273E-2</v>
      </c>
      <c r="O91" s="1">
        <f t="shared" ca="1" si="24"/>
        <v>4.2555518015957722E-2</v>
      </c>
      <c r="P91" s="1">
        <f t="shared" si="25"/>
        <v>3.4375337967825069E-2</v>
      </c>
      <c r="Q91" s="100">
        <f t="shared" si="26"/>
        <v>41385.920980000003</v>
      </c>
      <c r="S91" s="1">
        <f t="shared" si="27"/>
        <v>3.757154071060369E-6</v>
      </c>
      <c r="T91" s="1">
        <v>1</v>
      </c>
    </row>
    <row r="92" spans="1:20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21"/>
        <v>32533.094350824715</v>
      </c>
      <c r="F92" s="1">
        <f t="shared" si="22"/>
        <v>32533</v>
      </c>
      <c r="G92" s="1">
        <f t="shared" si="23"/>
        <v>3.2737000001361594E-2</v>
      </c>
      <c r="K92" s="1">
        <f t="shared" si="20"/>
        <v>3.2737000001361594E-2</v>
      </c>
      <c r="O92" s="1">
        <f t="shared" ca="1" si="24"/>
        <v>4.2555518015957722E-2</v>
      </c>
      <c r="P92" s="1">
        <f t="shared" si="25"/>
        <v>3.4375337967825069E-2</v>
      </c>
      <c r="Q92" s="100">
        <f t="shared" si="26"/>
        <v>41385.921280000002</v>
      </c>
      <c r="S92" s="1">
        <f t="shared" si="27"/>
        <v>2.6841512923556755E-6</v>
      </c>
      <c r="T92" s="1">
        <v>1</v>
      </c>
    </row>
    <row r="93" spans="1:20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21"/>
        <v>32533.094437287258</v>
      </c>
      <c r="F93" s="1">
        <f t="shared" si="22"/>
        <v>32533</v>
      </c>
      <c r="G93" s="1">
        <f t="shared" si="23"/>
        <v>3.2766999996965751E-2</v>
      </c>
      <c r="K93" s="1">
        <f t="shared" si="20"/>
        <v>3.2766999996965751E-2</v>
      </c>
      <c r="O93" s="1">
        <f t="shared" ca="1" si="24"/>
        <v>4.2555518015957722E-2</v>
      </c>
      <c r="P93" s="1">
        <f t="shared" si="25"/>
        <v>3.4375337967825069E-2</v>
      </c>
      <c r="Q93" s="100">
        <f t="shared" si="26"/>
        <v>41385.921309999998</v>
      </c>
      <c r="S93" s="1">
        <f t="shared" si="27"/>
        <v>2.586751028507868E-6</v>
      </c>
      <c r="T93" s="1">
        <v>1</v>
      </c>
    </row>
    <row r="94" spans="1:20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21"/>
        <v>32533.095071346019</v>
      </c>
      <c r="F94" s="1">
        <f t="shared" si="22"/>
        <v>32533</v>
      </c>
      <c r="G94" s="1">
        <f t="shared" si="23"/>
        <v>3.2986999998684041E-2</v>
      </c>
      <c r="K94" s="1">
        <f t="shared" si="20"/>
        <v>3.2986999998684041E-2</v>
      </c>
      <c r="O94" s="1">
        <f t="shared" ca="1" si="24"/>
        <v>4.2555518015957722E-2</v>
      </c>
      <c r="P94" s="1">
        <f t="shared" si="25"/>
        <v>3.4375337967825069E-2</v>
      </c>
      <c r="Q94" s="100">
        <f t="shared" si="26"/>
        <v>41385.92153</v>
      </c>
      <c r="S94" s="1">
        <f t="shared" si="27"/>
        <v>1.9274823165586335E-6</v>
      </c>
      <c r="T94" s="1">
        <v>1</v>
      </c>
    </row>
    <row r="95" spans="1:20">
      <c r="A95" s="110" t="s">
        <v>157</v>
      </c>
      <c r="B95" s="13"/>
      <c r="C95" s="110">
        <v>56404.432050000003</v>
      </c>
      <c r="D95" s="110">
        <v>2.9E-4</v>
      </c>
      <c r="E95" s="1">
        <f t="shared" si="21"/>
        <v>32533.125390882818</v>
      </c>
      <c r="F95" s="1">
        <f t="shared" si="22"/>
        <v>32533</v>
      </c>
      <c r="G95" s="1">
        <f t="shared" si="23"/>
        <v>4.350700000213692E-2</v>
      </c>
      <c r="K95" s="1">
        <f t="shared" si="20"/>
        <v>4.350700000213692E-2</v>
      </c>
      <c r="O95" s="1">
        <f t="shared" ca="1" si="24"/>
        <v>4.2555518015957722E-2</v>
      </c>
      <c r="P95" s="1">
        <f t="shared" si="25"/>
        <v>3.4375337967825069E-2</v>
      </c>
      <c r="Q95" s="100">
        <f t="shared" si="26"/>
        <v>41385.932050000003</v>
      </c>
      <c r="S95" s="1">
        <f t="shared" si="27"/>
        <v>8.3387251508892441E-5</v>
      </c>
      <c r="T95" s="1">
        <v>1</v>
      </c>
    </row>
    <row r="96" spans="1:20">
      <c r="A96" s="110" t="s">
        <v>157</v>
      </c>
      <c r="B96" s="13"/>
      <c r="C96" s="110">
        <v>56404.432350000003</v>
      </c>
      <c r="D96" s="110">
        <v>3.3E-4</v>
      </c>
      <c r="E96" s="1">
        <f t="shared" si="21"/>
        <v>32533.126255508392</v>
      </c>
      <c r="F96" s="1">
        <f t="shared" si="22"/>
        <v>32533</v>
      </c>
      <c r="G96" s="1">
        <f t="shared" si="23"/>
        <v>4.380700000183424E-2</v>
      </c>
      <c r="K96" s="1">
        <f t="shared" si="20"/>
        <v>4.380700000183424E-2</v>
      </c>
      <c r="O96" s="1">
        <f t="shared" ca="1" si="24"/>
        <v>4.2555518015957722E-2</v>
      </c>
      <c r="P96" s="1">
        <f t="shared" si="25"/>
        <v>3.4375337967825069E-2</v>
      </c>
      <c r="Q96" s="100">
        <f t="shared" si="26"/>
        <v>41385.932350000003</v>
      </c>
      <c r="S96" s="1">
        <f t="shared" si="27"/>
        <v>8.8956248723770007E-5</v>
      </c>
      <c r="T96" s="1">
        <v>1</v>
      </c>
    </row>
    <row r="97" spans="1:20">
      <c r="A97" s="110" t="s">
        <v>157</v>
      </c>
      <c r="B97" s="13"/>
      <c r="C97" s="110">
        <v>56404.432379999998</v>
      </c>
      <c r="D97" s="110">
        <v>2.2000000000000001E-4</v>
      </c>
      <c r="E97" s="1">
        <f t="shared" si="21"/>
        <v>32533.126341970936</v>
      </c>
      <c r="F97" s="1">
        <f t="shared" si="22"/>
        <v>32533</v>
      </c>
      <c r="G97" s="1">
        <f t="shared" si="23"/>
        <v>4.3836999997438397E-2</v>
      </c>
      <c r="K97" s="1">
        <f t="shared" si="20"/>
        <v>4.3836999997438397E-2</v>
      </c>
      <c r="O97" s="1">
        <f t="shared" ca="1" si="24"/>
        <v>4.2555518015957722E-2</v>
      </c>
      <c r="P97" s="1">
        <f t="shared" si="25"/>
        <v>3.4375337967825069E-2</v>
      </c>
      <c r="Q97" s="100">
        <f t="shared" si="26"/>
        <v>41385.932379999998</v>
      </c>
      <c r="S97" s="1">
        <f t="shared" si="27"/>
        <v>8.952304836262661E-5</v>
      </c>
      <c r="T97" s="1">
        <v>1</v>
      </c>
    </row>
    <row r="98" spans="1:20">
      <c r="A98" s="110" t="s">
        <v>157</v>
      </c>
      <c r="B98" s="13"/>
      <c r="C98" s="110">
        <v>56404.4326</v>
      </c>
      <c r="D98" s="110">
        <v>4.2999999999999999E-4</v>
      </c>
      <c r="E98" s="1">
        <f t="shared" si="21"/>
        <v>32533.126976029696</v>
      </c>
      <c r="F98" s="1">
        <f t="shared" si="22"/>
        <v>32533</v>
      </c>
      <c r="G98" s="1">
        <f t="shared" si="23"/>
        <v>4.4056999999156687E-2</v>
      </c>
      <c r="K98" s="1">
        <f t="shared" si="20"/>
        <v>4.4056999999156687E-2</v>
      </c>
      <c r="O98" s="1">
        <f t="shared" ca="1" si="24"/>
        <v>4.2555518015957722E-2</v>
      </c>
      <c r="P98" s="1">
        <f t="shared" si="25"/>
        <v>3.4375337967825069E-2</v>
      </c>
      <c r="Q98" s="100">
        <f t="shared" si="26"/>
        <v>41385.9326</v>
      </c>
      <c r="S98" s="1">
        <f t="shared" si="27"/>
        <v>9.3734579688928282E-5</v>
      </c>
      <c r="T98" s="1">
        <v>1</v>
      </c>
    </row>
    <row r="99" spans="1:20">
      <c r="A99" s="64" t="s">
        <v>158</v>
      </c>
      <c r="B99" s="64" t="s">
        <v>133</v>
      </c>
      <c r="C99" s="115">
        <v>56419.004699999998</v>
      </c>
      <c r="D99" s="115" t="s">
        <v>88</v>
      </c>
      <c r="E99" s="1">
        <f t="shared" si="21"/>
        <v>32575.125010447551</v>
      </c>
      <c r="F99" s="1">
        <f t="shared" si="22"/>
        <v>32575</v>
      </c>
      <c r="G99" s="1">
        <f t="shared" si="23"/>
        <v>4.3375000001105946E-2</v>
      </c>
      <c r="K99" s="1">
        <f t="shared" si="20"/>
        <v>4.3375000001105946E-2</v>
      </c>
      <c r="O99" s="1">
        <f t="shared" ca="1" si="24"/>
        <v>4.2854973093193749E-2</v>
      </c>
      <c r="P99" s="1">
        <f t="shared" si="25"/>
        <v>3.442362349002262E-2</v>
      </c>
      <c r="Q99" s="100">
        <f t="shared" si="26"/>
        <v>41400.504699999998</v>
      </c>
      <c r="S99" s="1">
        <f t="shared" si="27"/>
        <v>8.0127141443174285E-5</v>
      </c>
      <c r="T99" s="1">
        <v>1</v>
      </c>
    </row>
    <row r="100" spans="1:20">
      <c r="A100" s="64" t="s">
        <v>158</v>
      </c>
      <c r="B100" s="64" t="s">
        <v>133</v>
      </c>
      <c r="C100" s="115">
        <v>56421.087399999997</v>
      </c>
      <c r="D100" s="115" t="s">
        <v>88</v>
      </c>
      <c r="E100" s="1">
        <f t="shared" si="21"/>
        <v>32581.127529390054</v>
      </c>
      <c r="F100" s="1">
        <f t="shared" si="22"/>
        <v>32581</v>
      </c>
      <c r="G100" s="1">
        <f t="shared" si="23"/>
        <v>4.4248999998671934E-2</v>
      </c>
      <c r="K100" s="1">
        <f t="shared" si="20"/>
        <v>4.4248999998671934E-2</v>
      </c>
      <c r="O100" s="1">
        <f t="shared" ca="1" si="24"/>
        <v>4.2897752389941757E-2</v>
      </c>
      <c r="P100" s="1">
        <f t="shared" si="25"/>
        <v>3.4430263669436155E-2</v>
      </c>
      <c r="Q100" s="100">
        <f t="shared" si="26"/>
        <v>41402.587399999997</v>
      </c>
      <c r="S100" s="1">
        <f t="shared" si="27"/>
        <v>9.6407583103054503E-5</v>
      </c>
      <c r="T100" s="1">
        <v>1</v>
      </c>
    </row>
    <row r="101" spans="1:20">
      <c r="A101" s="64" t="s">
        <v>158</v>
      </c>
      <c r="B101" s="64" t="s">
        <v>133</v>
      </c>
      <c r="C101" s="115">
        <v>56421.087899999999</v>
      </c>
      <c r="D101" s="115" t="s">
        <v>88</v>
      </c>
      <c r="E101" s="1">
        <f t="shared" si="21"/>
        <v>32581.128970432681</v>
      </c>
      <c r="F101" s="1">
        <f t="shared" si="22"/>
        <v>32581</v>
      </c>
      <c r="G101" s="1">
        <f t="shared" si="23"/>
        <v>4.4749000000592787E-2</v>
      </c>
      <c r="K101" s="1">
        <f t="shared" si="20"/>
        <v>4.4749000000592787E-2</v>
      </c>
      <c r="O101" s="1">
        <f t="shared" ca="1" si="24"/>
        <v>4.2897752389941757E-2</v>
      </c>
      <c r="P101" s="1">
        <f t="shared" si="25"/>
        <v>3.4430263669436155E-2</v>
      </c>
      <c r="Q101" s="100">
        <f t="shared" si="26"/>
        <v>41402.587899999999</v>
      </c>
      <c r="S101" s="1">
        <f t="shared" si="27"/>
        <v>1.0647631947193182E-4</v>
      </c>
      <c r="T101" s="1">
        <v>1</v>
      </c>
    </row>
    <row r="102" spans="1:20">
      <c r="A102" s="64" t="s">
        <v>158</v>
      </c>
      <c r="B102" s="64" t="s">
        <v>133</v>
      </c>
      <c r="C102" s="115">
        <v>56421.088199999998</v>
      </c>
      <c r="D102" s="115" t="s">
        <v>88</v>
      </c>
      <c r="E102" s="1">
        <f t="shared" si="21"/>
        <v>32581.129835058255</v>
      </c>
      <c r="F102" s="1">
        <f t="shared" si="22"/>
        <v>32581</v>
      </c>
      <c r="G102" s="1">
        <f t="shared" si="23"/>
        <v>4.5049000000290107E-2</v>
      </c>
      <c r="K102" s="1">
        <f t="shared" si="20"/>
        <v>4.5049000000290107E-2</v>
      </c>
      <c r="O102" s="1">
        <f t="shared" ca="1" si="24"/>
        <v>4.2897752389941757E-2</v>
      </c>
      <c r="P102" s="1">
        <f t="shared" si="25"/>
        <v>3.4430263669436155E-2</v>
      </c>
      <c r="Q102" s="100">
        <f t="shared" si="26"/>
        <v>41402.588199999998</v>
      </c>
      <c r="S102" s="1">
        <f t="shared" si="27"/>
        <v>1.1275756126419765E-4</v>
      </c>
      <c r="T102" s="1">
        <v>1</v>
      </c>
    </row>
    <row r="103" spans="1:20">
      <c r="A103" s="64" t="s">
        <v>158</v>
      </c>
      <c r="B103" s="64" t="s">
        <v>133</v>
      </c>
      <c r="C103" s="115">
        <v>56426.985500000003</v>
      </c>
      <c r="D103" s="115" t="s">
        <v>88</v>
      </c>
      <c r="E103" s="1">
        <f t="shared" si="21"/>
        <v>32598.126356381374</v>
      </c>
      <c r="F103" s="1">
        <f t="shared" si="22"/>
        <v>32598</v>
      </c>
      <c r="G103" s="1">
        <f t="shared" si="23"/>
        <v>4.3842000006407034E-2</v>
      </c>
      <c r="K103" s="1">
        <f t="shared" si="20"/>
        <v>4.3842000006407034E-2</v>
      </c>
      <c r="O103" s="1">
        <f t="shared" ca="1" si="24"/>
        <v>4.3018960397394418E-2</v>
      </c>
      <c r="P103" s="1">
        <f t="shared" si="25"/>
        <v>3.4448727270037366E-2</v>
      </c>
      <c r="Q103" s="100">
        <f t="shared" si="26"/>
        <v>41408.485500000003</v>
      </c>
      <c r="S103" s="1">
        <f t="shared" si="27"/>
        <v>8.8233572699825707E-5</v>
      </c>
      <c r="T103" s="1">
        <v>1</v>
      </c>
    </row>
    <row r="104" spans="1:20">
      <c r="A104" s="64" t="s">
        <v>158</v>
      </c>
      <c r="B104" s="64" t="s">
        <v>133</v>
      </c>
      <c r="C104" s="115">
        <v>56426.986700000001</v>
      </c>
      <c r="D104" s="115" t="s">
        <v>88</v>
      </c>
      <c r="E104" s="1">
        <f t="shared" si="21"/>
        <v>32598.129814883669</v>
      </c>
      <c r="F104" s="1">
        <f t="shared" si="22"/>
        <v>32598</v>
      </c>
      <c r="G104" s="1">
        <f t="shared" si="23"/>
        <v>4.5042000005196314E-2</v>
      </c>
      <c r="K104" s="1">
        <f t="shared" si="20"/>
        <v>4.5042000005196314E-2</v>
      </c>
      <c r="O104" s="1">
        <f t="shared" ca="1" si="24"/>
        <v>4.3018960397394418E-2</v>
      </c>
      <c r="P104" s="1">
        <f t="shared" si="25"/>
        <v>3.4448727270037366E-2</v>
      </c>
      <c r="Q104" s="100">
        <f t="shared" si="26"/>
        <v>41408.486700000001</v>
      </c>
      <c r="S104" s="1">
        <f t="shared" si="27"/>
        <v>1.1221742724146195E-4</v>
      </c>
      <c r="T104" s="1">
        <v>1</v>
      </c>
    </row>
    <row r="105" spans="1:20">
      <c r="A105" s="64" t="s">
        <v>158</v>
      </c>
      <c r="B105" s="64" t="s">
        <v>133</v>
      </c>
      <c r="C105" s="115">
        <v>56426.986799999999</v>
      </c>
      <c r="D105" s="115" t="s">
        <v>88</v>
      </c>
      <c r="E105" s="1">
        <f t="shared" si="21"/>
        <v>32598.130103092186</v>
      </c>
      <c r="F105" s="1">
        <f t="shared" si="22"/>
        <v>32598</v>
      </c>
      <c r="G105" s="1">
        <f t="shared" si="23"/>
        <v>4.5142000002670102E-2</v>
      </c>
      <c r="K105" s="1">
        <f t="shared" si="20"/>
        <v>4.5142000002670102E-2</v>
      </c>
      <c r="O105" s="1">
        <f t="shared" ca="1" si="24"/>
        <v>4.3018960397394418E-2</v>
      </c>
      <c r="P105" s="1">
        <f t="shared" si="25"/>
        <v>3.4448727270037366E-2</v>
      </c>
      <c r="Q105" s="100">
        <f t="shared" si="26"/>
        <v>41408.486799999999</v>
      </c>
      <c r="S105" s="1">
        <f t="shared" si="27"/>
        <v>1.1434608173446678E-4</v>
      </c>
      <c r="T105" s="1">
        <v>1</v>
      </c>
    </row>
    <row r="106" spans="1:20">
      <c r="A106" s="65" t="s">
        <v>159</v>
      </c>
      <c r="B106" s="65" t="s">
        <v>133</v>
      </c>
      <c r="C106" s="248">
        <v>56455.434999999998</v>
      </c>
      <c r="D106" s="248" t="s">
        <v>160</v>
      </c>
      <c r="E106" s="1">
        <f t="shared" si="21"/>
        <v>32680.120240596469</v>
      </c>
      <c r="F106" s="1">
        <f t="shared" si="22"/>
        <v>32680</v>
      </c>
      <c r="G106" s="1">
        <f t="shared" si="23"/>
        <v>4.1719999993802048E-2</v>
      </c>
      <c r="I106" s="1">
        <f>+G106</f>
        <v>4.1719999993802048E-2</v>
      </c>
      <c r="O106" s="1">
        <f t="shared" ca="1" si="24"/>
        <v>4.3603610786283803E-2</v>
      </c>
      <c r="P106" s="1">
        <f t="shared" si="25"/>
        <v>3.4530505513293189E-2</v>
      </c>
      <c r="Q106" s="100">
        <f t="shared" si="26"/>
        <v>41436.934999999998</v>
      </c>
      <c r="S106" s="1">
        <f t="shared" si="27"/>
        <v>5.1688830885267358E-5</v>
      </c>
      <c r="T106" s="1">
        <v>0.1</v>
      </c>
    </row>
    <row r="107" spans="1:20">
      <c r="A107" s="65" t="s">
        <v>159</v>
      </c>
      <c r="B107" s="65" t="s">
        <v>133</v>
      </c>
      <c r="C107" s="248">
        <v>56456.478999999999</v>
      </c>
      <c r="D107" s="248" t="s">
        <v>160</v>
      </c>
      <c r="E107" s="1">
        <f t="shared" si="21"/>
        <v>32683.129137593627</v>
      </c>
      <c r="F107" s="1">
        <f t="shared" si="22"/>
        <v>32683</v>
      </c>
      <c r="G107" s="1">
        <f t="shared" si="23"/>
        <v>4.4806999998399988E-2</v>
      </c>
      <c r="I107" s="1">
        <f>+G107</f>
        <v>4.4806999998399988E-2</v>
      </c>
      <c r="O107" s="1">
        <f t="shared" ca="1" si="24"/>
        <v>4.3625000434657807E-2</v>
      </c>
      <c r="P107" s="1">
        <f t="shared" si="25"/>
        <v>3.45332683927628E-2</v>
      </c>
      <c r="Q107" s="100">
        <f t="shared" si="26"/>
        <v>41437.978999999999</v>
      </c>
      <c r="S107" s="1">
        <f t="shared" si="27"/>
        <v>1.0554956110466847E-4</v>
      </c>
      <c r="T107" s="1">
        <v>0.1</v>
      </c>
    </row>
    <row r="108" spans="1:20">
      <c r="A108" s="110" t="s">
        <v>161</v>
      </c>
      <c r="B108" s="13" t="s">
        <v>133</v>
      </c>
      <c r="C108" s="212">
        <v>56805.540390000002</v>
      </c>
      <c r="D108" s="110">
        <v>4.0000000000000002E-4</v>
      </c>
      <c r="E108" s="1">
        <f t="shared" si="21"/>
        <v>33689.153819771687</v>
      </c>
      <c r="F108" s="1">
        <f t="shared" si="22"/>
        <v>33689</v>
      </c>
      <c r="G108" s="1">
        <f t="shared" si="23"/>
        <v>5.3371000001789071E-2</v>
      </c>
      <c r="K108" s="1">
        <f>+G108</f>
        <v>5.3371000001789071E-2</v>
      </c>
      <c r="O108" s="1">
        <f t="shared" ca="1" si="24"/>
        <v>5.0797662522739567E-2</v>
      </c>
      <c r="P108" s="1">
        <f t="shared" si="25"/>
        <v>3.4541583526245465E-2</v>
      </c>
      <c r="Q108" s="100">
        <f t="shared" si="26"/>
        <v>41787.040390000002</v>
      </c>
      <c r="S108" s="1">
        <f t="shared" si="27"/>
        <v>3.54546924809473E-4</v>
      </c>
      <c r="T108" s="1">
        <v>1</v>
      </c>
    </row>
    <row r="109" spans="1:20">
      <c r="A109" s="110" t="s">
        <v>161</v>
      </c>
      <c r="B109" s="13" t="s">
        <v>133</v>
      </c>
      <c r="C109" s="212">
        <v>56805.54088</v>
      </c>
      <c r="D109" s="110">
        <v>5.0000000000000001E-4</v>
      </c>
      <c r="E109" s="1">
        <f t="shared" si="21"/>
        <v>33689.155231993449</v>
      </c>
      <c r="F109" s="1">
        <f t="shared" si="22"/>
        <v>33689</v>
      </c>
      <c r="G109" s="1">
        <f t="shared" si="23"/>
        <v>5.3861000000324566E-2</v>
      </c>
      <c r="K109" s="1">
        <f>+G109</f>
        <v>5.3861000000324566E-2</v>
      </c>
      <c r="O109" s="1">
        <f t="shared" ca="1" si="24"/>
        <v>5.0797662522739567E-2</v>
      </c>
      <c r="P109" s="1">
        <f t="shared" si="25"/>
        <v>3.4541583526245465E-2</v>
      </c>
      <c r="Q109" s="100">
        <f t="shared" si="26"/>
        <v>41787.04088</v>
      </c>
      <c r="S109" s="1">
        <f t="shared" si="27"/>
        <v>3.7323985289891895E-4</v>
      </c>
      <c r="T109" s="1">
        <v>1</v>
      </c>
    </row>
    <row r="110" spans="1:20">
      <c r="A110" s="110" t="s">
        <v>161</v>
      </c>
      <c r="B110" s="13" t="s">
        <v>133</v>
      </c>
      <c r="C110" s="212">
        <v>56805.541019999997</v>
      </c>
      <c r="D110" s="110">
        <v>2.9999999999999997E-4</v>
      </c>
      <c r="E110" s="1">
        <f t="shared" si="21"/>
        <v>33689.155635485375</v>
      </c>
      <c r="F110" s="1">
        <f t="shared" si="22"/>
        <v>33689</v>
      </c>
      <c r="G110" s="1">
        <f t="shared" si="23"/>
        <v>5.4000999996787868E-2</v>
      </c>
      <c r="K110" s="1">
        <f>+G110</f>
        <v>5.4000999996787868E-2</v>
      </c>
      <c r="O110" s="1">
        <f t="shared" ca="1" si="24"/>
        <v>5.0797662522739567E-2</v>
      </c>
      <c r="P110" s="1">
        <f t="shared" si="25"/>
        <v>3.4541583526245465E-2</v>
      </c>
      <c r="Q110" s="100">
        <f t="shared" si="26"/>
        <v>41787.041019999997</v>
      </c>
      <c r="S110" s="1">
        <f t="shared" si="27"/>
        <v>3.7866888937401701E-4</v>
      </c>
      <c r="T110" s="1">
        <v>1</v>
      </c>
    </row>
    <row r="111" spans="1:20">
      <c r="A111" s="110" t="s">
        <v>161</v>
      </c>
      <c r="B111" s="13" t="s">
        <v>133</v>
      </c>
      <c r="C111" s="212">
        <v>56805.542950000003</v>
      </c>
      <c r="D111" s="110">
        <v>4.0000000000000002E-4</v>
      </c>
      <c r="E111" s="1">
        <f t="shared" si="21"/>
        <v>33689.161197909918</v>
      </c>
      <c r="F111" s="1">
        <f t="shared" si="22"/>
        <v>33689</v>
      </c>
      <c r="G111" s="1">
        <f t="shared" si="23"/>
        <v>5.593100000260165E-2</v>
      </c>
      <c r="K111" s="1">
        <f>+G111</f>
        <v>5.593100000260165E-2</v>
      </c>
      <c r="O111" s="1">
        <f t="shared" ca="1" si="24"/>
        <v>5.0797662522739567E-2</v>
      </c>
      <c r="P111" s="1">
        <f t="shared" si="25"/>
        <v>3.4541583526245465E-2</v>
      </c>
      <c r="Q111" s="100">
        <f t="shared" si="26"/>
        <v>41787.042950000003</v>
      </c>
      <c r="S111" s="1">
        <f t="shared" si="27"/>
        <v>4.5750713719901746E-4</v>
      </c>
      <c r="T111" s="1">
        <v>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5"/>
  </sheetPr>
  <dimension ref="A1:AB1205"/>
  <sheetViews>
    <sheetView workbookViewId="0">
      <selection activeCell="A44" sqref="A44:IV44"/>
    </sheetView>
  </sheetViews>
  <sheetFormatPr defaultRowHeight="12.75"/>
  <cols>
    <col min="2" max="2" width="10.7109375" style="1" customWidth="1"/>
    <col min="5" max="5" width="10.7109375" style="1" customWidth="1"/>
    <col min="6" max="6" width="13.1406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36937.950254254276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31019.34265987348</v>
      </c>
      <c r="P2" t="s">
        <v>184</v>
      </c>
      <c r="U2">
        <v>-1</v>
      </c>
      <c r="V2">
        <f t="shared" ref="V2:V38" ca="1" si="0">+E$4+E$5*U2+E$6*U2^2</f>
        <v>-4.1097007994123982E-2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6251.3406289760314</v>
      </c>
      <c r="P3" t="s">
        <v>193</v>
      </c>
      <c r="U3">
        <v>-0.8</v>
      </c>
      <c r="V3">
        <f t="shared" ca="1" si="0"/>
        <v>-3.1978296479167723E-2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-5.1675284330729718E-3</v>
      </c>
      <c r="F4" s="149">
        <f ca="1">+E7/O7*O18</f>
        <v>4.7521254719233991E-3</v>
      </c>
      <c r="G4" s="150">
        <f>+B18</f>
        <v>1</v>
      </c>
      <c r="H4" s="151">
        <f ca="1">ABS(F4/E4)</f>
        <v>0.91961283493073198</v>
      </c>
      <c r="M4" s="145" t="s">
        <v>198</v>
      </c>
      <c r="N4" t="s">
        <v>199</v>
      </c>
      <c r="O4">
        <f ca="1">+C18*J18-H18*H18</f>
        <v>43149.753423734277</v>
      </c>
      <c r="P4" t="s">
        <v>200</v>
      </c>
      <c r="U4">
        <v>-0.6</v>
      </c>
      <c r="V4">
        <f t="shared" ca="1" si="0"/>
        <v>-2.3825992765584482E-2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2.3849382043888118E-2</v>
      </c>
      <c r="F5" s="155">
        <f ca="1">P18*E7/O7</f>
        <v>5.2153038897274429E-3</v>
      </c>
      <c r="G5" s="156">
        <f>+B18/A18</f>
        <v>1E-4</v>
      </c>
      <c r="H5" s="151">
        <f ca="1">ABS(F5/E5)</f>
        <v>0.21867668856703015</v>
      </c>
      <c r="M5" s="145" t="s">
        <v>204</v>
      </c>
      <c r="N5" t="s">
        <v>205</v>
      </c>
      <c r="O5">
        <f ca="1">+C18*I18-F18*H18</f>
        <v>11477.090638761845</v>
      </c>
      <c r="P5" t="s">
        <v>206</v>
      </c>
      <c r="U5">
        <v>-0.4</v>
      </c>
      <c r="V5">
        <f t="shared" ca="1" si="0"/>
        <v>-1.6640096853374281E-2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-1.2080097517162897E-2</v>
      </c>
      <c r="F6" s="159">
        <f ca="1">Q18*E7/O7</f>
        <v>1.4601024363789898E-3</v>
      </c>
      <c r="G6" s="160">
        <f>+B18/A18^2</f>
        <v>1E-8</v>
      </c>
      <c r="H6" s="151">
        <f ca="1">ABS(F6/E6)</f>
        <v>0.12086843126096766</v>
      </c>
      <c r="M6" s="161" t="s">
        <v>209</v>
      </c>
      <c r="N6" s="162" t="s">
        <v>210</v>
      </c>
      <c r="O6" s="162">
        <f ca="1">+C18*H18-F18*F18</f>
        <v>3393.4546814530404</v>
      </c>
      <c r="P6" t="s">
        <v>211</v>
      </c>
      <c r="U6">
        <v>-0.2</v>
      </c>
      <c r="V6">
        <f t="shared" ca="1" si="0"/>
        <v>-1.0420608742537113E-2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1.1540452385910121E-2</v>
      </c>
      <c r="F7"/>
      <c r="G7" s="164">
        <f>+B22</f>
        <v>-8.3375769308882564E-3</v>
      </c>
      <c r="M7" s="145" t="s">
        <v>214</v>
      </c>
      <c r="N7" t="s">
        <v>215</v>
      </c>
      <c r="O7">
        <f ca="1">+C18*O1-F18*O2+H18*O3</f>
        <v>206794.98212321335</v>
      </c>
      <c r="U7">
        <v>0</v>
      </c>
      <c r="V7">
        <f t="shared" ca="1" si="0"/>
        <v>-5.1675284330729718E-3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0.45830763889561044</v>
      </c>
      <c r="G8" s="163"/>
      <c r="K8" s="164"/>
      <c r="U8">
        <v>0.2</v>
      </c>
      <c r="V8">
        <f t="shared" ca="1" si="0"/>
        <v>-8.8085592498186394E-4</v>
      </c>
      <c r="AA8">
        <v>8</v>
      </c>
      <c r="AB8" t="s">
        <v>219</v>
      </c>
    </row>
    <row r="9" spans="1:28">
      <c r="A9" s="61">
        <f>20+COUNT(A21:A1441)</f>
        <v>111</v>
      </c>
      <c r="B9" t="s">
        <v>220</v>
      </c>
      <c r="C9" s="165">
        <f>A9</f>
        <v>111</v>
      </c>
      <c r="E9" s="167">
        <f ca="1">E6*G6</f>
        <v>-1.2080097517162898E-10</v>
      </c>
      <c r="F9" s="168">
        <f ca="1">H6</f>
        <v>0.12086843126096766</v>
      </c>
      <c r="G9" s="169">
        <f ca="1">F8</f>
        <v>0.45830763889561044</v>
      </c>
      <c r="K9" s="164"/>
      <c r="U9">
        <v>0.4</v>
      </c>
      <c r="V9">
        <f t="shared" ca="1" si="0"/>
        <v>2.4394087817362119E-3</v>
      </c>
      <c r="AA9">
        <v>9</v>
      </c>
      <c r="AB9" t="s">
        <v>133</v>
      </c>
    </row>
    <row r="10" spans="1:28">
      <c r="A10" s="170" t="s">
        <v>44</v>
      </c>
      <c r="B10" s="143">
        <f>'Active 4'!C8</f>
        <v>0.34697879999999998</v>
      </c>
      <c r="D10" t="s">
        <v>221</v>
      </c>
      <c r="E10">
        <f ca="1">2*E9*365.2422/B10</f>
        <v>-2.5431878797108729E-7</v>
      </c>
      <c r="F10" s="1">
        <f ca="1">+F9*E10</f>
        <v>-3.0739112942255972E-8</v>
      </c>
      <c r="G10" t="s">
        <v>76</v>
      </c>
      <c r="U10">
        <v>0.6</v>
      </c>
      <c r="V10">
        <f t="shared" ca="1" si="0"/>
        <v>4.7932656870812562E-3</v>
      </c>
      <c r="AA10">
        <v>10</v>
      </c>
      <c r="AB10" t="s">
        <v>222</v>
      </c>
    </row>
    <row r="11" spans="1:28">
      <c r="B11"/>
      <c r="E11"/>
      <c r="F11"/>
      <c r="U11">
        <v>0.8</v>
      </c>
      <c r="V11">
        <f t="shared" ca="1" si="0"/>
        <v>6.1807147910532692E-3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</v>
      </c>
      <c r="V12">
        <f t="shared" ca="1" si="0"/>
        <v>6.6017560936522494E-3</v>
      </c>
      <c r="AA12">
        <v>12</v>
      </c>
      <c r="AB12" t="s">
        <v>224</v>
      </c>
    </row>
    <row r="13" spans="1:28">
      <c r="B13"/>
      <c r="C13" s="2" t="str">
        <f t="shared" si="1"/>
        <v>C111</v>
      </c>
      <c r="D13" s="2" t="str">
        <f t="shared" si="1"/>
        <v>D111</v>
      </c>
      <c r="E13" s="2" t="str">
        <f t="shared" si="1"/>
        <v>E111</v>
      </c>
      <c r="F13" s="2" t="str">
        <f t="shared" si="1"/>
        <v>F111</v>
      </c>
      <c r="G13" s="2" t="str">
        <f t="shared" si="1"/>
        <v>G111</v>
      </c>
      <c r="H13" s="2" t="str">
        <f t="shared" si="1"/>
        <v>H111</v>
      </c>
      <c r="I13" s="2" t="str">
        <f t="shared" si="1"/>
        <v>I111</v>
      </c>
      <c r="J13" s="2" t="str">
        <f t="shared" si="1"/>
        <v>J111</v>
      </c>
      <c r="K13" s="2" t="str">
        <f t="shared" si="1"/>
        <v>K111</v>
      </c>
      <c r="L13" s="2" t="str">
        <f t="shared" si="1"/>
        <v>L111</v>
      </c>
      <c r="M13" s="2" t="str">
        <f t="shared" si="1"/>
        <v>M111</v>
      </c>
      <c r="N13" s="2" t="str">
        <f t="shared" si="1"/>
        <v>N111</v>
      </c>
      <c r="O13" s="2" t="str">
        <f t="shared" si="1"/>
        <v>O111</v>
      </c>
      <c r="P13" s="2" t="str">
        <f t="shared" si="1"/>
        <v>P111</v>
      </c>
      <c r="Q13" s="2" t="str">
        <f t="shared" si="1"/>
        <v>Q111</v>
      </c>
      <c r="U13">
        <v>1.2</v>
      </c>
      <c r="V13">
        <f t="shared" ca="1" si="0"/>
        <v>6.0563895948781976E-3</v>
      </c>
      <c r="AA13">
        <v>13</v>
      </c>
      <c r="AB13" t="s">
        <v>23</v>
      </c>
    </row>
    <row r="14" spans="1:28">
      <c r="B14"/>
      <c r="E14"/>
      <c r="F14"/>
      <c r="U14">
        <v>1.4</v>
      </c>
      <c r="V14">
        <f t="shared" ca="1" si="0"/>
        <v>4.5446152947311164E-3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91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1.6</v>
      </c>
      <c r="V15">
        <f t="shared" ca="1" si="0"/>
        <v>2.0664331932109987E-3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1.8</v>
      </c>
      <c r="V16">
        <f t="shared" ca="1" si="0"/>
        <v>-1.3781567096821448E-3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</v>
      </c>
      <c r="V17">
        <f t="shared" ca="1" si="0"/>
        <v>-5.7891544139483248E-3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71.099999999999994</v>
      </c>
      <c r="D18" s="171">
        <f ca="1">SUM(INDIRECT(D12):INDIRECT(D13))</f>
        <v>184.30075000000014</v>
      </c>
      <c r="E18" s="171">
        <f ca="1">SUM(INDIRECT(E12):INDIRECT(E13))</f>
        <v>-1.7154725485860434</v>
      </c>
      <c r="F18" s="35">
        <f ca="1">SUM(INDIRECT(F12):INDIRECT(F13))</f>
        <v>162.07129500000005</v>
      </c>
      <c r="G18" s="35">
        <f ca="1">SUM(INDIRECT(G12):INDIRECT(G13))</f>
        <v>-1.5415266406777786</v>
      </c>
      <c r="H18" s="35">
        <f ca="1">SUM(INDIRECT(H12):INDIRECT(H13))</f>
        <v>417.16679809325012</v>
      </c>
      <c r="I18" s="35">
        <f ca="1">SUM(INDIRECT(I12):INDIRECT(I13))</f>
        <v>1112.3467487586281</v>
      </c>
      <c r="J18" s="35">
        <f ca="1">SUM(INDIRECT(J12):INDIRECT(J13))</f>
        <v>3054.5413622378173</v>
      </c>
      <c r="K18" s="35">
        <f ca="1">SUM(INDIRECT(K12):INDIRECT(K13))</f>
        <v>-4.3255948792491035</v>
      </c>
      <c r="L18" s="35">
        <f ca="1">SUM(INDIRECT(L12):INDIRECT(L13))</f>
        <v>-12.526096240099358</v>
      </c>
      <c r="N18">
        <f ca="1">SUM(INDIRECT(N12):INDIRECT(N13))</f>
        <v>1.1720019631888358E-2</v>
      </c>
      <c r="O18">
        <f ca="1">SQRT(SUM(INDIRECT(O12):INDIRECT(O13)))</f>
        <v>85154.001693510363</v>
      </c>
      <c r="P18">
        <f ca="1">SQRT(SUM(INDIRECT(P12):INDIRECT(P13)))</f>
        <v>93453.760613410952</v>
      </c>
      <c r="Q18">
        <f ca="1">SQRT(SUM(INDIRECT(Q12):INDIRECT(Q13)))</f>
        <v>26163.779991649026</v>
      </c>
      <c r="U18">
        <v>2.2000000000000002</v>
      </c>
      <c r="V18">
        <f t="shared" ca="1" si="0"/>
        <v>-1.1166559919587538E-2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2.4</v>
      </c>
      <c r="V19">
        <f t="shared" ca="1" si="0"/>
        <v>-1.7510373226599776E-2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2.6</v>
      </c>
      <c r="V20">
        <f t="shared" ca="1" si="0"/>
        <v>-2.4820594334985055E-2</v>
      </c>
      <c r="AA20">
        <v>20</v>
      </c>
      <c r="AB20" t="s">
        <v>255</v>
      </c>
    </row>
    <row r="21" spans="1:28">
      <c r="A21" s="174">
        <v>-4740.5</v>
      </c>
      <c r="B21" s="174">
        <v>-3.6767245433856699E-3</v>
      </c>
      <c r="C21" s="175">
        <v>1</v>
      </c>
      <c r="D21" s="176">
        <f>A21/A$18</f>
        <v>-0.47405000000000003</v>
      </c>
      <c r="E21" s="176">
        <f>B21/B$18</f>
        <v>-3.6767245433856699E-3</v>
      </c>
      <c r="F21" s="61">
        <f>$C21*D21</f>
        <v>-0.47405000000000003</v>
      </c>
      <c r="G21" s="61">
        <f>$C21*E21</f>
        <v>-3.6767245433856699E-3</v>
      </c>
      <c r="H21" s="61">
        <f>C21*D21*D21</f>
        <v>0.22472340250000003</v>
      </c>
      <c r="I21" s="61">
        <f>C21*D21*D21*D21</f>
        <v>-0.10653012895512502</v>
      </c>
      <c r="J21" s="61">
        <f>C21*D21*D21*D21*D21</f>
        <v>5.0500607631177016E-2</v>
      </c>
      <c r="K21" s="61">
        <f>C21*E21*D21</f>
        <v>1.7429512697919769E-3</v>
      </c>
      <c r="L21" s="61">
        <f>C21*E21*D21*D21</f>
        <v>-8.2624604944488665E-4</v>
      </c>
      <c r="M21" s="61">
        <f t="shared" ref="M21:M84" ca="1" si="4">+E$4+E$5*D21+E$6*D21^2</f>
        <v>-1.9188008607566785E-2</v>
      </c>
      <c r="N21" s="61">
        <f ca="1">C21*(M21-E21)^2</f>
        <v>2.4059993331971901E-4</v>
      </c>
      <c r="O21" s="177">
        <f ca="1">(C21*O$1-O$2*F21+O$3*H21)^2</f>
        <v>2814036426.4277306</v>
      </c>
      <c r="P21" s="61">
        <f ca="1">(-C21*O$2+O$4*F21-O$5*H21)^2</f>
        <v>2921797524.7557397</v>
      </c>
      <c r="Q21" s="61">
        <f ca="1">+(C21*O$3-F21*O$5+H21*O$6)^2</f>
        <v>155118160.36824623</v>
      </c>
      <c r="R21">
        <f t="shared" ref="R21:R84" ca="1" si="5">+E21-M21</f>
        <v>1.5511284064181115E-2</v>
      </c>
      <c r="U21">
        <v>2.8</v>
      </c>
      <c r="V21">
        <f t="shared" ca="1" si="0"/>
        <v>-3.3097223244743346E-2</v>
      </c>
      <c r="AA21">
        <v>21</v>
      </c>
      <c r="AB21" t="s">
        <v>256</v>
      </c>
    </row>
    <row r="22" spans="1:28">
      <c r="A22" s="174">
        <v>-1643.5</v>
      </c>
      <c r="B22" s="174">
        <v>-8.3375769308882564E-3</v>
      </c>
      <c r="C22" s="174">
        <v>1</v>
      </c>
      <c r="D22" s="176">
        <f t="shared" ref="D22:E84" si="6">A22/A$18</f>
        <v>-0.16435</v>
      </c>
      <c r="E22" s="176">
        <f t="shared" si="6"/>
        <v>-8.3375769308882564E-3</v>
      </c>
      <c r="F22" s="61">
        <f t="shared" ref="F22:G84" si="7">$C22*D22</f>
        <v>-0.16435</v>
      </c>
      <c r="G22" s="61">
        <f t="shared" si="7"/>
        <v>-8.3375769308882564E-3</v>
      </c>
      <c r="H22" s="61">
        <f t="shared" ref="H22:H85" si="8">C22*D22*D22</f>
        <v>2.7010922499999999E-2</v>
      </c>
      <c r="I22" s="61">
        <f t="shared" ref="I22:I85" si="9">C22*D22*D22*D22</f>
        <v>-4.4392451128749998E-3</v>
      </c>
      <c r="J22" s="61">
        <f t="shared" ref="J22:J85" si="10">C22*D22*D22*D22*D22</f>
        <v>7.2958993430100624E-4</v>
      </c>
      <c r="K22" s="61">
        <f t="shared" ref="K22:K85" si="11">C22*E22*D22</f>
        <v>1.3702807685914849E-3</v>
      </c>
      <c r="L22" s="61">
        <f t="shared" ref="L22:L85" si="12">C22*E22*D22*D22</f>
        <v>-2.2520564431801054E-4</v>
      </c>
      <c r="M22" s="61">
        <f t="shared" ca="1" si="4"/>
        <v>-9.413468949814513E-3</v>
      </c>
      <c r="N22" s="61">
        <f t="shared" ref="N22:N85" ca="1" si="13">C22*(M22-E22)^2</f>
        <v>1.1575436363892163E-6</v>
      </c>
      <c r="O22" s="177">
        <f t="shared" ref="O22:O85" ca="1" si="14">(C22*O$1-O$2*F22+O$3*H22)^2</f>
        <v>1781247987.4467025</v>
      </c>
      <c r="P22" s="61">
        <f t="shared" ref="P22:P85" ca="1" si="15">(-C22*O$2+O$4*F22-O$5*H22)^2</f>
        <v>1476174120.136642</v>
      </c>
      <c r="Q22" s="61">
        <f t="shared" ref="Q22:Q85" ca="1" si="16">+(C22*O$3-F22*O$5+H22*O$6)^2</f>
        <v>67720733.591981888</v>
      </c>
      <c r="R22">
        <f t="shared" ca="1" si="5"/>
        <v>1.0758920189262566E-3</v>
      </c>
      <c r="U22">
        <v>3</v>
      </c>
      <c r="V22">
        <f t="shared" ca="1" si="0"/>
        <v>-4.234025995587469E-2</v>
      </c>
      <c r="AA22">
        <v>22</v>
      </c>
      <c r="AB22" t="s">
        <v>134</v>
      </c>
    </row>
    <row r="23" spans="1:28">
      <c r="A23" s="174">
        <v>-1583</v>
      </c>
      <c r="B23" s="174">
        <v>-6.6568789517069925E-3</v>
      </c>
      <c r="C23" s="174">
        <v>0.1</v>
      </c>
      <c r="D23" s="176">
        <f t="shared" si="6"/>
        <v>-0.1583</v>
      </c>
      <c r="E23" s="176">
        <f t="shared" si="6"/>
        <v>-6.6568789517069925E-3</v>
      </c>
      <c r="F23" s="61">
        <f t="shared" si="7"/>
        <v>-1.583E-2</v>
      </c>
      <c r="G23" s="61">
        <f t="shared" si="7"/>
        <v>-6.6568789517069927E-4</v>
      </c>
      <c r="H23" s="61">
        <f t="shared" si="8"/>
        <v>2.5058889999999999E-3</v>
      </c>
      <c r="I23" s="61">
        <f t="shared" si="9"/>
        <v>-3.9668222869999995E-4</v>
      </c>
      <c r="J23" s="61">
        <f t="shared" si="10"/>
        <v>6.2794796803209997E-5</v>
      </c>
      <c r="K23" s="61">
        <f t="shared" si="11"/>
        <v>1.0537839380552169E-4</v>
      </c>
      <c r="L23" s="61">
        <f t="shared" si="12"/>
        <v>-1.6681399739414084E-5</v>
      </c>
      <c r="M23" s="61">
        <f t="shared" ca="1" si="4"/>
        <v>-9.2455994454923203E-3</v>
      </c>
      <c r="N23" s="61">
        <f t="shared" ca="1" si="13"/>
        <v>6.7014737949441522E-7</v>
      </c>
      <c r="O23" s="177">
        <f t="shared" ca="1" si="14"/>
        <v>17644169.884167001</v>
      </c>
      <c r="P23" s="61">
        <f t="shared" ca="1" si="15"/>
        <v>14544728.556720609</v>
      </c>
      <c r="Q23" s="61">
        <f t="shared" ca="1" si="16"/>
        <v>664746.74882017146</v>
      </c>
      <c r="R23">
        <f t="shared" ca="1" si="5"/>
        <v>2.5887204937853278E-3</v>
      </c>
      <c r="U23">
        <v>3.2</v>
      </c>
      <c r="V23">
        <f t="shared" ca="1" si="0"/>
        <v>-5.2549704468379074E-2</v>
      </c>
      <c r="AA23">
        <v>23</v>
      </c>
      <c r="AB23" t="s">
        <v>257</v>
      </c>
    </row>
    <row r="24" spans="1:28">
      <c r="A24" s="174">
        <v>2580</v>
      </c>
      <c r="B24" s="174">
        <v>3.178130239159852E-4</v>
      </c>
      <c r="C24" s="174">
        <v>1</v>
      </c>
      <c r="D24" s="176">
        <f t="shared" si="6"/>
        <v>0.25800000000000001</v>
      </c>
      <c r="E24" s="176">
        <f t="shared" si="6"/>
        <v>3.178130239159852E-4</v>
      </c>
      <c r="F24" s="61">
        <f t="shared" si="7"/>
        <v>0.25800000000000001</v>
      </c>
      <c r="G24" s="61">
        <f t="shared" si="7"/>
        <v>3.178130239159852E-4</v>
      </c>
      <c r="H24" s="61">
        <f t="shared" si="8"/>
        <v>6.6563999999999998E-2</v>
      </c>
      <c r="I24" s="61">
        <f t="shared" si="9"/>
        <v>1.7173511999999998E-2</v>
      </c>
      <c r="J24" s="61">
        <f t="shared" si="10"/>
        <v>4.4307660959999997E-3</v>
      </c>
      <c r="K24" s="61">
        <f t="shared" si="11"/>
        <v>8.1995760170324179E-5</v>
      </c>
      <c r="L24" s="61">
        <f t="shared" si="12"/>
        <v>2.115490612394364E-5</v>
      </c>
      <c r="M24" s="61">
        <f t="shared" ca="1" si="4"/>
        <v>1.8151252311773142E-4</v>
      </c>
      <c r="N24" s="61">
        <f t="shared" ca="1" si="13"/>
        <v>1.8577826517854781E-8</v>
      </c>
      <c r="O24" s="177">
        <f t="shared" ca="1" si="14"/>
        <v>861485549.9803803</v>
      </c>
      <c r="P24" s="61">
        <f t="shared" ca="1" si="15"/>
        <v>426450061.49766016</v>
      </c>
      <c r="Q24" s="61">
        <f t="shared" ca="1" si="16"/>
        <v>12363192.410044951</v>
      </c>
      <c r="R24">
        <f t="shared" ca="1" si="5"/>
        <v>1.3630050079825378E-4</v>
      </c>
      <c r="U24">
        <v>3.4</v>
      </c>
      <c r="V24">
        <f t="shared" ca="1" si="0"/>
        <v>-6.3725556782256457E-2</v>
      </c>
      <c r="AA24">
        <v>24</v>
      </c>
      <c r="AB24" t="s">
        <v>179</v>
      </c>
    </row>
    <row r="25" spans="1:28">
      <c r="A25" s="174">
        <v>3628</v>
      </c>
      <c r="B25" s="174">
        <v>2.1945124936283648E-3</v>
      </c>
      <c r="C25" s="174">
        <v>1</v>
      </c>
      <c r="D25" s="176">
        <f t="shared" si="6"/>
        <v>0.36280000000000001</v>
      </c>
      <c r="E25" s="176">
        <f t="shared" si="6"/>
        <v>2.1945124936283648E-3</v>
      </c>
      <c r="F25" s="61">
        <f t="shared" si="7"/>
        <v>0.36280000000000001</v>
      </c>
      <c r="G25" s="61">
        <f t="shared" si="7"/>
        <v>2.1945124936283648E-3</v>
      </c>
      <c r="H25" s="61">
        <f t="shared" si="8"/>
        <v>0.13162384000000002</v>
      </c>
      <c r="I25" s="61">
        <f t="shared" si="9"/>
        <v>4.7753129152000008E-2</v>
      </c>
      <c r="J25" s="61">
        <f t="shared" si="10"/>
        <v>1.7324835256345605E-2</v>
      </c>
      <c r="K25" s="61">
        <f t="shared" si="11"/>
        <v>7.9616913268837082E-4</v>
      </c>
      <c r="L25" s="61">
        <f t="shared" si="12"/>
        <v>2.8885016133934092E-4</v>
      </c>
      <c r="M25" s="61">
        <f t="shared" ca="1" si="4"/>
        <v>1.8949985496661912E-3</v>
      </c>
      <c r="N25" s="61">
        <f t="shared" ca="1" si="13"/>
        <v>8.9708602627776045E-8</v>
      </c>
      <c r="O25" s="177">
        <f t="shared" ca="1" si="14"/>
        <v>702618832.8037504</v>
      </c>
      <c r="P25" s="61">
        <f t="shared" ca="1" si="15"/>
        <v>284774766.58636934</v>
      </c>
      <c r="Q25" s="61">
        <f t="shared" ca="1" si="16"/>
        <v>6421722.0131595051</v>
      </c>
      <c r="R25">
        <f t="shared" ca="1" si="5"/>
        <v>2.9951394396217357E-4</v>
      </c>
      <c r="U25">
        <v>3.6</v>
      </c>
      <c r="V25">
        <f t="shared" ca="1" si="0"/>
        <v>-7.5867816897506893E-2</v>
      </c>
      <c r="AA25">
        <v>26</v>
      </c>
      <c r="AB25" t="s">
        <v>258</v>
      </c>
    </row>
    <row r="26" spans="1:28">
      <c r="A26" s="174">
        <v>3671</v>
      </c>
      <c r="B26" s="174">
        <v>2.2427873140338371E-3</v>
      </c>
      <c r="C26" s="174">
        <v>1</v>
      </c>
      <c r="D26" s="176">
        <f t="shared" si="6"/>
        <v>0.36709999999999998</v>
      </c>
      <c r="E26" s="176">
        <f t="shared" si="6"/>
        <v>2.2427873140338371E-3</v>
      </c>
      <c r="F26" s="61">
        <f t="shared" si="7"/>
        <v>0.36709999999999998</v>
      </c>
      <c r="G26" s="61">
        <f t="shared" si="7"/>
        <v>2.2427873140338371E-3</v>
      </c>
      <c r="H26" s="61">
        <f t="shared" si="8"/>
        <v>0.13476241</v>
      </c>
      <c r="I26" s="61">
        <f t="shared" si="9"/>
        <v>4.9471280710999994E-2</v>
      </c>
      <c r="J26" s="61">
        <f t="shared" si="10"/>
        <v>1.8160907149008098E-2</v>
      </c>
      <c r="K26" s="61">
        <f t="shared" si="11"/>
        <v>8.2332722298182159E-4</v>
      </c>
      <c r="L26" s="61">
        <f t="shared" si="12"/>
        <v>3.0224342355662667E-4</v>
      </c>
      <c r="M26" s="61">
        <f t="shared" ca="1" si="4"/>
        <v>1.9596366607904673E-3</v>
      </c>
      <c r="N26" s="61">
        <f t="shared" ca="1" si="13"/>
        <v>8.0174292432147039E-8</v>
      </c>
      <c r="O26" s="177">
        <f t="shared" ca="1" si="14"/>
        <v>696600757.75894189</v>
      </c>
      <c r="P26" s="61">
        <f t="shared" ca="1" si="15"/>
        <v>279750665.30341464</v>
      </c>
      <c r="Q26" s="61">
        <f t="shared" ca="1" si="16"/>
        <v>6227074.9938045284</v>
      </c>
      <c r="R26">
        <f t="shared" ca="1" si="5"/>
        <v>2.831506532433698E-4</v>
      </c>
      <c r="U26">
        <v>3.8</v>
      </c>
      <c r="V26">
        <f t="shared" ca="1" si="0"/>
        <v>-8.8976484814130369E-2</v>
      </c>
    </row>
    <row r="27" spans="1:28">
      <c r="A27" s="174">
        <v>5720.5</v>
      </c>
      <c r="B27" s="174">
        <v>-6.5226828077537997E-3</v>
      </c>
      <c r="C27" s="174">
        <v>0.1</v>
      </c>
      <c r="D27" s="176">
        <f t="shared" si="6"/>
        <v>0.57204999999999995</v>
      </c>
      <c r="E27" s="176">
        <f t="shared" si="6"/>
        <v>-6.5226828077537997E-3</v>
      </c>
      <c r="F27" s="61">
        <f t="shared" si="7"/>
        <v>5.7204999999999999E-2</v>
      </c>
      <c r="G27" s="61">
        <f t="shared" si="7"/>
        <v>-6.5226828077538006E-4</v>
      </c>
      <c r="H27" s="61">
        <f t="shared" si="8"/>
        <v>3.2724120249999995E-2</v>
      </c>
      <c r="I27" s="61">
        <f t="shared" si="9"/>
        <v>1.8719832989012496E-2</v>
      </c>
      <c r="J27" s="61">
        <f t="shared" si="10"/>
        <v>1.0708680461364598E-2</v>
      </c>
      <c r="K27" s="61">
        <f t="shared" si="11"/>
        <v>-3.7313007001755615E-4</v>
      </c>
      <c r="L27" s="61">
        <f t="shared" si="12"/>
        <v>-2.1344905655354299E-4</v>
      </c>
      <c r="M27" s="61">
        <f t="shared" ca="1" si="4"/>
        <v>4.5224049272995738E-3</v>
      </c>
      <c r="N27" s="61">
        <f t="shared" ca="1" si="13"/>
        <v>1.2199396307502648E-5</v>
      </c>
      <c r="O27" s="177">
        <f t="shared" ca="1" si="14"/>
        <v>4510964.5949708279</v>
      </c>
      <c r="P27" s="61">
        <f t="shared" ca="1" si="15"/>
        <v>1018343.9937935692</v>
      </c>
      <c r="Q27" s="61">
        <f t="shared" ca="1" si="16"/>
        <v>6341.7192038367875</v>
      </c>
      <c r="R27">
        <f t="shared" ca="1" si="5"/>
        <v>-1.1045087735053374E-2</v>
      </c>
      <c r="U27">
        <v>4</v>
      </c>
      <c r="V27">
        <f t="shared" ca="1" si="0"/>
        <v>-0.10305156053212686</v>
      </c>
    </row>
    <row r="28" spans="1:28">
      <c r="A28" s="174">
        <v>6591.5</v>
      </c>
      <c r="B28" s="174">
        <v>-5.7321121812317688E-2</v>
      </c>
      <c r="C28" s="174">
        <v>0.1</v>
      </c>
      <c r="D28" s="176">
        <f t="shared" si="6"/>
        <v>0.65915000000000001</v>
      </c>
      <c r="E28" s="176">
        <f t="shared" si="6"/>
        <v>-5.7321121812317688E-2</v>
      </c>
      <c r="F28" s="61">
        <f t="shared" si="7"/>
        <v>6.5915000000000001E-2</v>
      </c>
      <c r="G28" s="61">
        <f t="shared" si="7"/>
        <v>-5.7321121812317693E-3</v>
      </c>
      <c r="H28" s="61">
        <f t="shared" si="8"/>
        <v>4.3447872249999998E-2</v>
      </c>
      <c r="I28" s="61">
        <f t="shared" si="9"/>
        <v>2.8638664993587498E-2</v>
      </c>
      <c r="J28" s="61">
        <f t="shared" si="10"/>
        <v>1.8877176030523201E-2</v>
      </c>
      <c r="K28" s="61">
        <f t="shared" si="11"/>
        <v>-3.7783217442589208E-3</v>
      </c>
      <c r="L28" s="61">
        <f t="shared" si="12"/>
        <v>-2.4904807777282678E-3</v>
      </c>
      <c r="M28" s="61">
        <f t="shared" ca="1" si="4"/>
        <v>5.3042464042235239E-3</v>
      </c>
      <c r="N28" s="61">
        <f t="shared" ca="1" si="13"/>
        <v>3.9219367442573714E-4</v>
      </c>
      <c r="O28" s="177">
        <f t="shared" ca="1" si="14"/>
        <v>3689328.5930800783</v>
      </c>
      <c r="P28" s="61">
        <f t="shared" ca="1" si="15"/>
        <v>572100.77610313171</v>
      </c>
      <c r="Q28" s="61">
        <f t="shared" ca="1" si="16"/>
        <v>257.92420801757771</v>
      </c>
      <c r="R28">
        <f t="shared" ca="1" si="5"/>
        <v>-6.2625368216541216E-2</v>
      </c>
      <c r="U28">
        <v>4.2</v>
      </c>
      <c r="V28">
        <f t="shared" ca="1" si="0"/>
        <v>-0.1180930440514964</v>
      </c>
    </row>
    <row r="29" spans="1:28">
      <c r="A29" s="174">
        <v>6764</v>
      </c>
      <c r="B29" s="174">
        <v>-3.101246145773328E-2</v>
      </c>
      <c r="C29" s="174">
        <v>0.1</v>
      </c>
      <c r="D29" s="176">
        <f t="shared" si="6"/>
        <v>0.6764</v>
      </c>
      <c r="E29" s="176">
        <f t="shared" si="6"/>
        <v>-3.101246145773328E-2</v>
      </c>
      <c r="F29" s="61">
        <f t="shared" si="7"/>
        <v>6.7640000000000006E-2</v>
      </c>
      <c r="G29" s="61">
        <f t="shared" si="7"/>
        <v>-3.1012461457733281E-3</v>
      </c>
      <c r="H29" s="61">
        <f t="shared" si="8"/>
        <v>4.5751696000000001E-2</v>
      </c>
      <c r="I29" s="61">
        <f t="shared" si="9"/>
        <v>3.09464471744E-2</v>
      </c>
      <c r="J29" s="61">
        <f t="shared" si="10"/>
        <v>2.0932176868764162E-2</v>
      </c>
      <c r="K29" s="61">
        <f t="shared" si="11"/>
        <v>-2.0976828930010789E-3</v>
      </c>
      <c r="L29" s="61">
        <f t="shared" si="12"/>
        <v>-1.4188727088259299E-3</v>
      </c>
      <c r="M29" s="61">
        <f t="shared" ca="1" si="4"/>
        <v>5.4373440888570365E-3</v>
      </c>
      <c r="N29" s="61">
        <f t="shared" ca="1" si="13"/>
        <v>1.3285883243842461E-4</v>
      </c>
      <c r="O29" s="177">
        <f t="shared" ca="1" si="14"/>
        <v>3540629.7688397299</v>
      </c>
      <c r="P29" s="61">
        <f t="shared" ca="1" si="15"/>
        <v>501804.07507993112</v>
      </c>
      <c r="Q29" s="61">
        <f t="shared" ca="1" si="16"/>
        <v>16.646065991400519</v>
      </c>
      <c r="R29">
        <f t="shared" ca="1" si="5"/>
        <v>-3.6449805546590316E-2</v>
      </c>
      <c r="U29">
        <v>4.4000000000000004</v>
      </c>
      <c r="V29">
        <f t="shared" ca="1" si="0"/>
        <v>-0.13410093537223897</v>
      </c>
    </row>
    <row r="30" spans="1:28">
      <c r="A30" s="174">
        <v>6919</v>
      </c>
      <c r="B30" s="174">
        <v>1.4353583410350415E-2</v>
      </c>
      <c r="C30" s="174">
        <v>0.1</v>
      </c>
      <c r="D30" s="176">
        <f t="shared" si="6"/>
        <v>0.69189999999999996</v>
      </c>
      <c r="E30" s="176">
        <f t="shared" si="6"/>
        <v>1.4353583410350415E-2</v>
      </c>
      <c r="F30" s="61">
        <f t="shared" si="7"/>
        <v>6.9190000000000002E-2</v>
      </c>
      <c r="G30" s="61">
        <f t="shared" si="7"/>
        <v>1.4353583410350416E-3</v>
      </c>
      <c r="H30" s="61">
        <f t="shared" si="8"/>
        <v>4.7872561000000001E-2</v>
      </c>
      <c r="I30" s="61">
        <f t="shared" si="9"/>
        <v>3.3123024955899999E-2</v>
      </c>
      <c r="J30" s="61">
        <f t="shared" si="10"/>
        <v>2.2917820966987208E-2</v>
      </c>
      <c r="K30" s="61">
        <f t="shared" si="11"/>
        <v>9.9312443616214521E-4</v>
      </c>
      <c r="L30" s="61">
        <f t="shared" si="12"/>
        <v>6.8714279738058828E-4</v>
      </c>
      <c r="M30" s="61">
        <f t="shared" ca="1" si="4"/>
        <v>5.5508069503299251E-3</v>
      </c>
      <c r="N30" s="61">
        <f t="shared" ca="1" si="13"/>
        <v>7.7488873405090853E-6</v>
      </c>
      <c r="O30" s="177">
        <f t="shared" ca="1" si="14"/>
        <v>3410797.2728820923</v>
      </c>
      <c r="P30" s="61">
        <f t="shared" ca="1" si="15"/>
        <v>443343.63576820726</v>
      </c>
      <c r="Q30" s="61">
        <f t="shared" ca="1" si="16"/>
        <v>42.412293631293622</v>
      </c>
      <c r="R30">
        <f t="shared" ca="1" si="5"/>
        <v>8.8027764600204887E-3</v>
      </c>
      <c r="U30">
        <v>4.5999999999999996</v>
      </c>
      <c r="V30">
        <f t="shared" ca="1" si="0"/>
        <v>-0.1510752344943545</v>
      </c>
    </row>
    <row r="31" spans="1:28">
      <c r="A31" s="174">
        <v>8169</v>
      </c>
      <c r="B31" s="174">
        <v>-2.9440266055737616E-2</v>
      </c>
      <c r="C31" s="174">
        <v>1</v>
      </c>
      <c r="D31" s="176">
        <f t="shared" si="6"/>
        <v>0.81689999999999996</v>
      </c>
      <c r="E31" s="176">
        <f t="shared" si="6"/>
        <v>-2.9440266055737616E-2</v>
      </c>
      <c r="F31" s="61">
        <f t="shared" si="7"/>
        <v>0.81689999999999996</v>
      </c>
      <c r="G31" s="61">
        <f t="shared" si="7"/>
        <v>-2.9440266055737616E-2</v>
      </c>
      <c r="H31" s="61">
        <f t="shared" si="8"/>
        <v>0.6673256099999999</v>
      </c>
      <c r="I31" s="61">
        <f t="shared" si="9"/>
        <v>0.54513829080899989</v>
      </c>
      <c r="J31" s="61">
        <f t="shared" si="10"/>
        <v>0.44532346976187198</v>
      </c>
      <c r="K31" s="61">
        <f t="shared" si="11"/>
        <v>-2.4049753340932057E-2</v>
      </c>
      <c r="L31" s="61">
        <f t="shared" si="12"/>
        <v>-1.9646243504207395E-2</v>
      </c>
      <c r="M31" s="61">
        <f t="shared" ca="1" si="4"/>
        <v>6.2536733140790175E-3</v>
      </c>
      <c r="N31" s="61">
        <f t="shared" ca="1" si="13"/>
        <v>1.2740573077361455E-3</v>
      </c>
      <c r="O31" s="177">
        <f t="shared" ca="1" si="14"/>
        <v>248690658.58192304</v>
      </c>
      <c r="P31" s="61">
        <f t="shared" ca="1" si="15"/>
        <v>11759862.552339241</v>
      </c>
      <c r="Q31" s="61">
        <f t="shared" ca="1" si="16"/>
        <v>739179.51723625802</v>
      </c>
      <c r="R31">
        <f t="shared" ca="1" si="5"/>
        <v>-3.569393936981663E-2</v>
      </c>
      <c r="U31">
        <v>4.8</v>
      </c>
      <c r="V31">
        <f t="shared" ca="1" si="0"/>
        <v>-0.16901594141784315</v>
      </c>
    </row>
    <row r="32" spans="1:28">
      <c r="A32" s="174">
        <v>12035</v>
      </c>
      <c r="B32" s="174">
        <v>-6.5851513123547353E-2</v>
      </c>
      <c r="C32" s="174">
        <v>0.1</v>
      </c>
      <c r="D32" s="176">
        <f t="shared" si="6"/>
        <v>1.2035</v>
      </c>
      <c r="E32" s="176">
        <f t="shared" si="6"/>
        <v>-6.5851513123547353E-2</v>
      </c>
      <c r="F32" s="61">
        <f t="shared" si="7"/>
        <v>0.12035000000000001</v>
      </c>
      <c r="G32" s="61">
        <f t="shared" si="7"/>
        <v>-6.5851513123547359E-3</v>
      </c>
      <c r="H32" s="61">
        <f t="shared" si="8"/>
        <v>0.14484122500000002</v>
      </c>
      <c r="I32" s="61">
        <f t="shared" si="9"/>
        <v>0.17431641428750003</v>
      </c>
      <c r="J32" s="61">
        <f t="shared" si="10"/>
        <v>0.20978980459500629</v>
      </c>
      <c r="K32" s="61">
        <f t="shared" si="11"/>
        <v>-7.9252296044189253E-3</v>
      </c>
      <c r="L32" s="61">
        <f t="shared" si="12"/>
        <v>-9.5380138289181769E-3</v>
      </c>
      <c r="M32" s="61">
        <f t="shared" ca="1" si="4"/>
        <v>6.0382416316930553E-3</v>
      </c>
      <c r="N32" s="61">
        <f t="shared" ca="1" si="13"/>
        <v>5.1681368387686115E-4</v>
      </c>
      <c r="O32" s="177">
        <f t="shared" ca="1" si="14"/>
        <v>750075.46236065775</v>
      </c>
      <c r="P32" s="61">
        <f t="shared" ca="1" si="15"/>
        <v>183854.59610529555</v>
      </c>
      <c r="Q32" s="61">
        <f t="shared" ca="1" si="16"/>
        <v>70024.624229197245</v>
      </c>
      <c r="R32">
        <f t="shared" ca="1" si="5"/>
        <v>-7.1889754755240412E-2</v>
      </c>
      <c r="U32">
        <v>5</v>
      </c>
      <c r="V32">
        <f t="shared" ca="1" si="0"/>
        <v>-0.18792305614270483</v>
      </c>
    </row>
    <row r="33" spans="1:22">
      <c r="A33" s="174">
        <v>12040.5</v>
      </c>
      <c r="B33" s="174">
        <v>-8.9263459241879839E-2</v>
      </c>
      <c r="C33" s="174">
        <v>0.1</v>
      </c>
      <c r="D33" s="176">
        <f t="shared" si="6"/>
        <v>1.2040500000000001</v>
      </c>
      <c r="E33" s="176">
        <f t="shared" si="6"/>
        <v>-8.9263459241879839E-2</v>
      </c>
      <c r="F33" s="61">
        <f t="shared" si="7"/>
        <v>0.12040500000000001</v>
      </c>
      <c r="G33" s="61">
        <f t="shared" si="7"/>
        <v>-8.9263459241879835E-3</v>
      </c>
      <c r="H33" s="61">
        <f t="shared" si="8"/>
        <v>0.14497364025000004</v>
      </c>
      <c r="I33" s="61">
        <f t="shared" si="9"/>
        <v>0.17455551154301255</v>
      </c>
      <c r="J33" s="61">
        <f t="shared" si="10"/>
        <v>0.21017356367336426</v>
      </c>
      <c r="K33" s="61">
        <f t="shared" si="11"/>
        <v>-1.0747766810018542E-2</v>
      </c>
      <c r="L33" s="61">
        <f t="shared" si="12"/>
        <v>-1.2940848627602827E-2</v>
      </c>
      <c r="M33" s="61">
        <f t="shared" ca="1" si="4"/>
        <v>6.0353629004895985E-3</v>
      </c>
      <c r="N33" s="61">
        <f t="shared" ca="1" si="13"/>
        <v>9.0818655017229635E-4</v>
      </c>
      <c r="O33" s="177">
        <f t="shared" ca="1" si="14"/>
        <v>748554.91256634227</v>
      </c>
      <c r="P33" s="61">
        <f t="shared" ca="1" si="15"/>
        <v>184587.25199141813</v>
      </c>
      <c r="Q33" s="61">
        <f t="shared" ca="1" si="16"/>
        <v>70120.923942245339</v>
      </c>
      <c r="R33">
        <f t="shared" ca="1" si="5"/>
        <v>-9.5298822142369441E-2</v>
      </c>
      <c r="U33">
        <v>5.2</v>
      </c>
      <c r="V33">
        <f t="shared" ca="1" si="0"/>
        <v>-0.20779657866893952</v>
      </c>
    </row>
    <row r="34" spans="1:22">
      <c r="A34" s="174">
        <v>12052</v>
      </c>
      <c r="B34" s="174">
        <v>-8.2579261505123472E-2</v>
      </c>
      <c r="C34" s="174">
        <v>0.1</v>
      </c>
      <c r="D34" s="176">
        <f t="shared" si="6"/>
        <v>1.2052</v>
      </c>
      <c r="E34" s="176">
        <f t="shared" si="6"/>
        <v>-8.2579261505123472E-2</v>
      </c>
      <c r="F34" s="61">
        <f t="shared" si="7"/>
        <v>0.12052000000000002</v>
      </c>
      <c r="G34" s="61">
        <f t="shared" si="7"/>
        <v>-8.2579261505123479E-3</v>
      </c>
      <c r="H34" s="61">
        <f t="shared" si="8"/>
        <v>0.14525070400000004</v>
      </c>
      <c r="I34" s="61">
        <f t="shared" si="9"/>
        <v>0.17505614846080006</v>
      </c>
      <c r="J34" s="61">
        <f t="shared" si="10"/>
        <v>0.21097767012495625</v>
      </c>
      <c r="K34" s="61">
        <f t="shared" si="11"/>
        <v>-9.952452596597482E-3</v>
      </c>
      <c r="L34" s="61">
        <f t="shared" si="12"/>
        <v>-1.1994695869419286E-2</v>
      </c>
      <c r="M34" s="61">
        <f t="shared" ca="1" si="4"/>
        <v>6.029320118655361E-3</v>
      </c>
      <c r="N34" s="61">
        <f t="shared" ca="1" si="13"/>
        <v>7.8514807373778752E-4</v>
      </c>
      <c r="O34" s="177">
        <f t="shared" ca="1" si="14"/>
        <v>745382.67683417292</v>
      </c>
      <c r="P34" s="61">
        <f t="shared" ca="1" si="15"/>
        <v>186121.94068387491</v>
      </c>
      <c r="Q34" s="61">
        <f t="shared" ca="1" si="16"/>
        <v>70322.139858150244</v>
      </c>
      <c r="R34">
        <f t="shared" ca="1" si="5"/>
        <v>-8.8608581623778826E-2</v>
      </c>
      <c r="U34">
        <v>5.4</v>
      </c>
      <c r="V34">
        <f t="shared" ca="1" si="0"/>
        <v>-0.22863650899654725</v>
      </c>
    </row>
    <row r="35" spans="1:22">
      <c r="A35" s="174">
        <v>12086.5</v>
      </c>
      <c r="B35" s="174">
        <v>-7.7525966571081864E-2</v>
      </c>
      <c r="C35" s="174">
        <v>0.1</v>
      </c>
      <c r="D35" s="176">
        <f t="shared" si="6"/>
        <v>1.20865</v>
      </c>
      <c r="E35" s="176">
        <f t="shared" si="6"/>
        <v>-7.7525966571081864E-2</v>
      </c>
      <c r="F35" s="61">
        <f t="shared" si="7"/>
        <v>0.120865</v>
      </c>
      <c r="G35" s="61">
        <f t="shared" si="7"/>
        <v>-7.7525966571081869E-3</v>
      </c>
      <c r="H35" s="61">
        <f t="shared" si="8"/>
        <v>0.14608348225000001</v>
      </c>
      <c r="I35" s="61">
        <f t="shared" si="9"/>
        <v>0.1765638008214625</v>
      </c>
      <c r="J35" s="61">
        <f t="shared" si="10"/>
        <v>0.21340383786286066</v>
      </c>
      <c r="K35" s="61">
        <f t="shared" si="11"/>
        <v>-9.3701759496138109E-3</v>
      </c>
      <c r="L35" s="61">
        <f t="shared" si="12"/>
        <v>-1.1325263161500733E-2</v>
      </c>
      <c r="M35" s="61">
        <f t="shared" ca="1" si="4"/>
        <v>6.0110000620050494E-3</v>
      </c>
      <c r="N35" s="61">
        <f t="shared" ca="1" si="13"/>
        <v>6.9784247942574753E-4</v>
      </c>
      <c r="O35" s="177">
        <f t="shared" ca="1" si="14"/>
        <v>735923.40669095377</v>
      </c>
      <c r="P35" s="61">
        <f t="shared" ca="1" si="15"/>
        <v>190748.2171274666</v>
      </c>
      <c r="Q35" s="61">
        <f t="shared" ca="1" si="16"/>
        <v>70924.648845075426</v>
      </c>
      <c r="R35">
        <f t="shared" ca="1" si="5"/>
        <v>-8.3536966633086907E-2</v>
      </c>
      <c r="U35">
        <v>5.6</v>
      </c>
      <c r="V35">
        <f t="shared" ca="1" si="0"/>
        <v>-0.25044284712552789</v>
      </c>
    </row>
    <row r="36" spans="1:22">
      <c r="A36" s="174">
        <v>12112.5</v>
      </c>
      <c r="B36" s="174">
        <v>-9.0108279789559181E-2</v>
      </c>
      <c r="C36" s="174">
        <v>0.1</v>
      </c>
      <c r="D36" s="176">
        <f t="shared" si="6"/>
        <v>1.2112499999999999</v>
      </c>
      <c r="E36" s="176">
        <f t="shared" si="6"/>
        <v>-9.0108279789559181E-2</v>
      </c>
      <c r="F36" s="61">
        <f t="shared" si="7"/>
        <v>0.121125</v>
      </c>
      <c r="G36" s="61">
        <f t="shared" si="7"/>
        <v>-9.0108279789559188E-3</v>
      </c>
      <c r="H36" s="61">
        <f t="shared" si="8"/>
        <v>0.14671265624999999</v>
      </c>
      <c r="I36" s="61">
        <f t="shared" si="9"/>
        <v>0.17770570488281248</v>
      </c>
      <c r="J36" s="61">
        <f t="shared" si="10"/>
        <v>0.21524603503930662</v>
      </c>
      <c r="K36" s="61">
        <f t="shared" si="11"/>
        <v>-1.0914365389510357E-2</v>
      </c>
      <c r="L36" s="61">
        <f t="shared" si="12"/>
        <v>-1.322002507804442E-2</v>
      </c>
      <c r="M36" s="61">
        <f t="shared" ca="1" si="4"/>
        <v>5.9970036225665234E-3</v>
      </c>
      <c r="N36" s="61">
        <f t="shared" ca="1" si="13"/>
        <v>9.2362254997250051E-4</v>
      </c>
      <c r="O36" s="177">
        <f t="shared" ca="1" si="14"/>
        <v>728851.38622908329</v>
      </c>
      <c r="P36" s="61">
        <f t="shared" ca="1" si="15"/>
        <v>194256.29943751154</v>
      </c>
      <c r="Q36" s="61">
        <f t="shared" ca="1" si="16"/>
        <v>71377.559636173421</v>
      </c>
      <c r="R36">
        <f t="shared" ca="1" si="5"/>
        <v>-9.6105283412125708E-2</v>
      </c>
      <c r="U36">
        <v>5.8</v>
      </c>
      <c r="V36">
        <f t="shared" ca="1" si="0"/>
        <v>-0.27321559305588172</v>
      </c>
    </row>
    <row r="37" spans="1:22">
      <c r="A37" s="174">
        <v>12126.5</v>
      </c>
      <c r="B37" s="174">
        <v>7.0116887166593644E-2</v>
      </c>
      <c r="C37" s="174">
        <v>0.1</v>
      </c>
      <c r="D37" s="176">
        <f t="shared" si="6"/>
        <v>1.21265</v>
      </c>
      <c r="E37" s="176">
        <f t="shared" si="6"/>
        <v>7.0116887166593644E-2</v>
      </c>
      <c r="F37" s="61">
        <f t="shared" si="7"/>
        <v>0.12126500000000001</v>
      </c>
      <c r="G37" s="61">
        <f t="shared" si="7"/>
        <v>7.011688716659365E-3</v>
      </c>
      <c r="H37" s="61">
        <f t="shared" si="8"/>
        <v>0.14705200225000001</v>
      </c>
      <c r="I37" s="61">
        <f t="shared" si="9"/>
        <v>0.17832261052846252</v>
      </c>
      <c r="J37" s="61">
        <f t="shared" si="10"/>
        <v>0.21624291365734008</v>
      </c>
      <c r="K37" s="61">
        <f t="shared" si="11"/>
        <v>8.5027243222569795E-3</v>
      </c>
      <c r="L37" s="61">
        <f t="shared" si="12"/>
        <v>1.0310828649384925E-2</v>
      </c>
      <c r="M37" s="61">
        <f t="shared" ca="1" si="4"/>
        <v>5.9893994297073802E-3</v>
      </c>
      <c r="N37" s="61">
        <f t="shared" ca="1" si="13"/>
        <v>4.1123346834444981E-4</v>
      </c>
      <c r="O37" s="177">
        <f t="shared" ca="1" si="14"/>
        <v>725063.47964859044</v>
      </c>
      <c r="P37" s="61">
        <f t="shared" ca="1" si="15"/>
        <v>196152.81390195369</v>
      </c>
      <c r="Q37" s="61">
        <f t="shared" ca="1" si="16"/>
        <v>71621.014606124401</v>
      </c>
      <c r="R37">
        <f t="shared" ca="1" si="5"/>
        <v>6.4127487736886257E-2</v>
      </c>
      <c r="U37">
        <v>6</v>
      </c>
      <c r="V37">
        <f t="shared" ca="1" si="0"/>
        <v>-0.29695474678760858</v>
      </c>
    </row>
    <row r="38" spans="1:22">
      <c r="A38" s="174">
        <v>12130</v>
      </c>
      <c r="B38" s="174">
        <v>-9.2326792433412574E-2</v>
      </c>
      <c r="C38" s="174">
        <v>0.1</v>
      </c>
      <c r="D38" s="176">
        <f t="shared" si="6"/>
        <v>1.2130000000000001</v>
      </c>
      <c r="E38" s="176">
        <f t="shared" si="6"/>
        <v>-9.2326792433412574E-2</v>
      </c>
      <c r="F38" s="61">
        <f t="shared" si="7"/>
        <v>0.12130000000000002</v>
      </c>
      <c r="G38" s="61">
        <f t="shared" si="7"/>
        <v>-9.2326792433412574E-3</v>
      </c>
      <c r="H38" s="61">
        <f t="shared" si="8"/>
        <v>0.14713690000000004</v>
      </c>
      <c r="I38" s="61">
        <f t="shared" si="9"/>
        <v>0.17847705970000005</v>
      </c>
      <c r="J38" s="61">
        <f t="shared" si="10"/>
        <v>0.21649267341610007</v>
      </c>
      <c r="K38" s="61">
        <f t="shared" si="11"/>
        <v>-1.1199239922172945E-2</v>
      </c>
      <c r="L38" s="61">
        <f t="shared" si="12"/>
        <v>-1.3584678025595784E-2</v>
      </c>
      <c r="M38" s="61">
        <f t="shared" ca="1" si="4"/>
        <v>5.9874909824328623E-3</v>
      </c>
      <c r="N38" s="61">
        <f t="shared" ca="1" si="13"/>
        <v>9.6656983235711826E-4</v>
      </c>
      <c r="O38" s="177">
        <f t="shared" ca="1" si="14"/>
        <v>724118.69663847471</v>
      </c>
      <c r="P38" s="61">
        <f t="shared" ca="1" si="15"/>
        <v>196627.75859471952</v>
      </c>
      <c r="Q38" s="61">
        <f t="shared" ca="1" si="16"/>
        <v>71681.831814611432</v>
      </c>
      <c r="R38">
        <f t="shared" ca="1" si="5"/>
        <v>-9.8314283415845444E-2</v>
      </c>
      <c r="U38">
        <v>6.2</v>
      </c>
      <c r="V38">
        <f t="shared" ca="1" si="0"/>
        <v>-0.32166030832070847</v>
      </c>
    </row>
    <row r="39" spans="1:22">
      <c r="A39" s="174">
        <v>12138.5</v>
      </c>
      <c r="B39" s="174">
        <v>-8.5689966262586806E-2</v>
      </c>
      <c r="C39" s="174">
        <v>0.1</v>
      </c>
      <c r="D39" s="176">
        <f t="shared" si="6"/>
        <v>1.2138500000000001</v>
      </c>
      <c r="E39" s="176">
        <f t="shared" si="6"/>
        <v>-8.5689966262586806E-2</v>
      </c>
      <c r="F39" s="61">
        <f t="shared" si="7"/>
        <v>0.12138500000000002</v>
      </c>
      <c r="G39" s="61">
        <f t="shared" si="7"/>
        <v>-8.5689966262586809E-3</v>
      </c>
      <c r="H39" s="61">
        <f t="shared" si="8"/>
        <v>0.14734318225000004</v>
      </c>
      <c r="I39" s="61">
        <f t="shared" si="9"/>
        <v>0.17885252177416255</v>
      </c>
      <c r="J39" s="61">
        <f t="shared" si="10"/>
        <v>0.21710013355556723</v>
      </c>
      <c r="K39" s="61">
        <f t="shared" si="11"/>
        <v>-1.04014765547841E-2</v>
      </c>
      <c r="L39" s="61">
        <f t="shared" si="12"/>
        <v>-1.262583231602468E-2</v>
      </c>
      <c r="M39" s="61">
        <f t="shared" ca="1" si="4"/>
        <v>5.9828438602095649E-3</v>
      </c>
      <c r="N39" s="61">
        <f t="shared" ca="1" si="13"/>
        <v>8.4039041158102783E-4</v>
      </c>
      <c r="O39" s="177">
        <f t="shared" ca="1" si="14"/>
        <v>721827.87142982963</v>
      </c>
      <c r="P39" s="61">
        <f t="shared" ca="1" si="15"/>
        <v>197782.54540115819</v>
      </c>
      <c r="Q39" s="61">
        <f t="shared" ca="1" si="16"/>
        <v>71829.452671783976</v>
      </c>
      <c r="R39">
        <f t="shared" ca="1" si="5"/>
        <v>-9.1672810122796378E-2</v>
      </c>
    </row>
    <row r="40" spans="1:22">
      <c r="A40" s="174">
        <v>12152.5</v>
      </c>
      <c r="B40" s="174">
        <v>7.3535544037352241E-2</v>
      </c>
      <c r="C40" s="174">
        <v>0.1</v>
      </c>
      <c r="D40" s="176">
        <f t="shared" si="6"/>
        <v>1.2152499999999999</v>
      </c>
      <c r="E40" s="176">
        <f t="shared" si="6"/>
        <v>7.3535544037352241E-2</v>
      </c>
      <c r="F40" s="61">
        <f t="shared" si="7"/>
        <v>0.12152499999999999</v>
      </c>
      <c r="G40" s="61">
        <f t="shared" si="7"/>
        <v>7.3535544037352241E-3</v>
      </c>
      <c r="H40" s="61">
        <f t="shared" si="8"/>
        <v>0.14768325624999998</v>
      </c>
      <c r="I40" s="61">
        <f t="shared" si="9"/>
        <v>0.17947207715781247</v>
      </c>
      <c r="J40" s="61">
        <f t="shared" si="10"/>
        <v>0.21810344176603158</v>
      </c>
      <c r="K40" s="61">
        <f t="shared" si="11"/>
        <v>8.9364069891392298E-3</v>
      </c>
      <c r="L40" s="61">
        <f t="shared" si="12"/>
        <v>1.0859968593551449E-2</v>
      </c>
      <c r="M40" s="61">
        <f t="shared" ca="1" si="4"/>
        <v>5.9751517242404954E-3</v>
      </c>
      <c r="N40" s="61">
        <f t="shared" ca="1" si="13"/>
        <v>4.5644066095015682E-4</v>
      </c>
      <c r="O40" s="177">
        <f t="shared" ca="1" si="14"/>
        <v>718065.99664584908</v>
      </c>
      <c r="P40" s="61">
        <f t="shared" ca="1" si="15"/>
        <v>199688.68663164109</v>
      </c>
      <c r="Q40" s="61">
        <f t="shared" ca="1" si="16"/>
        <v>72072.349983849432</v>
      </c>
      <c r="R40">
        <f t="shared" ca="1" si="5"/>
        <v>6.7560392313111742E-2</v>
      </c>
    </row>
    <row r="41" spans="1:22">
      <c r="A41" s="174">
        <v>12175.5</v>
      </c>
      <c r="B41" s="174">
        <v>6.790643444300476E-2</v>
      </c>
      <c r="C41" s="174">
        <v>0.1</v>
      </c>
      <c r="D41" s="176">
        <f t="shared" si="6"/>
        <v>1.2175499999999999</v>
      </c>
      <c r="E41" s="176">
        <f t="shared" si="6"/>
        <v>6.790643444300476E-2</v>
      </c>
      <c r="F41" s="61">
        <f t="shared" si="7"/>
        <v>0.121755</v>
      </c>
      <c r="G41" s="61">
        <f t="shared" si="7"/>
        <v>6.7906434443004765E-3</v>
      </c>
      <c r="H41" s="61">
        <f t="shared" si="8"/>
        <v>0.14824280025</v>
      </c>
      <c r="I41" s="61">
        <f t="shared" si="9"/>
        <v>0.18049302144438747</v>
      </c>
      <c r="J41" s="61">
        <f t="shared" si="10"/>
        <v>0.21975927825961394</v>
      </c>
      <c r="K41" s="61">
        <f t="shared" si="11"/>
        <v>8.2679479256080445E-3</v>
      </c>
      <c r="L41" s="61">
        <f t="shared" si="12"/>
        <v>1.0066639996824073E-2</v>
      </c>
      <c r="M41" s="61">
        <f t="shared" ca="1" si="4"/>
        <v>5.9624118420900027E-3</v>
      </c>
      <c r="N41" s="61">
        <f t="shared" ca="1" si="13"/>
        <v>3.8370619359826387E-4</v>
      </c>
      <c r="O41" s="177">
        <f t="shared" ca="1" si="14"/>
        <v>711916.08754959318</v>
      </c>
      <c r="P41" s="61">
        <f t="shared" ca="1" si="15"/>
        <v>202831.25175131008</v>
      </c>
      <c r="Q41" s="61">
        <f t="shared" ca="1" si="16"/>
        <v>72470.73079713904</v>
      </c>
      <c r="R41">
        <f t="shared" ca="1" si="5"/>
        <v>6.1944022600914757E-2</v>
      </c>
    </row>
    <row r="42" spans="1:22">
      <c r="A42" s="174">
        <v>13106.5</v>
      </c>
      <c r="B42" s="174">
        <v>4.8455135323916855E-2</v>
      </c>
      <c r="C42" s="174">
        <v>0.1</v>
      </c>
      <c r="D42" s="176">
        <f t="shared" si="6"/>
        <v>1.3106500000000001</v>
      </c>
      <c r="E42" s="176">
        <f t="shared" si="6"/>
        <v>4.8455135323916855E-2</v>
      </c>
      <c r="F42" s="61">
        <f t="shared" si="7"/>
        <v>0.13106500000000001</v>
      </c>
      <c r="G42" s="61">
        <f t="shared" si="7"/>
        <v>4.8455135323916855E-3</v>
      </c>
      <c r="H42" s="61">
        <f t="shared" si="8"/>
        <v>0.17178034225000002</v>
      </c>
      <c r="I42" s="61">
        <f t="shared" si="9"/>
        <v>0.22514390556996255</v>
      </c>
      <c r="J42" s="61">
        <f t="shared" si="10"/>
        <v>0.29508485983527144</v>
      </c>
      <c r="K42" s="61">
        <f t="shared" si="11"/>
        <v>6.3507723112291633E-3</v>
      </c>
      <c r="L42" s="61">
        <f t="shared" si="12"/>
        <v>8.323639729712503E-3</v>
      </c>
      <c r="M42" s="61">
        <f t="shared" ca="1" si="4"/>
        <v>5.3394312836328103E-3</v>
      </c>
      <c r="N42" s="61">
        <f t="shared" ca="1" si="13"/>
        <v>1.8589639348893659E-4</v>
      </c>
      <c r="O42" s="177">
        <f t="shared" ca="1" si="14"/>
        <v>492947.65718406654</v>
      </c>
      <c r="P42" s="61">
        <f t="shared" ca="1" si="15"/>
        <v>338665.34687241475</v>
      </c>
      <c r="Q42" s="61">
        <f t="shared" ca="1" si="16"/>
        <v>87723.786057945326</v>
      </c>
      <c r="R42">
        <f t="shared" ca="1" si="5"/>
        <v>4.3115704040284045E-2</v>
      </c>
    </row>
    <row r="43" spans="1:22">
      <c r="A43" s="174">
        <v>13106.5</v>
      </c>
      <c r="B43" s="174">
        <v>4.8455135323916855E-2</v>
      </c>
      <c r="C43" s="174">
        <v>0.1</v>
      </c>
      <c r="D43" s="176">
        <f t="shared" si="6"/>
        <v>1.3106500000000001</v>
      </c>
      <c r="E43" s="176">
        <f t="shared" si="6"/>
        <v>4.8455135323916855E-2</v>
      </c>
      <c r="F43" s="61">
        <f t="shared" si="7"/>
        <v>0.13106500000000001</v>
      </c>
      <c r="G43" s="61">
        <f t="shared" si="7"/>
        <v>4.8455135323916855E-3</v>
      </c>
      <c r="H43" s="61">
        <f t="shared" si="8"/>
        <v>0.17178034225000002</v>
      </c>
      <c r="I43" s="61">
        <f t="shared" si="9"/>
        <v>0.22514390556996255</v>
      </c>
      <c r="J43" s="61">
        <f t="shared" si="10"/>
        <v>0.29508485983527144</v>
      </c>
      <c r="K43" s="61">
        <f t="shared" si="11"/>
        <v>6.3507723112291633E-3</v>
      </c>
      <c r="L43" s="61">
        <f t="shared" si="12"/>
        <v>8.323639729712503E-3</v>
      </c>
      <c r="M43" s="61">
        <f t="shared" ca="1" si="4"/>
        <v>5.3394312836328103E-3</v>
      </c>
      <c r="N43" s="61">
        <f t="shared" ca="1" si="13"/>
        <v>1.8589639348893659E-4</v>
      </c>
      <c r="O43" s="177">
        <f t="shared" ca="1" si="14"/>
        <v>492947.65718406654</v>
      </c>
      <c r="P43" s="61">
        <f t="shared" ca="1" si="15"/>
        <v>338665.34687241475</v>
      </c>
      <c r="Q43" s="61">
        <f t="shared" ca="1" si="16"/>
        <v>87723.786057945326</v>
      </c>
      <c r="R43">
        <f t="shared" ca="1" si="5"/>
        <v>4.3115704040284045E-2</v>
      </c>
    </row>
    <row r="44" spans="1:22">
      <c r="A44" s="174">
        <v>13121</v>
      </c>
      <c r="B44" s="174">
        <v>3.3207140614724809E-2</v>
      </c>
      <c r="C44" s="174">
        <v>0.1</v>
      </c>
      <c r="D44" s="176">
        <f t="shared" si="6"/>
        <v>1.3121</v>
      </c>
      <c r="E44" s="176">
        <f t="shared" si="6"/>
        <v>3.3207140614724809E-2</v>
      </c>
      <c r="F44" s="61">
        <f t="shared" si="7"/>
        <v>0.13121000000000002</v>
      </c>
      <c r="G44" s="61">
        <f t="shared" si="7"/>
        <v>3.320714061472481E-3</v>
      </c>
      <c r="H44" s="61">
        <f t="shared" si="8"/>
        <v>0.17216064100000003</v>
      </c>
      <c r="I44" s="61">
        <f t="shared" si="9"/>
        <v>0.22589197705610004</v>
      </c>
      <c r="J44" s="61">
        <f t="shared" si="10"/>
        <v>0.29639286309530888</v>
      </c>
      <c r="K44" s="61">
        <f t="shared" si="11"/>
        <v>4.3571089200580421E-3</v>
      </c>
      <c r="L44" s="61">
        <f t="shared" si="12"/>
        <v>5.7169626140081576E-3</v>
      </c>
      <c r="M44" s="61">
        <f t="shared" ca="1" si="4"/>
        <v>5.3280724277398953E-3</v>
      </c>
      <c r="N44" s="61">
        <f t="shared" ca="1" si="13"/>
        <v>7.7724244297455437E-5</v>
      </c>
      <c r="O44" s="177">
        <f t="shared" ca="1" si="14"/>
        <v>489974.63907235878</v>
      </c>
      <c r="P44" s="61">
        <f t="shared" ca="1" si="15"/>
        <v>340871.01337267883</v>
      </c>
      <c r="Q44" s="61">
        <f t="shared" ca="1" si="16"/>
        <v>87945.263422778997</v>
      </c>
      <c r="R44">
        <f t="shared" ca="1" si="5"/>
        <v>2.7879068186984914E-2</v>
      </c>
    </row>
    <row r="45" spans="1:22">
      <c r="A45" s="174">
        <v>13121</v>
      </c>
      <c r="B45" s="174">
        <v>3.3207140614724809E-2</v>
      </c>
      <c r="C45" s="174">
        <v>0.1</v>
      </c>
      <c r="D45" s="176">
        <f t="shared" si="6"/>
        <v>1.3121</v>
      </c>
      <c r="E45" s="176">
        <f t="shared" si="6"/>
        <v>3.3207140614724809E-2</v>
      </c>
      <c r="F45" s="61">
        <f t="shared" si="7"/>
        <v>0.13121000000000002</v>
      </c>
      <c r="G45" s="61">
        <f t="shared" si="7"/>
        <v>3.320714061472481E-3</v>
      </c>
      <c r="H45" s="61">
        <f t="shared" si="8"/>
        <v>0.17216064100000003</v>
      </c>
      <c r="I45" s="61">
        <f t="shared" si="9"/>
        <v>0.22589197705610004</v>
      </c>
      <c r="J45" s="61">
        <f t="shared" si="10"/>
        <v>0.29639286309530888</v>
      </c>
      <c r="K45" s="61">
        <f t="shared" si="11"/>
        <v>4.3571089200580421E-3</v>
      </c>
      <c r="L45" s="61">
        <f t="shared" si="12"/>
        <v>5.7169626140081576E-3</v>
      </c>
      <c r="M45" s="61">
        <f t="shared" ca="1" si="4"/>
        <v>5.3280724277398953E-3</v>
      </c>
      <c r="N45" s="61">
        <f t="shared" ca="1" si="13"/>
        <v>7.7724244297455437E-5</v>
      </c>
      <c r="O45" s="177">
        <f t="shared" ca="1" si="14"/>
        <v>489974.63907235878</v>
      </c>
      <c r="P45" s="61">
        <f t="shared" ca="1" si="15"/>
        <v>340871.01337267883</v>
      </c>
      <c r="Q45" s="61">
        <f t="shared" ca="1" si="16"/>
        <v>87945.263422778997</v>
      </c>
      <c r="R45">
        <f t="shared" ca="1" si="5"/>
        <v>2.7879068186984914E-2</v>
      </c>
    </row>
    <row r="46" spans="1:22">
      <c r="A46" s="174">
        <v>13144</v>
      </c>
      <c r="B46" s="174">
        <v>4.6607583400754937E-2</v>
      </c>
      <c r="C46" s="174">
        <v>0.1</v>
      </c>
      <c r="D46" s="176">
        <f t="shared" si="6"/>
        <v>1.3144</v>
      </c>
      <c r="E46" s="176">
        <f t="shared" si="6"/>
        <v>4.6607583400754937E-2</v>
      </c>
      <c r="F46" s="61">
        <f t="shared" si="7"/>
        <v>0.13144</v>
      </c>
      <c r="G46" s="61">
        <f t="shared" si="7"/>
        <v>4.6607583400754939E-3</v>
      </c>
      <c r="H46" s="61">
        <f t="shared" si="8"/>
        <v>0.172764736</v>
      </c>
      <c r="I46" s="61">
        <f t="shared" si="9"/>
        <v>0.2270819689984</v>
      </c>
      <c r="J46" s="61">
        <f t="shared" si="10"/>
        <v>0.29847654005149699</v>
      </c>
      <c r="K46" s="61">
        <f t="shared" si="11"/>
        <v>6.1261007621952294E-3</v>
      </c>
      <c r="L46" s="61">
        <f t="shared" si="12"/>
        <v>8.0521468418294096E-3</v>
      </c>
      <c r="M46" s="61">
        <f t="shared" ca="1" si="4"/>
        <v>5.3099507413445352E-3</v>
      </c>
      <c r="N46" s="61">
        <f t="shared" ca="1" si="13"/>
        <v>1.7054944632716008E-4</v>
      </c>
      <c r="O46" s="177">
        <f t="shared" ca="1" si="14"/>
        <v>485284.77393077867</v>
      </c>
      <c r="P46" s="61">
        <f t="shared" ca="1" si="15"/>
        <v>344372.72315454978</v>
      </c>
      <c r="Q46" s="61">
        <f t="shared" ca="1" si="16"/>
        <v>88295.405673727029</v>
      </c>
      <c r="R46">
        <f t="shared" ca="1" si="5"/>
        <v>4.1297632659410402E-2</v>
      </c>
    </row>
    <row r="47" spans="1:22">
      <c r="A47" s="174">
        <v>13144</v>
      </c>
      <c r="B47" s="174">
        <v>4.6607583400754937E-2</v>
      </c>
      <c r="C47" s="174">
        <v>0.1</v>
      </c>
      <c r="D47" s="176">
        <f t="shared" si="6"/>
        <v>1.3144</v>
      </c>
      <c r="E47" s="176">
        <f t="shared" si="6"/>
        <v>4.6607583400754937E-2</v>
      </c>
      <c r="F47" s="61">
        <f t="shared" si="7"/>
        <v>0.13144</v>
      </c>
      <c r="G47" s="61">
        <f t="shared" si="7"/>
        <v>4.6607583400754939E-3</v>
      </c>
      <c r="H47" s="61">
        <f t="shared" si="8"/>
        <v>0.172764736</v>
      </c>
      <c r="I47" s="61">
        <f t="shared" si="9"/>
        <v>0.2270819689984</v>
      </c>
      <c r="J47" s="61">
        <f t="shared" si="10"/>
        <v>0.29847654005149699</v>
      </c>
      <c r="K47" s="61">
        <f t="shared" si="11"/>
        <v>6.1261007621952294E-3</v>
      </c>
      <c r="L47" s="61">
        <f t="shared" si="12"/>
        <v>8.0521468418294096E-3</v>
      </c>
      <c r="M47" s="61">
        <f t="shared" ca="1" si="4"/>
        <v>5.3099507413445352E-3</v>
      </c>
      <c r="N47" s="61">
        <f t="shared" ca="1" si="13"/>
        <v>1.7054944632716008E-4</v>
      </c>
      <c r="O47" s="177">
        <f t="shared" ca="1" si="14"/>
        <v>485284.77393077867</v>
      </c>
      <c r="P47" s="61">
        <f t="shared" ca="1" si="15"/>
        <v>344372.72315454978</v>
      </c>
      <c r="Q47" s="61">
        <f t="shared" ca="1" si="16"/>
        <v>88295.405673727029</v>
      </c>
      <c r="R47">
        <f t="shared" ca="1" si="5"/>
        <v>4.1297632659410402E-2</v>
      </c>
    </row>
    <row r="48" spans="1:22">
      <c r="A48" s="174">
        <v>14203.5</v>
      </c>
      <c r="B48" s="174">
        <v>3.3608308937654492E-2</v>
      </c>
      <c r="C48" s="174">
        <v>1</v>
      </c>
      <c r="D48" s="176">
        <f t="shared" si="6"/>
        <v>1.42035</v>
      </c>
      <c r="E48" s="176">
        <f t="shared" si="6"/>
        <v>3.3608308937654492E-2</v>
      </c>
      <c r="F48" s="61">
        <f t="shared" si="7"/>
        <v>1.42035</v>
      </c>
      <c r="G48" s="61">
        <f t="shared" si="7"/>
        <v>3.3608308937654492E-2</v>
      </c>
      <c r="H48" s="61">
        <f t="shared" si="8"/>
        <v>2.0173941224999998</v>
      </c>
      <c r="I48" s="61">
        <f t="shared" si="9"/>
        <v>2.8654057418928747</v>
      </c>
      <c r="J48" s="61">
        <f t="shared" si="10"/>
        <v>4.0698790454975446</v>
      </c>
      <c r="K48" s="61">
        <f t="shared" si="11"/>
        <v>4.7735561599597555E-2</v>
      </c>
      <c r="L48" s="61">
        <f t="shared" si="12"/>
        <v>6.7801204917988384E-2</v>
      </c>
      <c r="M48" s="61">
        <f t="shared" ca="1" si="4"/>
        <v>4.3366236226122477E-3</v>
      </c>
      <c r="N48" s="61">
        <f t="shared" ca="1" si="13"/>
        <v>8.5683156118285979E-4</v>
      </c>
      <c r="O48" s="177">
        <f t="shared" ca="1" si="14"/>
        <v>30151572.445894975</v>
      </c>
      <c r="P48" s="61">
        <f t="shared" ca="1" si="15"/>
        <v>50617453.725373916</v>
      </c>
      <c r="Q48" s="61">
        <f t="shared" ca="1" si="16"/>
        <v>10266958.7150643</v>
      </c>
      <c r="R48">
        <f t="shared" ca="1" si="5"/>
        <v>2.9271685315042244E-2</v>
      </c>
    </row>
    <row r="49" spans="1:18">
      <c r="A49" s="174">
        <v>15222</v>
      </c>
      <c r="B49" s="174">
        <v>4.067359712435676E-3</v>
      </c>
      <c r="C49" s="174">
        <v>1</v>
      </c>
      <c r="D49" s="176">
        <f t="shared" si="6"/>
        <v>1.5222</v>
      </c>
      <c r="E49" s="176">
        <f t="shared" si="6"/>
        <v>4.067359712435676E-3</v>
      </c>
      <c r="F49" s="61">
        <f t="shared" si="7"/>
        <v>1.5222</v>
      </c>
      <c r="G49" s="61">
        <f t="shared" si="7"/>
        <v>4.067359712435676E-3</v>
      </c>
      <c r="H49" s="61">
        <f t="shared" si="8"/>
        <v>2.3170928399999999</v>
      </c>
      <c r="I49" s="61">
        <f t="shared" si="9"/>
        <v>3.5270787210479999</v>
      </c>
      <c r="J49" s="61">
        <f t="shared" si="10"/>
        <v>5.3689192291792658</v>
      </c>
      <c r="K49" s="61">
        <f t="shared" si="11"/>
        <v>6.1913349542695858E-3</v>
      </c>
      <c r="L49" s="61">
        <f t="shared" si="12"/>
        <v>9.4244500673891628E-3</v>
      </c>
      <c r="M49" s="61">
        <f t="shared" ca="1" si="4"/>
        <v>3.1452934506135989E-3</v>
      </c>
      <c r="N49" s="61">
        <f t="shared" ca="1" si="13"/>
        <v>8.5020619119053915E-7</v>
      </c>
      <c r="O49" s="177">
        <f t="shared" ca="1" si="14"/>
        <v>17684072.635218307</v>
      </c>
      <c r="P49" s="61">
        <f t="shared" ca="1" si="15"/>
        <v>65120501.256546639</v>
      </c>
      <c r="Q49" s="61">
        <f t="shared" ca="1" si="16"/>
        <v>11263656.878964938</v>
      </c>
      <c r="R49">
        <f t="shared" ca="1" si="5"/>
        <v>9.2206626182207707E-4</v>
      </c>
    </row>
    <row r="50" spans="1:18">
      <c r="A50" s="174">
        <v>19338</v>
      </c>
      <c r="B50" s="174">
        <v>-2.7792022771450423E-3</v>
      </c>
      <c r="C50" s="174">
        <v>1</v>
      </c>
      <c r="D50" s="176">
        <f t="shared" si="6"/>
        <v>1.9338</v>
      </c>
      <c r="E50" s="176">
        <f t="shared" si="6"/>
        <v>-2.7792022771450423E-3</v>
      </c>
      <c r="F50" s="61">
        <f t="shared" si="7"/>
        <v>1.9338</v>
      </c>
      <c r="G50" s="61">
        <f t="shared" si="7"/>
        <v>-2.7792022771450423E-3</v>
      </c>
      <c r="H50" s="61">
        <f t="shared" si="8"/>
        <v>3.73958244</v>
      </c>
      <c r="I50" s="61">
        <f t="shared" si="9"/>
        <v>7.2316045224719998</v>
      </c>
      <c r="J50" s="61">
        <f t="shared" si="10"/>
        <v>13.984476825556353</v>
      </c>
      <c r="K50" s="61">
        <f t="shared" si="11"/>
        <v>-5.3744213635430827E-3</v>
      </c>
      <c r="L50" s="61">
        <f t="shared" si="12"/>
        <v>-1.0393056032819613E-2</v>
      </c>
      <c r="M50" s="61">
        <f t="shared" ca="1" si="4"/>
        <v>-4.2221139852720996E-3</v>
      </c>
      <c r="N50" s="61">
        <f t="shared" ca="1" si="13"/>
        <v>2.0819941974501423E-6</v>
      </c>
      <c r="O50" s="177">
        <f t="shared" ca="1" si="14"/>
        <v>108998.40259028363</v>
      </c>
      <c r="P50" s="61">
        <f t="shared" ca="1" si="15"/>
        <v>90328371.029409662</v>
      </c>
      <c r="Q50" s="61">
        <f t="shared" ca="1" si="16"/>
        <v>10581707.843072351</v>
      </c>
      <c r="R50">
        <f t="shared" ca="1" si="5"/>
        <v>1.4429117081270573E-3</v>
      </c>
    </row>
    <row r="51" spans="1:18">
      <c r="A51" s="174">
        <v>19407</v>
      </c>
      <c r="B51" s="174">
        <v>-6.6332053158876143E-3</v>
      </c>
      <c r="C51" s="174">
        <v>1</v>
      </c>
      <c r="D51" s="176">
        <f t="shared" si="6"/>
        <v>1.9407000000000001</v>
      </c>
      <c r="E51" s="176">
        <f t="shared" si="6"/>
        <v>-6.6332053158876143E-3</v>
      </c>
      <c r="F51" s="61">
        <f t="shared" si="7"/>
        <v>1.9407000000000001</v>
      </c>
      <c r="G51" s="61">
        <f t="shared" si="7"/>
        <v>-6.6332053158876143E-3</v>
      </c>
      <c r="H51" s="61">
        <f t="shared" si="8"/>
        <v>3.7663164900000003</v>
      </c>
      <c r="I51" s="61">
        <f t="shared" si="9"/>
        <v>7.3092904121430013</v>
      </c>
      <c r="J51" s="61">
        <f t="shared" si="10"/>
        <v>14.185139902845924</v>
      </c>
      <c r="K51" s="61">
        <f t="shared" si="11"/>
        <v>-1.2873061556543094E-2</v>
      </c>
      <c r="L51" s="61">
        <f t="shared" si="12"/>
        <v>-2.4982750562783186E-2</v>
      </c>
      <c r="M51" s="61">
        <f t="shared" ca="1" si="4"/>
        <v>-4.3805031801979824E-3</v>
      </c>
      <c r="N51" s="61">
        <f t="shared" ca="1" si="13"/>
        <v>5.0746669121406288E-6</v>
      </c>
      <c r="O51" s="177">
        <f t="shared" ca="1" si="14"/>
        <v>80224.472603029775</v>
      </c>
      <c r="P51" s="61">
        <f t="shared" ca="1" si="15"/>
        <v>90155558.231903628</v>
      </c>
      <c r="Q51" s="61">
        <f t="shared" ca="1" si="16"/>
        <v>10506835.050708517</v>
      </c>
      <c r="R51">
        <f t="shared" ca="1" si="5"/>
        <v>-2.2527021356896319E-3</v>
      </c>
    </row>
    <row r="52" spans="1:18">
      <c r="A52" s="174">
        <v>19525</v>
      </c>
      <c r="B52" s="174">
        <v>-2.3808454711081715E-3</v>
      </c>
      <c r="C52" s="174">
        <v>1</v>
      </c>
      <c r="D52" s="176">
        <f t="shared" si="6"/>
        <v>1.9524999999999999</v>
      </c>
      <c r="E52" s="176">
        <f t="shared" si="6"/>
        <v>-2.3808454711081715E-3</v>
      </c>
      <c r="F52" s="61">
        <f t="shared" si="7"/>
        <v>1.9524999999999999</v>
      </c>
      <c r="G52" s="61">
        <f t="shared" si="7"/>
        <v>-2.3808454711081715E-3</v>
      </c>
      <c r="H52" s="61">
        <f t="shared" si="8"/>
        <v>3.8122562499999995</v>
      </c>
      <c r="I52" s="61">
        <f t="shared" si="9"/>
        <v>7.4434303281249985</v>
      </c>
      <c r="J52" s="61">
        <f t="shared" si="10"/>
        <v>14.533297715664059</v>
      </c>
      <c r="K52" s="61">
        <f t="shared" si="11"/>
        <v>-4.6486007823387044E-3</v>
      </c>
      <c r="L52" s="61">
        <f t="shared" si="12"/>
        <v>-9.0763930275163194E-3</v>
      </c>
      <c r="M52" s="61">
        <f t="shared" ca="1" si="4"/>
        <v>-4.6540372527951526E-3</v>
      </c>
      <c r="N52" s="61">
        <f t="shared" ca="1" si="13"/>
        <v>5.1674008763292316E-6</v>
      </c>
      <c r="O52" s="177">
        <f t="shared" ca="1" si="14"/>
        <v>41777.763464884913</v>
      </c>
      <c r="P52" s="61">
        <f t="shared" ca="1" si="15"/>
        <v>89812398.976145938</v>
      </c>
      <c r="Q52" s="61">
        <f t="shared" ca="1" si="16"/>
        <v>10374583.48100763</v>
      </c>
      <c r="R52">
        <f t="shared" ca="1" si="5"/>
        <v>2.2731917816869811E-3</v>
      </c>
    </row>
    <row r="53" spans="1:18">
      <c r="A53" s="174">
        <v>19533.5</v>
      </c>
      <c r="B53" s="174">
        <v>-4.3540214596775196E-3</v>
      </c>
      <c r="C53" s="174">
        <v>1</v>
      </c>
      <c r="D53" s="176">
        <f t="shared" si="6"/>
        <v>1.9533499999999999</v>
      </c>
      <c r="E53" s="176">
        <f t="shared" si="6"/>
        <v>-4.3540214596775196E-3</v>
      </c>
      <c r="F53" s="61">
        <f t="shared" si="7"/>
        <v>1.9533499999999999</v>
      </c>
      <c r="G53" s="61">
        <f t="shared" si="7"/>
        <v>-4.3540214596775196E-3</v>
      </c>
      <c r="H53" s="61">
        <f t="shared" si="8"/>
        <v>3.8155762224999998</v>
      </c>
      <c r="I53" s="61">
        <f t="shared" si="9"/>
        <v>7.4531558142203744</v>
      </c>
      <c r="J53" s="61">
        <f t="shared" si="10"/>
        <v>14.558621909707368</v>
      </c>
      <c r="K53" s="61">
        <f t="shared" si="11"/>
        <v>-8.5049278182610828E-3</v>
      </c>
      <c r="L53" s="61">
        <f t="shared" si="12"/>
        <v>-1.6613100753800285E-2</v>
      </c>
      <c r="M53" s="61">
        <f t="shared" ca="1" si="4"/>
        <v>-4.6738708696121567E-3</v>
      </c>
      <c r="N53" s="61">
        <f t="shared" ca="1" si="13"/>
        <v>1.0230364503553553E-7</v>
      </c>
      <c r="O53" s="177">
        <f t="shared" ca="1" si="14"/>
        <v>39515.051724570832</v>
      </c>
      <c r="P53" s="61">
        <f t="shared" ca="1" si="15"/>
        <v>89785366.429136708</v>
      </c>
      <c r="Q53" s="61">
        <f t="shared" ca="1" si="16"/>
        <v>10364854.281831574</v>
      </c>
      <c r="R53">
        <f t="shared" ca="1" si="5"/>
        <v>3.1984940993463711E-4</v>
      </c>
    </row>
    <row r="54" spans="1:18">
      <c r="A54" s="174">
        <v>19582.5</v>
      </c>
      <c r="B54" s="174">
        <v>-3.9471812884550976E-3</v>
      </c>
      <c r="C54" s="174">
        <v>1</v>
      </c>
      <c r="D54" s="176">
        <f t="shared" si="6"/>
        <v>1.95825</v>
      </c>
      <c r="E54" s="176">
        <f t="shared" si="6"/>
        <v>-3.9471812884550976E-3</v>
      </c>
      <c r="F54" s="61">
        <f t="shared" si="7"/>
        <v>1.95825</v>
      </c>
      <c r="G54" s="61">
        <f t="shared" si="7"/>
        <v>-3.9471812884550976E-3</v>
      </c>
      <c r="H54" s="61">
        <f t="shared" si="8"/>
        <v>3.8347430625000003</v>
      </c>
      <c r="I54" s="61">
        <f t="shared" si="9"/>
        <v>7.5093856021406253</v>
      </c>
      <c r="J54" s="61">
        <f t="shared" si="10"/>
        <v>14.70525435539188</v>
      </c>
      <c r="K54" s="61">
        <f t="shared" si="11"/>
        <v>-7.7295677581171954E-3</v>
      </c>
      <c r="L54" s="61">
        <f t="shared" si="12"/>
        <v>-1.5136426062332998E-2</v>
      </c>
      <c r="M54" s="61">
        <f t="shared" ca="1" si="4"/>
        <v>-4.7885461938929619E-3</v>
      </c>
      <c r="N54" s="61">
        <f t="shared" ca="1" si="13"/>
        <v>7.0789490410246629E-7</v>
      </c>
      <c r="O54" s="177">
        <f t="shared" ca="1" si="14"/>
        <v>27758.091993647795</v>
      </c>
      <c r="P54" s="61">
        <f t="shared" ca="1" si="15"/>
        <v>89623488.366784021</v>
      </c>
      <c r="Q54" s="61">
        <f t="shared" ca="1" si="16"/>
        <v>10308243.350091714</v>
      </c>
      <c r="R54">
        <f t="shared" ca="1" si="5"/>
        <v>8.4136490543786427E-4</v>
      </c>
    </row>
    <row r="55" spans="1:18">
      <c r="A55" s="174">
        <v>19594</v>
      </c>
      <c r="B55" s="174">
        <v>-3.9406619237394953E-3</v>
      </c>
      <c r="C55" s="174">
        <v>1</v>
      </c>
      <c r="D55" s="176">
        <f t="shared" si="6"/>
        <v>1.9594</v>
      </c>
      <c r="E55" s="176">
        <f t="shared" si="6"/>
        <v>-3.9406619237394953E-3</v>
      </c>
      <c r="F55" s="61">
        <f t="shared" si="7"/>
        <v>1.9594</v>
      </c>
      <c r="G55" s="61">
        <f t="shared" si="7"/>
        <v>-3.9406619237394953E-3</v>
      </c>
      <c r="H55" s="61">
        <f t="shared" si="8"/>
        <v>3.83924836</v>
      </c>
      <c r="I55" s="61">
        <f t="shared" si="9"/>
        <v>7.5226232365839998</v>
      </c>
      <c r="J55" s="61">
        <f t="shared" si="10"/>
        <v>14.73982796976269</v>
      </c>
      <c r="K55" s="61">
        <f t="shared" si="11"/>
        <v>-7.7213329733751669E-3</v>
      </c>
      <c r="L55" s="61">
        <f t="shared" si="12"/>
        <v>-1.5129179828031303E-2</v>
      </c>
      <c r="M55" s="61">
        <f t="shared" ca="1" si="4"/>
        <v>-4.8155438376863216E-3</v>
      </c>
      <c r="N55" s="61">
        <f t="shared" ca="1" si="13"/>
        <v>7.6541836335126194E-7</v>
      </c>
      <c r="O55" s="177">
        <f t="shared" ca="1" si="14"/>
        <v>25312.652203520382</v>
      </c>
      <c r="P55" s="61">
        <f t="shared" ca="1" si="15"/>
        <v>89584006.155628473</v>
      </c>
      <c r="Q55" s="61">
        <f t="shared" ca="1" si="16"/>
        <v>10294828.063602904</v>
      </c>
      <c r="R55">
        <f t="shared" ca="1" si="5"/>
        <v>8.748819139468263E-4</v>
      </c>
    </row>
    <row r="56" spans="1:18">
      <c r="A56" s="174">
        <v>20450</v>
      </c>
      <c r="B56" s="174">
        <v>-9.9204360080017914E-3</v>
      </c>
      <c r="C56" s="174">
        <v>1</v>
      </c>
      <c r="D56" s="176">
        <f t="shared" si="6"/>
        <v>2.0449999999999999</v>
      </c>
      <c r="E56" s="176">
        <f t="shared" si="6"/>
        <v>-9.9204360080017914E-3</v>
      </c>
      <c r="F56" s="61">
        <f t="shared" si="7"/>
        <v>2.0449999999999999</v>
      </c>
      <c r="G56" s="61">
        <f t="shared" si="7"/>
        <v>-9.9204360080017914E-3</v>
      </c>
      <c r="H56" s="61">
        <f t="shared" si="8"/>
        <v>4.1820249999999994</v>
      </c>
      <c r="I56" s="61">
        <f t="shared" si="9"/>
        <v>8.5522411249999983</v>
      </c>
      <c r="J56" s="61">
        <f t="shared" si="10"/>
        <v>17.489333100624997</v>
      </c>
      <c r="K56" s="61">
        <f t="shared" si="11"/>
        <v>-2.0287291636363662E-2</v>
      </c>
      <c r="L56" s="61">
        <f t="shared" si="12"/>
        <v>-4.148751139636369E-2</v>
      </c>
      <c r="M56" s="61">
        <f t="shared" ca="1" si="4"/>
        <v>-6.9148119725349344E-3</v>
      </c>
      <c r="N56" s="61">
        <f t="shared" ca="1" si="13"/>
        <v>9.0337758425760748E-6</v>
      </c>
      <c r="O56" s="177">
        <f t="shared" ca="1" si="14"/>
        <v>124851.05749053824</v>
      </c>
      <c r="P56" s="61">
        <f t="shared" ca="1" si="15"/>
        <v>85089981.769403383</v>
      </c>
      <c r="Q56" s="61">
        <f t="shared" ca="1" si="16"/>
        <v>9167557.1747041438</v>
      </c>
      <c r="R56">
        <f t="shared" ca="1" si="5"/>
        <v>-3.005624035466857E-3</v>
      </c>
    </row>
    <row r="57" spans="1:18">
      <c r="A57" s="174">
        <v>20450.5</v>
      </c>
      <c r="B57" s="174">
        <v>-5.0075019915939364E-3</v>
      </c>
      <c r="C57" s="174">
        <v>1</v>
      </c>
      <c r="D57" s="176">
        <f t="shared" si="6"/>
        <v>2.0450499999999998</v>
      </c>
      <c r="E57" s="176">
        <f t="shared" si="6"/>
        <v>-5.0075019915939364E-3</v>
      </c>
      <c r="F57" s="61">
        <f t="shared" si="7"/>
        <v>2.0450499999999998</v>
      </c>
      <c r="G57" s="61">
        <f t="shared" si="7"/>
        <v>-5.0075019915939364E-3</v>
      </c>
      <c r="H57" s="61">
        <f t="shared" si="8"/>
        <v>4.1822295024999994</v>
      </c>
      <c r="I57" s="61">
        <f t="shared" si="9"/>
        <v>8.5528684440876237</v>
      </c>
      <c r="J57" s="61">
        <f t="shared" si="10"/>
        <v>17.491043611581393</v>
      </c>
      <c r="K57" s="61">
        <f t="shared" si="11"/>
        <v>-1.0240591947909179E-2</v>
      </c>
      <c r="L57" s="61">
        <f t="shared" si="12"/>
        <v>-2.0942522563071664E-2</v>
      </c>
      <c r="M57" s="61">
        <f t="shared" ca="1" si="4"/>
        <v>-6.9160899135752435E-3</v>
      </c>
      <c r="N57" s="61">
        <f t="shared" ca="1" si="13"/>
        <v>3.6427078559329239E-6</v>
      </c>
      <c r="O57" s="177">
        <f t="shared" ca="1" si="14"/>
        <v>125043.74053423486</v>
      </c>
      <c r="P57" s="61">
        <f t="shared" ca="1" si="15"/>
        <v>85086483.792361617</v>
      </c>
      <c r="Q57" s="61">
        <f t="shared" ca="1" si="16"/>
        <v>9166829.818730846</v>
      </c>
      <c r="R57">
        <f t="shared" ca="1" si="5"/>
        <v>1.9085879219813071E-3</v>
      </c>
    </row>
    <row r="58" spans="1:18">
      <c r="A58" s="174">
        <v>20473</v>
      </c>
      <c r="B58" s="174">
        <v>-6.7257956387356075E-3</v>
      </c>
      <c r="C58" s="174">
        <v>1</v>
      </c>
      <c r="D58" s="176">
        <f t="shared" si="6"/>
        <v>2.0472999999999999</v>
      </c>
      <c r="E58" s="176">
        <f t="shared" si="6"/>
        <v>-6.7257956387356075E-3</v>
      </c>
      <c r="F58" s="61">
        <f t="shared" si="7"/>
        <v>2.0472999999999999</v>
      </c>
      <c r="G58" s="61">
        <f t="shared" si="7"/>
        <v>-6.7257956387356075E-3</v>
      </c>
      <c r="H58" s="61">
        <f t="shared" si="8"/>
        <v>4.1914372899999996</v>
      </c>
      <c r="I58" s="61">
        <f t="shared" si="9"/>
        <v>8.5811295638169991</v>
      </c>
      <c r="J58" s="61">
        <f t="shared" si="10"/>
        <v>17.568146556002542</v>
      </c>
      <c r="K58" s="61">
        <f t="shared" si="11"/>
        <v>-1.3769721411183409E-2</v>
      </c>
      <c r="L58" s="61">
        <f t="shared" si="12"/>
        <v>-2.8190750645115791E-2</v>
      </c>
      <c r="M58" s="61">
        <f t="shared" ca="1" si="4"/>
        <v>-6.9736597748938089E-3</v>
      </c>
      <c r="N58" s="61">
        <f t="shared" ca="1" si="13"/>
        <v>6.1436629993451433E-8</v>
      </c>
      <c r="O58" s="177">
        <f t="shared" ca="1" si="14"/>
        <v>133844.5750989886</v>
      </c>
      <c r="P58" s="61">
        <f t="shared" ca="1" si="15"/>
        <v>84928054.532768235</v>
      </c>
      <c r="Q58" s="61">
        <f t="shared" ca="1" si="16"/>
        <v>9134022.5166018549</v>
      </c>
      <c r="R58">
        <f t="shared" ca="1" si="5"/>
        <v>2.4786413615820145E-4</v>
      </c>
    </row>
    <row r="59" spans="1:18">
      <c r="A59" s="174">
        <v>20473.5</v>
      </c>
      <c r="B59" s="174">
        <v>-7.5128760728502379E-3</v>
      </c>
      <c r="C59" s="174">
        <v>1</v>
      </c>
      <c r="D59" s="176">
        <f t="shared" si="6"/>
        <v>2.0473499999999998</v>
      </c>
      <c r="E59" s="176">
        <f t="shared" si="6"/>
        <v>-7.5128760728502379E-3</v>
      </c>
      <c r="F59" s="61">
        <f t="shared" si="7"/>
        <v>2.0473499999999998</v>
      </c>
      <c r="G59" s="61">
        <f t="shared" si="7"/>
        <v>-7.5128760728502379E-3</v>
      </c>
      <c r="H59" s="61">
        <f t="shared" si="8"/>
        <v>4.1916420224999991</v>
      </c>
      <c r="I59" s="61">
        <f t="shared" si="9"/>
        <v>8.5817582947653719</v>
      </c>
      <c r="J59" s="61">
        <f t="shared" si="10"/>
        <v>17.569862844787881</v>
      </c>
      <c r="K59" s="61">
        <f t="shared" si="11"/>
        <v>-1.5381486827749933E-2</v>
      </c>
      <c r="L59" s="61">
        <f t="shared" si="12"/>
        <v>-3.1491287056793819E-2</v>
      </c>
      <c r="M59" s="61">
        <f t="shared" ca="1" si="4"/>
        <v>-6.9749404943565407E-3</v>
      </c>
      <c r="N59" s="61">
        <f t="shared" ca="1" si="13"/>
        <v>2.8937468660934863E-7</v>
      </c>
      <c r="O59" s="177">
        <f t="shared" ca="1" si="14"/>
        <v>134043.02188848087</v>
      </c>
      <c r="P59" s="61">
        <f t="shared" ca="1" si="15"/>
        <v>84924511.233071446</v>
      </c>
      <c r="Q59" s="61">
        <f t="shared" ca="1" si="16"/>
        <v>9133291.774678845</v>
      </c>
      <c r="R59">
        <f t="shared" ca="1" si="5"/>
        <v>-5.3793557849369719E-4</v>
      </c>
    </row>
    <row r="60" spans="1:18">
      <c r="A60" s="174">
        <v>20510.5</v>
      </c>
      <c r="B60" s="174">
        <v>8.2196866902825034E-3</v>
      </c>
      <c r="C60" s="174"/>
      <c r="D60" s="176">
        <f t="shared" si="6"/>
        <v>2.05105</v>
      </c>
      <c r="E60" s="176">
        <f t="shared" si="6"/>
        <v>8.2196866902825034E-3</v>
      </c>
      <c r="F60" s="61">
        <f t="shared" si="7"/>
        <v>0</v>
      </c>
      <c r="G60" s="61">
        <f t="shared" si="7"/>
        <v>0</v>
      </c>
      <c r="H60" s="61">
        <f t="shared" si="8"/>
        <v>0</v>
      </c>
      <c r="I60" s="61">
        <f t="shared" si="9"/>
        <v>0</v>
      </c>
      <c r="J60" s="61">
        <f t="shared" si="10"/>
        <v>0</v>
      </c>
      <c r="K60" s="61">
        <f t="shared" si="11"/>
        <v>0</v>
      </c>
      <c r="L60" s="61">
        <f t="shared" si="12"/>
        <v>0</v>
      </c>
      <c r="M60" s="61">
        <f t="shared" ca="1" si="4"/>
        <v>-7.0698813459522183E-3</v>
      </c>
      <c r="N60" s="61">
        <f t="shared" ca="1" si="13"/>
        <v>0</v>
      </c>
      <c r="O60" s="177">
        <f t="shared" ca="1" si="14"/>
        <v>0</v>
      </c>
      <c r="P60" s="61">
        <f t="shared" ca="1" si="15"/>
        <v>0</v>
      </c>
      <c r="Q60" s="61">
        <f t="shared" ca="1" si="16"/>
        <v>0</v>
      </c>
      <c r="R60">
        <f t="shared" ca="1" si="5"/>
        <v>1.5289568036234722E-2</v>
      </c>
    </row>
    <row r="61" spans="1:18">
      <c r="A61" s="174">
        <v>20511</v>
      </c>
      <c r="B61" s="174">
        <v>-4.44481774662135E-3</v>
      </c>
      <c r="C61" s="174">
        <v>1</v>
      </c>
      <c r="D61" s="176">
        <f t="shared" si="6"/>
        <v>2.0510999999999999</v>
      </c>
      <c r="E61" s="176">
        <f t="shared" si="6"/>
        <v>-4.44481774662135E-3</v>
      </c>
      <c r="F61" s="61">
        <f t="shared" si="7"/>
        <v>2.0510999999999999</v>
      </c>
      <c r="G61" s="61">
        <f t="shared" si="7"/>
        <v>-4.44481774662135E-3</v>
      </c>
      <c r="H61" s="61">
        <f t="shared" si="8"/>
        <v>4.2070112100000001</v>
      </c>
      <c r="I61" s="61">
        <f t="shared" si="9"/>
        <v>8.6290006928309992</v>
      </c>
      <c r="J61" s="61">
        <f t="shared" si="10"/>
        <v>17.698943321065663</v>
      </c>
      <c r="K61" s="61">
        <f t="shared" si="11"/>
        <v>-9.1167656800950504E-3</v>
      </c>
      <c r="L61" s="61">
        <f t="shared" si="12"/>
        <v>-1.8699398086442956E-2</v>
      </c>
      <c r="M61" s="61">
        <f t="shared" ca="1" si="4"/>
        <v>-7.0711665954515321E-3</v>
      </c>
      <c r="N61" s="61">
        <f t="shared" ca="1" si="13"/>
        <v>6.8977082757516228E-6</v>
      </c>
      <c r="O61" s="177">
        <f t="shared" ca="1" si="14"/>
        <v>149276.65505444765</v>
      </c>
      <c r="P61" s="61">
        <f t="shared" ca="1" si="15"/>
        <v>84655964.81522049</v>
      </c>
      <c r="Q61" s="61">
        <f t="shared" ca="1" si="16"/>
        <v>9078278.0389201287</v>
      </c>
      <c r="R61">
        <f t="shared" ca="1" si="5"/>
        <v>2.6263488488301821E-3</v>
      </c>
    </row>
    <row r="62" spans="1:18">
      <c r="A62" s="174">
        <v>20551</v>
      </c>
      <c r="B62" s="174">
        <v>-8.3142280263695592E-3</v>
      </c>
      <c r="C62" s="174">
        <v>1</v>
      </c>
      <c r="D62" s="176">
        <f t="shared" si="6"/>
        <v>2.0550999999999999</v>
      </c>
      <c r="E62" s="176">
        <f t="shared" si="6"/>
        <v>-8.3142280263695592E-3</v>
      </c>
      <c r="F62" s="61">
        <f t="shared" si="7"/>
        <v>2.0550999999999999</v>
      </c>
      <c r="G62" s="61">
        <f t="shared" si="7"/>
        <v>-8.3142280263695592E-3</v>
      </c>
      <c r="H62" s="61">
        <f t="shared" si="8"/>
        <v>4.2234360099999995</v>
      </c>
      <c r="I62" s="61">
        <f t="shared" si="9"/>
        <v>8.6795833441509984</v>
      </c>
      <c r="J62" s="61">
        <f t="shared" si="10"/>
        <v>17.837411730564718</v>
      </c>
      <c r="K62" s="61">
        <f t="shared" si="11"/>
        <v>-1.708657001699208E-2</v>
      </c>
      <c r="L62" s="61">
        <f t="shared" si="12"/>
        <v>-3.5114610041920423E-2</v>
      </c>
      <c r="M62" s="61">
        <f t="shared" ca="1" si="4"/>
        <v>-7.1741822529758636E-3</v>
      </c>
      <c r="N62" s="61">
        <f t="shared" ca="1" si="13"/>
        <v>1.2997043654328295E-6</v>
      </c>
      <c r="O62" s="177">
        <f t="shared" ca="1" si="14"/>
        <v>166271.25367925814</v>
      </c>
      <c r="P62" s="61">
        <f t="shared" ca="1" si="15"/>
        <v>84363448.087868452</v>
      </c>
      <c r="Q62" s="61">
        <f t="shared" ca="1" si="16"/>
        <v>9019148.0305706505</v>
      </c>
      <c r="R62">
        <f t="shared" ca="1" si="5"/>
        <v>-1.1400457733936956E-3</v>
      </c>
    </row>
    <row r="63" spans="1:18">
      <c r="A63" s="174">
        <v>20554</v>
      </c>
      <c r="B63" s="174">
        <v>-7.6370185171318727E-3</v>
      </c>
      <c r="C63" s="174">
        <v>1</v>
      </c>
      <c r="D63" s="176">
        <f t="shared" si="6"/>
        <v>2.0554000000000001</v>
      </c>
      <c r="E63" s="176">
        <f t="shared" si="6"/>
        <v>-7.6370185171318727E-3</v>
      </c>
      <c r="F63" s="61">
        <f t="shared" si="7"/>
        <v>2.0554000000000001</v>
      </c>
      <c r="G63" s="61">
        <f t="shared" si="7"/>
        <v>-7.6370185171318727E-3</v>
      </c>
      <c r="H63" s="61">
        <f t="shared" si="8"/>
        <v>4.2246691600000004</v>
      </c>
      <c r="I63" s="61">
        <f t="shared" si="9"/>
        <v>8.6833849914640009</v>
      </c>
      <c r="J63" s="61">
        <f t="shared" si="10"/>
        <v>17.84782951145511</v>
      </c>
      <c r="K63" s="61">
        <f t="shared" si="11"/>
        <v>-1.5697127860112851E-2</v>
      </c>
      <c r="L63" s="61">
        <f t="shared" si="12"/>
        <v>-3.2263876603675953E-2</v>
      </c>
      <c r="M63" s="61">
        <f t="shared" ca="1" si="4"/>
        <v>-7.1819240106159934E-3</v>
      </c>
      <c r="N63" s="61">
        <f t="shared" ca="1" si="13"/>
        <v>2.0711100986093163E-7</v>
      </c>
      <c r="O63" s="177">
        <f t="shared" ca="1" si="14"/>
        <v>167576.17039061961</v>
      </c>
      <c r="P63" s="61">
        <f t="shared" ca="1" si="15"/>
        <v>84341257.802269876</v>
      </c>
      <c r="Q63" s="61">
        <f t="shared" ca="1" si="16"/>
        <v>9014694.7814037651</v>
      </c>
      <c r="R63">
        <f t="shared" ca="1" si="5"/>
        <v>-4.5509450651587922E-4</v>
      </c>
    </row>
    <row r="64" spans="1:18">
      <c r="A64" s="174">
        <v>20577</v>
      </c>
      <c r="B64" s="174">
        <v>-1.0545476332295823E-2</v>
      </c>
      <c r="C64" s="174">
        <v>1</v>
      </c>
      <c r="D64" s="176">
        <f t="shared" si="6"/>
        <v>2.0577000000000001</v>
      </c>
      <c r="E64" s="176">
        <f t="shared" si="6"/>
        <v>-1.0545476332295823E-2</v>
      </c>
      <c r="F64" s="61">
        <f t="shared" si="7"/>
        <v>2.0577000000000001</v>
      </c>
      <c r="G64" s="61">
        <f t="shared" si="7"/>
        <v>-1.0545476332295823E-2</v>
      </c>
      <c r="H64" s="61">
        <f t="shared" si="8"/>
        <v>4.2341292900000003</v>
      </c>
      <c r="I64" s="61">
        <f t="shared" si="9"/>
        <v>8.7125678400330013</v>
      </c>
      <c r="J64" s="61">
        <f t="shared" si="10"/>
        <v>17.927850844435909</v>
      </c>
      <c r="K64" s="61">
        <f t="shared" si="11"/>
        <v>-2.1699426648965115E-2</v>
      </c>
      <c r="L64" s="61">
        <f t="shared" si="12"/>
        <v>-4.4650910215575518E-2</v>
      </c>
      <c r="M64" s="61">
        <f t="shared" ca="1" si="4"/>
        <v>-7.2413497248400918E-3</v>
      </c>
      <c r="N64" s="61">
        <f t="shared" ca="1" si="13"/>
        <v>1.0917252638096918E-5</v>
      </c>
      <c r="O64" s="177">
        <f t="shared" ca="1" si="14"/>
        <v>177718.46404459653</v>
      </c>
      <c r="P64" s="61">
        <f t="shared" ca="1" si="15"/>
        <v>84169969.906496242</v>
      </c>
      <c r="Q64" s="61">
        <f t="shared" ca="1" si="16"/>
        <v>8980468.1128448825</v>
      </c>
      <c r="R64">
        <f t="shared" ca="1" si="5"/>
        <v>-3.3041266074557308E-3</v>
      </c>
    </row>
    <row r="65" spans="1:18">
      <c r="A65" s="174">
        <v>20631.5</v>
      </c>
      <c r="B65" s="174">
        <v>-6.7466256399881762E-3</v>
      </c>
      <c r="C65" s="174">
        <v>1</v>
      </c>
      <c r="D65" s="176">
        <f t="shared" si="6"/>
        <v>2.0631499999999998</v>
      </c>
      <c r="E65" s="176">
        <f t="shared" si="6"/>
        <v>-6.7466256399881762E-3</v>
      </c>
      <c r="F65" s="61">
        <f t="shared" si="7"/>
        <v>2.0631499999999998</v>
      </c>
      <c r="G65" s="61">
        <f t="shared" si="7"/>
        <v>-6.7466256399881762E-3</v>
      </c>
      <c r="H65" s="61">
        <f t="shared" si="8"/>
        <v>4.2565879224999996</v>
      </c>
      <c r="I65" s="61">
        <f t="shared" si="9"/>
        <v>8.781979372305873</v>
      </c>
      <c r="J65" s="61">
        <f t="shared" si="10"/>
        <v>18.118540741972861</v>
      </c>
      <c r="K65" s="61">
        <f t="shared" si="11"/>
        <v>-1.3919300689141604E-2</v>
      </c>
      <c r="L65" s="61">
        <f t="shared" si="12"/>
        <v>-2.8717605216802496E-2</v>
      </c>
      <c r="M65" s="61">
        <f t="shared" ca="1" si="4"/>
        <v>-7.3826730634030252E-3</v>
      </c>
      <c r="N65" s="61">
        <f t="shared" ca="1" si="13"/>
        <v>4.0455632483266824E-7</v>
      </c>
      <c r="O65" s="177">
        <f t="shared" ca="1" si="14"/>
        <v>202703.0312231491</v>
      </c>
      <c r="P65" s="61">
        <f t="shared" ca="1" si="15"/>
        <v>83755913.971042901</v>
      </c>
      <c r="Q65" s="61">
        <f t="shared" ca="1" si="16"/>
        <v>8898770.5209504142</v>
      </c>
      <c r="R65">
        <f t="shared" ca="1" si="5"/>
        <v>6.3604742341484902E-4</v>
      </c>
    </row>
    <row r="66" spans="1:18">
      <c r="A66" s="174">
        <v>21196.5</v>
      </c>
      <c r="B66" s="174">
        <v>-1.4805904418422795E-2</v>
      </c>
      <c r="C66" s="174">
        <v>1</v>
      </c>
      <c r="D66" s="176">
        <f t="shared" si="6"/>
        <v>2.11965</v>
      </c>
      <c r="E66" s="176">
        <f t="shared" si="6"/>
        <v>-1.4805904418422795E-2</v>
      </c>
      <c r="F66" s="61">
        <f t="shared" si="7"/>
        <v>2.11965</v>
      </c>
      <c r="G66" s="61">
        <f t="shared" si="7"/>
        <v>-1.4805904418422795E-2</v>
      </c>
      <c r="H66" s="61">
        <f t="shared" si="8"/>
        <v>4.4929161225000005</v>
      </c>
      <c r="I66" s="61">
        <f t="shared" si="9"/>
        <v>9.5234096590571262</v>
      </c>
      <c r="J66" s="61">
        <f t="shared" si="10"/>
        <v>20.186295283820439</v>
      </c>
      <c r="K66" s="61">
        <f t="shared" si="11"/>
        <v>-3.1383335300509879E-2</v>
      </c>
      <c r="L66" s="61">
        <f t="shared" si="12"/>
        <v>-6.6521686669725771E-2</v>
      </c>
      <c r="M66" s="61">
        <f t="shared" ca="1" si="4"/>
        <v>-8.8900506799789308E-3</v>
      </c>
      <c r="N66" s="61">
        <f t="shared" ca="1" si="13"/>
        <v>3.4997325454660242E-5</v>
      </c>
      <c r="O66" s="177">
        <f t="shared" ca="1" si="14"/>
        <v>526278.16037633736</v>
      </c>
      <c r="P66" s="61">
        <f t="shared" ca="1" si="15"/>
        <v>78808703.295086518</v>
      </c>
      <c r="Q66" s="61">
        <f t="shared" ca="1" si="16"/>
        <v>8006451.0724178907</v>
      </c>
      <c r="R66">
        <f t="shared" ca="1" si="5"/>
        <v>-5.9158537384438638E-3</v>
      </c>
    </row>
    <row r="67" spans="1:18">
      <c r="A67" s="174">
        <v>21199.5</v>
      </c>
      <c r="B67" s="174">
        <v>-8.9316732350417788E-3</v>
      </c>
      <c r="C67" s="174">
        <v>1</v>
      </c>
      <c r="D67" s="176">
        <f t="shared" si="6"/>
        <v>2.1199499999999998</v>
      </c>
      <c r="E67" s="176">
        <f t="shared" si="6"/>
        <v>-8.9316732350417788E-3</v>
      </c>
      <c r="F67" s="61">
        <f t="shared" si="7"/>
        <v>2.1199499999999998</v>
      </c>
      <c r="G67" s="61">
        <f t="shared" si="7"/>
        <v>-8.9316732350417788E-3</v>
      </c>
      <c r="H67" s="61">
        <f t="shared" si="8"/>
        <v>4.4941880024999987</v>
      </c>
      <c r="I67" s="61">
        <f t="shared" si="9"/>
        <v>9.5274538558998714</v>
      </c>
      <c r="J67" s="61">
        <f t="shared" si="10"/>
        <v>20.197725801814929</v>
      </c>
      <c r="K67" s="61">
        <f t="shared" si="11"/>
        <v>-1.8934700674626818E-2</v>
      </c>
      <c r="L67" s="61">
        <f t="shared" si="12"/>
        <v>-4.0140618695175122E-2</v>
      </c>
      <c r="M67" s="61">
        <f t="shared" ca="1" si="4"/>
        <v>-8.8982602997958737E-3</v>
      </c>
      <c r="N67" s="61">
        <f t="shared" ca="1" si="13"/>
        <v>1.1164242417470439E-9</v>
      </c>
      <c r="O67" s="177">
        <f t="shared" ca="1" si="14"/>
        <v>528245.74534085055</v>
      </c>
      <c r="P67" s="61">
        <f t="shared" ca="1" si="15"/>
        <v>78779365.13653785</v>
      </c>
      <c r="Q67" s="61">
        <f t="shared" ca="1" si="16"/>
        <v>8001511.7497852398</v>
      </c>
      <c r="R67">
        <f t="shared" ca="1" si="5"/>
        <v>-3.3412935245905051E-5</v>
      </c>
    </row>
    <row r="68" spans="1:18">
      <c r="A68" s="174">
        <v>22547.5</v>
      </c>
      <c r="B68" s="174">
        <v>-7.8454889219986557E-3</v>
      </c>
      <c r="C68" s="174">
        <v>1</v>
      </c>
      <c r="D68" s="176">
        <f t="shared" si="6"/>
        <v>2.25475</v>
      </c>
      <c r="E68" s="176">
        <f t="shared" si="6"/>
        <v>-7.8454889219986557E-3</v>
      </c>
      <c r="F68" s="61">
        <f t="shared" si="7"/>
        <v>2.25475</v>
      </c>
      <c r="G68" s="61">
        <f t="shared" si="7"/>
        <v>-7.8454889219986557E-3</v>
      </c>
      <c r="H68" s="61">
        <f t="shared" si="8"/>
        <v>5.0838975624999998</v>
      </c>
      <c r="I68" s="61">
        <f t="shared" si="9"/>
        <v>11.462918029046875</v>
      </c>
      <c r="J68" s="61">
        <f t="shared" si="10"/>
        <v>25.846014425993442</v>
      </c>
      <c r="K68" s="61">
        <f t="shared" si="11"/>
        <v>-1.7689616146876468E-2</v>
      </c>
      <c r="L68" s="61">
        <f t="shared" si="12"/>
        <v>-3.9885662007169718E-2</v>
      </c>
      <c r="M68" s="61">
        <f t="shared" ca="1" si="4"/>
        <v>-1.280711259188299E-2</v>
      </c>
      <c r="N68" s="61">
        <f t="shared" ca="1" si="13"/>
        <v>2.4617709441556484E-5</v>
      </c>
      <c r="O68" s="177">
        <f t="shared" ca="1" si="14"/>
        <v>1492641.8398328556</v>
      </c>
      <c r="P68" s="61">
        <f t="shared" ca="1" si="15"/>
        <v>62793115.999297455</v>
      </c>
      <c r="Q68" s="61">
        <f t="shared" ca="1" si="16"/>
        <v>5638979.2701334376</v>
      </c>
      <c r="R68">
        <f t="shared" ca="1" si="5"/>
        <v>4.9616236698843338E-3</v>
      </c>
    </row>
    <row r="69" spans="1:18">
      <c r="A69" s="174">
        <v>22552</v>
      </c>
      <c r="B69" s="174">
        <v>-8.7464401887266483E-3</v>
      </c>
      <c r="C69" s="174">
        <v>1</v>
      </c>
      <c r="D69" s="176">
        <f t="shared" si="6"/>
        <v>2.2551999999999999</v>
      </c>
      <c r="E69" s="176">
        <f t="shared" si="6"/>
        <v>-8.7464401887266483E-3</v>
      </c>
      <c r="F69" s="61">
        <f t="shared" si="7"/>
        <v>2.2551999999999999</v>
      </c>
      <c r="G69" s="61">
        <f t="shared" si="7"/>
        <v>-8.7464401887266483E-3</v>
      </c>
      <c r="H69" s="61">
        <f t="shared" si="8"/>
        <v>5.0859270399999996</v>
      </c>
      <c r="I69" s="61">
        <f t="shared" si="9"/>
        <v>11.469782660607999</v>
      </c>
      <c r="J69" s="61">
        <f t="shared" si="10"/>
        <v>25.866653856203158</v>
      </c>
      <c r="K69" s="61">
        <f t="shared" si="11"/>
        <v>-1.9724971913616336E-2</v>
      </c>
      <c r="L69" s="61">
        <f t="shared" si="12"/>
        <v>-4.4483756659587557E-2</v>
      </c>
      <c r="M69" s="61">
        <f t="shared" ca="1" si="4"/>
        <v>-1.2820896656072125E-2</v>
      </c>
      <c r="N69" s="61">
        <f t="shared" ca="1" si="13"/>
        <v>1.6601195504293387E-5</v>
      </c>
      <c r="O69" s="177">
        <f t="shared" ca="1" si="14"/>
        <v>1495750.9434708031</v>
      </c>
      <c r="P69" s="61">
        <f t="shared" ca="1" si="15"/>
        <v>62731716.668032415</v>
      </c>
      <c r="Q69" s="61">
        <f t="shared" ca="1" si="16"/>
        <v>5630802.7463807659</v>
      </c>
      <c r="R69">
        <f t="shared" ca="1" si="5"/>
        <v>4.0744564673454772E-3</v>
      </c>
    </row>
    <row r="70" spans="1:18">
      <c r="A70" s="174">
        <v>22557.5</v>
      </c>
      <c r="B70" s="174">
        <v>-7.7254414290280904E-3</v>
      </c>
      <c r="C70" s="174">
        <v>1</v>
      </c>
      <c r="D70" s="176">
        <f t="shared" si="6"/>
        <v>2.2557499999999999</v>
      </c>
      <c r="E70" s="176">
        <f t="shared" si="6"/>
        <v>-7.7254414290280904E-3</v>
      </c>
      <c r="F70" s="61">
        <f t="shared" si="7"/>
        <v>2.2557499999999999</v>
      </c>
      <c r="G70" s="61">
        <f t="shared" si="7"/>
        <v>-7.7254414290280904E-3</v>
      </c>
      <c r="H70" s="61">
        <f t="shared" si="8"/>
        <v>5.0884080624999992</v>
      </c>
      <c r="I70" s="61">
        <f t="shared" si="9"/>
        <v>11.478176486984372</v>
      </c>
      <c r="J70" s="61">
        <f t="shared" si="10"/>
        <v>25.891896610514998</v>
      </c>
      <c r="K70" s="61">
        <f t="shared" si="11"/>
        <v>-1.7426664503530115E-2</v>
      </c>
      <c r="L70" s="61">
        <f t="shared" si="12"/>
        <v>-3.9310198453838055E-2</v>
      </c>
      <c r="M70" s="61">
        <f t="shared" ca="1" si="4"/>
        <v>-1.2837750489690263E-2</v>
      </c>
      <c r="N70" s="61">
        <f t="shared" ca="1" si="13"/>
        <v>2.613570393172854E-5</v>
      </c>
      <c r="O70" s="177">
        <f t="shared" ca="1" si="14"/>
        <v>1499546.9311520082</v>
      </c>
      <c r="P70" s="61">
        <f t="shared" ca="1" si="15"/>
        <v>62656613.893570147</v>
      </c>
      <c r="Q70" s="61">
        <f t="shared" ca="1" si="16"/>
        <v>5620808.4237208925</v>
      </c>
      <c r="R70">
        <f t="shared" ca="1" si="5"/>
        <v>5.1123090606621721E-3</v>
      </c>
    </row>
    <row r="71" spans="1:18">
      <c r="A71" s="174">
        <v>22558</v>
      </c>
      <c r="B71" s="174">
        <v>-8.7144448535559482E-3</v>
      </c>
      <c r="C71" s="174">
        <v>1</v>
      </c>
      <c r="D71" s="176">
        <f t="shared" si="6"/>
        <v>2.2557999999999998</v>
      </c>
      <c r="E71" s="176">
        <f t="shared" si="6"/>
        <v>-8.7144448535559482E-3</v>
      </c>
      <c r="F71" s="61">
        <f t="shared" si="7"/>
        <v>2.2557999999999998</v>
      </c>
      <c r="G71" s="61">
        <f t="shared" si="7"/>
        <v>-8.7144448535559482E-3</v>
      </c>
      <c r="H71" s="61">
        <f t="shared" si="8"/>
        <v>5.0886336399999994</v>
      </c>
      <c r="I71" s="61">
        <f t="shared" si="9"/>
        <v>11.478939765111997</v>
      </c>
      <c r="J71" s="61">
        <f t="shared" si="10"/>
        <v>25.894192322139642</v>
      </c>
      <c r="K71" s="61">
        <f t="shared" si="11"/>
        <v>-1.9658044700651505E-2</v>
      </c>
      <c r="L71" s="61">
        <f t="shared" si="12"/>
        <v>-4.4344617235729661E-2</v>
      </c>
      <c r="M71" s="61">
        <f t="shared" ca="1" si="4"/>
        <v>-1.2839283018785751E-2</v>
      </c>
      <c r="N71" s="61">
        <f t="shared" ca="1" si="13"/>
        <v>1.7014289889336365E-5</v>
      </c>
      <c r="O71" s="177">
        <f t="shared" ca="1" si="14"/>
        <v>1499891.8001277756</v>
      </c>
      <c r="P71" s="61">
        <f t="shared" ca="1" si="15"/>
        <v>62649783.148632407</v>
      </c>
      <c r="Q71" s="61">
        <f t="shared" ca="1" si="16"/>
        <v>5619899.8064635601</v>
      </c>
      <c r="R71">
        <f t="shared" ca="1" si="5"/>
        <v>4.1248381652298025E-3</v>
      </c>
    </row>
    <row r="72" spans="1:18">
      <c r="A72" s="174">
        <v>22569.5</v>
      </c>
      <c r="B72" s="174">
        <v>-7.2616763266522607E-3</v>
      </c>
      <c r="C72" s="174">
        <v>1</v>
      </c>
      <c r="D72" s="176">
        <f t="shared" si="6"/>
        <v>2.2569499999999998</v>
      </c>
      <c r="E72" s="176">
        <f t="shared" si="6"/>
        <v>-7.2616763266522607E-3</v>
      </c>
      <c r="F72" s="61">
        <f t="shared" si="7"/>
        <v>2.2569499999999998</v>
      </c>
      <c r="G72" s="61">
        <f t="shared" si="7"/>
        <v>-7.2616763266522607E-3</v>
      </c>
      <c r="H72" s="61">
        <f t="shared" si="8"/>
        <v>5.0938233024999988</v>
      </c>
      <c r="I72" s="61">
        <f t="shared" si="9"/>
        <v>11.496504502577372</v>
      </c>
      <c r="J72" s="61">
        <f t="shared" si="10"/>
        <v>25.947035837091995</v>
      </c>
      <c r="K72" s="61">
        <f t="shared" si="11"/>
        <v>-1.638924038543782E-2</v>
      </c>
      <c r="L72" s="61">
        <f t="shared" si="12"/>
        <v>-3.6989696087913887E-2</v>
      </c>
      <c r="M72" s="61">
        <f t="shared" ca="1" si="4"/>
        <v>-1.2874547858516432E-2</v>
      </c>
      <c r="N72" s="61">
        <f t="shared" ca="1" si="13"/>
        <v>3.1504326833211247E-5</v>
      </c>
      <c r="O72" s="177">
        <f t="shared" ca="1" si="14"/>
        <v>1507813.5441823427</v>
      </c>
      <c r="P72" s="61">
        <f t="shared" ca="1" si="15"/>
        <v>62492528.374257408</v>
      </c>
      <c r="Q72" s="61">
        <f t="shared" ca="1" si="16"/>
        <v>5598999.7187581677</v>
      </c>
      <c r="R72">
        <f t="shared" ca="1" si="5"/>
        <v>5.6128715318641709E-3</v>
      </c>
    </row>
    <row r="73" spans="1:18">
      <c r="A73" s="174">
        <v>22572</v>
      </c>
      <c r="B73" s="174">
        <v>-8.9067653610385624E-3</v>
      </c>
      <c r="C73" s="174">
        <v>1</v>
      </c>
      <c r="D73" s="176">
        <f t="shared" si="6"/>
        <v>2.2572000000000001</v>
      </c>
      <c r="E73" s="176">
        <f t="shared" si="6"/>
        <v>-8.9067653610385624E-3</v>
      </c>
      <c r="F73" s="61">
        <f t="shared" si="7"/>
        <v>2.2572000000000001</v>
      </c>
      <c r="G73" s="61">
        <f t="shared" si="7"/>
        <v>-8.9067653610385624E-3</v>
      </c>
      <c r="H73" s="61">
        <f t="shared" si="8"/>
        <v>5.0949518400000002</v>
      </c>
      <c r="I73" s="61">
        <f t="shared" si="9"/>
        <v>11.500325293248</v>
      </c>
      <c r="J73" s="61">
        <f t="shared" si="10"/>
        <v>25.958534251919389</v>
      </c>
      <c r="K73" s="61">
        <f t="shared" si="11"/>
        <v>-2.0104350772936243E-2</v>
      </c>
      <c r="L73" s="61">
        <f t="shared" si="12"/>
        <v>-4.5379540564671687E-2</v>
      </c>
      <c r="M73" s="61">
        <f t="shared" ca="1" si="4"/>
        <v>-1.2882218356057247E-2</v>
      </c>
      <c r="N73" s="61">
        <f t="shared" ca="1" si="13"/>
        <v>1.5804226515603031E-5</v>
      </c>
      <c r="O73" s="177">
        <f t="shared" ca="1" si="14"/>
        <v>1509533.0469307867</v>
      </c>
      <c r="P73" s="61">
        <f t="shared" ca="1" si="15"/>
        <v>62458305.209312111</v>
      </c>
      <c r="Q73" s="61">
        <f t="shared" ca="1" si="16"/>
        <v>5594455.7550996291</v>
      </c>
      <c r="R73">
        <f t="shared" ca="1" si="5"/>
        <v>3.9754529950186846E-3</v>
      </c>
    </row>
    <row r="74" spans="1:18">
      <c r="A74" s="174">
        <v>22572.5</v>
      </c>
      <c r="B74" s="174">
        <v>-8.0957848258892389E-3</v>
      </c>
      <c r="C74" s="174">
        <v>1</v>
      </c>
      <c r="D74" s="176">
        <f t="shared" si="6"/>
        <v>2.25725</v>
      </c>
      <c r="E74" s="176">
        <f t="shared" si="6"/>
        <v>-8.0957848258892389E-3</v>
      </c>
      <c r="F74" s="61">
        <f t="shared" si="7"/>
        <v>2.25725</v>
      </c>
      <c r="G74" s="61">
        <f t="shared" si="7"/>
        <v>-8.0957848258892389E-3</v>
      </c>
      <c r="H74" s="61">
        <f t="shared" si="8"/>
        <v>5.0951775625</v>
      </c>
      <c r="I74" s="61">
        <f t="shared" si="9"/>
        <v>11.501089552953125</v>
      </c>
      <c r="J74" s="61">
        <f t="shared" si="10"/>
        <v>25.960834393403442</v>
      </c>
      <c r="K74" s="61">
        <f t="shared" si="11"/>
        <v>-1.8274210298238485E-2</v>
      </c>
      <c r="L74" s="61">
        <f t="shared" si="12"/>
        <v>-4.1249461195698819E-2</v>
      </c>
      <c r="M74" s="61">
        <f t="shared" ca="1" si="4"/>
        <v>-1.2883752636766874E-2</v>
      </c>
      <c r="N74" s="61">
        <f t="shared" ca="1" si="13"/>
        <v>2.2924635758000369E-5</v>
      </c>
      <c r="O74" s="177">
        <f t="shared" ca="1" si="14"/>
        <v>1509876.8346242656</v>
      </c>
      <c r="P74" s="61">
        <f t="shared" ca="1" si="15"/>
        <v>62451458.980167672</v>
      </c>
      <c r="Q74" s="61">
        <f t="shared" ca="1" si="16"/>
        <v>5593546.9429490734</v>
      </c>
      <c r="R74">
        <f t="shared" ca="1" si="5"/>
        <v>4.7879678108776347E-3</v>
      </c>
    </row>
    <row r="75" spans="1:18">
      <c r="A75" s="174">
        <v>23576.5</v>
      </c>
      <c r="B75" s="174">
        <v>-1.7968218356381203E-2</v>
      </c>
      <c r="C75" s="174">
        <v>1</v>
      </c>
      <c r="D75" s="176">
        <f t="shared" si="6"/>
        <v>2.35765</v>
      </c>
      <c r="E75" s="176">
        <f t="shared" si="6"/>
        <v>-1.7968218356381203E-2</v>
      </c>
      <c r="F75" s="61">
        <f t="shared" si="7"/>
        <v>2.35765</v>
      </c>
      <c r="G75" s="61">
        <f t="shared" si="7"/>
        <v>-1.7968218356381203E-2</v>
      </c>
      <c r="H75" s="61">
        <f t="shared" si="8"/>
        <v>5.5585135225000002</v>
      </c>
      <c r="I75" s="61">
        <f t="shared" si="9"/>
        <v>13.105029406322126</v>
      </c>
      <c r="J75" s="61">
        <f t="shared" si="10"/>
        <v>30.897072579815362</v>
      </c>
      <c r="K75" s="61">
        <f t="shared" si="11"/>
        <v>-4.2362770007922143E-2</v>
      </c>
      <c r="L75" s="61">
        <f t="shared" si="12"/>
        <v>-9.9876584709177638E-2</v>
      </c>
      <c r="M75" s="61">
        <f t="shared" ca="1" si="4"/>
        <v>-1.6086418259568788E-2</v>
      </c>
      <c r="N75" s="61">
        <f t="shared" ca="1" si="13"/>
        <v>3.5411716043632149E-6</v>
      </c>
      <c r="O75" s="177">
        <f t="shared" ca="1" si="14"/>
        <v>2092771.7680512238</v>
      </c>
      <c r="P75" s="61">
        <f t="shared" ca="1" si="15"/>
        <v>47846410.545662463</v>
      </c>
      <c r="Q75" s="61">
        <f t="shared" ca="1" si="16"/>
        <v>3783252.1041491549</v>
      </c>
      <c r="R75">
        <f t="shared" ca="1" si="5"/>
        <v>-1.8818000968124152E-3</v>
      </c>
    </row>
    <row r="76" spans="1:18">
      <c r="A76" s="174">
        <v>23599.5</v>
      </c>
      <c r="B76" s="174">
        <v>-1.7714830581764471E-2</v>
      </c>
      <c r="C76" s="174">
        <v>1</v>
      </c>
      <c r="D76" s="176">
        <f t="shared" si="6"/>
        <v>2.35995</v>
      </c>
      <c r="E76" s="176">
        <f t="shared" si="6"/>
        <v>-1.7714830581764471E-2</v>
      </c>
      <c r="F76" s="61">
        <f t="shared" si="7"/>
        <v>2.35995</v>
      </c>
      <c r="G76" s="61">
        <f t="shared" si="7"/>
        <v>-1.7714830581764471E-2</v>
      </c>
      <c r="H76" s="61">
        <f t="shared" si="8"/>
        <v>5.5693640024999995</v>
      </c>
      <c r="I76" s="61">
        <f t="shared" si="9"/>
        <v>13.143420577699874</v>
      </c>
      <c r="J76" s="61">
        <f t="shared" si="10"/>
        <v>31.017815392342818</v>
      </c>
      <c r="K76" s="61">
        <f t="shared" si="11"/>
        <v>-4.180611443143506E-2</v>
      </c>
      <c r="L76" s="61">
        <f t="shared" si="12"/>
        <v>-9.8660339752465173E-2</v>
      </c>
      <c r="M76" s="61">
        <f t="shared" ca="1" si="4"/>
        <v>-1.6162639537375872E-2</v>
      </c>
      <c r="N76" s="61">
        <f t="shared" ca="1" si="13"/>
        <v>2.4092970382801676E-6</v>
      </c>
      <c r="O76" s="177">
        <f t="shared" ca="1" si="14"/>
        <v>2102952.3939677966</v>
      </c>
      <c r="P76" s="61">
        <f t="shared" ca="1" si="15"/>
        <v>47497217.034058839</v>
      </c>
      <c r="Q76" s="61">
        <f t="shared" ca="1" si="16"/>
        <v>3742812.8810439575</v>
      </c>
      <c r="R76">
        <f t="shared" ca="1" si="5"/>
        <v>-1.5521910443885983E-3</v>
      </c>
    </row>
    <row r="77" spans="1:18">
      <c r="A77" s="174">
        <v>23619.5</v>
      </c>
      <c r="B77" s="174">
        <v>-1.2821505584727525E-2</v>
      </c>
      <c r="C77" s="174">
        <v>1</v>
      </c>
      <c r="D77" s="176">
        <f t="shared" si="6"/>
        <v>2.3619500000000002</v>
      </c>
      <c r="E77" s="176">
        <f t="shared" si="6"/>
        <v>-1.2821505584727525E-2</v>
      </c>
      <c r="F77" s="61">
        <f t="shared" si="7"/>
        <v>2.3619500000000002</v>
      </c>
      <c r="G77" s="61">
        <f t="shared" si="7"/>
        <v>-1.2821505584727525E-2</v>
      </c>
      <c r="H77" s="61">
        <f t="shared" si="8"/>
        <v>5.578807802500001</v>
      </c>
      <c r="I77" s="61">
        <f t="shared" si="9"/>
        <v>13.176865089114878</v>
      </c>
      <c r="J77" s="61">
        <f t="shared" si="10"/>
        <v>31.12309649723489</v>
      </c>
      <c r="K77" s="61">
        <f t="shared" si="11"/>
        <v>-3.0283755115847182E-2</v>
      </c>
      <c r="L77" s="61">
        <f t="shared" si="12"/>
        <v>-7.1528715395875256E-2</v>
      </c>
      <c r="M77" s="61">
        <f t="shared" ca="1" si="4"/>
        <v>-1.6229022798220694E-2</v>
      </c>
      <c r="N77" s="61">
        <f t="shared" ca="1" si="13"/>
        <v>1.1611173560252244E-5</v>
      </c>
      <c r="O77" s="177">
        <f t="shared" ca="1" si="14"/>
        <v>2111668.9408625755</v>
      </c>
      <c r="P77" s="61">
        <f t="shared" ca="1" si="15"/>
        <v>47193253.938713044</v>
      </c>
      <c r="Q77" s="61">
        <f t="shared" ca="1" si="16"/>
        <v>3707712.5749971028</v>
      </c>
      <c r="R77">
        <f t="shared" ca="1" si="5"/>
        <v>3.4075172134931681E-3</v>
      </c>
    </row>
    <row r="78" spans="1:18">
      <c r="A78" s="174">
        <v>23665.5</v>
      </c>
      <c r="B78" s="174">
        <v>-1.3220113532424868E-2</v>
      </c>
      <c r="C78" s="174">
        <v>1</v>
      </c>
      <c r="D78" s="176">
        <f t="shared" si="6"/>
        <v>2.3665500000000002</v>
      </c>
      <c r="E78" s="176">
        <f t="shared" si="6"/>
        <v>-1.3220113532424868E-2</v>
      </c>
      <c r="F78" s="61">
        <f t="shared" si="7"/>
        <v>2.3665500000000002</v>
      </c>
      <c r="G78" s="61">
        <f t="shared" si="7"/>
        <v>-1.3220113532424868E-2</v>
      </c>
      <c r="H78" s="61">
        <f t="shared" si="8"/>
        <v>5.6005589025000004</v>
      </c>
      <c r="I78" s="61">
        <f t="shared" si="9"/>
        <v>13.254002670711376</v>
      </c>
      <c r="J78" s="61">
        <f t="shared" si="10"/>
        <v>31.36626002037201</v>
      </c>
      <c r="K78" s="61">
        <f t="shared" si="11"/>
        <v>-3.1286059680160072E-2</v>
      </c>
      <c r="L78" s="61">
        <f t="shared" si="12"/>
        <v>-7.4040024536082827E-2</v>
      </c>
      <c r="M78" s="61">
        <f t="shared" ca="1" si="4"/>
        <v>-1.6382071049924368E-2</v>
      </c>
      <c r="N78" s="61">
        <f t="shared" ca="1" si="13"/>
        <v>9.9979753424716004E-6</v>
      </c>
      <c r="O78" s="177">
        <f t="shared" ca="1" si="14"/>
        <v>2131231.2354194908</v>
      </c>
      <c r="P78" s="61">
        <f t="shared" ca="1" si="15"/>
        <v>46493089.856285952</v>
      </c>
      <c r="Q78" s="61">
        <f t="shared" ca="1" si="16"/>
        <v>3627216.983032648</v>
      </c>
      <c r="R78">
        <f t="shared" ca="1" si="5"/>
        <v>3.1619575174994998E-3</v>
      </c>
    </row>
    <row r="79" spans="1:18">
      <c r="A79" s="174">
        <v>23666</v>
      </c>
      <c r="B79" s="174">
        <v>-1.0910340657554434E-2</v>
      </c>
      <c r="C79" s="174">
        <v>1</v>
      </c>
      <c r="D79" s="176">
        <f t="shared" si="6"/>
        <v>2.3666</v>
      </c>
      <c r="E79" s="176">
        <f t="shared" si="6"/>
        <v>-1.0910340657554434E-2</v>
      </c>
      <c r="F79" s="61">
        <f t="shared" si="7"/>
        <v>2.3666</v>
      </c>
      <c r="G79" s="61">
        <f t="shared" si="7"/>
        <v>-1.0910340657554434E-2</v>
      </c>
      <c r="H79" s="61">
        <f t="shared" si="8"/>
        <v>5.6007955599999999</v>
      </c>
      <c r="I79" s="61">
        <f t="shared" si="9"/>
        <v>13.254842772296</v>
      </c>
      <c r="J79" s="61">
        <f t="shared" si="10"/>
        <v>31.368910904915712</v>
      </c>
      <c r="K79" s="61">
        <f t="shared" si="11"/>
        <v>-2.5820412200168324E-2</v>
      </c>
      <c r="L79" s="61">
        <f t="shared" si="12"/>
        <v>-6.1106587512918357E-2</v>
      </c>
      <c r="M79" s="61">
        <f t="shared" ca="1" si="4"/>
        <v>-1.6383737426500337E-2</v>
      </c>
      <c r="N79" s="61">
        <f t="shared" ca="1" si="13"/>
        <v>2.9958072190307457E-5</v>
      </c>
      <c r="O79" s="177">
        <f t="shared" ca="1" si="14"/>
        <v>2131440.1206924077</v>
      </c>
      <c r="P79" s="61">
        <f t="shared" ca="1" si="15"/>
        <v>46485471.738301873</v>
      </c>
      <c r="Q79" s="61">
        <f t="shared" ca="1" si="16"/>
        <v>3626343.8793657064</v>
      </c>
      <c r="R79">
        <f t="shared" ca="1" si="5"/>
        <v>5.4733967689459036E-3</v>
      </c>
    </row>
    <row r="80" spans="1:18">
      <c r="A80" s="174">
        <v>25712</v>
      </c>
      <c r="B80" s="174">
        <v>-1.8689939638431102E-2</v>
      </c>
      <c r="C80" s="174">
        <v>1</v>
      </c>
      <c r="D80" s="176">
        <f t="shared" si="6"/>
        <v>2.5712000000000002</v>
      </c>
      <c r="E80" s="176">
        <f t="shared" si="6"/>
        <v>-1.8689939638431102E-2</v>
      </c>
      <c r="F80" s="61">
        <f t="shared" si="7"/>
        <v>2.5712000000000002</v>
      </c>
      <c r="G80" s="61">
        <f t="shared" si="7"/>
        <v>-1.8689939638431102E-2</v>
      </c>
      <c r="H80" s="61">
        <f t="shared" si="8"/>
        <v>6.6110694400000005</v>
      </c>
      <c r="I80" s="61">
        <f t="shared" si="9"/>
        <v>16.998381744128004</v>
      </c>
      <c r="J80" s="61">
        <f t="shared" si="10"/>
        <v>43.706239140501928</v>
      </c>
      <c r="K80" s="61">
        <f t="shared" si="11"/>
        <v>-4.8055572798334056E-2</v>
      </c>
      <c r="L80" s="61">
        <f t="shared" si="12"/>
        <v>-0.12356048877907654</v>
      </c>
      <c r="M80" s="61">
        <f t="shared" ca="1" si="4"/>
        <v>-2.3708360849763348E-2</v>
      </c>
      <c r="N80" s="61">
        <f t="shared" ca="1" si="13"/>
        <v>2.5184551454349403E-5</v>
      </c>
      <c r="O80" s="177">
        <f t="shared" ca="1" si="14"/>
        <v>2222891.9498671028</v>
      </c>
      <c r="P80" s="61">
        <f t="shared" ca="1" si="15"/>
        <v>16414329.437819712</v>
      </c>
      <c r="Q80" s="61">
        <f t="shared" ca="1" si="16"/>
        <v>679289.61901347106</v>
      </c>
      <c r="R80">
        <f t="shared" ca="1" si="5"/>
        <v>5.0184212113322454E-3</v>
      </c>
    </row>
    <row r="81" spans="1:18">
      <c r="A81" s="174">
        <v>25885.5</v>
      </c>
      <c r="B81" s="174">
        <v>-1.9601021362997604E-2</v>
      </c>
      <c r="C81" s="174">
        <v>1</v>
      </c>
      <c r="D81" s="176">
        <f t="shared" si="6"/>
        <v>2.5885500000000001</v>
      </c>
      <c r="E81" s="176">
        <f t="shared" si="6"/>
        <v>-1.9601021362997604E-2</v>
      </c>
      <c r="F81" s="61">
        <f t="shared" si="7"/>
        <v>2.5885500000000001</v>
      </c>
      <c r="G81" s="61">
        <f t="shared" si="7"/>
        <v>-1.9601021362997604E-2</v>
      </c>
      <c r="H81" s="61">
        <f t="shared" si="8"/>
        <v>6.7005911025000007</v>
      </c>
      <c r="I81" s="61">
        <f t="shared" si="9"/>
        <v>17.344815098376376</v>
      </c>
      <c r="J81" s="61">
        <f t="shared" si="10"/>
        <v>44.897921122902169</v>
      </c>
      <c r="K81" s="61">
        <f t="shared" si="11"/>
        <v>-5.0738223849187448E-2</v>
      </c>
      <c r="L81" s="61">
        <f t="shared" si="12"/>
        <v>-0.13133842934481418</v>
      </c>
      <c r="M81" s="61">
        <f t="shared" ca="1" si="4"/>
        <v>-2.4376004484200443E-2</v>
      </c>
      <c r="N81" s="61">
        <f t="shared" ca="1" si="13"/>
        <v>2.280046380777201E-5</v>
      </c>
      <c r="O81" s="177">
        <f t="shared" ca="1" si="14"/>
        <v>2159406.1230747732</v>
      </c>
      <c r="P81" s="61">
        <f t="shared" ca="1" si="15"/>
        <v>14232964.595779845</v>
      </c>
      <c r="Q81" s="61">
        <f t="shared" ca="1" si="16"/>
        <v>517723.56294923223</v>
      </c>
      <c r="R81">
        <f t="shared" ca="1" si="5"/>
        <v>4.7749831212028394E-3</v>
      </c>
    </row>
    <row r="82" spans="1:18">
      <c r="A82" s="174">
        <v>26761</v>
      </c>
      <c r="B82" s="174">
        <v>-2.5629135717677467E-2</v>
      </c>
      <c r="C82" s="174">
        <v>1</v>
      </c>
      <c r="D82" s="176">
        <f t="shared" si="6"/>
        <v>2.6760999999999999</v>
      </c>
      <c r="E82" s="176">
        <f t="shared" si="6"/>
        <v>-2.5629135717677467E-2</v>
      </c>
      <c r="F82" s="61">
        <f t="shared" si="7"/>
        <v>2.6760999999999999</v>
      </c>
      <c r="G82" s="61">
        <f t="shared" si="7"/>
        <v>-2.5629135717677467E-2</v>
      </c>
      <c r="H82" s="61">
        <f t="shared" si="8"/>
        <v>7.1615112099999996</v>
      </c>
      <c r="I82" s="61">
        <f t="shared" si="9"/>
        <v>19.164920149080999</v>
      </c>
      <c r="J82" s="61">
        <f t="shared" si="10"/>
        <v>51.287242810955661</v>
      </c>
      <c r="K82" s="61">
        <f t="shared" si="11"/>
        <v>-6.8586130094076672E-2</v>
      </c>
      <c r="L82" s="61">
        <f t="shared" si="12"/>
        <v>-0.18354334274475859</v>
      </c>
      <c r="M82" s="61">
        <f t="shared" ca="1" si="4"/>
        <v>-2.7855950932479237E-2</v>
      </c>
      <c r="N82" s="61">
        <f t="shared" ca="1" si="13"/>
        <v>4.9587060008726542E-6</v>
      </c>
      <c r="O82" s="177">
        <f t="shared" ca="1" si="14"/>
        <v>1700068.2302718495</v>
      </c>
      <c r="P82" s="61">
        <f t="shared" ca="1" si="15"/>
        <v>5109404.5872250851</v>
      </c>
      <c r="Q82" s="61">
        <f t="shared" ca="1" si="16"/>
        <v>25676.18061020907</v>
      </c>
      <c r="R82">
        <f t="shared" ca="1" si="5"/>
        <v>2.2268152148017702E-3</v>
      </c>
    </row>
    <row r="83" spans="1:18">
      <c r="A83" s="174">
        <v>26769.5</v>
      </c>
      <c r="B83" s="174">
        <v>-2.5396756434099148E-2</v>
      </c>
      <c r="C83" s="174">
        <v>1</v>
      </c>
      <c r="D83" s="176">
        <f t="shared" si="6"/>
        <v>2.6769500000000002</v>
      </c>
      <c r="E83" s="176">
        <f t="shared" si="6"/>
        <v>-2.5396756434099148E-2</v>
      </c>
      <c r="F83" s="61">
        <f t="shared" si="7"/>
        <v>2.6769500000000002</v>
      </c>
      <c r="G83" s="61">
        <f t="shared" si="7"/>
        <v>-2.5396756434099148E-2</v>
      </c>
      <c r="H83" s="61">
        <f t="shared" si="8"/>
        <v>7.1660613025000011</v>
      </c>
      <c r="I83" s="61">
        <f t="shared" si="9"/>
        <v>19.183187803727378</v>
      </c>
      <c r="J83" s="61">
        <f t="shared" si="10"/>
        <v>51.352434591188008</v>
      </c>
      <c r="K83" s="61">
        <f t="shared" si="11"/>
        <v>-6.7985847136261726E-2</v>
      </c>
      <c r="L83" s="61">
        <f t="shared" si="12"/>
        <v>-0.18199471349141583</v>
      </c>
      <c r="M83" s="61">
        <f t="shared" ca="1" si="4"/>
        <v>-2.7890644518854049E-2</v>
      </c>
      <c r="N83" s="61">
        <f t="shared" ca="1" si="13"/>
        <v>6.2194777792824663E-6</v>
      </c>
      <c r="O83" s="177">
        <f t="shared" ca="1" si="14"/>
        <v>1694654.3637070891</v>
      </c>
      <c r="P83" s="61">
        <f t="shared" ca="1" si="15"/>
        <v>5039372.5166990748</v>
      </c>
      <c r="Q83" s="61">
        <f t="shared" ca="1" si="16"/>
        <v>23886.593306498609</v>
      </c>
      <c r="R83">
        <f t="shared" ca="1" si="5"/>
        <v>2.4938880847549007E-3</v>
      </c>
    </row>
    <row r="84" spans="1:18">
      <c r="A84" s="174">
        <v>26789.5</v>
      </c>
      <c r="B84" s="174">
        <v>-2.5385301228158536E-2</v>
      </c>
      <c r="C84" s="174">
        <v>1</v>
      </c>
      <c r="D84" s="176">
        <f t="shared" si="6"/>
        <v>2.6789499999999999</v>
      </c>
      <c r="E84" s="176">
        <f t="shared" si="6"/>
        <v>-2.5385301228158536E-2</v>
      </c>
      <c r="F84" s="61">
        <f t="shared" si="7"/>
        <v>2.6789499999999999</v>
      </c>
      <c r="G84" s="61">
        <f t="shared" si="7"/>
        <v>-2.5385301228158536E-2</v>
      </c>
      <c r="H84" s="61">
        <f t="shared" si="8"/>
        <v>7.1767731024999994</v>
      </c>
      <c r="I84" s="61">
        <f t="shared" si="9"/>
        <v>19.226216302942372</v>
      </c>
      <c r="J84" s="61">
        <f t="shared" si="10"/>
        <v>51.506072164767467</v>
      </c>
      <c r="K84" s="61">
        <f t="shared" si="11"/>
        <v>-6.8005952725175303E-2</v>
      </c>
      <c r="L84" s="61">
        <f t="shared" si="12"/>
        <v>-0.18218454705310838</v>
      </c>
      <c r="M84" s="61">
        <f t="shared" ca="1" si="4"/>
        <v>-2.7972345343350608E-2</v>
      </c>
      <c r="N84" s="61">
        <f t="shared" ca="1" si="13"/>
        <v>6.6927972539499269E-6</v>
      </c>
      <c r="O84" s="177">
        <f t="shared" ca="1" si="14"/>
        <v>1681857.4893759892</v>
      </c>
      <c r="P84" s="61">
        <f t="shared" ca="1" si="15"/>
        <v>4876208.5549240233</v>
      </c>
      <c r="Q84" s="61">
        <f t="shared" ca="1" si="16"/>
        <v>19925.31426947386</v>
      </c>
      <c r="R84">
        <f t="shared" ca="1" si="5"/>
        <v>2.5870441151920713E-3</v>
      </c>
    </row>
    <row r="85" spans="1:18">
      <c r="A85" s="174">
        <v>26804</v>
      </c>
      <c r="B85" s="174">
        <v>-2.735951540073614E-2</v>
      </c>
      <c r="C85" s="174">
        <v>1</v>
      </c>
      <c r="D85" s="176">
        <f t="shared" ref="D85:E143" si="17">A85/A$18</f>
        <v>2.6804000000000001</v>
      </c>
      <c r="E85" s="176">
        <f t="shared" si="17"/>
        <v>-2.735951540073614E-2</v>
      </c>
      <c r="F85" s="61">
        <f t="shared" ref="F85:G143" si="18">$C85*D85</f>
        <v>2.6804000000000001</v>
      </c>
      <c r="G85" s="61">
        <f t="shared" si="18"/>
        <v>-2.735951540073614E-2</v>
      </c>
      <c r="H85" s="61">
        <f t="shared" si="8"/>
        <v>7.1845441600000006</v>
      </c>
      <c r="I85" s="61">
        <f t="shared" si="9"/>
        <v>19.257452166464002</v>
      </c>
      <c r="J85" s="61">
        <f t="shared" si="10"/>
        <v>51.617674786990115</v>
      </c>
      <c r="K85" s="61">
        <f t="shared" si="11"/>
        <v>-7.3334445080133148E-2</v>
      </c>
      <c r="L85" s="61">
        <f t="shared" si="12"/>
        <v>-0.19656564659278891</v>
      </c>
      <c r="M85" s="61">
        <f t="shared" ref="M85:M148" ca="1" si="19">+E$4+E$5*D85+E$6*D85^2</f>
        <v>-2.803163887179845E-2</v>
      </c>
      <c r="N85" s="61">
        <f t="shared" ca="1" si="13"/>
        <v>4.5174996035284901E-7</v>
      </c>
      <c r="O85" s="177">
        <f t="shared" ca="1" si="14"/>
        <v>1672529.1954203681</v>
      </c>
      <c r="P85" s="61">
        <f t="shared" ca="1" si="15"/>
        <v>4759343.1945703942</v>
      </c>
      <c r="Q85" s="61">
        <f t="shared" ca="1" si="16"/>
        <v>17273.346863566803</v>
      </c>
      <c r="R85">
        <f t="shared" ref="R85:R148" ca="1" si="20">+E85-M85</f>
        <v>6.7212347106231085E-4</v>
      </c>
    </row>
    <row r="86" spans="1:18">
      <c r="A86" s="174">
        <v>26804</v>
      </c>
      <c r="B86" s="174">
        <v>-2.6559515399117967E-2</v>
      </c>
      <c r="C86" s="174">
        <v>1</v>
      </c>
      <c r="D86" s="176">
        <f t="shared" si="17"/>
        <v>2.6804000000000001</v>
      </c>
      <c r="E86" s="176">
        <f t="shared" si="17"/>
        <v>-2.6559515399117967E-2</v>
      </c>
      <c r="F86" s="61">
        <f t="shared" si="18"/>
        <v>2.6804000000000001</v>
      </c>
      <c r="G86" s="61">
        <f t="shared" si="18"/>
        <v>-2.6559515399117967E-2</v>
      </c>
      <c r="H86" s="61">
        <f t="shared" ref="H86:H149" si="21">C86*D86*D86</f>
        <v>7.1845441600000006</v>
      </c>
      <c r="I86" s="61">
        <f t="shared" ref="I86:I149" si="22">C86*D86*D86*D86</f>
        <v>19.257452166464002</v>
      </c>
      <c r="J86" s="61">
        <f t="shared" ref="J86:J149" si="23">C86*D86*D86*D86*D86</f>
        <v>51.617674786990115</v>
      </c>
      <c r="K86" s="61">
        <f t="shared" ref="K86:K149" si="24">C86*E86*D86</f>
        <v>-7.1190125075795807E-2</v>
      </c>
      <c r="L86" s="61">
        <f t="shared" ref="L86:L149" si="25">C86*E86*D86*D86</f>
        <v>-0.19081801125316308</v>
      </c>
      <c r="M86" s="61">
        <f t="shared" ca="1" si="19"/>
        <v>-2.803163887179845E-2</v>
      </c>
      <c r="N86" s="61">
        <f t="shared" ref="N86:N149" ca="1" si="26">C86*(M86-E86)^2</f>
        <v>2.1671475188168474E-6</v>
      </c>
      <c r="O86" s="177">
        <f t="shared" ref="O86:O149" ca="1" si="27">(C86*O$1-O$2*F86+O$3*H86)^2</f>
        <v>1672529.1954203681</v>
      </c>
      <c r="P86" s="61">
        <f t="shared" ref="P86:P149" ca="1" si="28">(-C86*O$2+O$4*F86-O$5*H86)^2</f>
        <v>4759343.1945703942</v>
      </c>
      <c r="Q86" s="61">
        <f t="shared" ref="Q86:Q149" ca="1" si="29">+(C86*O$3-F86*O$5+H86*O$6)^2</f>
        <v>17273.346863566803</v>
      </c>
      <c r="R86">
        <f t="shared" ca="1" si="20"/>
        <v>1.4721234726804838E-3</v>
      </c>
    </row>
    <row r="87" spans="1:18">
      <c r="A87" s="174">
        <v>26835.5</v>
      </c>
      <c r="B87" s="174">
        <v>-2.6169056613197478E-2</v>
      </c>
      <c r="C87" s="174">
        <v>1</v>
      </c>
      <c r="D87" s="176">
        <f t="shared" si="17"/>
        <v>2.6835499999999999</v>
      </c>
      <c r="E87" s="176">
        <f t="shared" si="17"/>
        <v>-2.6169056613197478E-2</v>
      </c>
      <c r="F87" s="61">
        <f t="shared" si="18"/>
        <v>2.6835499999999999</v>
      </c>
      <c r="G87" s="61">
        <f t="shared" si="18"/>
        <v>-2.6169056613197478E-2</v>
      </c>
      <c r="H87" s="61">
        <f t="shared" si="21"/>
        <v>7.2014406024999991</v>
      </c>
      <c r="I87" s="61">
        <f t="shared" si="22"/>
        <v>19.325425928838872</v>
      </c>
      <c r="J87" s="61">
        <f t="shared" si="23"/>
        <v>51.860746751335554</v>
      </c>
      <c r="K87" s="61">
        <f t="shared" si="24"/>
        <v>-7.0225971874346094E-2</v>
      </c>
      <c r="L87" s="61">
        <f t="shared" si="25"/>
        <v>-0.18845490682340146</v>
      </c>
      <c r="M87" s="61">
        <f t="shared" ca="1" si="19"/>
        <v>-2.8160623991453332E-2</v>
      </c>
      <c r="N87" s="61">
        <f t="shared" ca="1" si="26"/>
        <v>3.9663406221328933E-6</v>
      </c>
      <c r="O87" s="177">
        <f t="shared" ca="1" si="27"/>
        <v>1652120.8052269199</v>
      </c>
      <c r="P87" s="61">
        <f t="shared" ca="1" si="28"/>
        <v>4509641.3508507675</v>
      </c>
      <c r="Q87" s="61">
        <f t="shared" ca="1" si="29"/>
        <v>12153.65771606007</v>
      </c>
      <c r="R87">
        <f t="shared" ca="1" si="20"/>
        <v>1.9915673782558534E-3</v>
      </c>
    </row>
    <row r="88" spans="1:18">
      <c r="A88" s="174">
        <v>26838.5</v>
      </c>
      <c r="B88" s="174">
        <v>-3.1522348462973387E-2</v>
      </c>
      <c r="C88" s="174">
        <v>1</v>
      </c>
      <c r="D88" s="176">
        <f t="shared" si="17"/>
        <v>2.6838500000000001</v>
      </c>
      <c r="E88" s="176">
        <f t="shared" si="17"/>
        <v>-3.1522348462973387E-2</v>
      </c>
      <c r="F88" s="61">
        <f t="shared" si="18"/>
        <v>2.6838500000000001</v>
      </c>
      <c r="G88" s="61">
        <f t="shared" si="18"/>
        <v>-3.1522348462973387E-2</v>
      </c>
      <c r="H88" s="61">
        <f t="shared" si="21"/>
        <v>7.2030508225000007</v>
      </c>
      <c r="I88" s="61">
        <f t="shared" si="22"/>
        <v>19.331907949966627</v>
      </c>
      <c r="J88" s="61">
        <f t="shared" si="23"/>
        <v>51.883941151517931</v>
      </c>
      <c r="K88" s="61">
        <f t="shared" si="24"/>
        <v>-8.4601254922351127E-2</v>
      </c>
      <c r="L88" s="61">
        <f t="shared" si="25"/>
        <v>-0.22705707802335207</v>
      </c>
      <c r="M88" s="61">
        <f t="shared" ca="1" si="19"/>
        <v>-2.8172920791464259E-2</v>
      </c>
      <c r="N88" s="61">
        <f t="shared" ca="1" si="26"/>
        <v>1.121866572667106E-5</v>
      </c>
      <c r="O88" s="177">
        <f t="shared" ca="1" si="27"/>
        <v>1650167.059836322</v>
      </c>
      <c r="P88" s="61">
        <f t="shared" ca="1" si="28"/>
        <v>4486160.7996558184</v>
      </c>
      <c r="Q88" s="61">
        <f t="shared" ca="1" si="29"/>
        <v>11712.119789153096</v>
      </c>
      <c r="R88">
        <f t="shared" ca="1" si="20"/>
        <v>-3.3494276715091281E-3</v>
      </c>
    </row>
    <row r="89" spans="1:18">
      <c r="A89" s="174">
        <v>26914.5</v>
      </c>
      <c r="B89" s="174">
        <v>-2.7639105811885552E-2</v>
      </c>
      <c r="C89" s="174">
        <v>1</v>
      </c>
      <c r="D89" s="176">
        <f t="shared" si="17"/>
        <v>2.6914500000000001</v>
      </c>
      <c r="E89" s="176">
        <f t="shared" si="17"/>
        <v>-2.7639105811885552E-2</v>
      </c>
      <c r="F89" s="61">
        <f t="shared" si="18"/>
        <v>2.6914500000000001</v>
      </c>
      <c r="G89" s="61">
        <f t="shared" si="18"/>
        <v>-2.7639105811885552E-2</v>
      </c>
      <c r="H89" s="61">
        <f t="shared" si="21"/>
        <v>7.2439031025000009</v>
      </c>
      <c r="I89" s="61">
        <f t="shared" si="22"/>
        <v>19.49660300522363</v>
      </c>
      <c r="J89" s="61">
        <f t="shared" si="23"/>
        <v>52.474132158409141</v>
      </c>
      <c r="K89" s="61">
        <f t="shared" si="24"/>
        <v>-7.4389271337399379E-2</v>
      </c>
      <c r="L89" s="61">
        <f t="shared" si="25"/>
        <v>-0.20021500434104356</v>
      </c>
      <c r="M89" s="61">
        <f t="shared" ca="1" si="19"/>
        <v>-2.8485165014129163E-2</v>
      </c>
      <c r="N89" s="61">
        <f t="shared" ca="1" si="26"/>
        <v>7.1581617370109457E-7</v>
      </c>
      <c r="O89" s="177">
        <f t="shared" ca="1" si="27"/>
        <v>1600108.0418523792</v>
      </c>
      <c r="P89" s="61">
        <f t="shared" ca="1" si="28"/>
        <v>3909037.9226021646</v>
      </c>
      <c r="Q89" s="61">
        <f t="shared" ca="1" si="29"/>
        <v>3228.29370905831</v>
      </c>
      <c r="R89">
        <f t="shared" ca="1" si="20"/>
        <v>8.4605920224361045E-4</v>
      </c>
    </row>
    <row r="90" spans="1:18">
      <c r="A90" s="174">
        <v>28009.5</v>
      </c>
      <c r="B90" s="174">
        <v>-3.4377474865098158E-2</v>
      </c>
      <c r="C90" s="174">
        <v>1</v>
      </c>
      <c r="D90" s="176">
        <f t="shared" si="17"/>
        <v>2.8009499999999998</v>
      </c>
      <c r="E90" s="176">
        <f t="shared" si="17"/>
        <v>-3.4377474865098158E-2</v>
      </c>
      <c r="F90" s="61">
        <f t="shared" si="18"/>
        <v>2.8009499999999998</v>
      </c>
      <c r="G90" s="61">
        <f t="shared" si="18"/>
        <v>-3.4377474865098158E-2</v>
      </c>
      <c r="H90" s="61">
        <f t="shared" si="21"/>
        <v>7.8453209024999992</v>
      </c>
      <c r="I90" s="61">
        <f t="shared" si="22"/>
        <v>21.97435158185737</v>
      </c>
      <c r="J90" s="61">
        <f t="shared" si="23"/>
        <v>61.549060063203399</v>
      </c>
      <c r="K90" s="61">
        <f t="shared" si="24"/>
        <v>-9.6289588223396685E-2</v>
      </c>
      <c r="L90" s="61">
        <f t="shared" si="25"/>
        <v>-0.26970232213432294</v>
      </c>
      <c r="M90" s="61">
        <f t="shared" ca="1" si="19"/>
        <v>-3.3138843352880976E-2</v>
      </c>
      <c r="N90" s="61">
        <f t="shared" ca="1" si="26"/>
        <v>1.5342080230574238E-6</v>
      </c>
      <c r="O90" s="177">
        <f t="shared" ca="1" si="27"/>
        <v>813431.30099782464</v>
      </c>
      <c r="P90" s="61">
        <f t="shared" ca="1" si="28"/>
        <v>40200.208227974428</v>
      </c>
      <c r="Q90" s="61">
        <f t="shared" ca="1" si="29"/>
        <v>529000.99874317029</v>
      </c>
      <c r="R90">
        <f t="shared" ca="1" si="20"/>
        <v>-1.2386315122171823E-3</v>
      </c>
    </row>
    <row r="91" spans="1:18">
      <c r="A91" s="174">
        <v>28679</v>
      </c>
      <c r="B91" s="174">
        <v>-4.1032069624779094E-2</v>
      </c>
      <c r="C91" s="174">
        <v>1</v>
      </c>
      <c r="D91" s="176">
        <f t="shared" si="17"/>
        <v>2.8679000000000001</v>
      </c>
      <c r="E91" s="176">
        <f t="shared" si="17"/>
        <v>-4.1032069624779094E-2</v>
      </c>
      <c r="F91" s="61">
        <f t="shared" si="18"/>
        <v>2.8679000000000001</v>
      </c>
      <c r="G91" s="61">
        <f t="shared" si="18"/>
        <v>-4.1032069624779094E-2</v>
      </c>
      <c r="H91" s="61">
        <f t="shared" si="21"/>
        <v>8.2248504100000002</v>
      </c>
      <c r="I91" s="61">
        <f t="shared" si="22"/>
        <v>23.588048490839</v>
      </c>
      <c r="J91" s="61">
        <f t="shared" si="23"/>
        <v>67.648164266877174</v>
      </c>
      <c r="K91" s="61">
        <f t="shared" si="24"/>
        <v>-0.11767587247690396</v>
      </c>
      <c r="L91" s="61">
        <f t="shared" si="25"/>
        <v>-0.3374826346765129</v>
      </c>
      <c r="M91" s="61">
        <f t="shared" ca="1" si="19"/>
        <v>-3.6126880686283475E-2</v>
      </c>
      <c r="N91" s="61">
        <f t="shared" ca="1" si="26"/>
        <v>2.4060878522339782E-5</v>
      </c>
      <c r="O91" s="177">
        <f t="shared" ca="1" si="27"/>
        <v>367334.20851801481</v>
      </c>
      <c r="P91" s="61">
        <f t="shared" ca="1" si="28"/>
        <v>2780617.8203553362</v>
      </c>
      <c r="Q91" s="61">
        <f t="shared" ca="1" si="29"/>
        <v>1554633.7109021679</v>
      </c>
      <c r="R91">
        <f t="shared" ca="1" si="20"/>
        <v>-4.9051889384956193E-3</v>
      </c>
    </row>
    <row r="92" spans="1:18">
      <c r="A92" s="174">
        <v>28679</v>
      </c>
      <c r="B92" s="174">
        <v>-4.1022069621393736E-2</v>
      </c>
      <c r="C92" s="174">
        <v>1</v>
      </c>
      <c r="D92" s="176">
        <f t="shared" si="17"/>
        <v>2.8679000000000001</v>
      </c>
      <c r="E92" s="176">
        <f t="shared" si="17"/>
        <v>-4.1022069621393736E-2</v>
      </c>
      <c r="F92" s="61">
        <f t="shared" si="18"/>
        <v>2.8679000000000001</v>
      </c>
      <c r="G92" s="61">
        <f t="shared" si="18"/>
        <v>-4.1022069621393736E-2</v>
      </c>
      <c r="H92" s="61">
        <f t="shared" si="21"/>
        <v>8.2248504100000002</v>
      </c>
      <c r="I92" s="61">
        <f t="shared" si="22"/>
        <v>23.588048490839</v>
      </c>
      <c r="J92" s="61">
        <f t="shared" si="23"/>
        <v>67.648164266877174</v>
      </c>
      <c r="K92" s="61">
        <f t="shared" si="24"/>
        <v>-0.1176471934671951</v>
      </c>
      <c r="L92" s="61">
        <f t="shared" si="25"/>
        <v>-0.33740038614456885</v>
      </c>
      <c r="M92" s="61">
        <f t="shared" ca="1" si="19"/>
        <v>-3.6126880686283475E-2</v>
      </c>
      <c r="N92" s="61">
        <f t="shared" ca="1" si="26"/>
        <v>2.396287471042594E-5</v>
      </c>
      <c r="O92" s="177">
        <f t="shared" ca="1" si="27"/>
        <v>367334.20851801481</v>
      </c>
      <c r="P92" s="61">
        <f t="shared" ca="1" si="28"/>
        <v>2780617.8203553362</v>
      </c>
      <c r="Q92" s="61">
        <f t="shared" ca="1" si="29"/>
        <v>1554633.7109021679</v>
      </c>
      <c r="R92">
        <f t="shared" ca="1" si="20"/>
        <v>-4.8951889351102618E-3</v>
      </c>
    </row>
    <row r="93" spans="1:18">
      <c r="A93" s="174">
        <v>28725</v>
      </c>
      <c r="B93" s="174">
        <v>-3.3440764077681533E-2</v>
      </c>
      <c r="C93" s="174">
        <v>1</v>
      </c>
      <c r="D93" s="176">
        <f t="shared" si="17"/>
        <v>2.8725000000000001</v>
      </c>
      <c r="E93" s="176">
        <f t="shared" si="17"/>
        <v>-3.3440764077681533E-2</v>
      </c>
      <c r="F93" s="61">
        <f t="shared" si="18"/>
        <v>2.8725000000000001</v>
      </c>
      <c r="G93" s="61">
        <f t="shared" si="18"/>
        <v>-3.3440764077681533E-2</v>
      </c>
      <c r="H93" s="61">
        <f t="shared" si="21"/>
        <v>8.2512562500000008</v>
      </c>
      <c r="I93" s="61">
        <f t="shared" si="22"/>
        <v>23.701733578125001</v>
      </c>
      <c r="J93" s="61">
        <f t="shared" si="23"/>
        <v>68.083229703164065</v>
      </c>
      <c r="K93" s="61">
        <f t="shared" si="24"/>
        <v>-9.6058594813140205E-2</v>
      </c>
      <c r="L93" s="61">
        <f t="shared" si="25"/>
        <v>-0.27592831360074527</v>
      </c>
      <c r="M93" s="61">
        <f t="shared" ca="1" si="19"/>
        <v>-3.6336158651104206E-2</v>
      </c>
      <c r="N93" s="61">
        <f t="shared" ca="1" si="26"/>
        <v>8.3833097358054624E-6</v>
      </c>
      <c r="O93" s="177">
        <f t="shared" ca="1" si="27"/>
        <v>340703.47254468431</v>
      </c>
      <c r="P93" s="61">
        <f t="shared" ca="1" si="28"/>
        <v>3140309.4011335578</v>
      </c>
      <c r="Q93" s="61">
        <f t="shared" ca="1" si="29"/>
        <v>1647787.9211708705</v>
      </c>
      <c r="R93">
        <f t="shared" ca="1" si="20"/>
        <v>2.895394573422673E-3</v>
      </c>
    </row>
    <row r="94" spans="1:18">
      <c r="A94" s="174">
        <v>30073.5</v>
      </c>
      <c r="B94" s="174">
        <v>-4.0997195578042336E-2</v>
      </c>
      <c r="C94" s="174">
        <v>1</v>
      </c>
      <c r="D94" s="176">
        <f t="shared" si="17"/>
        <v>3.0073500000000002</v>
      </c>
      <c r="E94" s="176">
        <f t="shared" si="17"/>
        <v>-4.0997195578042336E-2</v>
      </c>
      <c r="F94" s="61">
        <f t="shared" si="18"/>
        <v>3.0073500000000002</v>
      </c>
      <c r="G94" s="61">
        <f t="shared" si="18"/>
        <v>-4.0997195578042336E-2</v>
      </c>
      <c r="H94" s="61">
        <f t="shared" si="21"/>
        <v>9.0441540225000008</v>
      </c>
      <c r="I94" s="61">
        <f t="shared" si="22"/>
        <v>27.198936599565378</v>
      </c>
      <c r="J94" s="61">
        <f t="shared" si="23"/>
        <v>81.796721982702948</v>
      </c>
      <c r="K94" s="61">
        <f t="shared" si="24"/>
        <v>-0.12329291612162563</v>
      </c>
      <c r="L94" s="61">
        <f t="shared" si="25"/>
        <v>-0.37078495129837086</v>
      </c>
      <c r="M94" s="61">
        <f t="shared" ca="1" si="19"/>
        <v>-4.2698351895427117E-2</v>
      </c>
      <c r="N94" s="61">
        <f t="shared" ca="1" si="26"/>
        <v>2.8939328161781479E-6</v>
      </c>
      <c r="O94" s="177">
        <f t="shared" ca="1" si="27"/>
        <v>36106.688938724961</v>
      </c>
      <c r="P94" s="61">
        <f t="shared" ca="1" si="28"/>
        <v>25537934.69865695</v>
      </c>
      <c r="Q94" s="61">
        <f t="shared" ca="1" si="29"/>
        <v>5888576.3700693687</v>
      </c>
      <c r="R94">
        <f t="shared" ca="1" si="20"/>
        <v>1.7011563173847805E-3</v>
      </c>
    </row>
    <row r="95" spans="1:18">
      <c r="A95" s="174">
        <v>30949.5</v>
      </c>
      <c r="B95" s="174">
        <v>-5.5073121734889291E-2</v>
      </c>
      <c r="C95" s="174">
        <v>1</v>
      </c>
      <c r="D95" s="176">
        <f t="shared" si="17"/>
        <v>3.0949499999999999</v>
      </c>
      <c r="E95" s="176">
        <f t="shared" si="17"/>
        <v>-5.5073121734889291E-2</v>
      </c>
      <c r="F95" s="61">
        <f t="shared" si="18"/>
        <v>3.0949499999999999</v>
      </c>
      <c r="G95" s="61">
        <f t="shared" si="18"/>
        <v>-5.5073121734889291E-2</v>
      </c>
      <c r="H95" s="61">
        <f t="shared" si="21"/>
        <v>9.5787155024999997</v>
      </c>
      <c r="I95" s="61">
        <f t="shared" si="22"/>
        <v>29.645645544462372</v>
      </c>
      <c r="J95" s="61">
        <f t="shared" si="23"/>
        <v>91.75179067783381</v>
      </c>
      <c r="K95" s="61">
        <f t="shared" si="24"/>
        <v>-0.1704485581133956</v>
      </c>
      <c r="L95" s="61">
        <f t="shared" si="25"/>
        <v>-0.5275297649330537</v>
      </c>
      <c r="M95" s="61">
        <f t="shared" ca="1" si="19"/>
        <v>-4.7066700835701442E-2</v>
      </c>
      <c r="N95" s="61">
        <f t="shared" ca="1" si="26"/>
        <v>6.4102775614951975E-5</v>
      </c>
      <c r="O95" s="177">
        <f t="shared" ca="1" si="27"/>
        <v>663327.30922249507</v>
      </c>
      <c r="P95" s="61">
        <f t="shared" ca="1" si="28"/>
        <v>54890307.455794759</v>
      </c>
      <c r="Q95" s="61">
        <f t="shared" ca="1" si="29"/>
        <v>10466880.873107014</v>
      </c>
      <c r="R95">
        <f t="shared" ca="1" si="20"/>
        <v>-8.0064208991878494E-3</v>
      </c>
    </row>
    <row r="96" spans="1:18">
      <c r="A96" s="174">
        <v>30949.5</v>
      </c>
      <c r="B96" s="174">
        <v>-5.5053121735394533E-2</v>
      </c>
      <c r="C96" s="174">
        <v>1</v>
      </c>
      <c r="D96" s="176">
        <f t="shared" si="17"/>
        <v>3.0949499999999999</v>
      </c>
      <c r="E96" s="176">
        <f t="shared" si="17"/>
        <v>-5.5053121735394533E-2</v>
      </c>
      <c r="F96" s="61">
        <f t="shared" si="18"/>
        <v>3.0949499999999999</v>
      </c>
      <c r="G96" s="61">
        <f t="shared" si="18"/>
        <v>-5.5053121735394533E-2</v>
      </c>
      <c r="H96" s="61">
        <f t="shared" si="21"/>
        <v>9.5787155024999997</v>
      </c>
      <c r="I96" s="61">
        <f t="shared" si="22"/>
        <v>29.645645544462372</v>
      </c>
      <c r="J96" s="61">
        <f t="shared" si="23"/>
        <v>91.75179067783381</v>
      </c>
      <c r="K96" s="61">
        <f t="shared" si="24"/>
        <v>-0.17038665911495932</v>
      </c>
      <c r="L96" s="61">
        <f t="shared" si="25"/>
        <v>-0.52733819062784326</v>
      </c>
      <c r="M96" s="61">
        <f t="shared" ca="1" si="19"/>
        <v>-4.7066700835701442E-2</v>
      </c>
      <c r="N96" s="61">
        <f t="shared" ca="1" si="26"/>
        <v>6.378291878705461E-5</v>
      </c>
      <c r="O96" s="177">
        <f t="shared" ca="1" si="27"/>
        <v>663327.30922249507</v>
      </c>
      <c r="P96" s="61">
        <f t="shared" ca="1" si="28"/>
        <v>54890307.455794759</v>
      </c>
      <c r="Q96" s="61">
        <f t="shared" ca="1" si="29"/>
        <v>10466880.873107014</v>
      </c>
      <c r="R96">
        <f t="shared" ca="1" si="20"/>
        <v>-7.9864208996930919E-3</v>
      </c>
    </row>
    <row r="97" spans="1:18">
      <c r="A97" s="174">
        <v>30949.5</v>
      </c>
      <c r="B97" s="174">
        <v>-5.4773121735191971E-2</v>
      </c>
      <c r="C97" s="174">
        <v>1</v>
      </c>
      <c r="D97" s="176">
        <f t="shared" si="17"/>
        <v>3.0949499999999999</v>
      </c>
      <c r="E97" s="176">
        <f t="shared" si="17"/>
        <v>-5.4773121735191971E-2</v>
      </c>
      <c r="F97" s="61">
        <f t="shared" si="18"/>
        <v>3.0949499999999999</v>
      </c>
      <c r="G97" s="61">
        <f t="shared" si="18"/>
        <v>-5.4773121735191971E-2</v>
      </c>
      <c r="H97" s="61">
        <f t="shared" si="21"/>
        <v>9.5787155024999997</v>
      </c>
      <c r="I97" s="61">
        <f t="shared" si="22"/>
        <v>29.645645544462372</v>
      </c>
      <c r="J97" s="61">
        <f t="shared" si="23"/>
        <v>91.75179067783381</v>
      </c>
      <c r="K97" s="61">
        <f t="shared" si="24"/>
        <v>-0.16952007311433237</v>
      </c>
      <c r="L97" s="61">
        <f t="shared" si="25"/>
        <v>-0.52465615028520296</v>
      </c>
      <c r="M97" s="61">
        <f t="shared" ca="1" si="19"/>
        <v>-4.7066700835701442E-2</v>
      </c>
      <c r="N97" s="61">
        <f t="shared" ca="1" si="26"/>
        <v>5.938892308010442E-5</v>
      </c>
      <c r="O97" s="177">
        <f t="shared" ca="1" si="27"/>
        <v>663327.30922249507</v>
      </c>
      <c r="P97" s="61">
        <f t="shared" ca="1" si="28"/>
        <v>54890307.455794759</v>
      </c>
      <c r="Q97" s="61">
        <f t="shared" ca="1" si="29"/>
        <v>10466880.873107014</v>
      </c>
      <c r="R97">
        <f t="shared" ca="1" si="20"/>
        <v>-7.7064208994905292E-3</v>
      </c>
    </row>
    <row r="98" spans="1:18">
      <c r="A98" s="174">
        <v>30949.5</v>
      </c>
      <c r="B98" s="174">
        <v>-5.4753121735697213E-2</v>
      </c>
      <c r="C98" s="174">
        <v>1</v>
      </c>
      <c r="D98" s="176">
        <f t="shared" si="17"/>
        <v>3.0949499999999999</v>
      </c>
      <c r="E98" s="176">
        <f t="shared" si="17"/>
        <v>-5.4753121735697213E-2</v>
      </c>
      <c r="F98" s="61">
        <f t="shared" si="18"/>
        <v>3.0949499999999999</v>
      </c>
      <c r="G98" s="61">
        <f t="shared" si="18"/>
        <v>-5.4753121735697213E-2</v>
      </c>
      <c r="H98" s="61">
        <f t="shared" si="21"/>
        <v>9.5787155024999997</v>
      </c>
      <c r="I98" s="61">
        <f t="shared" si="22"/>
        <v>29.645645544462372</v>
      </c>
      <c r="J98" s="61">
        <f t="shared" si="23"/>
        <v>91.75179067783381</v>
      </c>
      <c r="K98" s="61">
        <f t="shared" si="24"/>
        <v>-0.16945817411589609</v>
      </c>
      <c r="L98" s="61">
        <f t="shared" si="25"/>
        <v>-0.52446457597999252</v>
      </c>
      <c r="M98" s="61">
        <f t="shared" ca="1" si="19"/>
        <v>-4.7066700835701442E-2</v>
      </c>
      <c r="N98" s="61">
        <f t="shared" ca="1" si="26"/>
        <v>5.9081066251891809E-5</v>
      </c>
      <c r="O98" s="177">
        <f t="shared" ca="1" si="27"/>
        <v>663327.30922249507</v>
      </c>
      <c r="P98" s="61">
        <f t="shared" ca="1" si="28"/>
        <v>54890307.455794759</v>
      </c>
      <c r="Q98" s="61">
        <f t="shared" ca="1" si="29"/>
        <v>10466880.873107014</v>
      </c>
      <c r="R98">
        <f t="shared" ca="1" si="20"/>
        <v>-7.6864208999957717E-3</v>
      </c>
    </row>
    <row r="99" spans="1:18">
      <c r="A99" s="174">
        <v>30949.5</v>
      </c>
      <c r="B99" s="174">
        <v>-5.4753121735697213E-2</v>
      </c>
      <c r="C99" s="174">
        <v>1</v>
      </c>
      <c r="D99" s="176">
        <f t="shared" si="17"/>
        <v>3.0949499999999999</v>
      </c>
      <c r="E99" s="176">
        <f t="shared" si="17"/>
        <v>-5.4753121735697213E-2</v>
      </c>
      <c r="F99" s="61">
        <f t="shared" si="18"/>
        <v>3.0949499999999999</v>
      </c>
      <c r="G99" s="61">
        <f t="shared" si="18"/>
        <v>-5.4753121735697213E-2</v>
      </c>
      <c r="H99" s="61">
        <f t="shared" si="21"/>
        <v>9.5787155024999997</v>
      </c>
      <c r="I99" s="61">
        <f t="shared" si="22"/>
        <v>29.645645544462372</v>
      </c>
      <c r="J99" s="61">
        <f t="shared" si="23"/>
        <v>91.75179067783381</v>
      </c>
      <c r="K99" s="61">
        <f t="shared" si="24"/>
        <v>-0.16945817411589609</v>
      </c>
      <c r="L99" s="61">
        <f t="shared" si="25"/>
        <v>-0.52446457597999252</v>
      </c>
      <c r="M99" s="61">
        <f t="shared" ca="1" si="19"/>
        <v>-4.7066700835701442E-2</v>
      </c>
      <c r="N99" s="61">
        <f t="shared" ca="1" si="26"/>
        <v>5.9081066251891809E-5</v>
      </c>
      <c r="O99" s="177">
        <f t="shared" ca="1" si="27"/>
        <v>663327.30922249507</v>
      </c>
      <c r="P99" s="61">
        <f t="shared" ca="1" si="28"/>
        <v>54890307.455794759</v>
      </c>
      <c r="Q99" s="61">
        <f t="shared" ca="1" si="29"/>
        <v>10466880.873107014</v>
      </c>
      <c r="R99">
        <f t="shared" ca="1" si="20"/>
        <v>-7.6864208999957717E-3</v>
      </c>
    </row>
    <row r="100" spans="1:18">
      <c r="A100" s="174">
        <v>30949.5</v>
      </c>
      <c r="B100" s="174">
        <v>-5.4743121739587813E-2</v>
      </c>
      <c r="C100" s="174">
        <v>1</v>
      </c>
      <c r="D100" s="176">
        <f t="shared" si="17"/>
        <v>3.0949499999999999</v>
      </c>
      <c r="E100" s="176">
        <f t="shared" si="17"/>
        <v>-5.4743121739587813E-2</v>
      </c>
      <c r="F100" s="61">
        <f t="shared" si="18"/>
        <v>3.0949499999999999</v>
      </c>
      <c r="G100" s="61">
        <f t="shared" si="18"/>
        <v>-5.4743121739587813E-2</v>
      </c>
      <c r="H100" s="61">
        <f t="shared" si="21"/>
        <v>9.5787155024999997</v>
      </c>
      <c r="I100" s="61">
        <f t="shared" si="22"/>
        <v>29.645645544462372</v>
      </c>
      <c r="J100" s="61">
        <f t="shared" si="23"/>
        <v>91.75179067783381</v>
      </c>
      <c r="K100" s="61">
        <f t="shared" si="24"/>
        <v>-0.1694272246279373</v>
      </c>
      <c r="L100" s="61">
        <f t="shared" si="25"/>
        <v>-0.52436878886223448</v>
      </c>
      <c r="M100" s="61">
        <f t="shared" ca="1" si="19"/>
        <v>-4.7066700835701442E-2</v>
      </c>
      <c r="N100" s="61">
        <f t="shared" ca="1" si="26"/>
        <v>5.8927437893623658E-5</v>
      </c>
      <c r="O100" s="177">
        <f t="shared" ca="1" si="27"/>
        <v>663327.30922249507</v>
      </c>
      <c r="P100" s="61">
        <f t="shared" ca="1" si="28"/>
        <v>54890307.455794759</v>
      </c>
      <c r="Q100" s="61">
        <f t="shared" ca="1" si="29"/>
        <v>10466880.873107014</v>
      </c>
      <c r="R100">
        <f t="shared" ca="1" si="20"/>
        <v>-7.6764209038863718E-3</v>
      </c>
    </row>
    <row r="101" spans="1:18">
      <c r="A101" s="174">
        <v>30949.5</v>
      </c>
      <c r="B101" s="174">
        <v>-5.4553121740749638E-2</v>
      </c>
      <c r="C101" s="174">
        <v>1</v>
      </c>
      <c r="D101" s="176">
        <f t="shared" si="17"/>
        <v>3.0949499999999999</v>
      </c>
      <c r="E101" s="176">
        <f t="shared" si="17"/>
        <v>-5.4553121740749638E-2</v>
      </c>
      <c r="F101" s="61">
        <f t="shared" si="18"/>
        <v>3.0949499999999999</v>
      </c>
      <c r="G101" s="61">
        <f t="shared" si="18"/>
        <v>-5.4553121740749638E-2</v>
      </c>
      <c r="H101" s="61">
        <f t="shared" si="21"/>
        <v>9.5787155024999997</v>
      </c>
      <c r="I101" s="61">
        <f t="shared" si="22"/>
        <v>29.645645544462372</v>
      </c>
      <c r="J101" s="61">
        <f t="shared" si="23"/>
        <v>91.75179067783381</v>
      </c>
      <c r="K101" s="61">
        <f t="shared" si="24"/>
        <v>-0.16883918413153309</v>
      </c>
      <c r="L101" s="61">
        <f t="shared" si="25"/>
        <v>-0.52254883292788834</v>
      </c>
      <c r="M101" s="61">
        <f t="shared" ca="1" si="19"/>
        <v>-4.7066700835701442E-2</v>
      </c>
      <c r="N101" s="61">
        <f t="shared" ca="1" si="26"/>
        <v>5.604649796754266E-5</v>
      </c>
      <c r="O101" s="177">
        <f t="shared" ca="1" si="27"/>
        <v>663327.30922249507</v>
      </c>
      <c r="P101" s="61">
        <f t="shared" ca="1" si="28"/>
        <v>54890307.455794759</v>
      </c>
      <c r="Q101" s="61">
        <f t="shared" ca="1" si="29"/>
        <v>10466880.873107014</v>
      </c>
      <c r="R101">
        <f t="shared" ca="1" si="20"/>
        <v>-7.4864209050481967E-3</v>
      </c>
    </row>
    <row r="102" spans="1:18">
      <c r="A102" s="174">
        <v>30949.5</v>
      </c>
      <c r="B102" s="174">
        <v>-5.4523121737869523E-2</v>
      </c>
      <c r="C102" s="174">
        <v>1</v>
      </c>
      <c r="D102" s="176">
        <f t="shared" si="17"/>
        <v>3.0949499999999999</v>
      </c>
      <c r="E102" s="176">
        <f t="shared" si="17"/>
        <v>-5.4523121737869523E-2</v>
      </c>
      <c r="F102" s="61">
        <f t="shared" si="18"/>
        <v>3.0949499999999999</v>
      </c>
      <c r="G102" s="61">
        <f t="shared" si="18"/>
        <v>-5.4523121737869523E-2</v>
      </c>
      <c r="H102" s="61">
        <f t="shared" si="21"/>
        <v>9.5787155024999997</v>
      </c>
      <c r="I102" s="61">
        <f t="shared" si="22"/>
        <v>29.645645544462372</v>
      </c>
      <c r="J102" s="61">
        <f t="shared" si="23"/>
        <v>91.75179067783381</v>
      </c>
      <c r="K102" s="61">
        <f t="shared" si="24"/>
        <v>-0.16874633562261929</v>
      </c>
      <c r="L102" s="61">
        <f t="shared" si="25"/>
        <v>-0.5222614714352255</v>
      </c>
      <c r="M102" s="61">
        <f t="shared" ca="1" si="19"/>
        <v>-4.7066700835701442E-2</v>
      </c>
      <c r="N102" s="61">
        <f t="shared" ca="1" si="26"/>
        <v>5.5598212670289066E-5</v>
      </c>
      <c r="O102" s="177">
        <f t="shared" ca="1" si="27"/>
        <v>663327.30922249507</v>
      </c>
      <c r="P102" s="61">
        <f t="shared" ca="1" si="28"/>
        <v>54890307.455794759</v>
      </c>
      <c r="Q102" s="61">
        <f t="shared" ca="1" si="29"/>
        <v>10466880.873107014</v>
      </c>
      <c r="R102">
        <f t="shared" ca="1" si="20"/>
        <v>-7.4564209021680816E-3</v>
      </c>
    </row>
    <row r="103" spans="1:18">
      <c r="A103" s="174">
        <v>30991.5</v>
      </c>
      <c r="B103" s="174">
        <v>-4.444997140775634E-2</v>
      </c>
      <c r="C103" s="174">
        <v>1</v>
      </c>
      <c r="D103" s="176">
        <f t="shared" si="17"/>
        <v>3.0991499999999998</v>
      </c>
      <c r="E103" s="176">
        <f t="shared" si="17"/>
        <v>-4.444997140775634E-2</v>
      </c>
      <c r="F103" s="61">
        <f t="shared" si="18"/>
        <v>3.0991499999999998</v>
      </c>
      <c r="G103" s="61">
        <f t="shared" si="18"/>
        <v>-4.444997140775634E-2</v>
      </c>
      <c r="H103" s="61">
        <f t="shared" si="21"/>
        <v>9.6047307224999994</v>
      </c>
      <c r="I103" s="61">
        <f t="shared" si="22"/>
        <v>29.76650121863587</v>
      </c>
      <c r="J103" s="61">
        <f t="shared" si="23"/>
        <v>92.250852251735353</v>
      </c>
      <c r="K103" s="61">
        <f t="shared" si="24"/>
        <v>-0.13775712888834807</v>
      </c>
      <c r="L103" s="61">
        <f t="shared" si="25"/>
        <v>-0.4269300059943239</v>
      </c>
      <c r="M103" s="61">
        <f t="shared" ca="1" si="19"/>
        <v>-4.7280799825647549E-2</v>
      </c>
      <c r="N103" s="61">
        <f t="shared" ca="1" si="26"/>
        <v>8.013589531540441E-6</v>
      </c>
      <c r="O103" s="177">
        <f t="shared" ca="1" si="27"/>
        <v>717066.591729337</v>
      </c>
      <c r="P103" s="61">
        <f t="shared" ca="1" si="28"/>
        <v>56642924.787213489</v>
      </c>
      <c r="Q103" s="61">
        <f t="shared" ca="1" si="29"/>
        <v>10727810.258241529</v>
      </c>
      <c r="R103">
        <f t="shared" ca="1" si="20"/>
        <v>2.8308284178912083E-3</v>
      </c>
    </row>
    <row r="104" spans="1:18">
      <c r="A104" s="174">
        <v>30997.5</v>
      </c>
      <c r="B104" s="174">
        <v>-4.3620628832642006E-2</v>
      </c>
      <c r="C104" s="174">
        <v>1</v>
      </c>
      <c r="D104" s="176">
        <f t="shared" si="17"/>
        <v>3.0997499999999998</v>
      </c>
      <c r="E104" s="176">
        <f t="shared" si="17"/>
        <v>-4.3620628832642006E-2</v>
      </c>
      <c r="F104" s="61">
        <f t="shared" si="18"/>
        <v>3.0997499999999998</v>
      </c>
      <c r="G104" s="61">
        <f t="shared" si="18"/>
        <v>-4.3620628832642006E-2</v>
      </c>
      <c r="H104" s="61">
        <f t="shared" si="21"/>
        <v>9.6084500624999993</v>
      </c>
      <c r="I104" s="61">
        <f t="shared" si="22"/>
        <v>29.783793081234371</v>
      </c>
      <c r="J104" s="61">
        <f t="shared" si="23"/>
        <v>92.322312603556242</v>
      </c>
      <c r="K104" s="61">
        <f t="shared" si="24"/>
        <v>-0.13521304422398206</v>
      </c>
      <c r="L104" s="61">
        <f t="shared" si="25"/>
        <v>-0.41912663383328835</v>
      </c>
      <c r="M104" s="61">
        <f t="shared" ca="1" si="19"/>
        <v>-4.7311420186320716E-2</v>
      </c>
      <c r="N104" s="61">
        <f t="shared" ca="1" si="26"/>
        <v>1.3621940816389525E-5</v>
      </c>
      <c r="O104" s="177">
        <f t="shared" ca="1" si="27"/>
        <v>724945.13781923277</v>
      </c>
      <c r="P104" s="61">
        <f t="shared" ca="1" si="28"/>
        <v>56896045.673072606</v>
      </c>
      <c r="Q104" s="61">
        <f t="shared" ca="1" si="29"/>
        <v>10765412.25753895</v>
      </c>
      <c r="R104">
        <f t="shared" ca="1" si="20"/>
        <v>3.6907913536787101E-3</v>
      </c>
    </row>
    <row r="105" spans="1:18">
      <c r="A105" s="174">
        <v>30997.5</v>
      </c>
      <c r="B105" s="174">
        <v>-4.3120628830721153E-2</v>
      </c>
      <c r="C105" s="174">
        <v>1</v>
      </c>
      <c r="D105" s="176">
        <f t="shared" si="17"/>
        <v>3.0997499999999998</v>
      </c>
      <c r="E105" s="176">
        <f t="shared" si="17"/>
        <v>-4.3120628830721153E-2</v>
      </c>
      <c r="F105" s="61">
        <f t="shared" si="18"/>
        <v>3.0997499999999998</v>
      </c>
      <c r="G105" s="61">
        <f t="shared" si="18"/>
        <v>-4.3120628830721153E-2</v>
      </c>
      <c r="H105" s="61">
        <f t="shared" si="21"/>
        <v>9.6084500624999993</v>
      </c>
      <c r="I105" s="61">
        <f t="shared" si="22"/>
        <v>29.783793081234371</v>
      </c>
      <c r="J105" s="61">
        <f t="shared" si="23"/>
        <v>92.322312603556242</v>
      </c>
      <c r="K105" s="61">
        <f t="shared" si="24"/>
        <v>-0.13366316921802787</v>
      </c>
      <c r="L105" s="61">
        <f t="shared" si="25"/>
        <v>-0.41432240878358184</v>
      </c>
      <c r="M105" s="61">
        <f t="shared" ca="1" si="19"/>
        <v>-4.7311420186320716E-2</v>
      </c>
      <c r="N105" s="61">
        <f t="shared" ca="1" si="26"/>
        <v>1.7562732186168021E-5</v>
      </c>
      <c r="O105" s="177">
        <f t="shared" ca="1" si="27"/>
        <v>724945.13781923277</v>
      </c>
      <c r="P105" s="61">
        <f t="shared" ca="1" si="28"/>
        <v>56896045.673072606</v>
      </c>
      <c r="Q105" s="61">
        <f t="shared" ca="1" si="29"/>
        <v>10765412.25753895</v>
      </c>
      <c r="R105">
        <f t="shared" ca="1" si="20"/>
        <v>4.190791355599563E-3</v>
      </c>
    </row>
    <row r="106" spans="1:18">
      <c r="A106" s="174">
        <v>30997.5</v>
      </c>
      <c r="B106" s="174">
        <v>-4.2820628831023833E-2</v>
      </c>
      <c r="C106" s="174">
        <v>1</v>
      </c>
      <c r="D106" s="176">
        <f t="shared" si="17"/>
        <v>3.0997499999999998</v>
      </c>
      <c r="E106" s="176">
        <f t="shared" si="17"/>
        <v>-4.2820628831023833E-2</v>
      </c>
      <c r="F106" s="61">
        <f t="shared" si="18"/>
        <v>3.0997499999999998</v>
      </c>
      <c r="G106" s="61">
        <f t="shared" si="18"/>
        <v>-4.2820628831023833E-2</v>
      </c>
      <c r="H106" s="61">
        <f t="shared" si="21"/>
        <v>9.6084500624999993</v>
      </c>
      <c r="I106" s="61">
        <f t="shared" si="22"/>
        <v>29.783793081234371</v>
      </c>
      <c r="J106" s="61">
        <f t="shared" si="23"/>
        <v>92.322312603556242</v>
      </c>
      <c r="K106" s="61">
        <f t="shared" si="24"/>
        <v>-0.13273324421896612</v>
      </c>
      <c r="L106" s="61">
        <f t="shared" si="25"/>
        <v>-0.41143987376774022</v>
      </c>
      <c r="M106" s="61">
        <f t="shared" ca="1" si="19"/>
        <v>-4.7311420186320716E-2</v>
      </c>
      <c r="N106" s="61">
        <f t="shared" ca="1" si="26"/>
        <v>2.0167206996809215E-5</v>
      </c>
      <c r="O106" s="177">
        <f t="shared" ca="1" si="27"/>
        <v>724945.13781923277</v>
      </c>
      <c r="P106" s="61">
        <f t="shared" ca="1" si="28"/>
        <v>56896045.673072606</v>
      </c>
      <c r="Q106" s="61">
        <f t="shared" ca="1" si="29"/>
        <v>10765412.25753895</v>
      </c>
      <c r="R106">
        <f t="shared" ca="1" si="20"/>
        <v>4.4907913552968831E-3</v>
      </c>
    </row>
    <row r="107" spans="1:18">
      <c r="A107" s="174">
        <v>31014.5</v>
      </c>
      <c r="B107" s="174">
        <v>-4.4153722476615642E-2</v>
      </c>
      <c r="C107" s="174">
        <v>1</v>
      </c>
      <c r="D107" s="176">
        <f t="shared" si="17"/>
        <v>3.1014499999999998</v>
      </c>
      <c r="E107" s="176">
        <f t="shared" si="17"/>
        <v>-4.4153722476615642E-2</v>
      </c>
      <c r="F107" s="61">
        <f t="shared" si="18"/>
        <v>3.1014499999999998</v>
      </c>
      <c r="G107" s="61">
        <f t="shared" si="18"/>
        <v>-4.4153722476615642E-2</v>
      </c>
      <c r="H107" s="61">
        <f t="shared" si="21"/>
        <v>9.6189921024999983</v>
      </c>
      <c r="I107" s="61">
        <f t="shared" si="22"/>
        <v>29.832823056298619</v>
      </c>
      <c r="J107" s="61">
        <f t="shared" si="23"/>
        <v>92.525009067957342</v>
      </c>
      <c r="K107" s="61">
        <f t="shared" si="24"/>
        <v>-0.13694056257509957</v>
      </c>
      <c r="L107" s="61">
        <f t="shared" si="25"/>
        <v>-0.42471430779854252</v>
      </c>
      <c r="M107" s="61">
        <f t="shared" ca="1" si="19"/>
        <v>-4.7398225108075911E-2</v>
      </c>
      <c r="N107" s="61">
        <f t="shared" ca="1" si="26"/>
        <v>1.0526797325552613E-5</v>
      </c>
      <c r="O107" s="177">
        <f t="shared" ca="1" si="27"/>
        <v>747543.71152484149</v>
      </c>
      <c r="P107" s="61">
        <f t="shared" ca="1" si="28"/>
        <v>57616967.24878519</v>
      </c>
      <c r="Q107" s="61">
        <f t="shared" ca="1" si="29"/>
        <v>10872396.000045078</v>
      </c>
      <c r="R107">
        <f t="shared" ca="1" si="20"/>
        <v>3.2445026314602693E-3</v>
      </c>
    </row>
    <row r="108" spans="1:18">
      <c r="A108" s="174">
        <v>31014.5</v>
      </c>
      <c r="B108" s="174">
        <v>-4.2953722477826362E-2</v>
      </c>
      <c r="C108" s="174">
        <v>1</v>
      </c>
      <c r="D108" s="176">
        <f t="shared" si="17"/>
        <v>3.1014499999999998</v>
      </c>
      <c r="E108" s="176">
        <f t="shared" si="17"/>
        <v>-4.2953722477826362E-2</v>
      </c>
      <c r="F108" s="61">
        <f t="shared" si="18"/>
        <v>3.1014499999999998</v>
      </c>
      <c r="G108" s="61">
        <f t="shared" si="18"/>
        <v>-4.2953722477826362E-2</v>
      </c>
      <c r="H108" s="61">
        <f t="shared" si="21"/>
        <v>9.6189921024999983</v>
      </c>
      <c r="I108" s="61">
        <f t="shared" si="22"/>
        <v>29.832823056298619</v>
      </c>
      <c r="J108" s="61">
        <f t="shared" si="23"/>
        <v>92.525009067957342</v>
      </c>
      <c r="K108" s="61">
        <f t="shared" si="24"/>
        <v>-0.13321882257885456</v>
      </c>
      <c r="L108" s="61">
        <f t="shared" si="25"/>
        <v>-0.41317151728718848</v>
      </c>
      <c r="M108" s="61">
        <f t="shared" ca="1" si="19"/>
        <v>-4.7398225108075911E-2</v>
      </c>
      <c r="N108" s="61">
        <f t="shared" ca="1" si="26"/>
        <v>1.9753603630295168E-5</v>
      </c>
      <c r="O108" s="177">
        <f t="shared" ca="1" si="27"/>
        <v>747543.71152484149</v>
      </c>
      <c r="P108" s="61">
        <f t="shared" ca="1" si="28"/>
        <v>57616967.24878519</v>
      </c>
      <c r="Q108" s="61">
        <f t="shared" ca="1" si="29"/>
        <v>10872396.000045078</v>
      </c>
      <c r="R108">
        <f t="shared" ca="1" si="20"/>
        <v>4.4445026302495499E-3</v>
      </c>
    </row>
    <row r="109" spans="1:18">
      <c r="A109" s="174">
        <v>31014.5</v>
      </c>
      <c r="B109" s="174">
        <v>-4.2853722480352574E-2</v>
      </c>
      <c r="C109" s="174">
        <v>1</v>
      </c>
      <c r="D109" s="176">
        <f t="shared" si="17"/>
        <v>3.1014499999999998</v>
      </c>
      <c r="E109" s="176">
        <f t="shared" si="17"/>
        <v>-4.2853722480352574E-2</v>
      </c>
      <c r="F109" s="61">
        <f t="shared" si="18"/>
        <v>3.1014499999999998</v>
      </c>
      <c r="G109" s="61">
        <f t="shared" si="18"/>
        <v>-4.2853722480352574E-2</v>
      </c>
      <c r="H109" s="61">
        <f t="shared" si="21"/>
        <v>9.6189921024999983</v>
      </c>
      <c r="I109" s="61">
        <f t="shared" si="22"/>
        <v>29.832823056298619</v>
      </c>
      <c r="J109" s="61">
        <f t="shared" si="23"/>
        <v>92.525009067957342</v>
      </c>
      <c r="K109" s="61">
        <f t="shared" si="24"/>
        <v>-0.13290867758668948</v>
      </c>
      <c r="L109" s="61">
        <f t="shared" si="25"/>
        <v>-0.41220961810123807</v>
      </c>
      <c r="M109" s="61">
        <f t="shared" ca="1" si="19"/>
        <v>-4.7398225108075911E-2</v>
      </c>
      <c r="N109" s="61">
        <f t="shared" ca="1" si="26"/>
        <v>2.0652504133384318E-5</v>
      </c>
      <c r="O109" s="177">
        <f t="shared" ca="1" si="27"/>
        <v>747543.71152484149</v>
      </c>
      <c r="P109" s="61">
        <f t="shared" ca="1" si="28"/>
        <v>57616967.24878519</v>
      </c>
      <c r="Q109" s="61">
        <f t="shared" ca="1" si="29"/>
        <v>10872396.000045078</v>
      </c>
      <c r="R109">
        <f t="shared" ca="1" si="20"/>
        <v>4.5445026277233375E-3</v>
      </c>
    </row>
    <row r="110" spans="1:18">
      <c r="A110" s="174">
        <v>31096.5</v>
      </c>
      <c r="B110" s="174">
        <v>-4.6874902140140562E-2</v>
      </c>
      <c r="C110" s="174">
        <v>1</v>
      </c>
      <c r="D110" s="176">
        <f t="shared" si="17"/>
        <v>3.1096499999999998</v>
      </c>
      <c r="E110" s="176">
        <f t="shared" si="17"/>
        <v>-4.6874902140140562E-2</v>
      </c>
      <c r="F110" s="61">
        <f t="shared" si="18"/>
        <v>3.1096499999999998</v>
      </c>
      <c r="G110" s="61">
        <f t="shared" si="18"/>
        <v>-4.6874902140140562E-2</v>
      </c>
      <c r="H110" s="61">
        <f t="shared" si="21"/>
        <v>9.6699231224999984</v>
      </c>
      <c r="I110" s="61">
        <f t="shared" si="22"/>
        <v>30.070076437882118</v>
      </c>
      <c r="J110" s="61">
        <f t="shared" si="23"/>
        <v>93.507413195060124</v>
      </c>
      <c r="K110" s="61">
        <f t="shared" si="24"/>
        <v>-0.14576453944008808</v>
      </c>
      <c r="L110" s="61">
        <f t="shared" si="25"/>
        <v>-0.45327670006986986</v>
      </c>
      <c r="M110" s="61">
        <f t="shared" ca="1" si="19"/>
        <v>-4.7817911863564613E-2</v>
      </c>
      <c r="N110" s="61">
        <f t="shared" ca="1" si="26"/>
        <v>8.8926733847230599E-7</v>
      </c>
      <c r="O110" s="177">
        <f t="shared" ca="1" si="27"/>
        <v>862362.30712169467</v>
      </c>
      <c r="P110" s="61">
        <f t="shared" ca="1" si="28"/>
        <v>61172672.254480392</v>
      </c>
      <c r="Q110" s="61">
        <f t="shared" ca="1" si="29"/>
        <v>11397724.496940933</v>
      </c>
      <c r="R110">
        <f t="shared" ca="1" si="20"/>
        <v>9.4300972342405143E-4</v>
      </c>
    </row>
    <row r="111" spans="1:18">
      <c r="A111" s="174">
        <v>31099.5</v>
      </c>
      <c r="B111" s="174">
        <v>-4.3809539816141982E-2</v>
      </c>
      <c r="C111" s="174">
        <v>1</v>
      </c>
      <c r="D111" s="176">
        <f t="shared" si="17"/>
        <v>3.10995</v>
      </c>
      <c r="E111" s="176">
        <f t="shared" si="17"/>
        <v>-4.3809539816141982E-2</v>
      </c>
      <c r="F111" s="61">
        <f t="shared" si="18"/>
        <v>3.10995</v>
      </c>
      <c r="G111" s="61">
        <f t="shared" si="18"/>
        <v>-4.3809539816141982E-2</v>
      </c>
      <c r="H111" s="61">
        <f t="shared" si="21"/>
        <v>9.6717890025000006</v>
      </c>
      <c r="I111" s="61">
        <f t="shared" si="22"/>
        <v>30.078780208324876</v>
      </c>
      <c r="J111" s="61">
        <f t="shared" si="23"/>
        <v>93.543502508879953</v>
      </c>
      <c r="K111" s="61">
        <f t="shared" si="24"/>
        <v>-0.13624547835121076</v>
      </c>
      <c r="L111" s="61">
        <f t="shared" si="25"/>
        <v>-0.42371662539834792</v>
      </c>
      <c r="M111" s="61">
        <f t="shared" ca="1" si="19"/>
        <v>-4.7833297061306804E-2</v>
      </c>
      <c r="N111" s="61">
        <f t="shared" ca="1" si="26"/>
        <v>1.6190622368016395E-5</v>
      </c>
      <c r="O111" s="177">
        <f t="shared" ca="1" si="27"/>
        <v>866748.14366861607</v>
      </c>
      <c r="P111" s="61">
        <f t="shared" ca="1" si="28"/>
        <v>61305235.934266716</v>
      </c>
      <c r="Q111" s="61">
        <f t="shared" ca="1" si="29"/>
        <v>11417237.317940833</v>
      </c>
      <c r="R111">
        <f t="shared" ca="1" si="20"/>
        <v>4.0237572451648218E-3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-5.1675284330729718E-3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5.1675284330729718E-3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-5.1675284330729718E-3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5.1675284330729718E-3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-5.1675284330729718E-3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5.1675284330729718E-3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-5.1675284330729718E-3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5.1675284330729718E-3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-5.1675284330729718E-3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5.1675284330729718E-3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-5.1675284330729718E-3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5.1675284330729718E-3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-5.1675284330729718E-3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5.1675284330729718E-3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-5.1675284330729718E-3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5.1675284330729718E-3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-5.1675284330729718E-3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5.1675284330729718E-3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-5.1675284330729718E-3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5.1675284330729718E-3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-5.1675284330729718E-3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5.1675284330729718E-3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-5.1675284330729718E-3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5.1675284330729718E-3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-5.1675284330729718E-3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5.1675284330729718E-3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-5.1675284330729718E-3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5.1675284330729718E-3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-5.1675284330729718E-3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5.1675284330729718E-3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-5.1675284330729718E-3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5.1675284330729718E-3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-5.1675284330729718E-3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5.1675284330729718E-3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-5.1675284330729718E-3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5.1675284330729718E-3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-5.1675284330729718E-3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5.1675284330729718E-3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-5.1675284330729718E-3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5.1675284330729718E-3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-5.1675284330729718E-3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5.1675284330729718E-3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-5.1675284330729718E-3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5.1675284330729718E-3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-5.1675284330729718E-3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5.1675284330729718E-3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-5.1675284330729718E-3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5.1675284330729718E-3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-5.1675284330729718E-3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5.1675284330729718E-3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-5.1675284330729718E-3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5.1675284330729718E-3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-5.1675284330729718E-3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5.1675284330729718E-3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-5.1675284330729718E-3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5.1675284330729718E-3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-5.1675284330729718E-3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5.1675284330729718E-3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-5.1675284330729718E-3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5.1675284330729718E-3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-5.1675284330729718E-3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5.1675284330729718E-3</v>
      </c>
    </row>
    <row r="143" spans="1:18">
      <c r="A143" s="174"/>
      <c r="B143" s="174"/>
      <c r="C143" s="174"/>
      <c r="D143" s="176">
        <f t="shared" si="17"/>
        <v>0</v>
      </c>
      <c r="E143" s="176">
        <f t="shared" si="17"/>
        <v>0</v>
      </c>
      <c r="F143" s="61">
        <f t="shared" si="18"/>
        <v>0</v>
      </c>
      <c r="G143" s="61">
        <f t="shared" si="18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-5.1675284330729718E-3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5.1675284330729718E-3</v>
      </c>
    </row>
    <row r="144" spans="1:18">
      <c r="A144" s="174"/>
      <c r="B144" s="174"/>
      <c r="C144" s="174"/>
      <c r="D144" s="176">
        <f t="shared" ref="D144:E207" si="30">A144/A$18</f>
        <v>0</v>
      </c>
      <c r="E144" s="176">
        <f t="shared" si="30"/>
        <v>0</v>
      </c>
      <c r="F144" s="61">
        <f t="shared" ref="F144:G207" si="31">$C144*D144</f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-5.1675284330729718E-3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5.1675284330729718E-3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-5.1675284330729718E-3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5.1675284330729718E-3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-5.1675284330729718E-3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5.1675284330729718E-3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-5.1675284330729718E-3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5.1675284330729718E-3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ca="1" si="19"/>
        <v>-5.1675284330729718E-3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ca="1" si="20"/>
        <v>5.1675284330729718E-3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si="21"/>
        <v>0</v>
      </c>
      <c r="I149" s="61">
        <f t="shared" si="22"/>
        <v>0</v>
      </c>
      <c r="J149" s="61">
        <f t="shared" si="23"/>
        <v>0</v>
      </c>
      <c r="K149" s="61">
        <f t="shared" si="24"/>
        <v>0</v>
      </c>
      <c r="L149" s="61">
        <f t="shared" si="25"/>
        <v>0</v>
      </c>
      <c r="M149" s="61">
        <f t="shared" ref="M149:M212" ca="1" si="32">+E$4+E$5*D149+E$6*D149^2</f>
        <v>-5.1675284330729718E-3</v>
      </c>
      <c r="N149" s="61">
        <f t="shared" ca="1" si="26"/>
        <v>0</v>
      </c>
      <c r="O149" s="177">
        <f t="shared" ca="1" si="27"/>
        <v>0</v>
      </c>
      <c r="P149" s="61">
        <f t="shared" ca="1" si="28"/>
        <v>0</v>
      </c>
      <c r="Q149" s="61">
        <f t="shared" ca="1" si="29"/>
        <v>0</v>
      </c>
      <c r="R149">
        <f t="shared" ref="R149:R212" ca="1" si="33">+E149-M149</f>
        <v>5.1675284330729718E-3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ref="H150:H213" si="34">C150*D150*D150</f>
        <v>0</v>
      </c>
      <c r="I150" s="61">
        <f t="shared" ref="I150:I213" si="35">C150*D150*D150*D150</f>
        <v>0</v>
      </c>
      <c r="J150" s="61">
        <f t="shared" ref="J150:J213" si="36">C150*D150*D150*D150*D150</f>
        <v>0</v>
      </c>
      <c r="K150" s="61">
        <f t="shared" ref="K150:K213" si="37">C150*E150*D150</f>
        <v>0</v>
      </c>
      <c r="L150" s="61">
        <f t="shared" ref="L150:L213" si="38">C150*E150*D150*D150</f>
        <v>0</v>
      </c>
      <c r="M150" s="61">
        <f t="shared" ca="1" si="32"/>
        <v>-5.1675284330729718E-3</v>
      </c>
      <c r="N150" s="61">
        <f t="shared" ref="N150:N213" ca="1" si="39">C150*(M150-E150)^2</f>
        <v>0</v>
      </c>
      <c r="O150" s="177">
        <f t="shared" ref="O150:O213" ca="1" si="40">(C150*O$1-O$2*F150+O$3*H150)^2</f>
        <v>0</v>
      </c>
      <c r="P150" s="61">
        <f t="shared" ref="P150:P213" ca="1" si="41">(-C150*O$2+O$4*F150-O$5*H150)^2</f>
        <v>0</v>
      </c>
      <c r="Q150" s="61">
        <f t="shared" ref="Q150:Q213" ca="1" si="42">+(C150*O$3-F150*O$5+H150*O$6)^2</f>
        <v>0</v>
      </c>
      <c r="R150">
        <f t="shared" ca="1" si="33"/>
        <v>5.1675284330729718E-3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-5.1675284330729718E-3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5.1675284330729718E-3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-5.1675284330729718E-3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5.1675284330729718E-3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-5.1675284330729718E-3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5.1675284330729718E-3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-5.1675284330729718E-3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5.1675284330729718E-3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-5.1675284330729718E-3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5.1675284330729718E-3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-5.1675284330729718E-3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5.1675284330729718E-3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-5.1675284330729718E-3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5.1675284330729718E-3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-5.1675284330729718E-3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5.1675284330729718E-3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-5.1675284330729718E-3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5.1675284330729718E-3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-5.1675284330729718E-3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5.1675284330729718E-3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-5.1675284330729718E-3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5.1675284330729718E-3</v>
      </c>
    </row>
    <row r="162" spans="1:18">
      <c r="A162" s="174"/>
      <c r="B162" s="17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-5.1675284330729718E-3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5.1675284330729718E-3</v>
      </c>
    </row>
    <row r="163" spans="1:18">
      <c r="A163" s="174"/>
      <c r="B163" s="17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-5.1675284330729718E-3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5.1675284330729718E-3</v>
      </c>
    </row>
    <row r="164" spans="1:18">
      <c r="A164" s="174"/>
      <c r="B164" s="17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-5.1675284330729718E-3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5.1675284330729718E-3</v>
      </c>
    </row>
    <row r="165" spans="1:18">
      <c r="A165" s="174"/>
      <c r="B165" s="17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-5.1675284330729718E-3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5.1675284330729718E-3</v>
      </c>
    </row>
    <row r="166" spans="1:18">
      <c r="A166" s="174"/>
      <c r="B166" s="17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-5.1675284330729718E-3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5.1675284330729718E-3</v>
      </c>
    </row>
    <row r="167" spans="1:18">
      <c r="A167" s="174"/>
      <c r="B167" s="17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-5.1675284330729718E-3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5.1675284330729718E-3</v>
      </c>
    </row>
    <row r="168" spans="1:18">
      <c r="A168" s="174"/>
      <c r="B168" s="17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-5.1675284330729718E-3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5.1675284330729718E-3</v>
      </c>
    </row>
    <row r="169" spans="1:18">
      <c r="A169" s="174"/>
      <c r="B169" s="17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-5.1675284330729718E-3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5.1675284330729718E-3</v>
      </c>
    </row>
    <row r="170" spans="1:18">
      <c r="A170" s="174"/>
      <c r="B170" s="17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-5.1675284330729718E-3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5.1675284330729718E-3</v>
      </c>
    </row>
    <row r="171" spans="1:18">
      <c r="A171" s="174"/>
      <c r="B171" s="17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-5.1675284330729718E-3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5.1675284330729718E-3</v>
      </c>
    </row>
    <row r="172" spans="1:18">
      <c r="A172" s="174"/>
      <c r="B172" s="17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-5.1675284330729718E-3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5.1675284330729718E-3</v>
      </c>
    </row>
    <row r="173" spans="1:18">
      <c r="A173" s="174"/>
      <c r="B173" s="17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-5.1675284330729718E-3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5.1675284330729718E-3</v>
      </c>
    </row>
    <row r="174" spans="1:18">
      <c r="A174" s="174"/>
      <c r="B174" s="17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-5.1675284330729718E-3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5.1675284330729718E-3</v>
      </c>
    </row>
    <row r="175" spans="1:18">
      <c r="A175" s="174"/>
      <c r="B175" s="17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-5.1675284330729718E-3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5.1675284330729718E-3</v>
      </c>
    </row>
    <row r="176" spans="1:18">
      <c r="A176" s="174"/>
      <c r="B176" s="17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-5.1675284330729718E-3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5.1675284330729718E-3</v>
      </c>
    </row>
    <row r="177" spans="1:18">
      <c r="A177" s="174"/>
      <c r="B177" s="17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-5.1675284330729718E-3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5.1675284330729718E-3</v>
      </c>
    </row>
    <row r="178" spans="1:18">
      <c r="A178" s="174"/>
      <c r="B178" s="17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-5.1675284330729718E-3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5.1675284330729718E-3</v>
      </c>
    </row>
    <row r="179" spans="1:18">
      <c r="A179" s="174"/>
      <c r="B179" s="17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-5.1675284330729718E-3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5.1675284330729718E-3</v>
      </c>
    </row>
    <row r="180" spans="1:18">
      <c r="A180" s="174"/>
      <c r="B180" s="17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-5.1675284330729718E-3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5.1675284330729718E-3</v>
      </c>
    </row>
    <row r="181" spans="1:18">
      <c r="A181" s="174"/>
      <c r="B181" s="17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-5.1675284330729718E-3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5.1675284330729718E-3</v>
      </c>
    </row>
    <row r="182" spans="1:18">
      <c r="A182" s="174"/>
      <c r="B182" s="17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-5.1675284330729718E-3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5.1675284330729718E-3</v>
      </c>
    </row>
    <row r="183" spans="1:18">
      <c r="A183" s="174"/>
      <c r="B183" s="17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-5.1675284330729718E-3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5.1675284330729718E-3</v>
      </c>
    </row>
    <row r="184" spans="1:18">
      <c r="A184" s="174"/>
      <c r="B184" s="17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-5.1675284330729718E-3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5.1675284330729718E-3</v>
      </c>
    </row>
    <row r="185" spans="1:18">
      <c r="A185" s="174"/>
      <c r="B185" s="17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-5.1675284330729718E-3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5.1675284330729718E-3</v>
      </c>
    </row>
    <row r="186" spans="1:18">
      <c r="A186" s="174"/>
      <c r="B186" s="17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-5.1675284330729718E-3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5.1675284330729718E-3</v>
      </c>
    </row>
    <row r="187" spans="1:18">
      <c r="A187" s="174"/>
      <c r="B187" s="17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-5.1675284330729718E-3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5.1675284330729718E-3</v>
      </c>
    </row>
    <row r="188" spans="1:18">
      <c r="A188" s="174"/>
      <c r="B188" s="17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-5.1675284330729718E-3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5.1675284330729718E-3</v>
      </c>
    </row>
    <row r="189" spans="1:18">
      <c r="A189" s="174"/>
      <c r="B189" s="17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-5.1675284330729718E-3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5.1675284330729718E-3</v>
      </c>
    </row>
    <row r="190" spans="1:18">
      <c r="A190" s="174"/>
      <c r="B190" s="17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-5.1675284330729718E-3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5.1675284330729718E-3</v>
      </c>
    </row>
    <row r="191" spans="1:18">
      <c r="A191" s="174"/>
      <c r="B191" s="17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-5.1675284330729718E-3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5.1675284330729718E-3</v>
      </c>
    </row>
    <row r="192" spans="1:18">
      <c r="A192" s="174"/>
      <c r="B192" s="17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-5.1675284330729718E-3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5.1675284330729718E-3</v>
      </c>
    </row>
    <row r="193" spans="1:18">
      <c r="A193" s="174"/>
      <c r="B193" s="17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-5.1675284330729718E-3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5.1675284330729718E-3</v>
      </c>
    </row>
    <row r="194" spans="1:18">
      <c r="A194" s="174"/>
      <c r="B194" s="17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-5.1675284330729718E-3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5.1675284330729718E-3</v>
      </c>
    </row>
    <row r="195" spans="1:18">
      <c r="A195" s="174"/>
      <c r="B195" s="17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-5.1675284330729718E-3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5.1675284330729718E-3</v>
      </c>
    </row>
    <row r="196" spans="1:18">
      <c r="A196" s="174"/>
      <c r="B196" s="174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-5.1675284330729718E-3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5.1675284330729718E-3</v>
      </c>
    </row>
    <row r="197" spans="1:18">
      <c r="A197" s="174"/>
      <c r="B197" s="174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-5.1675284330729718E-3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5.1675284330729718E-3</v>
      </c>
    </row>
    <row r="198" spans="1:18">
      <c r="A198" s="174"/>
      <c r="B198" s="174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-5.1675284330729718E-3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5.1675284330729718E-3</v>
      </c>
    </row>
    <row r="199" spans="1:18">
      <c r="A199" s="174"/>
      <c r="B199" s="174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-5.1675284330729718E-3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5.1675284330729718E-3</v>
      </c>
    </row>
    <row r="200" spans="1:18">
      <c r="A200" s="174"/>
      <c r="B200" s="174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-5.1675284330729718E-3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5.1675284330729718E-3</v>
      </c>
    </row>
    <row r="201" spans="1:18">
      <c r="A201" s="174"/>
      <c r="B201" s="174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-5.1675284330729718E-3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5.1675284330729718E-3</v>
      </c>
    </row>
    <row r="202" spans="1:18">
      <c r="A202" s="174"/>
      <c r="B202" s="174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-5.1675284330729718E-3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5.1675284330729718E-3</v>
      </c>
    </row>
    <row r="203" spans="1:18">
      <c r="A203" s="174"/>
      <c r="B203" s="174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-5.1675284330729718E-3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5.1675284330729718E-3</v>
      </c>
    </row>
    <row r="204" spans="1:18">
      <c r="A204" s="174"/>
      <c r="B204" s="174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-5.1675284330729718E-3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5.1675284330729718E-3</v>
      </c>
    </row>
    <row r="205" spans="1:18">
      <c r="A205" s="174"/>
      <c r="B205" s="174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-5.1675284330729718E-3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5.1675284330729718E-3</v>
      </c>
    </row>
    <row r="206" spans="1:18">
      <c r="A206" s="174"/>
      <c r="B206" s="174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-5.1675284330729718E-3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5.1675284330729718E-3</v>
      </c>
    </row>
    <row r="207" spans="1:18">
      <c r="A207" s="174"/>
      <c r="B207" s="174"/>
      <c r="C207" s="174"/>
      <c r="D207" s="176">
        <f t="shared" si="30"/>
        <v>0</v>
      </c>
      <c r="E207" s="176">
        <f t="shared" si="30"/>
        <v>0</v>
      </c>
      <c r="F207" s="61">
        <f t="shared" si="31"/>
        <v>0</v>
      </c>
      <c r="G207" s="61">
        <f t="shared" si="31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-5.1675284330729718E-3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5.1675284330729718E-3</v>
      </c>
    </row>
    <row r="208" spans="1:18">
      <c r="A208" s="174"/>
      <c r="B208" s="174"/>
      <c r="C208" s="174"/>
      <c r="D208" s="176">
        <f t="shared" ref="D208:E270" si="43">A208/A$18</f>
        <v>0</v>
      </c>
      <c r="E208" s="176">
        <f t="shared" si="43"/>
        <v>0</v>
      </c>
      <c r="F208" s="61">
        <f t="shared" ref="F208:G270" si="44">$C208*D208</f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-5.1675284330729718E-3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5.1675284330729718E-3</v>
      </c>
    </row>
    <row r="209" spans="1:18">
      <c r="A209" s="174"/>
      <c r="B209" s="174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-5.1675284330729718E-3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5.1675284330729718E-3</v>
      </c>
    </row>
    <row r="210" spans="1:18">
      <c r="A210" s="174"/>
      <c r="B210" s="174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-5.1675284330729718E-3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5.1675284330729718E-3</v>
      </c>
    </row>
    <row r="211" spans="1:18">
      <c r="A211" s="174"/>
      <c r="B211" s="174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-5.1675284330729718E-3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5.1675284330729718E-3</v>
      </c>
    </row>
    <row r="212" spans="1:18">
      <c r="A212" s="174"/>
      <c r="B212" s="174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ca="1" si="32"/>
        <v>-5.1675284330729718E-3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ca="1" si="33"/>
        <v>5.1675284330729718E-3</v>
      </c>
    </row>
    <row r="213" spans="1:18">
      <c r="A213" s="174"/>
      <c r="B213" s="174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si="34"/>
        <v>0</v>
      </c>
      <c r="I213" s="61">
        <f t="shared" si="35"/>
        <v>0</v>
      </c>
      <c r="J213" s="61">
        <f t="shared" si="36"/>
        <v>0</v>
      </c>
      <c r="K213" s="61">
        <f t="shared" si="37"/>
        <v>0</v>
      </c>
      <c r="L213" s="61">
        <f t="shared" si="38"/>
        <v>0</v>
      </c>
      <c r="M213" s="61">
        <f t="shared" ref="M213:M276" ca="1" si="45">+E$4+E$5*D213+E$6*D213^2</f>
        <v>-5.1675284330729718E-3</v>
      </c>
      <c r="N213" s="61">
        <f t="shared" ca="1" si="39"/>
        <v>0</v>
      </c>
      <c r="O213" s="177">
        <f t="shared" ca="1" si="40"/>
        <v>0</v>
      </c>
      <c r="P213" s="61">
        <f t="shared" ca="1" si="41"/>
        <v>0</v>
      </c>
      <c r="Q213" s="61">
        <f t="shared" ca="1" si="42"/>
        <v>0</v>
      </c>
      <c r="R213">
        <f t="shared" ref="R213:R276" ca="1" si="46">+E213-M213</f>
        <v>5.1675284330729718E-3</v>
      </c>
    </row>
    <row r="214" spans="1:18">
      <c r="A214" s="174"/>
      <c r="B214" s="174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ref="H214:H277" si="47">C214*D214*D214</f>
        <v>0</v>
      </c>
      <c r="I214" s="61">
        <f t="shared" ref="I214:I277" si="48">C214*D214*D214*D214</f>
        <v>0</v>
      </c>
      <c r="J214" s="61">
        <f t="shared" ref="J214:J277" si="49">C214*D214*D214*D214*D214</f>
        <v>0</v>
      </c>
      <c r="K214" s="61">
        <f t="shared" ref="K214:K277" si="50">C214*E214*D214</f>
        <v>0</v>
      </c>
      <c r="L214" s="61">
        <f t="shared" ref="L214:L277" si="51">C214*E214*D214*D214</f>
        <v>0</v>
      </c>
      <c r="M214" s="61">
        <f t="shared" ca="1" si="45"/>
        <v>-5.1675284330729718E-3</v>
      </c>
      <c r="N214" s="61">
        <f t="shared" ref="N214:N277" ca="1" si="52">C214*(M214-E214)^2</f>
        <v>0</v>
      </c>
      <c r="O214" s="177">
        <f t="shared" ref="O214:O277" ca="1" si="53">(C214*O$1-O$2*F214+O$3*H214)^2</f>
        <v>0</v>
      </c>
      <c r="P214" s="61">
        <f t="shared" ref="P214:P277" ca="1" si="54">(-C214*O$2+O$4*F214-O$5*H214)^2</f>
        <v>0</v>
      </c>
      <c r="Q214" s="61">
        <f t="shared" ref="Q214:Q277" ca="1" si="55">+(C214*O$3-F214*O$5+H214*O$6)^2</f>
        <v>0</v>
      </c>
      <c r="R214">
        <f t="shared" ca="1" si="46"/>
        <v>5.1675284330729718E-3</v>
      </c>
    </row>
    <row r="215" spans="1:18">
      <c r="A215" s="174"/>
      <c r="B215" s="174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-5.1675284330729718E-3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5.1675284330729718E-3</v>
      </c>
    </row>
    <row r="216" spans="1:18">
      <c r="A216" s="174"/>
      <c r="B216" s="174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-5.1675284330729718E-3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5.1675284330729718E-3</v>
      </c>
    </row>
    <row r="217" spans="1:18">
      <c r="A217" s="174"/>
      <c r="B217" s="174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-5.1675284330729718E-3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5.1675284330729718E-3</v>
      </c>
    </row>
    <row r="218" spans="1:18">
      <c r="A218" s="174"/>
      <c r="B218" s="174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-5.1675284330729718E-3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5.1675284330729718E-3</v>
      </c>
    </row>
    <row r="219" spans="1:18">
      <c r="A219" s="174"/>
      <c r="B219" s="174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-5.1675284330729718E-3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5.1675284330729718E-3</v>
      </c>
    </row>
    <row r="220" spans="1:18">
      <c r="A220" s="174"/>
      <c r="B220" s="174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-5.1675284330729718E-3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5.1675284330729718E-3</v>
      </c>
    </row>
    <row r="221" spans="1:18">
      <c r="A221" s="174"/>
      <c r="B221" s="174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-5.1675284330729718E-3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5.1675284330729718E-3</v>
      </c>
    </row>
    <row r="222" spans="1:18">
      <c r="A222" s="174"/>
      <c r="B222" s="174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-5.1675284330729718E-3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5.1675284330729718E-3</v>
      </c>
    </row>
    <row r="223" spans="1:18">
      <c r="A223" s="174"/>
      <c r="B223" s="174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-5.1675284330729718E-3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5.1675284330729718E-3</v>
      </c>
    </row>
    <row r="224" spans="1:18">
      <c r="A224" s="174"/>
      <c r="B224" s="174"/>
      <c r="C224" s="174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-5.1675284330729718E-3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5.1675284330729718E-3</v>
      </c>
    </row>
    <row r="225" spans="1:18">
      <c r="A225" s="174"/>
      <c r="B225" s="174"/>
      <c r="C225" s="174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-5.1675284330729718E-3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5.1675284330729718E-3</v>
      </c>
    </row>
    <row r="226" spans="1:18">
      <c r="A226" s="174"/>
      <c r="B226" s="174"/>
      <c r="C226" s="174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-5.1675284330729718E-3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5.1675284330729718E-3</v>
      </c>
    </row>
    <row r="227" spans="1:18">
      <c r="A227" s="174"/>
      <c r="B227" s="174"/>
      <c r="C227" s="174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-5.1675284330729718E-3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5.1675284330729718E-3</v>
      </c>
    </row>
    <row r="228" spans="1:18">
      <c r="A228" s="174"/>
      <c r="B228" s="174"/>
      <c r="C228" s="174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-5.1675284330729718E-3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5.1675284330729718E-3</v>
      </c>
    </row>
    <row r="229" spans="1:18">
      <c r="A229" s="174"/>
      <c r="B229" s="174"/>
      <c r="C229" s="174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-5.1675284330729718E-3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5.1675284330729718E-3</v>
      </c>
    </row>
    <row r="230" spans="1:18">
      <c r="A230" s="174"/>
      <c r="B230" s="174"/>
      <c r="C230" s="174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-5.1675284330729718E-3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5.1675284330729718E-3</v>
      </c>
    </row>
    <row r="231" spans="1:18">
      <c r="A231" s="174"/>
      <c r="B231" s="174"/>
      <c r="C231" s="174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-5.1675284330729718E-3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5.1675284330729718E-3</v>
      </c>
    </row>
    <row r="232" spans="1:18">
      <c r="A232" s="174"/>
      <c r="B232" s="174"/>
      <c r="C232" s="174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-5.1675284330729718E-3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5.1675284330729718E-3</v>
      </c>
    </row>
    <row r="233" spans="1:18">
      <c r="A233" s="174"/>
      <c r="B233" s="174"/>
      <c r="C233" s="174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-5.1675284330729718E-3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5.1675284330729718E-3</v>
      </c>
    </row>
    <row r="234" spans="1:18">
      <c r="A234" s="174"/>
      <c r="B234" s="174"/>
      <c r="C234" s="174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-5.1675284330729718E-3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5.1675284330729718E-3</v>
      </c>
    </row>
    <row r="235" spans="1:18">
      <c r="A235" s="174"/>
      <c r="B235" s="174"/>
      <c r="C235" s="174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-5.1675284330729718E-3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5.1675284330729718E-3</v>
      </c>
    </row>
    <row r="236" spans="1:18">
      <c r="A236" s="174"/>
      <c r="B236" s="174"/>
      <c r="C236" s="174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-5.1675284330729718E-3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5.1675284330729718E-3</v>
      </c>
    </row>
    <row r="237" spans="1:18">
      <c r="A237" s="174"/>
      <c r="B237" s="174"/>
      <c r="C237" s="174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-5.1675284330729718E-3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5.1675284330729718E-3</v>
      </c>
    </row>
    <row r="238" spans="1:18">
      <c r="A238" s="174"/>
      <c r="B238" s="174"/>
      <c r="C238" s="174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-5.1675284330729718E-3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5.1675284330729718E-3</v>
      </c>
    </row>
    <row r="239" spans="1:18">
      <c r="A239" s="174"/>
      <c r="B239" s="174"/>
      <c r="C239" s="174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-5.1675284330729718E-3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5.1675284330729718E-3</v>
      </c>
    </row>
    <row r="240" spans="1:18">
      <c r="A240" s="174"/>
      <c r="B240" s="174"/>
      <c r="C240" s="174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-5.1675284330729718E-3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5.1675284330729718E-3</v>
      </c>
    </row>
    <row r="241" spans="1:18">
      <c r="A241" s="174"/>
      <c r="B241" s="174"/>
      <c r="C241" s="174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-5.1675284330729718E-3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5.1675284330729718E-3</v>
      </c>
    </row>
    <row r="242" spans="1:18">
      <c r="A242" s="174"/>
      <c r="B242" s="174"/>
      <c r="C242" s="174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-5.1675284330729718E-3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5.1675284330729718E-3</v>
      </c>
    </row>
    <row r="243" spans="1:18">
      <c r="A243" s="174"/>
      <c r="B243" s="174"/>
      <c r="C243" s="174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-5.1675284330729718E-3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5.1675284330729718E-3</v>
      </c>
    </row>
    <row r="244" spans="1:18">
      <c r="A244" s="174"/>
      <c r="B244" s="174"/>
      <c r="C244" s="174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-5.1675284330729718E-3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5.1675284330729718E-3</v>
      </c>
    </row>
    <row r="245" spans="1:18">
      <c r="A245" s="174"/>
      <c r="B245" s="174"/>
      <c r="C245" s="174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-5.1675284330729718E-3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5.1675284330729718E-3</v>
      </c>
    </row>
    <row r="246" spans="1:18">
      <c r="A246" s="174"/>
      <c r="B246" s="174"/>
      <c r="C246" s="174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-5.1675284330729718E-3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5.1675284330729718E-3</v>
      </c>
    </row>
    <row r="247" spans="1:18">
      <c r="A247" s="174"/>
      <c r="B247" s="174"/>
      <c r="C247" s="174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-5.1675284330729718E-3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5.1675284330729718E-3</v>
      </c>
    </row>
    <row r="248" spans="1:18">
      <c r="A248" s="174"/>
      <c r="B248" s="174"/>
      <c r="C248" s="174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-5.1675284330729718E-3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5.1675284330729718E-3</v>
      </c>
    </row>
    <row r="249" spans="1:18">
      <c r="A249" s="174"/>
      <c r="B249" s="174"/>
      <c r="C249" s="174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-5.1675284330729718E-3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5.1675284330729718E-3</v>
      </c>
    </row>
    <row r="250" spans="1:18">
      <c r="A250" s="174"/>
      <c r="B250" s="174"/>
      <c r="C250" s="174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-5.1675284330729718E-3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5.1675284330729718E-3</v>
      </c>
    </row>
    <row r="251" spans="1:18">
      <c r="A251" s="174"/>
      <c r="B251" s="174"/>
      <c r="C251" s="174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-5.1675284330729718E-3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5.1675284330729718E-3</v>
      </c>
    </row>
    <row r="252" spans="1:18">
      <c r="A252" s="174"/>
      <c r="B252" s="174"/>
      <c r="C252" s="174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-5.1675284330729718E-3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5.1675284330729718E-3</v>
      </c>
    </row>
    <row r="253" spans="1:18">
      <c r="A253" s="174"/>
      <c r="B253" s="174"/>
      <c r="C253" s="174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-5.1675284330729718E-3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5.1675284330729718E-3</v>
      </c>
    </row>
    <row r="254" spans="1:18">
      <c r="A254" s="174"/>
      <c r="B254" s="174"/>
      <c r="C254" s="174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-5.1675284330729718E-3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5.1675284330729718E-3</v>
      </c>
    </row>
    <row r="255" spans="1:18">
      <c r="A255" s="174"/>
      <c r="B255" s="174"/>
      <c r="C255" s="174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-5.1675284330729718E-3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5.1675284330729718E-3</v>
      </c>
    </row>
    <row r="256" spans="1:18">
      <c r="A256" s="174"/>
      <c r="B256" s="174"/>
      <c r="C256" s="174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-5.1675284330729718E-3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5.1675284330729718E-3</v>
      </c>
    </row>
    <row r="257" spans="1:18">
      <c r="A257" s="174"/>
      <c r="B257" s="174"/>
      <c r="C257" s="174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-5.1675284330729718E-3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5.1675284330729718E-3</v>
      </c>
    </row>
    <row r="258" spans="1:18">
      <c r="A258" s="174"/>
      <c r="B258" s="174"/>
      <c r="C258" s="174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-5.1675284330729718E-3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5.1675284330729718E-3</v>
      </c>
    </row>
    <row r="259" spans="1:18">
      <c r="A259" s="174"/>
      <c r="B259" s="174"/>
      <c r="C259" s="174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-5.1675284330729718E-3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5.1675284330729718E-3</v>
      </c>
    </row>
    <row r="260" spans="1:18">
      <c r="A260" s="174"/>
      <c r="B260" s="174"/>
      <c r="C260" s="174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-5.1675284330729718E-3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5.1675284330729718E-3</v>
      </c>
    </row>
    <row r="261" spans="1:18">
      <c r="A261" s="174"/>
      <c r="B261" s="174"/>
      <c r="C261" s="174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-5.1675284330729718E-3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5.1675284330729718E-3</v>
      </c>
    </row>
    <row r="262" spans="1:18">
      <c r="A262" s="174"/>
      <c r="B262" s="174"/>
      <c r="C262" s="174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-5.1675284330729718E-3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5.1675284330729718E-3</v>
      </c>
    </row>
    <row r="263" spans="1:18">
      <c r="A263" s="174"/>
      <c r="B263" s="174"/>
      <c r="C263" s="174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-5.1675284330729718E-3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5.1675284330729718E-3</v>
      </c>
    </row>
    <row r="264" spans="1:18">
      <c r="A264" s="174"/>
      <c r="B264" s="174"/>
      <c r="C264" s="174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-5.1675284330729718E-3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5.1675284330729718E-3</v>
      </c>
    </row>
    <row r="265" spans="1:18">
      <c r="A265" s="174"/>
      <c r="B265" s="174"/>
      <c r="C265" s="174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-5.1675284330729718E-3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5.1675284330729718E-3</v>
      </c>
    </row>
    <row r="266" spans="1:18">
      <c r="A266" s="174"/>
      <c r="B266" s="174"/>
      <c r="C266" s="174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-5.1675284330729718E-3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5.1675284330729718E-3</v>
      </c>
    </row>
    <row r="267" spans="1:18">
      <c r="A267" s="174"/>
      <c r="B267" s="174"/>
      <c r="C267" s="174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-5.1675284330729718E-3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5.1675284330729718E-3</v>
      </c>
    </row>
    <row r="268" spans="1:18">
      <c r="A268" s="174"/>
      <c r="B268" s="174"/>
      <c r="C268" s="174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-5.1675284330729718E-3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5.1675284330729718E-3</v>
      </c>
    </row>
    <row r="269" spans="1:18">
      <c r="A269" s="174"/>
      <c r="B269" s="174"/>
      <c r="C269" s="174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-5.1675284330729718E-3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5.1675284330729718E-3</v>
      </c>
    </row>
    <row r="270" spans="1:18">
      <c r="A270" s="174"/>
      <c r="B270" s="174"/>
      <c r="C270" s="174"/>
      <c r="D270" s="176">
        <f t="shared" si="43"/>
        <v>0</v>
      </c>
      <c r="E270" s="176">
        <f t="shared" si="43"/>
        <v>0</v>
      </c>
      <c r="F270" s="61">
        <f t="shared" si="44"/>
        <v>0</v>
      </c>
      <c r="G270" s="61">
        <f t="shared" si="44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-5.1675284330729718E-3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5.1675284330729718E-3</v>
      </c>
    </row>
    <row r="271" spans="1:18">
      <c r="A271" s="174"/>
      <c r="B271" s="174"/>
      <c r="C271" s="174"/>
      <c r="D271" s="176">
        <f t="shared" ref="D271:E334" si="56">A271/A$18</f>
        <v>0</v>
      </c>
      <c r="E271" s="176">
        <f t="shared" si="56"/>
        <v>0</v>
      </c>
      <c r="F271" s="61">
        <f t="shared" ref="F271:G334" si="57">$C271*D271</f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-5.1675284330729718E-3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5.1675284330729718E-3</v>
      </c>
    </row>
    <row r="272" spans="1:18">
      <c r="A272" s="174"/>
      <c r="B272" s="174"/>
      <c r="C272" s="174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-5.1675284330729718E-3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5.1675284330729718E-3</v>
      </c>
    </row>
    <row r="273" spans="1:18">
      <c r="A273" s="174"/>
      <c r="B273" s="174"/>
      <c r="C273" s="174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-5.1675284330729718E-3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5.1675284330729718E-3</v>
      </c>
    </row>
    <row r="274" spans="1:18">
      <c r="A274" s="174"/>
      <c r="B274" s="174"/>
      <c r="C274" s="174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-5.1675284330729718E-3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5.1675284330729718E-3</v>
      </c>
    </row>
    <row r="275" spans="1:18">
      <c r="A275" s="174"/>
      <c r="B275" s="174"/>
      <c r="C275" s="174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-5.1675284330729718E-3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5.1675284330729718E-3</v>
      </c>
    </row>
    <row r="276" spans="1:18">
      <c r="A276" s="174"/>
      <c r="B276" s="174"/>
      <c r="C276" s="174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ca="1" si="45"/>
        <v>-5.1675284330729718E-3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ca="1" si="46"/>
        <v>5.1675284330729718E-3</v>
      </c>
    </row>
    <row r="277" spans="1:18">
      <c r="A277" s="174"/>
      <c r="B277" s="174"/>
      <c r="C277" s="174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si="47"/>
        <v>0</v>
      </c>
      <c r="I277" s="61">
        <f t="shared" si="48"/>
        <v>0</v>
      </c>
      <c r="J277" s="61">
        <f t="shared" si="49"/>
        <v>0</v>
      </c>
      <c r="K277" s="61">
        <f t="shared" si="50"/>
        <v>0</v>
      </c>
      <c r="L277" s="61">
        <f t="shared" si="51"/>
        <v>0</v>
      </c>
      <c r="M277" s="61">
        <f t="shared" ref="M277:M340" ca="1" si="58">+E$4+E$5*D277+E$6*D277^2</f>
        <v>-5.1675284330729718E-3</v>
      </c>
      <c r="N277" s="61">
        <f t="shared" ca="1" si="52"/>
        <v>0</v>
      </c>
      <c r="O277" s="177">
        <f t="shared" ca="1" si="53"/>
        <v>0</v>
      </c>
      <c r="P277" s="61">
        <f t="shared" ca="1" si="54"/>
        <v>0</v>
      </c>
      <c r="Q277" s="61">
        <f t="shared" ca="1" si="55"/>
        <v>0</v>
      </c>
      <c r="R277">
        <f t="shared" ref="R277:R340" ca="1" si="59">+E277-M277</f>
        <v>5.1675284330729718E-3</v>
      </c>
    </row>
    <row r="278" spans="1:18">
      <c r="A278" s="174"/>
      <c r="B278" s="174"/>
      <c r="C278" s="174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ref="H278:H334" si="60">C278*D278*D278</f>
        <v>0</v>
      </c>
      <c r="I278" s="61">
        <f t="shared" ref="I278:I334" si="61">C278*D278*D278*D278</f>
        <v>0</v>
      </c>
      <c r="J278" s="61">
        <f t="shared" ref="J278:J334" si="62">C278*D278*D278*D278*D278</f>
        <v>0</v>
      </c>
      <c r="K278" s="61">
        <f t="shared" ref="K278:K334" si="63">C278*E278*D278</f>
        <v>0</v>
      </c>
      <c r="L278" s="61">
        <f t="shared" ref="L278:L334" si="64">C278*E278*D278*D278</f>
        <v>0</v>
      </c>
      <c r="M278" s="61">
        <f t="shared" ca="1" si="58"/>
        <v>-5.1675284330729718E-3</v>
      </c>
      <c r="N278" s="61">
        <f t="shared" ref="N278:N334" ca="1" si="65">C278*(M278-E278)^2</f>
        <v>0</v>
      </c>
      <c r="O278" s="177">
        <f t="shared" ref="O278:O334" ca="1" si="66">(C278*O$1-O$2*F278+O$3*H278)^2</f>
        <v>0</v>
      </c>
      <c r="P278" s="61">
        <f t="shared" ref="P278:P334" ca="1" si="67">(-C278*O$2+O$4*F278-O$5*H278)^2</f>
        <v>0</v>
      </c>
      <c r="Q278" s="61">
        <f t="shared" ref="Q278:Q334" ca="1" si="68">+(C278*O$3-F278*O$5+H278*O$6)^2</f>
        <v>0</v>
      </c>
      <c r="R278">
        <f t="shared" ca="1" si="59"/>
        <v>5.1675284330729718E-3</v>
      </c>
    </row>
    <row r="279" spans="1:18">
      <c r="A279" s="174"/>
      <c r="B279" s="174"/>
      <c r="C279" s="174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-5.1675284330729718E-3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5.1675284330729718E-3</v>
      </c>
    </row>
    <row r="280" spans="1:18">
      <c r="A280" s="174"/>
      <c r="B280" s="174"/>
      <c r="C280" s="174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-5.1675284330729718E-3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5.1675284330729718E-3</v>
      </c>
    </row>
    <row r="281" spans="1:18">
      <c r="A281" s="174"/>
      <c r="B281" s="174"/>
      <c r="C281" s="174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-5.1675284330729718E-3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5.1675284330729718E-3</v>
      </c>
    </row>
    <row r="282" spans="1:18">
      <c r="A282" s="174"/>
      <c r="B282" s="174"/>
      <c r="C282" s="174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-5.1675284330729718E-3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5.1675284330729718E-3</v>
      </c>
    </row>
    <row r="283" spans="1:18">
      <c r="A283" s="174"/>
      <c r="B283" s="174"/>
      <c r="C283" s="174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-5.1675284330729718E-3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5.1675284330729718E-3</v>
      </c>
    </row>
    <row r="284" spans="1:18">
      <c r="A284" s="174"/>
      <c r="B284" s="174"/>
      <c r="C284" s="174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-5.1675284330729718E-3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5.1675284330729718E-3</v>
      </c>
    </row>
    <row r="285" spans="1:18">
      <c r="A285" s="174"/>
      <c r="B285" s="174"/>
      <c r="C285" s="174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-5.1675284330729718E-3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5.1675284330729718E-3</v>
      </c>
    </row>
    <row r="286" spans="1:18">
      <c r="A286" s="174"/>
      <c r="B286" s="174"/>
      <c r="C286" s="174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-5.1675284330729718E-3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5.1675284330729718E-3</v>
      </c>
    </row>
    <row r="287" spans="1:18">
      <c r="A287" s="174"/>
      <c r="B287" s="174"/>
      <c r="C287" s="174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-5.1675284330729718E-3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5.1675284330729718E-3</v>
      </c>
    </row>
    <row r="288" spans="1:18">
      <c r="A288" s="174"/>
      <c r="B288" s="174"/>
      <c r="C288" s="174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-5.1675284330729718E-3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5.1675284330729718E-3</v>
      </c>
    </row>
    <row r="289" spans="1:18">
      <c r="A289" s="174"/>
      <c r="B289" s="174"/>
      <c r="C289" s="174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-5.1675284330729718E-3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5.1675284330729718E-3</v>
      </c>
    </row>
    <row r="290" spans="1:18">
      <c r="A290" s="174"/>
      <c r="B290" s="174"/>
      <c r="C290" s="174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-5.1675284330729718E-3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5.1675284330729718E-3</v>
      </c>
    </row>
    <row r="291" spans="1:18">
      <c r="A291" s="174"/>
      <c r="B291" s="174"/>
      <c r="C291" s="174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-5.1675284330729718E-3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5.1675284330729718E-3</v>
      </c>
    </row>
    <row r="292" spans="1:18">
      <c r="A292" s="174"/>
      <c r="B292" s="174"/>
      <c r="C292" s="174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-5.1675284330729718E-3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5.1675284330729718E-3</v>
      </c>
    </row>
    <row r="293" spans="1:18">
      <c r="A293" s="174"/>
      <c r="B293" s="174"/>
      <c r="C293" s="174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-5.1675284330729718E-3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5.1675284330729718E-3</v>
      </c>
    </row>
    <row r="294" spans="1:18">
      <c r="A294" s="174"/>
      <c r="B294" s="174"/>
      <c r="C294" s="174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-5.1675284330729718E-3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5.1675284330729718E-3</v>
      </c>
    </row>
    <row r="295" spans="1:18">
      <c r="A295" s="174"/>
      <c r="B295" s="174"/>
      <c r="C295" s="174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-5.1675284330729718E-3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5.1675284330729718E-3</v>
      </c>
    </row>
    <row r="296" spans="1:18">
      <c r="A296" s="174"/>
      <c r="B296" s="174"/>
      <c r="C296" s="174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-5.1675284330729718E-3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5.1675284330729718E-3</v>
      </c>
    </row>
    <row r="297" spans="1:18">
      <c r="A297" s="174"/>
      <c r="B297" s="174"/>
      <c r="C297" s="174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-5.1675284330729718E-3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5.1675284330729718E-3</v>
      </c>
    </row>
    <row r="298" spans="1:18">
      <c r="A298" s="174"/>
      <c r="B298" s="174"/>
      <c r="C298" s="174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-5.1675284330729718E-3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5.1675284330729718E-3</v>
      </c>
    </row>
    <row r="299" spans="1:18">
      <c r="A299" s="174"/>
      <c r="B299" s="174"/>
      <c r="C299" s="174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-5.1675284330729718E-3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5.1675284330729718E-3</v>
      </c>
    </row>
    <row r="300" spans="1:18">
      <c r="A300" s="174"/>
      <c r="B300" s="174"/>
      <c r="C300" s="174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-5.1675284330729718E-3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5.1675284330729718E-3</v>
      </c>
    </row>
    <row r="301" spans="1:18">
      <c r="A301" s="174"/>
      <c r="B301" s="174"/>
      <c r="C301" s="174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-5.1675284330729718E-3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5.1675284330729718E-3</v>
      </c>
    </row>
    <row r="302" spans="1:18">
      <c r="A302" s="174"/>
      <c r="B302" s="174"/>
      <c r="C302" s="174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-5.1675284330729718E-3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5.1675284330729718E-3</v>
      </c>
    </row>
    <row r="303" spans="1:18">
      <c r="A303" s="174"/>
      <c r="B303" s="174"/>
      <c r="C303" s="174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-5.1675284330729718E-3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5.1675284330729718E-3</v>
      </c>
    </row>
    <row r="304" spans="1:18">
      <c r="A304" s="174"/>
      <c r="B304" s="174"/>
      <c r="C304" s="174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-5.1675284330729718E-3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5.1675284330729718E-3</v>
      </c>
    </row>
    <row r="305" spans="1:18">
      <c r="A305" s="174"/>
      <c r="B305" s="174"/>
      <c r="C305" s="174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-5.1675284330729718E-3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5.1675284330729718E-3</v>
      </c>
    </row>
    <row r="306" spans="1:18">
      <c r="A306" s="174"/>
      <c r="B306" s="174"/>
      <c r="C306" s="174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-5.1675284330729718E-3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5.1675284330729718E-3</v>
      </c>
    </row>
    <row r="307" spans="1:18">
      <c r="A307" s="174"/>
      <c r="B307" s="174"/>
      <c r="C307" s="174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-5.1675284330729718E-3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5.1675284330729718E-3</v>
      </c>
    </row>
    <row r="308" spans="1:18">
      <c r="A308" s="174"/>
      <c r="B308" s="174"/>
      <c r="C308" s="174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-5.1675284330729718E-3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5.1675284330729718E-3</v>
      </c>
    </row>
    <row r="309" spans="1:18">
      <c r="A309" s="174"/>
      <c r="B309" s="174"/>
      <c r="C309" s="174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-5.1675284330729718E-3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5.1675284330729718E-3</v>
      </c>
    </row>
    <row r="310" spans="1:18">
      <c r="A310" s="174"/>
      <c r="B310" s="174"/>
      <c r="C310" s="174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-5.1675284330729718E-3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5.1675284330729718E-3</v>
      </c>
    </row>
    <row r="311" spans="1:18">
      <c r="A311" s="174"/>
      <c r="B311" s="174"/>
      <c r="C311" s="174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-5.1675284330729718E-3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5.1675284330729718E-3</v>
      </c>
    </row>
    <row r="312" spans="1:18">
      <c r="A312" s="174"/>
      <c r="B312" s="174"/>
      <c r="C312" s="174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-5.1675284330729718E-3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5.1675284330729718E-3</v>
      </c>
    </row>
    <row r="313" spans="1:18">
      <c r="A313" s="174"/>
      <c r="B313" s="174"/>
      <c r="C313" s="174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-5.1675284330729718E-3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5.1675284330729718E-3</v>
      </c>
    </row>
    <row r="314" spans="1:18">
      <c r="A314" s="174"/>
      <c r="B314" s="174"/>
      <c r="C314" s="174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-5.1675284330729718E-3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5.1675284330729718E-3</v>
      </c>
    </row>
    <row r="315" spans="1:18">
      <c r="A315" s="174"/>
      <c r="B315" s="174"/>
      <c r="C315" s="174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-5.1675284330729718E-3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5.1675284330729718E-3</v>
      </c>
    </row>
    <row r="316" spans="1:18">
      <c r="A316" s="174"/>
      <c r="B316" s="174"/>
      <c r="C316" s="174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-5.1675284330729718E-3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5.1675284330729718E-3</v>
      </c>
    </row>
    <row r="317" spans="1:18">
      <c r="A317" s="174"/>
      <c r="B317" s="174"/>
      <c r="C317" s="174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-5.1675284330729718E-3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5.1675284330729718E-3</v>
      </c>
    </row>
    <row r="318" spans="1:18">
      <c r="A318" s="174"/>
      <c r="B318" s="174"/>
      <c r="C318" s="174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-5.1675284330729718E-3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5.1675284330729718E-3</v>
      </c>
    </row>
    <row r="319" spans="1:18">
      <c r="A319" s="174"/>
      <c r="B319" s="174"/>
      <c r="C319" s="174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-5.1675284330729718E-3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5.1675284330729718E-3</v>
      </c>
    </row>
    <row r="320" spans="1:18">
      <c r="A320" s="174"/>
      <c r="B320" s="174"/>
      <c r="C320" s="174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-5.1675284330729718E-3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5.1675284330729718E-3</v>
      </c>
    </row>
    <row r="321" spans="1:18">
      <c r="A321" s="174"/>
      <c r="B321" s="174"/>
      <c r="C321" s="174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-5.1675284330729718E-3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5.1675284330729718E-3</v>
      </c>
    </row>
    <row r="322" spans="1:18">
      <c r="A322" s="174"/>
      <c r="B322" s="174"/>
      <c r="C322" s="174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-5.1675284330729718E-3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5.1675284330729718E-3</v>
      </c>
    </row>
    <row r="323" spans="1:18">
      <c r="A323" s="174"/>
      <c r="B323" s="174"/>
      <c r="C323" s="174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-5.1675284330729718E-3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5.1675284330729718E-3</v>
      </c>
    </row>
    <row r="324" spans="1:18">
      <c r="A324" s="174"/>
      <c r="B324" s="174"/>
      <c r="C324" s="174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-5.1675284330729718E-3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5.1675284330729718E-3</v>
      </c>
    </row>
    <row r="325" spans="1:18">
      <c r="A325" s="174"/>
      <c r="B325" s="174"/>
      <c r="C325" s="174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-5.1675284330729718E-3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5.1675284330729718E-3</v>
      </c>
    </row>
    <row r="326" spans="1:18">
      <c r="A326" s="174"/>
      <c r="B326" s="174"/>
      <c r="C326" s="174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-5.1675284330729718E-3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5.1675284330729718E-3</v>
      </c>
    </row>
    <row r="327" spans="1:18">
      <c r="A327" s="174"/>
      <c r="B327" s="174"/>
      <c r="C327" s="174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-5.1675284330729718E-3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5.1675284330729718E-3</v>
      </c>
    </row>
    <row r="328" spans="1:18">
      <c r="A328" s="174"/>
      <c r="B328" s="174"/>
      <c r="C328" s="174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-5.1675284330729718E-3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5.1675284330729718E-3</v>
      </c>
    </row>
    <row r="329" spans="1:18">
      <c r="A329" s="174"/>
      <c r="B329" s="174"/>
      <c r="C329" s="174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-5.1675284330729718E-3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5.1675284330729718E-3</v>
      </c>
    </row>
    <row r="330" spans="1:18">
      <c r="A330" s="174"/>
      <c r="B330" s="174"/>
      <c r="C330" s="174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-5.1675284330729718E-3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5.1675284330729718E-3</v>
      </c>
    </row>
    <row r="331" spans="1:18">
      <c r="A331" s="174"/>
      <c r="B331" s="174"/>
      <c r="C331" s="174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-5.1675284330729718E-3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5.1675284330729718E-3</v>
      </c>
    </row>
    <row r="332" spans="1:18">
      <c r="A332" s="174"/>
      <c r="B332" s="174"/>
      <c r="C332" s="174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-5.1675284330729718E-3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5.1675284330729718E-3</v>
      </c>
    </row>
    <row r="333" spans="1:18">
      <c r="A333" s="174"/>
      <c r="B333" s="174"/>
      <c r="C333" s="174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-5.1675284330729718E-3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5.1675284330729718E-3</v>
      </c>
    </row>
    <row r="334" spans="1:18">
      <c r="A334" s="174"/>
      <c r="B334" s="174"/>
      <c r="C334" s="174"/>
      <c r="D334" s="176">
        <f t="shared" si="56"/>
        <v>0</v>
      </c>
      <c r="E334" s="176">
        <f t="shared" si="56"/>
        <v>0</v>
      </c>
      <c r="F334" s="61">
        <f t="shared" si="57"/>
        <v>0</v>
      </c>
      <c r="G334" s="61">
        <f t="shared" si="57"/>
        <v>0</v>
      </c>
      <c r="H334" s="61">
        <f t="shared" si="60"/>
        <v>0</v>
      </c>
      <c r="I334" s="61">
        <f t="shared" si="61"/>
        <v>0</v>
      </c>
      <c r="J334" s="61">
        <f t="shared" si="62"/>
        <v>0</v>
      </c>
      <c r="K334" s="61">
        <f t="shared" si="63"/>
        <v>0</v>
      </c>
      <c r="L334" s="61">
        <f t="shared" si="64"/>
        <v>0</v>
      </c>
      <c r="M334" s="61">
        <f t="shared" ca="1" si="58"/>
        <v>-5.1675284330729718E-3</v>
      </c>
      <c r="N334" s="61">
        <f t="shared" ca="1" si="65"/>
        <v>0</v>
      </c>
      <c r="O334" s="177">
        <f t="shared" ca="1" si="66"/>
        <v>0</v>
      </c>
      <c r="P334" s="61">
        <f t="shared" ca="1" si="67"/>
        <v>0</v>
      </c>
      <c r="Q334" s="61">
        <f t="shared" ca="1" si="68"/>
        <v>0</v>
      </c>
      <c r="R334">
        <f t="shared" ca="1" si="59"/>
        <v>5.1675284330729718E-3</v>
      </c>
    </row>
    <row r="335" spans="1:18">
      <c r="A335" s="174"/>
      <c r="B335" s="174"/>
      <c r="C335" s="174"/>
      <c r="D335" s="176">
        <f>A335/A$18</f>
        <v>0</v>
      </c>
      <c r="E335" s="176">
        <f>B335/B$18</f>
        <v>0</v>
      </c>
      <c r="F335" s="61">
        <f>$C335*D335</f>
        <v>0</v>
      </c>
      <c r="G335" s="61">
        <f>$C335*E335</f>
        <v>0</v>
      </c>
      <c r="H335" s="61">
        <f>C335*D335*D335</f>
        <v>0</v>
      </c>
      <c r="I335" s="61">
        <f>C335*D335*D335*D335</f>
        <v>0</v>
      </c>
      <c r="J335" s="61">
        <f>C335*D335*D335*D335*D335</f>
        <v>0</v>
      </c>
      <c r="K335" s="61">
        <f>C335*E335*D335</f>
        <v>0</v>
      </c>
      <c r="L335" s="61">
        <f>C335*E335*D335*D335</f>
        <v>0</v>
      </c>
      <c r="M335" s="61">
        <f t="shared" ca="1" si="58"/>
        <v>-5.1675284330729718E-3</v>
      </c>
      <c r="N335" s="61">
        <f ca="1">C335*(M335-E335)^2</f>
        <v>0</v>
      </c>
      <c r="O335" s="177">
        <f ca="1">(C335*O$1-O$2*F335+O$3*H335)^2</f>
        <v>0</v>
      </c>
      <c r="P335" s="61">
        <f ca="1">(-C335*O$2+O$4*F335-O$5*H335)^2</f>
        <v>0</v>
      </c>
      <c r="Q335" s="61">
        <f ca="1">+(C335*O$3-F335*O$5+H335*O$6)^2</f>
        <v>0</v>
      </c>
      <c r="R335">
        <f t="shared" ca="1" si="59"/>
        <v>5.1675284330729718E-3</v>
      </c>
    </row>
    <row r="336" spans="1:18">
      <c r="B336"/>
      <c r="C336" s="174"/>
      <c r="D336" s="176">
        <f t="shared" ref="D336:E399" si="69">A336/A$18</f>
        <v>0</v>
      </c>
      <c r="E336" s="176">
        <f t="shared" si="69"/>
        <v>0</v>
      </c>
      <c r="F336" s="61">
        <f t="shared" ref="F336:G399" si="70">$C336*D336</f>
        <v>0</v>
      </c>
      <c r="G336" s="61">
        <f t="shared" si="70"/>
        <v>0</v>
      </c>
      <c r="H336" s="61">
        <f t="shared" ref="H336:H399" si="71">C336*D336*D336</f>
        <v>0</v>
      </c>
      <c r="I336" s="61">
        <f t="shared" ref="I336:I399" si="72">C336*D336*D336*D336</f>
        <v>0</v>
      </c>
      <c r="J336" s="61">
        <f t="shared" ref="J336:J399" si="73">C336*D336*D336*D336*D336</f>
        <v>0</v>
      </c>
      <c r="K336" s="61">
        <f t="shared" ref="K336:K399" si="74">C336*E336*D336</f>
        <v>0</v>
      </c>
      <c r="L336" s="61">
        <f t="shared" ref="L336:L399" si="75">C336*E336*D336*D336</f>
        <v>0</v>
      </c>
      <c r="M336" s="61">
        <f t="shared" ca="1" si="58"/>
        <v>-5.1675284330729718E-3</v>
      </c>
      <c r="N336" s="61">
        <f t="shared" ref="N336:N399" ca="1" si="76">C336*(M336-E336)^2</f>
        <v>0</v>
      </c>
      <c r="O336" s="177">
        <f t="shared" ref="O336:O399" ca="1" si="77">(C336*O$1-O$2*F336+O$3*H336)^2</f>
        <v>0</v>
      </c>
      <c r="P336" s="61">
        <f t="shared" ref="P336:P399" ca="1" si="78">(-C336*O$2+O$4*F336-O$5*H336)^2</f>
        <v>0</v>
      </c>
      <c r="Q336" s="61">
        <f t="shared" ref="Q336:Q399" ca="1" si="79">+(C336*O$3-F336*O$5+H336*O$6)^2</f>
        <v>0</v>
      </c>
      <c r="R336">
        <f t="shared" ca="1" si="59"/>
        <v>5.1675284330729718E-3</v>
      </c>
    </row>
    <row r="337" spans="2:18">
      <c r="B337"/>
      <c r="C337" s="174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-5.1675284330729718E-3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5.1675284330729718E-3</v>
      </c>
    </row>
    <row r="338" spans="2:18">
      <c r="B338"/>
      <c r="C338" s="174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-5.1675284330729718E-3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5.1675284330729718E-3</v>
      </c>
    </row>
    <row r="339" spans="2:18">
      <c r="B339"/>
      <c r="C339" s="174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-5.1675284330729718E-3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5.1675284330729718E-3</v>
      </c>
    </row>
    <row r="340" spans="2:18">
      <c r="B340"/>
      <c r="C340" s="174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ca="1" si="58"/>
        <v>-5.1675284330729718E-3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ca="1" si="59"/>
        <v>5.1675284330729718E-3</v>
      </c>
    </row>
    <row r="341" spans="2:18">
      <c r="B341"/>
      <c r="C341" s="174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ref="M341:M404" ca="1" si="80">+E$4+E$5*D341+E$6*D341^2</f>
        <v>-5.1675284330729718E-3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ref="R341:R404" ca="1" si="81">+E341-M341</f>
        <v>5.1675284330729718E-3</v>
      </c>
    </row>
    <row r="342" spans="2:18">
      <c r="B342"/>
      <c r="C342" s="174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-5.1675284330729718E-3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5.1675284330729718E-3</v>
      </c>
    </row>
    <row r="343" spans="2:18">
      <c r="B343"/>
      <c r="C343" s="174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-5.1675284330729718E-3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5.1675284330729718E-3</v>
      </c>
    </row>
    <row r="344" spans="2:18">
      <c r="B344"/>
      <c r="C344" s="174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-5.1675284330729718E-3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5.1675284330729718E-3</v>
      </c>
    </row>
    <row r="345" spans="2:18">
      <c r="B345"/>
      <c r="C345" s="174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-5.1675284330729718E-3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5.1675284330729718E-3</v>
      </c>
    </row>
    <row r="346" spans="2:18">
      <c r="B346"/>
      <c r="C346" s="174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-5.1675284330729718E-3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5.1675284330729718E-3</v>
      </c>
    </row>
    <row r="347" spans="2:18">
      <c r="B347"/>
      <c r="C347" s="174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-5.1675284330729718E-3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5.1675284330729718E-3</v>
      </c>
    </row>
    <row r="348" spans="2:18">
      <c r="B348"/>
      <c r="C348" s="174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-5.1675284330729718E-3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5.1675284330729718E-3</v>
      </c>
    </row>
    <row r="349" spans="2:18">
      <c r="B349"/>
      <c r="C349" s="174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-5.1675284330729718E-3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5.1675284330729718E-3</v>
      </c>
    </row>
    <row r="350" spans="2:18">
      <c r="B350"/>
      <c r="C350" s="174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-5.1675284330729718E-3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5.1675284330729718E-3</v>
      </c>
    </row>
    <row r="351" spans="2:18">
      <c r="B351"/>
      <c r="C351" s="174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-5.1675284330729718E-3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5.1675284330729718E-3</v>
      </c>
    </row>
    <row r="352" spans="2:18">
      <c r="B352"/>
      <c r="C352" s="174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-5.1675284330729718E-3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5.1675284330729718E-3</v>
      </c>
    </row>
    <row r="353" spans="2:18">
      <c r="B353"/>
      <c r="C353" s="174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-5.1675284330729718E-3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5.1675284330729718E-3</v>
      </c>
    </row>
    <row r="354" spans="2:18">
      <c r="B354"/>
      <c r="C354" s="174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-5.1675284330729718E-3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5.1675284330729718E-3</v>
      </c>
    </row>
    <row r="355" spans="2:18">
      <c r="B355"/>
      <c r="C355" s="174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-5.1675284330729718E-3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5.1675284330729718E-3</v>
      </c>
    </row>
    <row r="356" spans="2:18">
      <c r="B356"/>
      <c r="C356" s="174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-5.1675284330729718E-3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5.1675284330729718E-3</v>
      </c>
    </row>
    <row r="357" spans="2:18">
      <c r="B357"/>
      <c r="C357" s="174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-5.1675284330729718E-3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5.1675284330729718E-3</v>
      </c>
    </row>
    <row r="358" spans="2:18">
      <c r="B358"/>
      <c r="C358" s="174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-5.1675284330729718E-3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5.1675284330729718E-3</v>
      </c>
    </row>
    <row r="359" spans="2:18">
      <c r="B359"/>
      <c r="C359" s="174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-5.1675284330729718E-3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5.1675284330729718E-3</v>
      </c>
    </row>
    <row r="360" spans="2:18">
      <c r="B360"/>
      <c r="C360" s="174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-5.1675284330729718E-3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5.1675284330729718E-3</v>
      </c>
    </row>
    <row r="361" spans="2:18">
      <c r="B361"/>
      <c r="C361" s="174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-5.1675284330729718E-3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5.1675284330729718E-3</v>
      </c>
    </row>
    <row r="362" spans="2:18">
      <c r="B362"/>
      <c r="C362" s="174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-5.1675284330729718E-3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5.1675284330729718E-3</v>
      </c>
    </row>
    <row r="363" spans="2:18">
      <c r="B363"/>
      <c r="C363" s="174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-5.1675284330729718E-3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5.1675284330729718E-3</v>
      </c>
    </row>
    <row r="364" spans="2:18">
      <c r="B364"/>
      <c r="C364" s="174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-5.1675284330729718E-3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5.1675284330729718E-3</v>
      </c>
    </row>
    <row r="365" spans="2:18">
      <c r="B365"/>
      <c r="C365" s="174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-5.1675284330729718E-3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5.1675284330729718E-3</v>
      </c>
    </row>
    <row r="366" spans="2:18">
      <c r="B366"/>
      <c r="C366" s="174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-5.1675284330729718E-3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5.1675284330729718E-3</v>
      </c>
    </row>
    <row r="367" spans="2:18">
      <c r="B367"/>
      <c r="C367" s="174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-5.1675284330729718E-3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5.1675284330729718E-3</v>
      </c>
    </row>
    <row r="368" spans="2:18">
      <c r="B368"/>
      <c r="C368" s="174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-5.1675284330729718E-3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5.1675284330729718E-3</v>
      </c>
    </row>
    <row r="369" spans="2:18">
      <c r="B369"/>
      <c r="C369" s="174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-5.1675284330729718E-3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5.1675284330729718E-3</v>
      </c>
    </row>
    <row r="370" spans="2:18">
      <c r="B370"/>
      <c r="C370" s="174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-5.1675284330729718E-3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5.1675284330729718E-3</v>
      </c>
    </row>
    <row r="371" spans="2:18">
      <c r="B371"/>
      <c r="C371" s="174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-5.1675284330729718E-3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5.1675284330729718E-3</v>
      </c>
    </row>
    <row r="372" spans="2:18">
      <c r="B372"/>
      <c r="C372" s="174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-5.1675284330729718E-3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5.1675284330729718E-3</v>
      </c>
    </row>
    <row r="373" spans="2:18">
      <c r="B373"/>
      <c r="C373" s="174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-5.1675284330729718E-3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5.1675284330729718E-3</v>
      </c>
    </row>
    <row r="374" spans="2:18">
      <c r="B374"/>
      <c r="C374" s="174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-5.1675284330729718E-3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5.1675284330729718E-3</v>
      </c>
    </row>
    <row r="375" spans="2:18">
      <c r="B375"/>
      <c r="C375" s="174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-5.1675284330729718E-3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5.1675284330729718E-3</v>
      </c>
    </row>
    <row r="376" spans="2:18">
      <c r="B376"/>
      <c r="C376" s="174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-5.1675284330729718E-3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5.1675284330729718E-3</v>
      </c>
    </row>
    <row r="377" spans="2:18">
      <c r="B377"/>
      <c r="C377" s="174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-5.1675284330729718E-3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5.1675284330729718E-3</v>
      </c>
    </row>
    <row r="378" spans="2:18">
      <c r="B378"/>
      <c r="C378" s="174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-5.1675284330729718E-3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5.1675284330729718E-3</v>
      </c>
    </row>
    <row r="379" spans="2:18">
      <c r="B379"/>
      <c r="C379" s="174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-5.1675284330729718E-3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5.1675284330729718E-3</v>
      </c>
    </row>
    <row r="380" spans="2:18">
      <c r="B380"/>
      <c r="C380" s="174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-5.1675284330729718E-3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5.1675284330729718E-3</v>
      </c>
    </row>
    <row r="381" spans="2:18">
      <c r="B381"/>
      <c r="C381" s="174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-5.1675284330729718E-3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5.1675284330729718E-3</v>
      </c>
    </row>
    <row r="382" spans="2:18">
      <c r="B382"/>
      <c r="C382" s="174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-5.1675284330729718E-3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5.1675284330729718E-3</v>
      </c>
    </row>
    <row r="383" spans="2:18">
      <c r="B383"/>
      <c r="C383" s="174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-5.1675284330729718E-3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5.1675284330729718E-3</v>
      </c>
    </row>
    <row r="384" spans="2:18">
      <c r="B384"/>
      <c r="C384" s="174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-5.1675284330729718E-3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5.1675284330729718E-3</v>
      </c>
    </row>
    <row r="385" spans="2:18">
      <c r="B385"/>
      <c r="C385" s="174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-5.1675284330729718E-3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5.1675284330729718E-3</v>
      </c>
    </row>
    <row r="386" spans="2:18">
      <c r="B386"/>
      <c r="C386" s="174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-5.1675284330729718E-3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5.1675284330729718E-3</v>
      </c>
    </row>
    <row r="387" spans="2:18">
      <c r="B387"/>
      <c r="C387" s="174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-5.1675284330729718E-3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5.1675284330729718E-3</v>
      </c>
    </row>
    <row r="388" spans="2:18">
      <c r="B388"/>
      <c r="C388" s="174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-5.1675284330729718E-3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5.1675284330729718E-3</v>
      </c>
    </row>
    <row r="389" spans="2:18">
      <c r="B389"/>
      <c r="C389" s="174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-5.1675284330729718E-3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5.1675284330729718E-3</v>
      </c>
    </row>
    <row r="390" spans="2:18">
      <c r="B390"/>
      <c r="C390" s="174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-5.1675284330729718E-3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5.1675284330729718E-3</v>
      </c>
    </row>
    <row r="391" spans="2:18">
      <c r="B391"/>
      <c r="C391" s="174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-5.1675284330729718E-3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5.1675284330729718E-3</v>
      </c>
    </row>
    <row r="392" spans="2:18">
      <c r="B392"/>
      <c r="C392" s="174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-5.1675284330729718E-3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5.1675284330729718E-3</v>
      </c>
    </row>
    <row r="393" spans="2:18">
      <c r="B393"/>
      <c r="C393" s="174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-5.1675284330729718E-3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5.1675284330729718E-3</v>
      </c>
    </row>
    <row r="394" spans="2:18">
      <c r="B394"/>
      <c r="C394" s="174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-5.1675284330729718E-3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5.1675284330729718E-3</v>
      </c>
    </row>
    <row r="395" spans="2:18">
      <c r="B395"/>
      <c r="C395" s="174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-5.1675284330729718E-3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5.1675284330729718E-3</v>
      </c>
    </row>
    <row r="396" spans="2:18">
      <c r="B396"/>
      <c r="C396" s="174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-5.1675284330729718E-3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5.1675284330729718E-3</v>
      </c>
    </row>
    <row r="397" spans="2:18">
      <c r="B397"/>
      <c r="C397" s="174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-5.1675284330729718E-3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5.1675284330729718E-3</v>
      </c>
    </row>
    <row r="398" spans="2:18">
      <c r="B398"/>
      <c r="C398" s="174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-5.1675284330729718E-3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5.1675284330729718E-3</v>
      </c>
    </row>
    <row r="399" spans="2:18">
      <c r="B399"/>
      <c r="C399" s="174"/>
      <c r="D399" s="176">
        <f t="shared" si="69"/>
        <v>0</v>
      </c>
      <c r="E399" s="176">
        <f t="shared" si="69"/>
        <v>0</v>
      </c>
      <c r="F399" s="61">
        <f t="shared" si="70"/>
        <v>0</v>
      </c>
      <c r="G399" s="61">
        <f t="shared" si="70"/>
        <v>0</v>
      </c>
      <c r="H399" s="61">
        <f t="shared" si="71"/>
        <v>0</v>
      </c>
      <c r="I399" s="61">
        <f t="shared" si="72"/>
        <v>0</v>
      </c>
      <c r="J399" s="61">
        <f t="shared" si="73"/>
        <v>0</v>
      </c>
      <c r="K399" s="61">
        <f t="shared" si="74"/>
        <v>0</v>
      </c>
      <c r="L399" s="61">
        <f t="shared" si="75"/>
        <v>0</v>
      </c>
      <c r="M399" s="61">
        <f t="shared" ca="1" si="80"/>
        <v>-5.1675284330729718E-3</v>
      </c>
      <c r="N399" s="61">
        <f t="shared" ca="1" si="76"/>
        <v>0</v>
      </c>
      <c r="O399" s="177">
        <f t="shared" ca="1" si="77"/>
        <v>0</v>
      </c>
      <c r="P399" s="61">
        <f t="shared" ca="1" si="78"/>
        <v>0</v>
      </c>
      <c r="Q399" s="61">
        <f t="shared" ca="1" si="79"/>
        <v>0</v>
      </c>
      <c r="R399">
        <f t="shared" ca="1" si="81"/>
        <v>5.1675284330729718E-3</v>
      </c>
    </row>
    <row r="400" spans="2:18">
      <c r="B400"/>
      <c r="C400" s="174"/>
      <c r="D400" s="176">
        <f t="shared" ref="D400:E462" si="82">A400/A$18</f>
        <v>0</v>
      </c>
      <c r="E400" s="176">
        <f t="shared" si="82"/>
        <v>0</v>
      </c>
      <c r="F400" s="61">
        <f t="shared" ref="F400:G462" si="83">$C400*D400</f>
        <v>0</v>
      </c>
      <c r="G400" s="61">
        <f t="shared" si="83"/>
        <v>0</v>
      </c>
      <c r="H400" s="61">
        <f t="shared" ref="H400:H463" si="84">C400*D400*D400</f>
        <v>0</v>
      </c>
      <c r="I400" s="61">
        <f t="shared" ref="I400:I463" si="85">C400*D400*D400*D400</f>
        <v>0</v>
      </c>
      <c r="J400" s="61">
        <f t="shared" ref="J400:J463" si="86">C400*D400*D400*D400*D400</f>
        <v>0</v>
      </c>
      <c r="K400" s="61">
        <f t="shared" ref="K400:K463" si="87">C400*E400*D400</f>
        <v>0</v>
      </c>
      <c r="L400" s="61">
        <f t="shared" ref="L400:L463" si="88">C400*E400*D400*D400</f>
        <v>0</v>
      </c>
      <c r="M400" s="61">
        <f t="shared" ca="1" si="80"/>
        <v>-5.1675284330729718E-3</v>
      </c>
      <c r="N400" s="61">
        <f t="shared" ref="N400:N463" ca="1" si="89">C400*(M400-E400)^2</f>
        <v>0</v>
      </c>
      <c r="O400" s="177">
        <f t="shared" ref="O400:O463" ca="1" si="90">(C400*O$1-O$2*F400+O$3*H400)^2</f>
        <v>0</v>
      </c>
      <c r="P400" s="61">
        <f t="shared" ref="P400:P463" ca="1" si="91">(-C400*O$2+O$4*F400-O$5*H400)^2</f>
        <v>0</v>
      </c>
      <c r="Q400" s="61">
        <f t="shared" ref="Q400:Q463" ca="1" si="92">+(C400*O$3-F400*O$5+H400*O$6)^2</f>
        <v>0</v>
      </c>
      <c r="R400">
        <f t="shared" ca="1" si="81"/>
        <v>5.1675284330729718E-3</v>
      </c>
    </row>
    <row r="401" spans="2:18">
      <c r="B401"/>
      <c r="C401" s="174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-5.1675284330729718E-3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5.1675284330729718E-3</v>
      </c>
    </row>
    <row r="402" spans="2:18">
      <c r="B402"/>
      <c r="C402" s="174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-5.1675284330729718E-3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5.1675284330729718E-3</v>
      </c>
    </row>
    <row r="403" spans="2:18">
      <c r="B403"/>
      <c r="C403" s="174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-5.1675284330729718E-3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5.1675284330729718E-3</v>
      </c>
    </row>
    <row r="404" spans="2:18">
      <c r="B404"/>
      <c r="C404" s="174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0"/>
        <v>-5.1675284330729718E-3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ca="1" si="81"/>
        <v>5.1675284330729718E-3</v>
      </c>
    </row>
    <row r="405" spans="2:18">
      <c r="B405"/>
      <c r="C405" s="174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ref="M405:M468" ca="1" si="93">+E$4+E$5*D405+E$6*D405^2</f>
        <v>-5.1675284330729718E-3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ref="R405:R468" ca="1" si="94">+E405-M405</f>
        <v>5.1675284330729718E-3</v>
      </c>
    </row>
    <row r="406" spans="2:18">
      <c r="B406"/>
      <c r="C406" s="174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-5.1675284330729718E-3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5.1675284330729718E-3</v>
      </c>
    </row>
    <row r="407" spans="2:18">
      <c r="B407"/>
      <c r="C407" s="174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-5.1675284330729718E-3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5.1675284330729718E-3</v>
      </c>
    </row>
    <row r="408" spans="2:18">
      <c r="B408"/>
      <c r="C408" s="174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-5.1675284330729718E-3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5.1675284330729718E-3</v>
      </c>
    </row>
    <row r="409" spans="2:18">
      <c r="B409"/>
      <c r="C409" s="174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-5.1675284330729718E-3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5.1675284330729718E-3</v>
      </c>
    </row>
    <row r="410" spans="2:18">
      <c r="B410"/>
      <c r="C410" s="174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-5.1675284330729718E-3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5.1675284330729718E-3</v>
      </c>
    </row>
    <row r="411" spans="2:18">
      <c r="B411"/>
      <c r="C411" s="174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-5.1675284330729718E-3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5.1675284330729718E-3</v>
      </c>
    </row>
    <row r="412" spans="2:18">
      <c r="B412"/>
      <c r="C412" s="174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-5.1675284330729718E-3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5.1675284330729718E-3</v>
      </c>
    </row>
    <row r="413" spans="2:18">
      <c r="B413"/>
      <c r="C413" s="174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-5.1675284330729718E-3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5.1675284330729718E-3</v>
      </c>
    </row>
    <row r="414" spans="2:18">
      <c r="B414"/>
      <c r="C414" s="174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-5.1675284330729718E-3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5.1675284330729718E-3</v>
      </c>
    </row>
    <row r="415" spans="2:18">
      <c r="B415"/>
      <c r="C415" s="174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-5.1675284330729718E-3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5.1675284330729718E-3</v>
      </c>
    </row>
    <row r="416" spans="2:18">
      <c r="B416"/>
      <c r="C416" s="174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-5.1675284330729718E-3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5.1675284330729718E-3</v>
      </c>
    </row>
    <row r="417" spans="2:18">
      <c r="B417"/>
      <c r="C417" s="174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-5.1675284330729718E-3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5.1675284330729718E-3</v>
      </c>
    </row>
    <row r="418" spans="2:18">
      <c r="B418"/>
      <c r="C418" s="174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-5.1675284330729718E-3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5.1675284330729718E-3</v>
      </c>
    </row>
    <row r="419" spans="2:18">
      <c r="B419"/>
      <c r="C419" s="174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-5.1675284330729718E-3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5.1675284330729718E-3</v>
      </c>
    </row>
    <row r="420" spans="2:18">
      <c r="B420"/>
      <c r="C420" s="174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-5.1675284330729718E-3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5.1675284330729718E-3</v>
      </c>
    </row>
    <row r="421" spans="2:18">
      <c r="B421"/>
      <c r="C421" s="174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-5.1675284330729718E-3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5.1675284330729718E-3</v>
      </c>
    </row>
    <row r="422" spans="2:18">
      <c r="B422"/>
      <c r="C422" s="174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-5.1675284330729718E-3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5.1675284330729718E-3</v>
      </c>
    </row>
    <row r="423" spans="2:18">
      <c r="B423"/>
      <c r="C423" s="174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-5.1675284330729718E-3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5.1675284330729718E-3</v>
      </c>
    </row>
    <row r="424" spans="2:18">
      <c r="B424"/>
      <c r="C424" s="174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-5.1675284330729718E-3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5.1675284330729718E-3</v>
      </c>
    </row>
    <row r="425" spans="2:18">
      <c r="B425"/>
      <c r="C425" s="174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-5.1675284330729718E-3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5.1675284330729718E-3</v>
      </c>
    </row>
    <row r="426" spans="2:18">
      <c r="B426"/>
      <c r="C426" s="174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-5.1675284330729718E-3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5.1675284330729718E-3</v>
      </c>
    </row>
    <row r="427" spans="2:18">
      <c r="B427"/>
      <c r="C427" s="174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-5.1675284330729718E-3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5.1675284330729718E-3</v>
      </c>
    </row>
    <row r="428" spans="2:18">
      <c r="B428"/>
      <c r="C428" s="174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-5.1675284330729718E-3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5.1675284330729718E-3</v>
      </c>
    </row>
    <row r="429" spans="2:18">
      <c r="B429"/>
      <c r="C429" s="174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-5.1675284330729718E-3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5.1675284330729718E-3</v>
      </c>
    </row>
    <row r="430" spans="2:18">
      <c r="B430"/>
      <c r="C430" s="174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-5.1675284330729718E-3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5.1675284330729718E-3</v>
      </c>
    </row>
    <row r="431" spans="2:18">
      <c r="B431"/>
      <c r="C431" s="174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-5.1675284330729718E-3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5.1675284330729718E-3</v>
      </c>
    </row>
    <row r="432" spans="2:18">
      <c r="B432"/>
      <c r="C432" s="174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-5.1675284330729718E-3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5.1675284330729718E-3</v>
      </c>
    </row>
    <row r="433" spans="2:18">
      <c r="B433"/>
      <c r="C433" s="174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-5.1675284330729718E-3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5.1675284330729718E-3</v>
      </c>
    </row>
    <row r="434" spans="2:18">
      <c r="B434"/>
      <c r="C434" s="174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-5.1675284330729718E-3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5.1675284330729718E-3</v>
      </c>
    </row>
    <row r="435" spans="2:18">
      <c r="B435"/>
      <c r="C435" s="174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-5.1675284330729718E-3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5.1675284330729718E-3</v>
      </c>
    </row>
    <row r="436" spans="2:18">
      <c r="B436"/>
      <c r="C436" s="174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-5.1675284330729718E-3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5.1675284330729718E-3</v>
      </c>
    </row>
    <row r="437" spans="2:18">
      <c r="B437"/>
      <c r="C437" s="174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-5.1675284330729718E-3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5.1675284330729718E-3</v>
      </c>
    </row>
    <row r="438" spans="2:18">
      <c r="B438"/>
      <c r="C438" s="174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-5.1675284330729718E-3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5.1675284330729718E-3</v>
      </c>
    </row>
    <row r="439" spans="2:18">
      <c r="B439"/>
      <c r="C439" s="174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-5.1675284330729718E-3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5.1675284330729718E-3</v>
      </c>
    </row>
    <row r="440" spans="2:18">
      <c r="B440"/>
      <c r="C440" s="174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-5.1675284330729718E-3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5.1675284330729718E-3</v>
      </c>
    </row>
    <row r="441" spans="2:18">
      <c r="B441"/>
      <c r="C441" s="174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-5.1675284330729718E-3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5.1675284330729718E-3</v>
      </c>
    </row>
    <row r="442" spans="2:18">
      <c r="B442"/>
      <c r="C442" s="174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-5.1675284330729718E-3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5.1675284330729718E-3</v>
      </c>
    </row>
    <row r="443" spans="2:18">
      <c r="B443"/>
      <c r="C443" s="174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-5.1675284330729718E-3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5.1675284330729718E-3</v>
      </c>
    </row>
    <row r="444" spans="2:18">
      <c r="B444"/>
      <c r="C444" s="174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-5.1675284330729718E-3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5.1675284330729718E-3</v>
      </c>
    </row>
    <row r="445" spans="2:18">
      <c r="B445"/>
      <c r="C445" s="174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-5.1675284330729718E-3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5.1675284330729718E-3</v>
      </c>
    </row>
    <row r="446" spans="2:18">
      <c r="B446"/>
      <c r="C446" s="174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-5.1675284330729718E-3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5.1675284330729718E-3</v>
      </c>
    </row>
    <row r="447" spans="2:18">
      <c r="B447"/>
      <c r="C447" s="174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-5.1675284330729718E-3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5.1675284330729718E-3</v>
      </c>
    </row>
    <row r="448" spans="2:18">
      <c r="B448"/>
      <c r="C448" s="174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-5.1675284330729718E-3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5.1675284330729718E-3</v>
      </c>
    </row>
    <row r="449" spans="2:18">
      <c r="B449"/>
      <c r="C449" s="174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-5.1675284330729718E-3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5.1675284330729718E-3</v>
      </c>
    </row>
    <row r="450" spans="2:18">
      <c r="B450"/>
      <c r="C450" s="174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-5.1675284330729718E-3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5.1675284330729718E-3</v>
      </c>
    </row>
    <row r="451" spans="2:18">
      <c r="B451"/>
      <c r="C451" s="174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-5.1675284330729718E-3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5.1675284330729718E-3</v>
      </c>
    </row>
    <row r="452" spans="2:18">
      <c r="B452"/>
      <c r="C452" s="174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-5.1675284330729718E-3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5.1675284330729718E-3</v>
      </c>
    </row>
    <row r="453" spans="2:18">
      <c r="B453"/>
      <c r="C453" s="174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-5.1675284330729718E-3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5.1675284330729718E-3</v>
      </c>
    </row>
    <row r="454" spans="2:18">
      <c r="B454"/>
      <c r="C454" s="174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-5.1675284330729718E-3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5.1675284330729718E-3</v>
      </c>
    </row>
    <row r="455" spans="2:18">
      <c r="B455"/>
      <c r="C455" s="174"/>
      <c r="D455" s="176">
        <f t="shared" si="82"/>
        <v>0</v>
      </c>
      <c r="E455" s="176">
        <f t="shared" si="82"/>
        <v>0</v>
      </c>
      <c r="F455" s="61">
        <f t="shared" si="83"/>
        <v>0</v>
      </c>
      <c r="G455" s="61">
        <f t="shared" si="83"/>
        <v>0</v>
      </c>
      <c r="H455" s="61">
        <f t="shared" si="84"/>
        <v>0</v>
      </c>
      <c r="I455" s="61">
        <f t="shared" si="85"/>
        <v>0</v>
      </c>
      <c r="J455" s="61">
        <f t="shared" si="86"/>
        <v>0</v>
      </c>
      <c r="K455" s="61">
        <f t="shared" si="87"/>
        <v>0</v>
      </c>
      <c r="L455" s="61">
        <f t="shared" si="88"/>
        <v>0</v>
      </c>
      <c r="M455" s="61">
        <f t="shared" ca="1" si="93"/>
        <v>-5.1675284330729718E-3</v>
      </c>
      <c r="N455" s="61">
        <f t="shared" ca="1" si="89"/>
        <v>0</v>
      </c>
      <c r="O455" s="177">
        <f t="shared" ca="1" si="90"/>
        <v>0</v>
      </c>
      <c r="P455" s="61">
        <f t="shared" ca="1" si="91"/>
        <v>0</v>
      </c>
      <c r="Q455" s="61">
        <f t="shared" ca="1" si="92"/>
        <v>0</v>
      </c>
      <c r="R455">
        <f t="shared" ca="1" si="94"/>
        <v>5.1675284330729718E-3</v>
      </c>
    </row>
    <row r="456" spans="2:18">
      <c r="B456"/>
      <c r="C456" s="174"/>
      <c r="D456" s="176">
        <f t="shared" si="82"/>
        <v>0</v>
      </c>
      <c r="E456" s="176">
        <f t="shared" si="82"/>
        <v>0</v>
      </c>
      <c r="F456" s="61">
        <f t="shared" si="83"/>
        <v>0</v>
      </c>
      <c r="G456" s="61">
        <f t="shared" si="83"/>
        <v>0</v>
      </c>
      <c r="H456" s="61">
        <f t="shared" si="84"/>
        <v>0</v>
      </c>
      <c r="I456" s="61">
        <f t="shared" si="85"/>
        <v>0</v>
      </c>
      <c r="J456" s="61">
        <f t="shared" si="86"/>
        <v>0</v>
      </c>
      <c r="K456" s="61">
        <f t="shared" si="87"/>
        <v>0</v>
      </c>
      <c r="L456" s="61">
        <f t="shared" si="88"/>
        <v>0</v>
      </c>
      <c r="M456" s="61">
        <f t="shared" ca="1" si="93"/>
        <v>-5.1675284330729718E-3</v>
      </c>
      <c r="N456" s="61">
        <f t="shared" ca="1" si="89"/>
        <v>0</v>
      </c>
      <c r="O456" s="177">
        <f t="shared" ca="1" si="90"/>
        <v>0</v>
      </c>
      <c r="P456" s="61">
        <f t="shared" ca="1" si="91"/>
        <v>0</v>
      </c>
      <c r="Q456" s="61">
        <f t="shared" ca="1" si="92"/>
        <v>0</v>
      </c>
      <c r="R456">
        <f t="shared" ca="1" si="94"/>
        <v>5.1675284330729718E-3</v>
      </c>
    </row>
    <row r="457" spans="2:18">
      <c r="B457"/>
      <c r="C457" s="174"/>
      <c r="D457" s="176">
        <f t="shared" si="82"/>
        <v>0</v>
      </c>
      <c r="E457" s="176">
        <f t="shared" si="82"/>
        <v>0</v>
      </c>
      <c r="F457" s="61">
        <f t="shared" si="83"/>
        <v>0</v>
      </c>
      <c r="G457" s="61">
        <f t="shared" si="83"/>
        <v>0</v>
      </c>
      <c r="H457" s="61">
        <f t="shared" si="84"/>
        <v>0</v>
      </c>
      <c r="I457" s="61">
        <f t="shared" si="85"/>
        <v>0</v>
      </c>
      <c r="J457" s="61">
        <f t="shared" si="86"/>
        <v>0</v>
      </c>
      <c r="K457" s="61">
        <f t="shared" si="87"/>
        <v>0</v>
      </c>
      <c r="L457" s="61">
        <f t="shared" si="88"/>
        <v>0</v>
      </c>
      <c r="M457" s="61">
        <f t="shared" ca="1" si="93"/>
        <v>-5.1675284330729718E-3</v>
      </c>
      <c r="N457" s="61">
        <f t="shared" ca="1" si="89"/>
        <v>0</v>
      </c>
      <c r="O457" s="177">
        <f t="shared" ca="1" si="90"/>
        <v>0</v>
      </c>
      <c r="P457" s="61">
        <f t="shared" ca="1" si="91"/>
        <v>0</v>
      </c>
      <c r="Q457" s="61">
        <f t="shared" ca="1" si="92"/>
        <v>0</v>
      </c>
      <c r="R457">
        <f t="shared" ca="1" si="94"/>
        <v>5.1675284330729718E-3</v>
      </c>
    </row>
    <row r="458" spans="2:18">
      <c r="B458"/>
      <c r="C458" s="174"/>
      <c r="D458" s="176">
        <f t="shared" si="82"/>
        <v>0</v>
      </c>
      <c r="E458" s="176">
        <f t="shared" si="82"/>
        <v>0</v>
      </c>
      <c r="F458" s="61">
        <f t="shared" si="83"/>
        <v>0</v>
      </c>
      <c r="G458" s="61">
        <f t="shared" si="83"/>
        <v>0</v>
      </c>
      <c r="H458" s="61">
        <f t="shared" si="84"/>
        <v>0</v>
      </c>
      <c r="I458" s="61">
        <f t="shared" si="85"/>
        <v>0</v>
      </c>
      <c r="J458" s="61">
        <f t="shared" si="86"/>
        <v>0</v>
      </c>
      <c r="K458" s="61">
        <f t="shared" si="87"/>
        <v>0</v>
      </c>
      <c r="L458" s="61">
        <f t="shared" si="88"/>
        <v>0</v>
      </c>
      <c r="M458" s="61">
        <f t="shared" ca="1" si="93"/>
        <v>-5.1675284330729718E-3</v>
      </c>
      <c r="N458" s="61">
        <f t="shared" ca="1" si="89"/>
        <v>0</v>
      </c>
      <c r="O458" s="177">
        <f t="shared" ca="1" si="90"/>
        <v>0</v>
      </c>
      <c r="P458" s="61">
        <f t="shared" ca="1" si="91"/>
        <v>0</v>
      </c>
      <c r="Q458" s="61">
        <f t="shared" ca="1" si="92"/>
        <v>0</v>
      </c>
      <c r="R458">
        <f t="shared" ca="1" si="94"/>
        <v>5.1675284330729718E-3</v>
      </c>
    </row>
    <row r="459" spans="2:18">
      <c r="B459"/>
      <c r="C459" s="174"/>
      <c r="D459" s="176">
        <f t="shared" si="82"/>
        <v>0</v>
      </c>
      <c r="E459" s="176">
        <f t="shared" si="82"/>
        <v>0</v>
      </c>
      <c r="F459" s="61">
        <f t="shared" si="83"/>
        <v>0</v>
      </c>
      <c r="G459" s="61">
        <f t="shared" si="83"/>
        <v>0</v>
      </c>
      <c r="H459" s="61">
        <f t="shared" si="84"/>
        <v>0</v>
      </c>
      <c r="I459" s="61">
        <f t="shared" si="85"/>
        <v>0</v>
      </c>
      <c r="J459" s="61">
        <f t="shared" si="86"/>
        <v>0</v>
      </c>
      <c r="K459" s="61">
        <f t="shared" si="87"/>
        <v>0</v>
      </c>
      <c r="L459" s="61">
        <f t="shared" si="88"/>
        <v>0</v>
      </c>
      <c r="M459" s="61">
        <f t="shared" ca="1" si="93"/>
        <v>-5.1675284330729718E-3</v>
      </c>
      <c r="N459" s="61">
        <f t="shared" ca="1" si="89"/>
        <v>0</v>
      </c>
      <c r="O459" s="177">
        <f t="shared" ca="1" si="90"/>
        <v>0</v>
      </c>
      <c r="P459" s="61">
        <f t="shared" ca="1" si="91"/>
        <v>0</v>
      </c>
      <c r="Q459" s="61">
        <f t="shared" ca="1" si="92"/>
        <v>0</v>
      </c>
      <c r="R459">
        <f t="shared" ca="1" si="94"/>
        <v>5.1675284330729718E-3</v>
      </c>
    </row>
    <row r="460" spans="2:18">
      <c r="B460"/>
      <c r="C460" s="174"/>
      <c r="D460" s="176">
        <f t="shared" si="82"/>
        <v>0</v>
      </c>
      <c r="E460" s="176">
        <f t="shared" si="82"/>
        <v>0</v>
      </c>
      <c r="F460" s="61">
        <f t="shared" si="83"/>
        <v>0</v>
      </c>
      <c r="G460" s="61">
        <f t="shared" si="83"/>
        <v>0</v>
      </c>
      <c r="H460" s="61">
        <f t="shared" si="84"/>
        <v>0</v>
      </c>
      <c r="I460" s="61">
        <f t="shared" si="85"/>
        <v>0</v>
      </c>
      <c r="J460" s="61">
        <f t="shared" si="86"/>
        <v>0</v>
      </c>
      <c r="K460" s="61">
        <f t="shared" si="87"/>
        <v>0</v>
      </c>
      <c r="L460" s="61">
        <f t="shared" si="88"/>
        <v>0</v>
      </c>
      <c r="M460" s="61">
        <f t="shared" ca="1" si="93"/>
        <v>-5.1675284330729718E-3</v>
      </c>
      <c r="N460" s="61">
        <f t="shared" ca="1" si="89"/>
        <v>0</v>
      </c>
      <c r="O460" s="177">
        <f t="shared" ca="1" si="90"/>
        <v>0</v>
      </c>
      <c r="P460" s="61">
        <f t="shared" ca="1" si="91"/>
        <v>0</v>
      </c>
      <c r="Q460" s="61">
        <f t="shared" ca="1" si="92"/>
        <v>0</v>
      </c>
      <c r="R460">
        <f t="shared" ca="1" si="94"/>
        <v>5.1675284330729718E-3</v>
      </c>
    </row>
    <row r="461" spans="2:18">
      <c r="B461"/>
      <c r="C461" s="174"/>
      <c r="D461" s="176">
        <f t="shared" si="82"/>
        <v>0</v>
      </c>
      <c r="E461" s="176">
        <f t="shared" si="82"/>
        <v>0</v>
      </c>
      <c r="F461" s="61">
        <f t="shared" si="83"/>
        <v>0</v>
      </c>
      <c r="G461" s="61">
        <f t="shared" si="83"/>
        <v>0</v>
      </c>
      <c r="H461" s="61">
        <f t="shared" si="84"/>
        <v>0</v>
      </c>
      <c r="I461" s="61">
        <f t="shared" si="85"/>
        <v>0</v>
      </c>
      <c r="J461" s="61">
        <f t="shared" si="86"/>
        <v>0</v>
      </c>
      <c r="K461" s="61">
        <f t="shared" si="87"/>
        <v>0</v>
      </c>
      <c r="L461" s="61">
        <f t="shared" si="88"/>
        <v>0</v>
      </c>
      <c r="M461" s="61">
        <f t="shared" ca="1" si="93"/>
        <v>-5.1675284330729718E-3</v>
      </c>
      <c r="N461" s="61">
        <f t="shared" ca="1" si="89"/>
        <v>0</v>
      </c>
      <c r="O461" s="177">
        <f t="shared" ca="1" si="90"/>
        <v>0</v>
      </c>
      <c r="P461" s="61">
        <f t="shared" ca="1" si="91"/>
        <v>0</v>
      </c>
      <c r="Q461" s="61">
        <f t="shared" ca="1" si="92"/>
        <v>0</v>
      </c>
      <c r="R461">
        <f t="shared" ca="1" si="94"/>
        <v>5.1675284330729718E-3</v>
      </c>
    </row>
    <row r="462" spans="2:18">
      <c r="B462"/>
      <c r="C462" s="174"/>
      <c r="D462" s="176">
        <f t="shared" si="82"/>
        <v>0</v>
      </c>
      <c r="E462" s="176">
        <f t="shared" si="82"/>
        <v>0</v>
      </c>
      <c r="F462" s="61">
        <f t="shared" si="83"/>
        <v>0</v>
      </c>
      <c r="G462" s="61">
        <f t="shared" si="83"/>
        <v>0</v>
      </c>
      <c r="H462" s="61">
        <f t="shared" si="84"/>
        <v>0</v>
      </c>
      <c r="I462" s="61">
        <f t="shared" si="85"/>
        <v>0</v>
      </c>
      <c r="J462" s="61">
        <f t="shared" si="86"/>
        <v>0</v>
      </c>
      <c r="K462" s="61">
        <f t="shared" si="87"/>
        <v>0</v>
      </c>
      <c r="L462" s="61">
        <f t="shared" si="88"/>
        <v>0</v>
      </c>
      <c r="M462" s="61">
        <f t="shared" ca="1" si="93"/>
        <v>-5.1675284330729718E-3</v>
      </c>
      <c r="N462" s="61">
        <f t="shared" ca="1" si="89"/>
        <v>0</v>
      </c>
      <c r="O462" s="177">
        <f t="shared" ca="1" si="90"/>
        <v>0</v>
      </c>
      <c r="P462" s="61">
        <f t="shared" ca="1" si="91"/>
        <v>0</v>
      </c>
      <c r="Q462" s="61">
        <f t="shared" ca="1" si="92"/>
        <v>0</v>
      </c>
      <c r="R462">
        <f t="shared" ca="1" si="94"/>
        <v>5.1675284330729718E-3</v>
      </c>
    </row>
    <row r="463" spans="2:18">
      <c r="B463"/>
      <c r="C463" s="174"/>
      <c r="D463" s="176">
        <f t="shared" ref="D463:E526" si="95">A463/A$18</f>
        <v>0</v>
      </c>
      <c r="E463" s="176">
        <f t="shared" si="95"/>
        <v>0</v>
      </c>
      <c r="F463" s="61">
        <f t="shared" ref="F463:G526" si="96">$C463*D463</f>
        <v>0</v>
      </c>
      <c r="G463" s="61">
        <f t="shared" si="96"/>
        <v>0</v>
      </c>
      <c r="H463" s="61">
        <f t="shared" si="84"/>
        <v>0</v>
      </c>
      <c r="I463" s="61">
        <f t="shared" si="85"/>
        <v>0</v>
      </c>
      <c r="J463" s="61">
        <f t="shared" si="86"/>
        <v>0</v>
      </c>
      <c r="K463" s="61">
        <f t="shared" si="87"/>
        <v>0</v>
      </c>
      <c r="L463" s="61">
        <f t="shared" si="88"/>
        <v>0</v>
      </c>
      <c r="M463" s="61">
        <f t="shared" ca="1" si="93"/>
        <v>-5.1675284330729718E-3</v>
      </c>
      <c r="N463" s="61">
        <f t="shared" ca="1" si="89"/>
        <v>0</v>
      </c>
      <c r="O463" s="177">
        <f t="shared" ca="1" si="90"/>
        <v>0</v>
      </c>
      <c r="P463" s="61">
        <f t="shared" ca="1" si="91"/>
        <v>0</v>
      </c>
      <c r="Q463" s="61">
        <f t="shared" ca="1" si="92"/>
        <v>0</v>
      </c>
      <c r="R463">
        <f t="shared" ca="1" si="94"/>
        <v>5.1675284330729718E-3</v>
      </c>
    </row>
    <row r="464" spans="2:18">
      <c r="B464"/>
      <c r="C464" s="174"/>
      <c r="D464" s="176">
        <f t="shared" si="95"/>
        <v>0</v>
      </c>
      <c r="E464" s="176">
        <f t="shared" si="95"/>
        <v>0</v>
      </c>
      <c r="F464" s="61">
        <f t="shared" si="96"/>
        <v>0</v>
      </c>
      <c r="G464" s="61">
        <f t="shared" si="96"/>
        <v>0</v>
      </c>
      <c r="H464" s="61">
        <f t="shared" ref="H464:H527" si="97">C464*D464*D464</f>
        <v>0</v>
      </c>
      <c r="I464" s="61">
        <f t="shared" ref="I464:I527" si="98">C464*D464*D464*D464</f>
        <v>0</v>
      </c>
      <c r="J464" s="61">
        <f t="shared" ref="J464:J527" si="99">C464*D464*D464*D464*D464</f>
        <v>0</v>
      </c>
      <c r="K464" s="61">
        <f t="shared" ref="K464:K527" si="100">C464*E464*D464</f>
        <v>0</v>
      </c>
      <c r="L464" s="61">
        <f t="shared" ref="L464:L527" si="101">C464*E464*D464*D464</f>
        <v>0</v>
      </c>
      <c r="M464" s="61">
        <f t="shared" ca="1" si="93"/>
        <v>-5.1675284330729718E-3</v>
      </c>
      <c r="N464" s="61">
        <f t="shared" ref="N464:N527" ca="1" si="102">C464*(M464-E464)^2</f>
        <v>0</v>
      </c>
      <c r="O464" s="177">
        <f t="shared" ref="O464:O527" ca="1" si="103">(C464*O$1-O$2*F464+O$3*H464)^2</f>
        <v>0</v>
      </c>
      <c r="P464" s="61">
        <f t="shared" ref="P464:P527" ca="1" si="104">(-C464*O$2+O$4*F464-O$5*H464)^2</f>
        <v>0</v>
      </c>
      <c r="Q464" s="61">
        <f t="shared" ref="Q464:Q527" ca="1" si="105">+(C464*O$3-F464*O$5+H464*O$6)^2</f>
        <v>0</v>
      </c>
      <c r="R464">
        <f t="shared" ca="1" si="94"/>
        <v>5.1675284330729718E-3</v>
      </c>
    </row>
    <row r="465" spans="2:18">
      <c r="B465"/>
      <c r="C465" s="174"/>
      <c r="D465" s="176">
        <f t="shared" si="95"/>
        <v>0</v>
      </c>
      <c r="E465" s="176">
        <f t="shared" si="95"/>
        <v>0</v>
      </c>
      <c r="F465" s="61">
        <f t="shared" si="96"/>
        <v>0</v>
      </c>
      <c r="G465" s="61">
        <f t="shared" si="96"/>
        <v>0</v>
      </c>
      <c r="H465" s="61">
        <f t="shared" si="97"/>
        <v>0</v>
      </c>
      <c r="I465" s="61">
        <f t="shared" si="98"/>
        <v>0</v>
      </c>
      <c r="J465" s="61">
        <f t="shared" si="99"/>
        <v>0</v>
      </c>
      <c r="K465" s="61">
        <f t="shared" si="100"/>
        <v>0</v>
      </c>
      <c r="L465" s="61">
        <f t="shared" si="101"/>
        <v>0</v>
      </c>
      <c r="M465" s="61">
        <f t="shared" ca="1" si="93"/>
        <v>-5.1675284330729718E-3</v>
      </c>
      <c r="N465" s="61">
        <f t="shared" ca="1" si="102"/>
        <v>0</v>
      </c>
      <c r="O465" s="177">
        <f t="shared" ca="1" si="103"/>
        <v>0</v>
      </c>
      <c r="P465" s="61">
        <f t="shared" ca="1" si="104"/>
        <v>0</v>
      </c>
      <c r="Q465" s="61">
        <f t="shared" ca="1" si="105"/>
        <v>0</v>
      </c>
      <c r="R465">
        <f t="shared" ca="1" si="94"/>
        <v>5.1675284330729718E-3</v>
      </c>
    </row>
    <row r="466" spans="2:18">
      <c r="B466"/>
      <c r="C466" s="174"/>
      <c r="D466" s="176">
        <f t="shared" si="95"/>
        <v>0</v>
      </c>
      <c r="E466" s="176">
        <f t="shared" si="95"/>
        <v>0</v>
      </c>
      <c r="F466" s="61">
        <f t="shared" si="96"/>
        <v>0</v>
      </c>
      <c r="G466" s="61">
        <f t="shared" si="96"/>
        <v>0</v>
      </c>
      <c r="H466" s="61">
        <f t="shared" si="97"/>
        <v>0</v>
      </c>
      <c r="I466" s="61">
        <f t="shared" si="98"/>
        <v>0</v>
      </c>
      <c r="J466" s="61">
        <f t="shared" si="99"/>
        <v>0</v>
      </c>
      <c r="K466" s="61">
        <f t="shared" si="100"/>
        <v>0</v>
      </c>
      <c r="L466" s="61">
        <f t="shared" si="101"/>
        <v>0</v>
      </c>
      <c r="M466" s="61">
        <f t="shared" ca="1" si="93"/>
        <v>-5.1675284330729718E-3</v>
      </c>
      <c r="N466" s="61">
        <f t="shared" ca="1" si="102"/>
        <v>0</v>
      </c>
      <c r="O466" s="177">
        <f t="shared" ca="1" si="103"/>
        <v>0</v>
      </c>
      <c r="P466" s="61">
        <f t="shared" ca="1" si="104"/>
        <v>0</v>
      </c>
      <c r="Q466" s="61">
        <f t="shared" ca="1" si="105"/>
        <v>0</v>
      </c>
      <c r="R466">
        <f t="shared" ca="1" si="94"/>
        <v>5.1675284330729718E-3</v>
      </c>
    </row>
    <row r="467" spans="2:18">
      <c r="B467"/>
      <c r="C467" s="174"/>
      <c r="D467" s="176">
        <f t="shared" si="95"/>
        <v>0</v>
      </c>
      <c r="E467" s="176">
        <f t="shared" si="95"/>
        <v>0</v>
      </c>
      <c r="F467" s="61">
        <f t="shared" si="96"/>
        <v>0</v>
      </c>
      <c r="G467" s="61">
        <f t="shared" si="96"/>
        <v>0</v>
      </c>
      <c r="H467" s="61">
        <f t="shared" si="97"/>
        <v>0</v>
      </c>
      <c r="I467" s="61">
        <f t="shared" si="98"/>
        <v>0</v>
      </c>
      <c r="J467" s="61">
        <f t="shared" si="99"/>
        <v>0</v>
      </c>
      <c r="K467" s="61">
        <f t="shared" si="100"/>
        <v>0</v>
      </c>
      <c r="L467" s="61">
        <f t="shared" si="101"/>
        <v>0</v>
      </c>
      <c r="M467" s="61">
        <f t="shared" ca="1" si="93"/>
        <v>-5.1675284330729718E-3</v>
      </c>
      <c r="N467" s="61">
        <f t="shared" ca="1" si="102"/>
        <v>0</v>
      </c>
      <c r="O467" s="177">
        <f t="shared" ca="1" si="103"/>
        <v>0</v>
      </c>
      <c r="P467" s="61">
        <f t="shared" ca="1" si="104"/>
        <v>0</v>
      </c>
      <c r="Q467" s="61">
        <f t="shared" ca="1" si="105"/>
        <v>0</v>
      </c>
      <c r="R467">
        <f t="shared" ca="1" si="94"/>
        <v>5.1675284330729718E-3</v>
      </c>
    </row>
    <row r="468" spans="2:18">
      <c r="B468"/>
      <c r="C468" s="174"/>
      <c r="D468" s="176">
        <f t="shared" si="95"/>
        <v>0</v>
      </c>
      <c r="E468" s="176">
        <f t="shared" si="95"/>
        <v>0</v>
      </c>
      <c r="F468" s="61">
        <f t="shared" si="96"/>
        <v>0</v>
      </c>
      <c r="G468" s="61">
        <f t="shared" si="96"/>
        <v>0</v>
      </c>
      <c r="H468" s="61">
        <f t="shared" si="97"/>
        <v>0</v>
      </c>
      <c r="I468" s="61">
        <f t="shared" si="98"/>
        <v>0</v>
      </c>
      <c r="J468" s="61">
        <f t="shared" si="99"/>
        <v>0</v>
      </c>
      <c r="K468" s="61">
        <f t="shared" si="100"/>
        <v>0</v>
      </c>
      <c r="L468" s="61">
        <f t="shared" si="101"/>
        <v>0</v>
      </c>
      <c r="M468" s="61">
        <f t="shared" ca="1" si="93"/>
        <v>-5.1675284330729718E-3</v>
      </c>
      <c r="N468" s="61">
        <f t="shared" ca="1" si="102"/>
        <v>0</v>
      </c>
      <c r="O468" s="177">
        <f t="shared" ca="1" si="103"/>
        <v>0</v>
      </c>
      <c r="P468" s="61">
        <f t="shared" ca="1" si="104"/>
        <v>0</v>
      </c>
      <c r="Q468" s="61">
        <f t="shared" ca="1" si="105"/>
        <v>0</v>
      </c>
      <c r="R468">
        <f t="shared" ca="1" si="94"/>
        <v>5.1675284330729718E-3</v>
      </c>
    </row>
    <row r="469" spans="2:18">
      <c r="B469"/>
      <c r="C469" s="174"/>
      <c r="D469" s="176">
        <f t="shared" si="95"/>
        <v>0</v>
      </c>
      <c r="E469" s="176">
        <f t="shared" si="95"/>
        <v>0</v>
      </c>
      <c r="F469" s="61">
        <f t="shared" si="96"/>
        <v>0</v>
      </c>
      <c r="G469" s="61">
        <f t="shared" si="96"/>
        <v>0</v>
      </c>
      <c r="H469" s="61">
        <f t="shared" si="97"/>
        <v>0</v>
      </c>
      <c r="I469" s="61">
        <f t="shared" si="98"/>
        <v>0</v>
      </c>
      <c r="J469" s="61">
        <f t="shared" si="99"/>
        <v>0</v>
      </c>
      <c r="K469" s="61">
        <f t="shared" si="100"/>
        <v>0</v>
      </c>
      <c r="L469" s="61">
        <f t="shared" si="101"/>
        <v>0</v>
      </c>
      <c r="M469" s="61">
        <f t="shared" ref="M469:M532" ca="1" si="106">+E$4+E$5*D469+E$6*D469^2</f>
        <v>-5.1675284330729718E-3</v>
      </c>
      <c r="N469" s="61">
        <f t="shared" ca="1" si="102"/>
        <v>0</v>
      </c>
      <c r="O469" s="177">
        <f t="shared" ca="1" si="103"/>
        <v>0</v>
      </c>
      <c r="P469" s="61">
        <f t="shared" ca="1" si="104"/>
        <v>0</v>
      </c>
      <c r="Q469" s="61">
        <f t="shared" ca="1" si="105"/>
        <v>0</v>
      </c>
      <c r="R469">
        <f t="shared" ref="R469:R532" ca="1" si="107">+E469-M469</f>
        <v>5.1675284330729718E-3</v>
      </c>
    </row>
    <row r="470" spans="2:18">
      <c r="B470"/>
      <c r="C470" s="174"/>
      <c r="D470" s="176">
        <f t="shared" si="95"/>
        <v>0</v>
      </c>
      <c r="E470" s="176">
        <f t="shared" si="95"/>
        <v>0</v>
      </c>
      <c r="F470" s="61">
        <f t="shared" si="96"/>
        <v>0</v>
      </c>
      <c r="G470" s="61">
        <f t="shared" si="96"/>
        <v>0</v>
      </c>
      <c r="H470" s="61">
        <f t="shared" si="97"/>
        <v>0</v>
      </c>
      <c r="I470" s="61">
        <f t="shared" si="98"/>
        <v>0</v>
      </c>
      <c r="J470" s="61">
        <f t="shared" si="99"/>
        <v>0</v>
      </c>
      <c r="K470" s="61">
        <f t="shared" si="100"/>
        <v>0</v>
      </c>
      <c r="L470" s="61">
        <f t="shared" si="101"/>
        <v>0</v>
      </c>
      <c r="M470" s="61">
        <f t="shared" ca="1" si="106"/>
        <v>-5.1675284330729718E-3</v>
      </c>
      <c r="N470" s="61">
        <f t="shared" ca="1" si="102"/>
        <v>0</v>
      </c>
      <c r="O470" s="177">
        <f t="shared" ca="1" si="103"/>
        <v>0</v>
      </c>
      <c r="P470" s="61">
        <f t="shared" ca="1" si="104"/>
        <v>0</v>
      </c>
      <c r="Q470" s="61">
        <f t="shared" ca="1" si="105"/>
        <v>0</v>
      </c>
      <c r="R470">
        <f t="shared" ca="1" si="107"/>
        <v>5.1675284330729718E-3</v>
      </c>
    </row>
    <row r="471" spans="2:18">
      <c r="B471"/>
      <c r="C471" s="174"/>
      <c r="D471" s="176">
        <f t="shared" si="95"/>
        <v>0</v>
      </c>
      <c r="E471" s="176">
        <f t="shared" si="95"/>
        <v>0</v>
      </c>
      <c r="F471" s="61">
        <f t="shared" si="96"/>
        <v>0</v>
      </c>
      <c r="G471" s="61">
        <f t="shared" si="96"/>
        <v>0</v>
      </c>
      <c r="H471" s="61">
        <f t="shared" si="97"/>
        <v>0</v>
      </c>
      <c r="I471" s="61">
        <f t="shared" si="98"/>
        <v>0</v>
      </c>
      <c r="J471" s="61">
        <f t="shared" si="99"/>
        <v>0</v>
      </c>
      <c r="K471" s="61">
        <f t="shared" si="100"/>
        <v>0</v>
      </c>
      <c r="L471" s="61">
        <f t="shared" si="101"/>
        <v>0</v>
      </c>
      <c r="M471" s="61">
        <f t="shared" ca="1" si="106"/>
        <v>-5.1675284330729718E-3</v>
      </c>
      <c r="N471" s="61">
        <f t="shared" ca="1" si="102"/>
        <v>0</v>
      </c>
      <c r="O471" s="177">
        <f t="shared" ca="1" si="103"/>
        <v>0</v>
      </c>
      <c r="P471" s="61">
        <f t="shared" ca="1" si="104"/>
        <v>0</v>
      </c>
      <c r="Q471" s="61">
        <f t="shared" ca="1" si="105"/>
        <v>0</v>
      </c>
      <c r="R471">
        <f t="shared" ca="1" si="107"/>
        <v>5.1675284330729718E-3</v>
      </c>
    </row>
    <row r="472" spans="2:18">
      <c r="B472"/>
      <c r="C472" s="174"/>
      <c r="D472" s="176">
        <f t="shared" si="95"/>
        <v>0</v>
      </c>
      <c r="E472" s="176">
        <f t="shared" si="95"/>
        <v>0</v>
      </c>
      <c r="F472" s="61">
        <f t="shared" si="96"/>
        <v>0</v>
      </c>
      <c r="G472" s="61">
        <f t="shared" si="96"/>
        <v>0</v>
      </c>
      <c r="H472" s="61">
        <f t="shared" si="97"/>
        <v>0</v>
      </c>
      <c r="I472" s="61">
        <f t="shared" si="98"/>
        <v>0</v>
      </c>
      <c r="J472" s="61">
        <f t="shared" si="99"/>
        <v>0</v>
      </c>
      <c r="K472" s="61">
        <f t="shared" si="100"/>
        <v>0</v>
      </c>
      <c r="L472" s="61">
        <f t="shared" si="101"/>
        <v>0</v>
      </c>
      <c r="M472" s="61">
        <f t="shared" ca="1" si="106"/>
        <v>-5.1675284330729718E-3</v>
      </c>
      <c r="N472" s="61">
        <f t="shared" ca="1" si="102"/>
        <v>0</v>
      </c>
      <c r="O472" s="177">
        <f t="shared" ca="1" si="103"/>
        <v>0</v>
      </c>
      <c r="P472" s="61">
        <f t="shared" ca="1" si="104"/>
        <v>0</v>
      </c>
      <c r="Q472" s="61">
        <f t="shared" ca="1" si="105"/>
        <v>0</v>
      </c>
      <c r="R472">
        <f t="shared" ca="1" si="107"/>
        <v>5.1675284330729718E-3</v>
      </c>
    </row>
    <row r="473" spans="2:18">
      <c r="B473"/>
      <c r="C473" s="174"/>
      <c r="D473" s="176">
        <f t="shared" si="95"/>
        <v>0</v>
      </c>
      <c r="E473" s="176">
        <f t="shared" si="95"/>
        <v>0</v>
      </c>
      <c r="F473" s="61">
        <f t="shared" si="96"/>
        <v>0</v>
      </c>
      <c r="G473" s="61">
        <f t="shared" si="96"/>
        <v>0</v>
      </c>
      <c r="H473" s="61">
        <f t="shared" si="97"/>
        <v>0</v>
      </c>
      <c r="I473" s="61">
        <f t="shared" si="98"/>
        <v>0</v>
      </c>
      <c r="J473" s="61">
        <f t="shared" si="99"/>
        <v>0</v>
      </c>
      <c r="K473" s="61">
        <f t="shared" si="100"/>
        <v>0</v>
      </c>
      <c r="L473" s="61">
        <f t="shared" si="101"/>
        <v>0</v>
      </c>
      <c r="M473" s="61">
        <f t="shared" ca="1" si="106"/>
        <v>-5.1675284330729718E-3</v>
      </c>
      <c r="N473" s="61">
        <f t="shared" ca="1" si="102"/>
        <v>0</v>
      </c>
      <c r="O473" s="177">
        <f t="shared" ca="1" si="103"/>
        <v>0</v>
      </c>
      <c r="P473" s="61">
        <f t="shared" ca="1" si="104"/>
        <v>0</v>
      </c>
      <c r="Q473" s="61">
        <f t="shared" ca="1" si="105"/>
        <v>0</v>
      </c>
      <c r="R473">
        <f t="shared" ca="1" si="107"/>
        <v>5.1675284330729718E-3</v>
      </c>
    </row>
    <row r="474" spans="2:18">
      <c r="B474"/>
      <c r="C474" s="174"/>
      <c r="D474" s="176">
        <f t="shared" si="95"/>
        <v>0</v>
      </c>
      <c r="E474" s="176">
        <f t="shared" si="95"/>
        <v>0</v>
      </c>
      <c r="F474" s="61">
        <f t="shared" si="96"/>
        <v>0</v>
      </c>
      <c r="G474" s="61">
        <f t="shared" si="96"/>
        <v>0</v>
      </c>
      <c r="H474" s="61">
        <f t="shared" si="97"/>
        <v>0</v>
      </c>
      <c r="I474" s="61">
        <f t="shared" si="98"/>
        <v>0</v>
      </c>
      <c r="J474" s="61">
        <f t="shared" si="99"/>
        <v>0</v>
      </c>
      <c r="K474" s="61">
        <f t="shared" si="100"/>
        <v>0</v>
      </c>
      <c r="L474" s="61">
        <f t="shared" si="101"/>
        <v>0</v>
      </c>
      <c r="M474" s="61">
        <f t="shared" ca="1" si="106"/>
        <v>-5.1675284330729718E-3</v>
      </c>
      <c r="N474" s="61">
        <f t="shared" ca="1" si="102"/>
        <v>0</v>
      </c>
      <c r="O474" s="177">
        <f t="shared" ca="1" si="103"/>
        <v>0</v>
      </c>
      <c r="P474" s="61">
        <f t="shared" ca="1" si="104"/>
        <v>0</v>
      </c>
      <c r="Q474" s="61">
        <f t="shared" ca="1" si="105"/>
        <v>0</v>
      </c>
      <c r="R474">
        <f t="shared" ca="1" si="107"/>
        <v>5.1675284330729718E-3</v>
      </c>
    </row>
    <row r="475" spans="2:18">
      <c r="B475"/>
      <c r="C475" s="174"/>
      <c r="D475" s="176">
        <f t="shared" si="95"/>
        <v>0</v>
      </c>
      <c r="E475" s="176">
        <f t="shared" si="95"/>
        <v>0</v>
      </c>
      <c r="F475" s="61">
        <f t="shared" si="96"/>
        <v>0</v>
      </c>
      <c r="G475" s="61">
        <f t="shared" si="96"/>
        <v>0</v>
      </c>
      <c r="H475" s="61">
        <f t="shared" si="97"/>
        <v>0</v>
      </c>
      <c r="I475" s="61">
        <f t="shared" si="98"/>
        <v>0</v>
      </c>
      <c r="J475" s="61">
        <f t="shared" si="99"/>
        <v>0</v>
      </c>
      <c r="K475" s="61">
        <f t="shared" si="100"/>
        <v>0</v>
      </c>
      <c r="L475" s="61">
        <f t="shared" si="101"/>
        <v>0</v>
      </c>
      <c r="M475" s="61">
        <f t="shared" ca="1" si="106"/>
        <v>-5.1675284330729718E-3</v>
      </c>
      <c r="N475" s="61">
        <f t="shared" ca="1" si="102"/>
        <v>0</v>
      </c>
      <c r="O475" s="177">
        <f t="shared" ca="1" si="103"/>
        <v>0</v>
      </c>
      <c r="P475" s="61">
        <f t="shared" ca="1" si="104"/>
        <v>0</v>
      </c>
      <c r="Q475" s="61">
        <f t="shared" ca="1" si="105"/>
        <v>0</v>
      </c>
      <c r="R475">
        <f t="shared" ca="1" si="107"/>
        <v>5.1675284330729718E-3</v>
      </c>
    </row>
    <row r="476" spans="2:18">
      <c r="B476"/>
      <c r="C476" s="174"/>
      <c r="D476" s="176">
        <f t="shared" si="95"/>
        <v>0</v>
      </c>
      <c r="E476" s="176">
        <f t="shared" si="95"/>
        <v>0</v>
      </c>
      <c r="F476" s="61">
        <f t="shared" si="96"/>
        <v>0</v>
      </c>
      <c r="G476" s="61">
        <f t="shared" si="96"/>
        <v>0</v>
      </c>
      <c r="H476" s="61">
        <f t="shared" si="97"/>
        <v>0</v>
      </c>
      <c r="I476" s="61">
        <f t="shared" si="98"/>
        <v>0</v>
      </c>
      <c r="J476" s="61">
        <f t="shared" si="99"/>
        <v>0</v>
      </c>
      <c r="K476" s="61">
        <f t="shared" si="100"/>
        <v>0</v>
      </c>
      <c r="L476" s="61">
        <f t="shared" si="101"/>
        <v>0</v>
      </c>
      <c r="M476" s="61">
        <f t="shared" ca="1" si="106"/>
        <v>-5.1675284330729718E-3</v>
      </c>
      <c r="N476" s="61">
        <f t="shared" ca="1" si="102"/>
        <v>0</v>
      </c>
      <c r="O476" s="177">
        <f t="shared" ca="1" si="103"/>
        <v>0</v>
      </c>
      <c r="P476" s="61">
        <f t="shared" ca="1" si="104"/>
        <v>0</v>
      </c>
      <c r="Q476" s="61">
        <f t="shared" ca="1" si="105"/>
        <v>0</v>
      </c>
      <c r="R476">
        <f t="shared" ca="1" si="107"/>
        <v>5.1675284330729718E-3</v>
      </c>
    </row>
    <row r="477" spans="2:18">
      <c r="B477"/>
      <c r="C477" s="174"/>
      <c r="D477" s="176">
        <f t="shared" si="95"/>
        <v>0</v>
      </c>
      <c r="E477" s="176">
        <f t="shared" si="95"/>
        <v>0</v>
      </c>
      <c r="F477" s="61">
        <f t="shared" si="96"/>
        <v>0</v>
      </c>
      <c r="G477" s="61">
        <f t="shared" si="96"/>
        <v>0</v>
      </c>
      <c r="H477" s="61">
        <f t="shared" si="97"/>
        <v>0</v>
      </c>
      <c r="I477" s="61">
        <f t="shared" si="98"/>
        <v>0</v>
      </c>
      <c r="J477" s="61">
        <f t="shared" si="99"/>
        <v>0</v>
      </c>
      <c r="K477" s="61">
        <f t="shared" si="100"/>
        <v>0</v>
      </c>
      <c r="L477" s="61">
        <f t="shared" si="101"/>
        <v>0</v>
      </c>
      <c r="M477" s="61">
        <f t="shared" ca="1" si="106"/>
        <v>-5.1675284330729718E-3</v>
      </c>
      <c r="N477" s="61">
        <f t="shared" ca="1" si="102"/>
        <v>0</v>
      </c>
      <c r="O477" s="177">
        <f t="shared" ca="1" si="103"/>
        <v>0</v>
      </c>
      <c r="P477" s="61">
        <f t="shared" ca="1" si="104"/>
        <v>0</v>
      </c>
      <c r="Q477" s="61">
        <f t="shared" ca="1" si="105"/>
        <v>0</v>
      </c>
      <c r="R477">
        <f t="shared" ca="1" si="107"/>
        <v>5.1675284330729718E-3</v>
      </c>
    </row>
    <row r="478" spans="2:18">
      <c r="B478"/>
      <c r="C478" s="174"/>
      <c r="D478" s="176">
        <f t="shared" si="95"/>
        <v>0</v>
      </c>
      <c r="E478" s="176">
        <f t="shared" si="95"/>
        <v>0</v>
      </c>
      <c r="F478" s="61">
        <f t="shared" si="96"/>
        <v>0</v>
      </c>
      <c r="G478" s="61">
        <f t="shared" si="96"/>
        <v>0</v>
      </c>
      <c r="H478" s="61">
        <f t="shared" si="97"/>
        <v>0</v>
      </c>
      <c r="I478" s="61">
        <f t="shared" si="98"/>
        <v>0</v>
      </c>
      <c r="J478" s="61">
        <f t="shared" si="99"/>
        <v>0</v>
      </c>
      <c r="K478" s="61">
        <f t="shared" si="100"/>
        <v>0</v>
      </c>
      <c r="L478" s="61">
        <f t="shared" si="101"/>
        <v>0</v>
      </c>
      <c r="M478" s="61">
        <f t="shared" ca="1" si="106"/>
        <v>-5.1675284330729718E-3</v>
      </c>
      <c r="N478" s="61">
        <f t="shared" ca="1" si="102"/>
        <v>0</v>
      </c>
      <c r="O478" s="177">
        <f t="shared" ca="1" si="103"/>
        <v>0</v>
      </c>
      <c r="P478" s="61">
        <f t="shared" ca="1" si="104"/>
        <v>0</v>
      </c>
      <c r="Q478" s="61">
        <f t="shared" ca="1" si="105"/>
        <v>0</v>
      </c>
      <c r="R478">
        <f t="shared" ca="1" si="107"/>
        <v>5.1675284330729718E-3</v>
      </c>
    </row>
    <row r="479" spans="2:18">
      <c r="B479"/>
      <c r="C479" s="174"/>
      <c r="D479" s="176">
        <f t="shared" si="95"/>
        <v>0</v>
      </c>
      <c r="E479" s="176">
        <f t="shared" si="95"/>
        <v>0</v>
      </c>
      <c r="F479" s="61">
        <f t="shared" si="96"/>
        <v>0</v>
      </c>
      <c r="G479" s="61">
        <f t="shared" si="96"/>
        <v>0</v>
      </c>
      <c r="H479" s="61">
        <f t="shared" si="97"/>
        <v>0</v>
      </c>
      <c r="I479" s="61">
        <f t="shared" si="98"/>
        <v>0</v>
      </c>
      <c r="J479" s="61">
        <f t="shared" si="99"/>
        <v>0</v>
      </c>
      <c r="K479" s="61">
        <f t="shared" si="100"/>
        <v>0</v>
      </c>
      <c r="L479" s="61">
        <f t="shared" si="101"/>
        <v>0</v>
      </c>
      <c r="M479" s="61">
        <f t="shared" ca="1" si="106"/>
        <v>-5.1675284330729718E-3</v>
      </c>
      <c r="N479" s="61">
        <f t="shared" ca="1" si="102"/>
        <v>0</v>
      </c>
      <c r="O479" s="177">
        <f t="shared" ca="1" si="103"/>
        <v>0</v>
      </c>
      <c r="P479" s="61">
        <f t="shared" ca="1" si="104"/>
        <v>0</v>
      </c>
      <c r="Q479" s="61">
        <f t="shared" ca="1" si="105"/>
        <v>0</v>
      </c>
      <c r="R479">
        <f t="shared" ca="1" si="107"/>
        <v>5.1675284330729718E-3</v>
      </c>
    </row>
    <row r="480" spans="2:18">
      <c r="B480"/>
      <c r="C480" s="174"/>
      <c r="D480" s="176">
        <f t="shared" si="95"/>
        <v>0</v>
      </c>
      <c r="E480" s="176">
        <f t="shared" si="95"/>
        <v>0</v>
      </c>
      <c r="F480" s="61">
        <f t="shared" si="96"/>
        <v>0</v>
      </c>
      <c r="G480" s="61">
        <f t="shared" si="96"/>
        <v>0</v>
      </c>
      <c r="H480" s="61">
        <f t="shared" si="97"/>
        <v>0</v>
      </c>
      <c r="I480" s="61">
        <f t="shared" si="98"/>
        <v>0</v>
      </c>
      <c r="J480" s="61">
        <f t="shared" si="99"/>
        <v>0</v>
      </c>
      <c r="K480" s="61">
        <f t="shared" si="100"/>
        <v>0</v>
      </c>
      <c r="L480" s="61">
        <f t="shared" si="101"/>
        <v>0</v>
      </c>
      <c r="M480" s="61">
        <f t="shared" ca="1" si="106"/>
        <v>-5.1675284330729718E-3</v>
      </c>
      <c r="N480" s="61">
        <f t="shared" ca="1" si="102"/>
        <v>0</v>
      </c>
      <c r="O480" s="177">
        <f t="shared" ca="1" si="103"/>
        <v>0</v>
      </c>
      <c r="P480" s="61">
        <f t="shared" ca="1" si="104"/>
        <v>0</v>
      </c>
      <c r="Q480" s="61">
        <f t="shared" ca="1" si="105"/>
        <v>0</v>
      </c>
      <c r="R480">
        <f t="shared" ca="1" si="107"/>
        <v>5.1675284330729718E-3</v>
      </c>
    </row>
    <row r="481" spans="2:18">
      <c r="B481"/>
      <c r="C481" s="174"/>
      <c r="D481" s="176">
        <f t="shared" si="95"/>
        <v>0</v>
      </c>
      <c r="E481" s="176">
        <f t="shared" si="95"/>
        <v>0</v>
      </c>
      <c r="F481" s="61">
        <f t="shared" si="96"/>
        <v>0</v>
      </c>
      <c r="G481" s="61">
        <f t="shared" si="96"/>
        <v>0</v>
      </c>
      <c r="H481" s="61">
        <f t="shared" si="97"/>
        <v>0</v>
      </c>
      <c r="I481" s="61">
        <f t="shared" si="98"/>
        <v>0</v>
      </c>
      <c r="J481" s="61">
        <f t="shared" si="99"/>
        <v>0</v>
      </c>
      <c r="K481" s="61">
        <f t="shared" si="100"/>
        <v>0</v>
      </c>
      <c r="L481" s="61">
        <f t="shared" si="101"/>
        <v>0</v>
      </c>
      <c r="M481" s="61">
        <f t="shared" ca="1" si="106"/>
        <v>-5.1675284330729718E-3</v>
      </c>
      <c r="N481" s="61">
        <f t="shared" ca="1" si="102"/>
        <v>0</v>
      </c>
      <c r="O481" s="177">
        <f t="shared" ca="1" si="103"/>
        <v>0</v>
      </c>
      <c r="P481" s="61">
        <f t="shared" ca="1" si="104"/>
        <v>0</v>
      </c>
      <c r="Q481" s="61">
        <f t="shared" ca="1" si="105"/>
        <v>0</v>
      </c>
      <c r="R481">
        <f t="shared" ca="1" si="107"/>
        <v>5.1675284330729718E-3</v>
      </c>
    </row>
    <row r="482" spans="2:18">
      <c r="B482"/>
      <c r="C482" s="174"/>
      <c r="D482" s="176">
        <f t="shared" si="95"/>
        <v>0</v>
      </c>
      <c r="E482" s="176">
        <f t="shared" si="95"/>
        <v>0</v>
      </c>
      <c r="F482" s="61">
        <f t="shared" si="96"/>
        <v>0</v>
      </c>
      <c r="G482" s="61">
        <f t="shared" si="96"/>
        <v>0</v>
      </c>
      <c r="H482" s="61">
        <f t="shared" si="97"/>
        <v>0</v>
      </c>
      <c r="I482" s="61">
        <f t="shared" si="98"/>
        <v>0</v>
      </c>
      <c r="J482" s="61">
        <f t="shared" si="99"/>
        <v>0</v>
      </c>
      <c r="K482" s="61">
        <f t="shared" si="100"/>
        <v>0</v>
      </c>
      <c r="L482" s="61">
        <f t="shared" si="101"/>
        <v>0</v>
      </c>
      <c r="M482" s="61">
        <f t="shared" ca="1" si="106"/>
        <v>-5.1675284330729718E-3</v>
      </c>
      <c r="N482" s="61">
        <f t="shared" ca="1" si="102"/>
        <v>0</v>
      </c>
      <c r="O482" s="177">
        <f t="shared" ca="1" si="103"/>
        <v>0</v>
      </c>
      <c r="P482" s="61">
        <f t="shared" ca="1" si="104"/>
        <v>0</v>
      </c>
      <c r="Q482" s="61">
        <f t="shared" ca="1" si="105"/>
        <v>0</v>
      </c>
      <c r="R482">
        <f t="shared" ca="1" si="107"/>
        <v>5.1675284330729718E-3</v>
      </c>
    </row>
    <row r="483" spans="2:18">
      <c r="B483"/>
      <c r="C483" s="174"/>
      <c r="D483" s="176">
        <f t="shared" si="95"/>
        <v>0</v>
      </c>
      <c r="E483" s="176">
        <f t="shared" si="95"/>
        <v>0</v>
      </c>
      <c r="F483" s="61">
        <f t="shared" si="96"/>
        <v>0</v>
      </c>
      <c r="G483" s="61">
        <f t="shared" si="96"/>
        <v>0</v>
      </c>
      <c r="H483" s="61">
        <f t="shared" si="97"/>
        <v>0</v>
      </c>
      <c r="I483" s="61">
        <f t="shared" si="98"/>
        <v>0</v>
      </c>
      <c r="J483" s="61">
        <f t="shared" si="99"/>
        <v>0</v>
      </c>
      <c r="K483" s="61">
        <f t="shared" si="100"/>
        <v>0</v>
      </c>
      <c r="L483" s="61">
        <f t="shared" si="101"/>
        <v>0</v>
      </c>
      <c r="M483" s="61">
        <f t="shared" ca="1" si="106"/>
        <v>-5.1675284330729718E-3</v>
      </c>
      <c r="N483" s="61">
        <f t="shared" ca="1" si="102"/>
        <v>0</v>
      </c>
      <c r="O483" s="177">
        <f t="shared" ca="1" si="103"/>
        <v>0</v>
      </c>
      <c r="P483" s="61">
        <f t="shared" ca="1" si="104"/>
        <v>0</v>
      </c>
      <c r="Q483" s="61">
        <f t="shared" ca="1" si="105"/>
        <v>0</v>
      </c>
      <c r="R483">
        <f t="shared" ca="1" si="107"/>
        <v>5.1675284330729718E-3</v>
      </c>
    </row>
    <row r="484" spans="2:18">
      <c r="B484"/>
      <c r="C484" s="174"/>
      <c r="D484" s="176">
        <f t="shared" si="95"/>
        <v>0</v>
      </c>
      <c r="E484" s="176">
        <f t="shared" si="95"/>
        <v>0</v>
      </c>
      <c r="F484" s="61">
        <f t="shared" si="96"/>
        <v>0</v>
      </c>
      <c r="G484" s="61">
        <f t="shared" si="96"/>
        <v>0</v>
      </c>
      <c r="H484" s="61">
        <f t="shared" si="97"/>
        <v>0</v>
      </c>
      <c r="I484" s="61">
        <f t="shared" si="98"/>
        <v>0</v>
      </c>
      <c r="J484" s="61">
        <f t="shared" si="99"/>
        <v>0</v>
      </c>
      <c r="K484" s="61">
        <f t="shared" si="100"/>
        <v>0</v>
      </c>
      <c r="L484" s="61">
        <f t="shared" si="101"/>
        <v>0</v>
      </c>
      <c r="M484" s="61">
        <f t="shared" ca="1" si="106"/>
        <v>-5.1675284330729718E-3</v>
      </c>
      <c r="N484" s="61">
        <f t="shared" ca="1" si="102"/>
        <v>0</v>
      </c>
      <c r="O484" s="177">
        <f t="shared" ca="1" si="103"/>
        <v>0</v>
      </c>
      <c r="P484" s="61">
        <f t="shared" ca="1" si="104"/>
        <v>0</v>
      </c>
      <c r="Q484" s="61">
        <f t="shared" ca="1" si="105"/>
        <v>0</v>
      </c>
      <c r="R484">
        <f t="shared" ca="1" si="107"/>
        <v>5.1675284330729718E-3</v>
      </c>
    </row>
    <row r="485" spans="2:18">
      <c r="B485"/>
      <c r="C485" s="174"/>
      <c r="D485" s="176">
        <f t="shared" si="95"/>
        <v>0</v>
      </c>
      <c r="E485" s="176">
        <f t="shared" si="95"/>
        <v>0</v>
      </c>
      <c r="F485" s="61">
        <f t="shared" si="96"/>
        <v>0</v>
      </c>
      <c r="G485" s="61">
        <f t="shared" si="96"/>
        <v>0</v>
      </c>
      <c r="H485" s="61">
        <f t="shared" si="97"/>
        <v>0</v>
      </c>
      <c r="I485" s="61">
        <f t="shared" si="98"/>
        <v>0</v>
      </c>
      <c r="J485" s="61">
        <f t="shared" si="99"/>
        <v>0</v>
      </c>
      <c r="K485" s="61">
        <f t="shared" si="100"/>
        <v>0</v>
      </c>
      <c r="L485" s="61">
        <f t="shared" si="101"/>
        <v>0</v>
      </c>
      <c r="M485" s="61">
        <f t="shared" ca="1" si="106"/>
        <v>-5.1675284330729718E-3</v>
      </c>
      <c r="N485" s="61">
        <f t="shared" ca="1" si="102"/>
        <v>0</v>
      </c>
      <c r="O485" s="177">
        <f t="shared" ca="1" si="103"/>
        <v>0</v>
      </c>
      <c r="P485" s="61">
        <f t="shared" ca="1" si="104"/>
        <v>0</v>
      </c>
      <c r="Q485" s="61">
        <f t="shared" ca="1" si="105"/>
        <v>0</v>
      </c>
      <c r="R485">
        <f t="shared" ca="1" si="107"/>
        <v>5.1675284330729718E-3</v>
      </c>
    </row>
    <row r="486" spans="2:18">
      <c r="B486"/>
      <c r="C486" s="174"/>
      <c r="D486" s="176">
        <f t="shared" si="95"/>
        <v>0</v>
      </c>
      <c r="E486" s="176">
        <f t="shared" si="95"/>
        <v>0</v>
      </c>
      <c r="F486" s="61">
        <f t="shared" si="96"/>
        <v>0</v>
      </c>
      <c r="G486" s="61">
        <f t="shared" si="96"/>
        <v>0</v>
      </c>
      <c r="H486" s="61">
        <f t="shared" si="97"/>
        <v>0</v>
      </c>
      <c r="I486" s="61">
        <f t="shared" si="98"/>
        <v>0</v>
      </c>
      <c r="J486" s="61">
        <f t="shared" si="99"/>
        <v>0</v>
      </c>
      <c r="K486" s="61">
        <f t="shared" si="100"/>
        <v>0</v>
      </c>
      <c r="L486" s="61">
        <f t="shared" si="101"/>
        <v>0</v>
      </c>
      <c r="M486" s="61">
        <f t="shared" ca="1" si="106"/>
        <v>-5.1675284330729718E-3</v>
      </c>
      <c r="N486" s="61">
        <f t="shared" ca="1" si="102"/>
        <v>0</v>
      </c>
      <c r="O486" s="177">
        <f t="shared" ca="1" si="103"/>
        <v>0</v>
      </c>
      <c r="P486" s="61">
        <f t="shared" ca="1" si="104"/>
        <v>0</v>
      </c>
      <c r="Q486" s="61">
        <f t="shared" ca="1" si="105"/>
        <v>0</v>
      </c>
      <c r="R486">
        <f t="shared" ca="1" si="107"/>
        <v>5.1675284330729718E-3</v>
      </c>
    </row>
    <row r="487" spans="2:18">
      <c r="B487"/>
      <c r="C487" s="174"/>
      <c r="D487" s="176">
        <f t="shared" si="95"/>
        <v>0</v>
      </c>
      <c r="E487" s="176">
        <f t="shared" si="95"/>
        <v>0</v>
      </c>
      <c r="F487" s="61">
        <f t="shared" si="96"/>
        <v>0</v>
      </c>
      <c r="G487" s="61">
        <f t="shared" si="96"/>
        <v>0</v>
      </c>
      <c r="H487" s="61">
        <f t="shared" si="97"/>
        <v>0</v>
      </c>
      <c r="I487" s="61">
        <f t="shared" si="98"/>
        <v>0</v>
      </c>
      <c r="J487" s="61">
        <f t="shared" si="99"/>
        <v>0</v>
      </c>
      <c r="K487" s="61">
        <f t="shared" si="100"/>
        <v>0</v>
      </c>
      <c r="L487" s="61">
        <f t="shared" si="101"/>
        <v>0</v>
      </c>
      <c r="M487" s="61">
        <f t="shared" ca="1" si="106"/>
        <v>-5.1675284330729718E-3</v>
      </c>
      <c r="N487" s="61">
        <f t="shared" ca="1" si="102"/>
        <v>0</v>
      </c>
      <c r="O487" s="177">
        <f t="shared" ca="1" si="103"/>
        <v>0</v>
      </c>
      <c r="P487" s="61">
        <f t="shared" ca="1" si="104"/>
        <v>0</v>
      </c>
      <c r="Q487" s="61">
        <f t="shared" ca="1" si="105"/>
        <v>0</v>
      </c>
      <c r="R487">
        <f t="shared" ca="1" si="107"/>
        <v>5.1675284330729718E-3</v>
      </c>
    </row>
    <row r="488" spans="2:18">
      <c r="B488"/>
      <c r="C488" s="174"/>
      <c r="D488" s="176">
        <f t="shared" si="95"/>
        <v>0</v>
      </c>
      <c r="E488" s="176">
        <f t="shared" si="95"/>
        <v>0</v>
      </c>
      <c r="F488" s="61">
        <f t="shared" si="96"/>
        <v>0</v>
      </c>
      <c r="G488" s="61">
        <f t="shared" si="96"/>
        <v>0</v>
      </c>
      <c r="H488" s="61">
        <f t="shared" si="97"/>
        <v>0</v>
      </c>
      <c r="I488" s="61">
        <f t="shared" si="98"/>
        <v>0</v>
      </c>
      <c r="J488" s="61">
        <f t="shared" si="99"/>
        <v>0</v>
      </c>
      <c r="K488" s="61">
        <f t="shared" si="100"/>
        <v>0</v>
      </c>
      <c r="L488" s="61">
        <f t="shared" si="101"/>
        <v>0</v>
      </c>
      <c r="M488" s="61">
        <f t="shared" ca="1" si="106"/>
        <v>-5.1675284330729718E-3</v>
      </c>
      <c r="N488" s="61">
        <f t="shared" ca="1" si="102"/>
        <v>0</v>
      </c>
      <c r="O488" s="177">
        <f t="shared" ca="1" si="103"/>
        <v>0</v>
      </c>
      <c r="P488" s="61">
        <f t="shared" ca="1" si="104"/>
        <v>0</v>
      </c>
      <c r="Q488" s="61">
        <f t="shared" ca="1" si="105"/>
        <v>0</v>
      </c>
      <c r="R488">
        <f t="shared" ca="1" si="107"/>
        <v>5.1675284330729718E-3</v>
      </c>
    </row>
    <row r="489" spans="2:18">
      <c r="B489"/>
      <c r="C489" s="174"/>
      <c r="D489" s="176">
        <f t="shared" si="95"/>
        <v>0</v>
      </c>
      <c r="E489" s="176">
        <f t="shared" si="95"/>
        <v>0</v>
      </c>
      <c r="F489" s="61">
        <f t="shared" si="96"/>
        <v>0</v>
      </c>
      <c r="G489" s="61">
        <f t="shared" si="96"/>
        <v>0</v>
      </c>
      <c r="H489" s="61">
        <f t="shared" si="97"/>
        <v>0</v>
      </c>
      <c r="I489" s="61">
        <f t="shared" si="98"/>
        <v>0</v>
      </c>
      <c r="J489" s="61">
        <f t="shared" si="99"/>
        <v>0</v>
      </c>
      <c r="K489" s="61">
        <f t="shared" si="100"/>
        <v>0</v>
      </c>
      <c r="L489" s="61">
        <f t="shared" si="101"/>
        <v>0</v>
      </c>
      <c r="M489" s="61">
        <f t="shared" ca="1" si="106"/>
        <v>-5.1675284330729718E-3</v>
      </c>
      <c r="N489" s="61">
        <f t="shared" ca="1" si="102"/>
        <v>0</v>
      </c>
      <c r="O489" s="177">
        <f t="shared" ca="1" si="103"/>
        <v>0</v>
      </c>
      <c r="P489" s="61">
        <f t="shared" ca="1" si="104"/>
        <v>0</v>
      </c>
      <c r="Q489" s="61">
        <f t="shared" ca="1" si="105"/>
        <v>0</v>
      </c>
      <c r="R489">
        <f t="shared" ca="1" si="107"/>
        <v>5.1675284330729718E-3</v>
      </c>
    </row>
    <row r="490" spans="2:18">
      <c r="B490"/>
      <c r="C490" s="174"/>
      <c r="D490" s="176">
        <f t="shared" si="95"/>
        <v>0</v>
      </c>
      <c r="E490" s="176">
        <f t="shared" si="95"/>
        <v>0</v>
      </c>
      <c r="F490" s="61">
        <f t="shared" si="96"/>
        <v>0</v>
      </c>
      <c r="G490" s="61">
        <f t="shared" si="96"/>
        <v>0</v>
      </c>
      <c r="H490" s="61">
        <f t="shared" si="97"/>
        <v>0</v>
      </c>
      <c r="I490" s="61">
        <f t="shared" si="98"/>
        <v>0</v>
      </c>
      <c r="J490" s="61">
        <f t="shared" si="99"/>
        <v>0</v>
      </c>
      <c r="K490" s="61">
        <f t="shared" si="100"/>
        <v>0</v>
      </c>
      <c r="L490" s="61">
        <f t="shared" si="101"/>
        <v>0</v>
      </c>
      <c r="M490" s="61">
        <f t="shared" ca="1" si="106"/>
        <v>-5.1675284330729718E-3</v>
      </c>
      <c r="N490" s="61">
        <f t="shared" ca="1" si="102"/>
        <v>0</v>
      </c>
      <c r="O490" s="177">
        <f t="shared" ca="1" si="103"/>
        <v>0</v>
      </c>
      <c r="P490" s="61">
        <f t="shared" ca="1" si="104"/>
        <v>0</v>
      </c>
      <c r="Q490" s="61">
        <f t="shared" ca="1" si="105"/>
        <v>0</v>
      </c>
      <c r="R490">
        <f t="shared" ca="1" si="107"/>
        <v>5.1675284330729718E-3</v>
      </c>
    </row>
    <row r="491" spans="2:18">
      <c r="B491"/>
      <c r="C491" s="174"/>
      <c r="D491" s="176">
        <f t="shared" si="95"/>
        <v>0</v>
      </c>
      <c r="E491" s="176">
        <f t="shared" si="95"/>
        <v>0</v>
      </c>
      <c r="F491" s="61">
        <f t="shared" si="96"/>
        <v>0</v>
      </c>
      <c r="G491" s="61">
        <f t="shared" si="96"/>
        <v>0</v>
      </c>
      <c r="H491" s="61">
        <f t="shared" si="97"/>
        <v>0</v>
      </c>
      <c r="I491" s="61">
        <f t="shared" si="98"/>
        <v>0</v>
      </c>
      <c r="J491" s="61">
        <f t="shared" si="99"/>
        <v>0</v>
      </c>
      <c r="K491" s="61">
        <f t="shared" si="100"/>
        <v>0</v>
      </c>
      <c r="L491" s="61">
        <f t="shared" si="101"/>
        <v>0</v>
      </c>
      <c r="M491" s="61">
        <f t="shared" ca="1" si="106"/>
        <v>-5.1675284330729718E-3</v>
      </c>
      <c r="N491" s="61">
        <f t="shared" ca="1" si="102"/>
        <v>0</v>
      </c>
      <c r="O491" s="177">
        <f t="shared" ca="1" si="103"/>
        <v>0</v>
      </c>
      <c r="P491" s="61">
        <f t="shared" ca="1" si="104"/>
        <v>0</v>
      </c>
      <c r="Q491" s="61">
        <f t="shared" ca="1" si="105"/>
        <v>0</v>
      </c>
      <c r="R491">
        <f t="shared" ca="1" si="107"/>
        <v>5.1675284330729718E-3</v>
      </c>
    </row>
    <row r="492" spans="2:18">
      <c r="B492"/>
      <c r="C492" s="174"/>
      <c r="D492" s="176">
        <f t="shared" si="95"/>
        <v>0</v>
      </c>
      <c r="E492" s="176">
        <f t="shared" si="95"/>
        <v>0</v>
      </c>
      <c r="F492" s="61">
        <f t="shared" si="96"/>
        <v>0</v>
      </c>
      <c r="G492" s="61">
        <f t="shared" si="96"/>
        <v>0</v>
      </c>
      <c r="H492" s="61">
        <f t="shared" si="97"/>
        <v>0</v>
      </c>
      <c r="I492" s="61">
        <f t="shared" si="98"/>
        <v>0</v>
      </c>
      <c r="J492" s="61">
        <f t="shared" si="99"/>
        <v>0</v>
      </c>
      <c r="K492" s="61">
        <f t="shared" si="100"/>
        <v>0</v>
      </c>
      <c r="L492" s="61">
        <f t="shared" si="101"/>
        <v>0</v>
      </c>
      <c r="M492" s="61">
        <f t="shared" ca="1" si="106"/>
        <v>-5.1675284330729718E-3</v>
      </c>
      <c r="N492" s="61">
        <f t="shared" ca="1" si="102"/>
        <v>0</v>
      </c>
      <c r="O492" s="177">
        <f t="shared" ca="1" si="103"/>
        <v>0</v>
      </c>
      <c r="P492" s="61">
        <f t="shared" ca="1" si="104"/>
        <v>0</v>
      </c>
      <c r="Q492" s="61">
        <f t="shared" ca="1" si="105"/>
        <v>0</v>
      </c>
      <c r="R492">
        <f t="shared" ca="1" si="107"/>
        <v>5.1675284330729718E-3</v>
      </c>
    </row>
    <row r="493" spans="2:18">
      <c r="B493"/>
      <c r="C493" s="174"/>
      <c r="D493" s="176">
        <f t="shared" si="95"/>
        <v>0</v>
      </c>
      <c r="E493" s="176">
        <f t="shared" si="95"/>
        <v>0</v>
      </c>
      <c r="F493" s="61">
        <f t="shared" si="96"/>
        <v>0</v>
      </c>
      <c r="G493" s="61">
        <f t="shared" si="96"/>
        <v>0</v>
      </c>
      <c r="H493" s="61">
        <f t="shared" si="97"/>
        <v>0</v>
      </c>
      <c r="I493" s="61">
        <f t="shared" si="98"/>
        <v>0</v>
      </c>
      <c r="J493" s="61">
        <f t="shared" si="99"/>
        <v>0</v>
      </c>
      <c r="K493" s="61">
        <f t="shared" si="100"/>
        <v>0</v>
      </c>
      <c r="L493" s="61">
        <f t="shared" si="101"/>
        <v>0</v>
      </c>
      <c r="M493" s="61">
        <f t="shared" ca="1" si="106"/>
        <v>-5.1675284330729718E-3</v>
      </c>
      <c r="N493" s="61">
        <f t="shared" ca="1" si="102"/>
        <v>0</v>
      </c>
      <c r="O493" s="177">
        <f t="shared" ca="1" si="103"/>
        <v>0</v>
      </c>
      <c r="P493" s="61">
        <f t="shared" ca="1" si="104"/>
        <v>0</v>
      </c>
      <c r="Q493" s="61">
        <f t="shared" ca="1" si="105"/>
        <v>0</v>
      </c>
      <c r="R493">
        <f t="shared" ca="1" si="107"/>
        <v>5.1675284330729718E-3</v>
      </c>
    </row>
    <row r="494" spans="2:18">
      <c r="B494"/>
      <c r="C494" s="174"/>
      <c r="D494" s="176">
        <f t="shared" si="95"/>
        <v>0</v>
      </c>
      <c r="E494" s="176">
        <f t="shared" si="95"/>
        <v>0</v>
      </c>
      <c r="F494" s="61">
        <f t="shared" si="96"/>
        <v>0</v>
      </c>
      <c r="G494" s="61">
        <f t="shared" si="96"/>
        <v>0</v>
      </c>
      <c r="H494" s="61">
        <f t="shared" si="97"/>
        <v>0</v>
      </c>
      <c r="I494" s="61">
        <f t="shared" si="98"/>
        <v>0</v>
      </c>
      <c r="J494" s="61">
        <f t="shared" si="99"/>
        <v>0</v>
      </c>
      <c r="K494" s="61">
        <f t="shared" si="100"/>
        <v>0</v>
      </c>
      <c r="L494" s="61">
        <f t="shared" si="101"/>
        <v>0</v>
      </c>
      <c r="M494" s="61">
        <f t="shared" ca="1" si="106"/>
        <v>-5.1675284330729718E-3</v>
      </c>
      <c r="N494" s="61">
        <f t="shared" ca="1" si="102"/>
        <v>0</v>
      </c>
      <c r="O494" s="177">
        <f t="shared" ca="1" si="103"/>
        <v>0</v>
      </c>
      <c r="P494" s="61">
        <f t="shared" ca="1" si="104"/>
        <v>0</v>
      </c>
      <c r="Q494" s="61">
        <f t="shared" ca="1" si="105"/>
        <v>0</v>
      </c>
      <c r="R494">
        <f t="shared" ca="1" si="107"/>
        <v>5.1675284330729718E-3</v>
      </c>
    </row>
    <row r="495" spans="2:18">
      <c r="B495"/>
      <c r="C495" s="174"/>
      <c r="D495" s="176">
        <f t="shared" si="95"/>
        <v>0</v>
      </c>
      <c r="E495" s="176">
        <f t="shared" si="95"/>
        <v>0</v>
      </c>
      <c r="F495" s="61">
        <f t="shared" si="96"/>
        <v>0</v>
      </c>
      <c r="G495" s="61">
        <f t="shared" si="96"/>
        <v>0</v>
      </c>
      <c r="H495" s="61">
        <f t="shared" si="97"/>
        <v>0</v>
      </c>
      <c r="I495" s="61">
        <f t="shared" si="98"/>
        <v>0</v>
      </c>
      <c r="J495" s="61">
        <f t="shared" si="99"/>
        <v>0</v>
      </c>
      <c r="K495" s="61">
        <f t="shared" si="100"/>
        <v>0</v>
      </c>
      <c r="L495" s="61">
        <f t="shared" si="101"/>
        <v>0</v>
      </c>
      <c r="M495" s="61">
        <f t="shared" ca="1" si="106"/>
        <v>-5.1675284330729718E-3</v>
      </c>
      <c r="N495" s="61">
        <f t="shared" ca="1" si="102"/>
        <v>0</v>
      </c>
      <c r="O495" s="177">
        <f t="shared" ca="1" si="103"/>
        <v>0</v>
      </c>
      <c r="P495" s="61">
        <f t="shared" ca="1" si="104"/>
        <v>0</v>
      </c>
      <c r="Q495" s="61">
        <f t="shared" ca="1" si="105"/>
        <v>0</v>
      </c>
      <c r="R495">
        <f t="shared" ca="1" si="107"/>
        <v>5.1675284330729718E-3</v>
      </c>
    </row>
    <row r="496" spans="2:18">
      <c r="B496"/>
      <c r="C496" s="174"/>
      <c r="D496" s="176">
        <f t="shared" si="95"/>
        <v>0</v>
      </c>
      <c r="E496" s="176">
        <f t="shared" si="95"/>
        <v>0</v>
      </c>
      <c r="F496" s="61">
        <f t="shared" si="96"/>
        <v>0</v>
      </c>
      <c r="G496" s="61">
        <f t="shared" si="96"/>
        <v>0</v>
      </c>
      <c r="H496" s="61">
        <f t="shared" si="97"/>
        <v>0</v>
      </c>
      <c r="I496" s="61">
        <f t="shared" si="98"/>
        <v>0</v>
      </c>
      <c r="J496" s="61">
        <f t="shared" si="99"/>
        <v>0</v>
      </c>
      <c r="K496" s="61">
        <f t="shared" si="100"/>
        <v>0</v>
      </c>
      <c r="L496" s="61">
        <f t="shared" si="101"/>
        <v>0</v>
      </c>
      <c r="M496" s="61">
        <f t="shared" ca="1" si="106"/>
        <v>-5.1675284330729718E-3</v>
      </c>
      <c r="N496" s="61">
        <f t="shared" ca="1" si="102"/>
        <v>0</v>
      </c>
      <c r="O496" s="177">
        <f t="shared" ca="1" si="103"/>
        <v>0</v>
      </c>
      <c r="P496" s="61">
        <f t="shared" ca="1" si="104"/>
        <v>0</v>
      </c>
      <c r="Q496" s="61">
        <f t="shared" ca="1" si="105"/>
        <v>0</v>
      </c>
      <c r="R496">
        <f t="shared" ca="1" si="107"/>
        <v>5.1675284330729718E-3</v>
      </c>
    </row>
    <row r="497" spans="2:18">
      <c r="B497"/>
      <c r="C497" s="174"/>
      <c r="D497" s="176">
        <f t="shared" si="95"/>
        <v>0</v>
      </c>
      <c r="E497" s="176">
        <f t="shared" si="95"/>
        <v>0</v>
      </c>
      <c r="F497" s="61">
        <f t="shared" si="96"/>
        <v>0</v>
      </c>
      <c r="G497" s="61">
        <f t="shared" si="96"/>
        <v>0</v>
      </c>
      <c r="H497" s="61">
        <f t="shared" si="97"/>
        <v>0</v>
      </c>
      <c r="I497" s="61">
        <f t="shared" si="98"/>
        <v>0</v>
      </c>
      <c r="J497" s="61">
        <f t="shared" si="99"/>
        <v>0</v>
      </c>
      <c r="K497" s="61">
        <f t="shared" si="100"/>
        <v>0</v>
      </c>
      <c r="L497" s="61">
        <f t="shared" si="101"/>
        <v>0</v>
      </c>
      <c r="M497" s="61">
        <f t="shared" ca="1" si="106"/>
        <v>-5.1675284330729718E-3</v>
      </c>
      <c r="N497" s="61">
        <f t="shared" ca="1" si="102"/>
        <v>0</v>
      </c>
      <c r="O497" s="177">
        <f t="shared" ca="1" si="103"/>
        <v>0</v>
      </c>
      <c r="P497" s="61">
        <f t="shared" ca="1" si="104"/>
        <v>0</v>
      </c>
      <c r="Q497" s="61">
        <f t="shared" ca="1" si="105"/>
        <v>0</v>
      </c>
      <c r="R497">
        <f t="shared" ca="1" si="107"/>
        <v>5.1675284330729718E-3</v>
      </c>
    </row>
    <row r="498" spans="2:18">
      <c r="B498"/>
      <c r="C498" s="174"/>
      <c r="D498" s="176">
        <f t="shared" si="95"/>
        <v>0</v>
      </c>
      <c r="E498" s="176">
        <f t="shared" si="95"/>
        <v>0</v>
      </c>
      <c r="F498" s="61">
        <f t="shared" si="96"/>
        <v>0</v>
      </c>
      <c r="G498" s="61">
        <f t="shared" si="96"/>
        <v>0</v>
      </c>
      <c r="H498" s="61">
        <f t="shared" si="97"/>
        <v>0</v>
      </c>
      <c r="I498" s="61">
        <f t="shared" si="98"/>
        <v>0</v>
      </c>
      <c r="J498" s="61">
        <f t="shared" si="99"/>
        <v>0</v>
      </c>
      <c r="K498" s="61">
        <f t="shared" si="100"/>
        <v>0</v>
      </c>
      <c r="L498" s="61">
        <f t="shared" si="101"/>
        <v>0</v>
      </c>
      <c r="M498" s="61">
        <f t="shared" ca="1" si="106"/>
        <v>-5.1675284330729718E-3</v>
      </c>
      <c r="N498" s="61">
        <f t="shared" ca="1" si="102"/>
        <v>0</v>
      </c>
      <c r="O498" s="177">
        <f t="shared" ca="1" si="103"/>
        <v>0</v>
      </c>
      <c r="P498" s="61">
        <f t="shared" ca="1" si="104"/>
        <v>0</v>
      </c>
      <c r="Q498" s="61">
        <f t="shared" ca="1" si="105"/>
        <v>0</v>
      </c>
      <c r="R498">
        <f t="shared" ca="1" si="107"/>
        <v>5.1675284330729718E-3</v>
      </c>
    </row>
    <row r="499" spans="2:18">
      <c r="B499"/>
      <c r="C499" s="174"/>
      <c r="D499" s="176">
        <f t="shared" si="95"/>
        <v>0</v>
      </c>
      <c r="E499" s="176">
        <f t="shared" si="95"/>
        <v>0</v>
      </c>
      <c r="F499" s="61">
        <f t="shared" si="96"/>
        <v>0</v>
      </c>
      <c r="G499" s="61">
        <f t="shared" si="96"/>
        <v>0</v>
      </c>
      <c r="H499" s="61">
        <f t="shared" si="97"/>
        <v>0</v>
      </c>
      <c r="I499" s="61">
        <f t="shared" si="98"/>
        <v>0</v>
      </c>
      <c r="J499" s="61">
        <f t="shared" si="99"/>
        <v>0</v>
      </c>
      <c r="K499" s="61">
        <f t="shared" si="100"/>
        <v>0</v>
      </c>
      <c r="L499" s="61">
        <f t="shared" si="101"/>
        <v>0</v>
      </c>
      <c r="M499" s="61">
        <f t="shared" ca="1" si="106"/>
        <v>-5.1675284330729718E-3</v>
      </c>
      <c r="N499" s="61">
        <f t="shared" ca="1" si="102"/>
        <v>0</v>
      </c>
      <c r="O499" s="177">
        <f t="shared" ca="1" si="103"/>
        <v>0</v>
      </c>
      <c r="P499" s="61">
        <f t="shared" ca="1" si="104"/>
        <v>0</v>
      </c>
      <c r="Q499" s="61">
        <f t="shared" ca="1" si="105"/>
        <v>0</v>
      </c>
      <c r="R499">
        <f t="shared" ca="1" si="107"/>
        <v>5.1675284330729718E-3</v>
      </c>
    </row>
    <row r="500" spans="2:18">
      <c r="B500"/>
      <c r="C500" s="174"/>
      <c r="D500" s="176">
        <f t="shared" si="95"/>
        <v>0</v>
      </c>
      <c r="E500" s="176">
        <f t="shared" si="95"/>
        <v>0</v>
      </c>
      <c r="F500" s="61">
        <f t="shared" si="96"/>
        <v>0</v>
      </c>
      <c r="G500" s="61">
        <f t="shared" si="96"/>
        <v>0</v>
      </c>
      <c r="H500" s="61">
        <f t="shared" si="97"/>
        <v>0</v>
      </c>
      <c r="I500" s="61">
        <f t="shared" si="98"/>
        <v>0</v>
      </c>
      <c r="J500" s="61">
        <f t="shared" si="99"/>
        <v>0</v>
      </c>
      <c r="K500" s="61">
        <f t="shared" si="100"/>
        <v>0</v>
      </c>
      <c r="L500" s="61">
        <f t="shared" si="101"/>
        <v>0</v>
      </c>
      <c r="M500" s="61">
        <f t="shared" ca="1" si="106"/>
        <v>-5.1675284330729718E-3</v>
      </c>
      <c r="N500" s="61">
        <f t="shared" ca="1" si="102"/>
        <v>0</v>
      </c>
      <c r="O500" s="177">
        <f t="shared" ca="1" si="103"/>
        <v>0</v>
      </c>
      <c r="P500" s="61">
        <f t="shared" ca="1" si="104"/>
        <v>0</v>
      </c>
      <c r="Q500" s="61">
        <f t="shared" ca="1" si="105"/>
        <v>0</v>
      </c>
      <c r="R500">
        <f t="shared" ca="1" si="107"/>
        <v>5.1675284330729718E-3</v>
      </c>
    </row>
    <row r="501" spans="2:18">
      <c r="B501"/>
      <c r="C501" s="174"/>
      <c r="D501" s="176">
        <f t="shared" si="95"/>
        <v>0</v>
      </c>
      <c r="E501" s="176">
        <f t="shared" si="95"/>
        <v>0</v>
      </c>
      <c r="F501" s="61">
        <f t="shared" si="96"/>
        <v>0</v>
      </c>
      <c r="G501" s="61">
        <f t="shared" si="96"/>
        <v>0</v>
      </c>
      <c r="H501" s="61">
        <f t="shared" si="97"/>
        <v>0</v>
      </c>
      <c r="I501" s="61">
        <f t="shared" si="98"/>
        <v>0</v>
      </c>
      <c r="J501" s="61">
        <f t="shared" si="99"/>
        <v>0</v>
      </c>
      <c r="K501" s="61">
        <f t="shared" si="100"/>
        <v>0</v>
      </c>
      <c r="L501" s="61">
        <f t="shared" si="101"/>
        <v>0</v>
      </c>
      <c r="M501" s="61">
        <f t="shared" ca="1" si="106"/>
        <v>-5.1675284330729718E-3</v>
      </c>
      <c r="N501" s="61">
        <f t="shared" ca="1" si="102"/>
        <v>0</v>
      </c>
      <c r="O501" s="177">
        <f t="shared" ca="1" si="103"/>
        <v>0</v>
      </c>
      <c r="P501" s="61">
        <f t="shared" ca="1" si="104"/>
        <v>0</v>
      </c>
      <c r="Q501" s="61">
        <f t="shared" ca="1" si="105"/>
        <v>0</v>
      </c>
      <c r="R501">
        <f t="shared" ca="1" si="107"/>
        <v>5.1675284330729718E-3</v>
      </c>
    </row>
    <row r="502" spans="2:18">
      <c r="B502"/>
      <c r="C502" s="174"/>
      <c r="D502" s="176">
        <f t="shared" si="95"/>
        <v>0</v>
      </c>
      <c r="E502" s="176">
        <f t="shared" si="95"/>
        <v>0</v>
      </c>
      <c r="F502" s="61">
        <f t="shared" si="96"/>
        <v>0</v>
      </c>
      <c r="G502" s="61">
        <f t="shared" si="96"/>
        <v>0</v>
      </c>
      <c r="H502" s="61">
        <f t="shared" si="97"/>
        <v>0</v>
      </c>
      <c r="I502" s="61">
        <f t="shared" si="98"/>
        <v>0</v>
      </c>
      <c r="J502" s="61">
        <f t="shared" si="99"/>
        <v>0</v>
      </c>
      <c r="K502" s="61">
        <f t="shared" si="100"/>
        <v>0</v>
      </c>
      <c r="L502" s="61">
        <f t="shared" si="101"/>
        <v>0</v>
      </c>
      <c r="M502" s="61">
        <f t="shared" ca="1" si="106"/>
        <v>-5.1675284330729718E-3</v>
      </c>
      <c r="N502" s="61">
        <f t="shared" ca="1" si="102"/>
        <v>0</v>
      </c>
      <c r="O502" s="177">
        <f t="shared" ca="1" si="103"/>
        <v>0</v>
      </c>
      <c r="P502" s="61">
        <f t="shared" ca="1" si="104"/>
        <v>0</v>
      </c>
      <c r="Q502" s="61">
        <f t="shared" ca="1" si="105"/>
        <v>0</v>
      </c>
      <c r="R502">
        <f t="shared" ca="1" si="107"/>
        <v>5.1675284330729718E-3</v>
      </c>
    </row>
    <row r="503" spans="2:18">
      <c r="B503"/>
      <c r="C503" s="174"/>
      <c r="D503" s="176">
        <f t="shared" si="95"/>
        <v>0</v>
      </c>
      <c r="E503" s="176">
        <f t="shared" si="95"/>
        <v>0</v>
      </c>
      <c r="F503" s="61">
        <f t="shared" si="96"/>
        <v>0</v>
      </c>
      <c r="G503" s="61">
        <f t="shared" si="96"/>
        <v>0</v>
      </c>
      <c r="H503" s="61">
        <f t="shared" si="97"/>
        <v>0</v>
      </c>
      <c r="I503" s="61">
        <f t="shared" si="98"/>
        <v>0</v>
      </c>
      <c r="J503" s="61">
        <f t="shared" si="99"/>
        <v>0</v>
      </c>
      <c r="K503" s="61">
        <f t="shared" si="100"/>
        <v>0</v>
      </c>
      <c r="L503" s="61">
        <f t="shared" si="101"/>
        <v>0</v>
      </c>
      <c r="M503" s="61">
        <f t="shared" ca="1" si="106"/>
        <v>-5.1675284330729718E-3</v>
      </c>
      <c r="N503" s="61">
        <f t="shared" ca="1" si="102"/>
        <v>0</v>
      </c>
      <c r="O503" s="177">
        <f t="shared" ca="1" si="103"/>
        <v>0</v>
      </c>
      <c r="P503" s="61">
        <f t="shared" ca="1" si="104"/>
        <v>0</v>
      </c>
      <c r="Q503" s="61">
        <f t="shared" ca="1" si="105"/>
        <v>0</v>
      </c>
      <c r="R503">
        <f t="shared" ca="1" si="107"/>
        <v>5.1675284330729718E-3</v>
      </c>
    </row>
    <row r="504" spans="2:18">
      <c r="B504"/>
      <c r="C504" s="174"/>
      <c r="D504" s="176">
        <f t="shared" si="95"/>
        <v>0</v>
      </c>
      <c r="E504" s="176">
        <f t="shared" si="95"/>
        <v>0</v>
      </c>
      <c r="F504" s="61">
        <f t="shared" si="96"/>
        <v>0</v>
      </c>
      <c r="G504" s="61">
        <f t="shared" si="96"/>
        <v>0</v>
      </c>
      <c r="H504" s="61">
        <f t="shared" si="97"/>
        <v>0</v>
      </c>
      <c r="I504" s="61">
        <f t="shared" si="98"/>
        <v>0</v>
      </c>
      <c r="J504" s="61">
        <f t="shared" si="99"/>
        <v>0</v>
      </c>
      <c r="K504" s="61">
        <f t="shared" si="100"/>
        <v>0</v>
      </c>
      <c r="L504" s="61">
        <f t="shared" si="101"/>
        <v>0</v>
      </c>
      <c r="M504" s="61">
        <f t="shared" ca="1" si="106"/>
        <v>-5.1675284330729718E-3</v>
      </c>
      <c r="N504" s="61">
        <f t="shared" ca="1" si="102"/>
        <v>0</v>
      </c>
      <c r="O504" s="177">
        <f t="shared" ca="1" si="103"/>
        <v>0</v>
      </c>
      <c r="P504" s="61">
        <f t="shared" ca="1" si="104"/>
        <v>0</v>
      </c>
      <c r="Q504" s="61">
        <f t="shared" ca="1" si="105"/>
        <v>0</v>
      </c>
      <c r="R504">
        <f t="shared" ca="1" si="107"/>
        <v>5.1675284330729718E-3</v>
      </c>
    </row>
    <row r="505" spans="2:18">
      <c r="B505"/>
      <c r="C505" s="174"/>
      <c r="D505" s="176">
        <f t="shared" si="95"/>
        <v>0</v>
      </c>
      <c r="E505" s="176">
        <f t="shared" si="95"/>
        <v>0</v>
      </c>
      <c r="F505" s="61">
        <f t="shared" si="96"/>
        <v>0</v>
      </c>
      <c r="G505" s="61">
        <f t="shared" si="96"/>
        <v>0</v>
      </c>
      <c r="H505" s="61">
        <f t="shared" si="97"/>
        <v>0</v>
      </c>
      <c r="I505" s="61">
        <f t="shared" si="98"/>
        <v>0</v>
      </c>
      <c r="J505" s="61">
        <f t="shared" si="99"/>
        <v>0</v>
      </c>
      <c r="K505" s="61">
        <f t="shared" si="100"/>
        <v>0</v>
      </c>
      <c r="L505" s="61">
        <f t="shared" si="101"/>
        <v>0</v>
      </c>
      <c r="M505" s="61">
        <f t="shared" ca="1" si="106"/>
        <v>-5.1675284330729718E-3</v>
      </c>
      <c r="N505" s="61">
        <f t="shared" ca="1" si="102"/>
        <v>0</v>
      </c>
      <c r="O505" s="177">
        <f t="shared" ca="1" si="103"/>
        <v>0</v>
      </c>
      <c r="P505" s="61">
        <f t="shared" ca="1" si="104"/>
        <v>0</v>
      </c>
      <c r="Q505" s="61">
        <f t="shared" ca="1" si="105"/>
        <v>0</v>
      </c>
      <c r="R505">
        <f t="shared" ca="1" si="107"/>
        <v>5.1675284330729718E-3</v>
      </c>
    </row>
    <row r="506" spans="2:18">
      <c r="B506"/>
      <c r="C506" s="174"/>
      <c r="D506" s="176">
        <f t="shared" si="95"/>
        <v>0</v>
      </c>
      <c r="E506" s="176">
        <f t="shared" si="95"/>
        <v>0</v>
      </c>
      <c r="F506" s="61">
        <f t="shared" si="96"/>
        <v>0</v>
      </c>
      <c r="G506" s="61">
        <f t="shared" si="96"/>
        <v>0</v>
      </c>
      <c r="H506" s="61">
        <f t="shared" si="97"/>
        <v>0</v>
      </c>
      <c r="I506" s="61">
        <f t="shared" si="98"/>
        <v>0</v>
      </c>
      <c r="J506" s="61">
        <f t="shared" si="99"/>
        <v>0</v>
      </c>
      <c r="K506" s="61">
        <f t="shared" si="100"/>
        <v>0</v>
      </c>
      <c r="L506" s="61">
        <f t="shared" si="101"/>
        <v>0</v>
      </c>
      <c r="M506" s="61">
        <f t="shared" ca="1" si="106"/>
        <v>-5.1675284330729718E-3</v>
      </c>
      <c r="N506" s="61">
        <f t="shared" ca="1" si="102"/>
        <v>0</v>
      </c>
      <c r="O506" s="177">
        <f t="shared" ca="1" si="103"/>
        <v>0</v>
      </c>
      <c r="P506" s="61">
        <f t="shared" ca="1" si="104"/>
        <v>0</v>
      </c>
      <c r="Q506" s="61">
        <f t="shared" ca="1" si="105"/>
        <v>0</v>
      </c>
      <c r="R506">
        <f t="shared" ca="1" si="107"/>
        <v>5.1675284330729718E-3</v>
      </c>
    </row>
    <row r="507" spans="2:18">
      <c r="B507"/>
      <c r="C507" s="174"/>
      <c r="D507" s="176">
        <f t="shared" si="95"/>
        <v>0</v>
      </c>
      <c r="E507" s="176">
        <f t="shared" si="95"/>
        <v>0</v>
      </c>
      <c r="F507" s="61">
        <f t="shared" si="96"/>
        <v>0</v>
      </c>
      <c r="G507" s="61">
        <f t="shared" si="96"/>
        <v>0</v>
      </c>
      <c r="H507" s="61">
        <f t="shared" si="97"/>
        <v>0</v>
      </c>
      <c r="I507" s="61">
        <f t="shared" si="98"/>
        <v>0</v>
      </c>
      <c r="J507" s="61">
        <f t="shared" si="99"/>
        <v>0</v>
      </c>
      <c r="K507" s="61">
        <f t="shared" si="100"/>
        <v>0</v>
      </c>
      <c r="L507" s="61">
        <f t="shared" si="101"/>
        <v>0</v>
      </c>
      <c r="M507" s="61">
        <f t="shared" ca="1" si="106"/>
        <v>-5.1675284330729718E-3</v>
      </c>
      <c r="N507" s="61">
        <f t="shared" ca="1" si="102"/>
        <v>0</v>
      </c>
      <c r="O507" s="177">
        <f t="shared" ca="1" si="103"/>
        <v>0</v>
      </c>
      <c r="P507" s="61">
        <f t="shared" ca="1" si="104"/>
        <v>0</v>
      </c>
      <c r="Q507" s="61">
        <f t="shared" ca="1" si="105"/>
        <v>0</v>
      </c>
      <c r="R507">
        <f t="shared" ca="1" si="107"/>
        <v>5.1675284330729718E-3</v>
      </c>
    </row>
    <row r="508" spans="2:18">
      <c r="B508"/>
      <c r="C508" s="174"/>
      <c r="D508" s="176">
        <f t="shared" si="95"/>
        <v>0</v>
      </c>
      <c r="E508" s="176">
        <f t="shared" si="95"/>
        <v>0</v>
      </c>
      <c r="F508" s="61">
        <f t="shared" si="96"/>
        <v>0</v>
      </c>
      <c r="G508" s="61">
        <f t="shared" si="96"/>
        <v>0</v>
      </c>
      <c r="H508" s="61">
        <f t="shared" si="97"/>
        <v>0</v>
      </c>
      <c r="I508" s="61">
        <f t="shared" si="98"/>
        <v>0</v>
      </c>
      <c r="J508" s="61">
        <f t="shared" si="99"/>
        <v>0</v>
      </c>
      <c r="K508" s="61">
        <f t="shared" si="100"/>
        <v>0</v>
      </c>
      <c r="L508" s="61">
        <f t="shared" si="101"/>
        <v>0</v>
      </c>
      <c r="M508" s="61">
        <f t="shared" ca="1" si="106"/>
        <v>-5.1675284330729718E-3</v>
      </c>
      <c r="N508" s="61">
        <f t="shared" ca="1" si="102"/>
        <v>0</v>
      </c>
      <c r="O508" s="177">
        <f t="shared" ca="1" si="103"/>
        <v>0</v>
      </c>
      <c r="P508" s="61">
        <f t="shared" ca="1" si="104"/>
        <v>0</v>
      </c>
      <c r="Q508" s="61">
        <f t="shared" ca="1" si="105"/>
        <v>0</v>
      </c>
      <c r="R508">
        <f t="shared" ca="1" si="107"/>
        <v>5.1675284330729718E-3</v>
      </c>
    </row>
    <row r="509" spans="2:18">
      <c r="B509"/>
      <c r="C509" s="174"/>
      <c r="D509" s="176">
        <f t="shared" si="95"/>
        <v>0</v>
      </c>
      <c r="E509" s="176">
        <f t="shared" si="95"/>
        <v>0</v>
      </c>
      <c r="F509" s="61">
        <f t="shared" si="96"/>
        <v>0</v>
      </c>
      <c r="G509" s="61">
        <f t="shared" si="96"/>
        <v>0</v>
      </c>
      <c r="H509" s="61">
        <f t="shared" si="97"/>
        <v>0</v>
      </c>
      <c r="I509" s="61">
        <f t="shared" si="98"/>
        <v>0</v>
      </c>
      <c r="J509" s="61">
        <f t="shared" si="99"/>
        <v>0</v>
      </c>
      <c r="K509" s="61">
        <f t="shared" si="100"/>
        <v>0</v>
      </c>
      <c r="L509" s="61">
        <f t="shared" si="101"/>
        <v>0</v>
      </c>
      <c r="M509" s="61">
        <f t="shared" ca="1" si="106"/>
        <v>-5.1675284330729718E-3</v>
      </c>
      <c r="N509" s="61">
        <f t="shared" ca="1" si="102"/>
        <v>0</v>
      </c>
      <c r="O509" s="177">
        <f t="shared" ca="1" si="103"/>
        <v>0</v>
      </c>
      <c r="P509" s="61">
        <f t="shared" ca="1" si="104"/>
        <v>0</v>
      </c>
      <c r="Q509" s="61">
        <f t="shared" ca="1" si="105"/>
        <v>0</v>
      </c>
      <c r="R509">
        <f t="shared" ca="1" si="107"/>
        <v>5.1675284330729718E-3</v>
      </c>
    </row>
    <row r="510" spans="2:18">
      <c r="B510"/>
      <c r="C510" s="174"/>
      <c r="D510" s="176">
        <f t="shared" si="95"/>
        <v>0</v>
      </c>
      <c r="E510" s="176">
        <f t="shared" si="95"/>
        <v>0</v>
      </c>
      <c r="F510" s="61">
        <f t="shared" si="96"/>
        <v>0</v>
      </c>
      <c r="G510" s="61">
        <f t="shared" si="96"/>
        <v>0</v>
      </c>
      <c r="H510" s="61">
        <f t="shared" si="97"/>
        <v>0</v>
      </c>
      <c r="I510" s="61">
        <f t="shared" si="98"/>
        <v>0</v>
      </c>
      <c r="J510" s="61">
        <f t="shared" si="99"/>
        <v>0</v>
      </c>
      <c r="K510" s="61">
        <f t="shared" si="100"/>
        <v>0</v>
      </c>
      <c r="L510" s="61">
        <f t="shared" si="101"/>
        <v>0</v>
      </c>
      <c r="M510" s="61">
        <f t="shared" ca="1" si="106"/>
        <v>-5.1675284330729718E-3</v>
      </c>
      <c r="N510" s="61">
        <f t="shared" ca="1" si="102"/>
        <v>0</v>
      </c>
      <c r="O510" s="177">
        <f t="shared" ca="1" si="103"/>
        <v>0</v>
      </c>
      <c r="P510" s="61">
        <f t="shared" ca="1" si="104"/>
        <v>0</v>
      </c>
      <c r="Q510" s="61">
        <f t="shared" ca="1" si="105"/>
        <v>0</v>
      </c>
      <c r="R510">
        <f t="shared" ca="1" si="107"/>
        <v>5.1675284330729718E-3</v>
      </c>
    </row>
    <row r="511" spans="2:18">
      <c r="B511"/>
      <c r="C511" s="174"/>
      <c r="D511" s="176">
        <f t="shared" si="95"/>
        <v>0</v>
      </c>
      <c r="E511" s="176">
        <f t="shared" si="95"/>
        <v>0</v>
      </c>
      <c r="F511" s="61">
        <f t="shared" si="96"/>
        <v>0</v>
      </c>
      <c r="G511" s="61">
        <f t="shared" si="96"/>
        <v>0</v>
      </c>
      <c r="H511" s="61">
        <f t="shared" si="97"/>
        <v>0</v>
      </c>
      <c r="I511" s="61">
        <f t="shared" si="98"/>
        <v>0</v>
      </c>
      <c r="J511" s="61">
        <f t="shared" si="99"/>
        <v>0</v>
      </c>
      <c r="K511" s="61">
        <f t="shared" si="100"/>
        <v>0</v>
      </c>
      <c r="L511" s="61">
        <f t="shared" si="101"/>
        <v>0</v>
      </c>
      <c r="M511" s="61">
        <f t="shared" ca="1" si="106"/>
        <v>-5.1675284330729718E-3</v>
      </c>
      <c r="N511" s="61">
        <f t="shared" ca="1" si="102"/>
        <v>0</v>
      </c>
      <c r="O511" s="177">
        <f t="shared" ca="1" si="103"/>
        <v>0</v>
      </c>
      <c r="P511" s="61">
        <f t="shared" ca="1" si="104"/>
        <v>0</v>
      </c>
      <c r="Q511" s="61">
        <f t="shared" ca="1" si="105"/>
        <v>0</v>
      </c>
      <c r="R511">
        <f t="shared" ca="1" si="107"/>
        <v>5.1675284330729718E-3</v>
      </c>
    </row>
    <row r="512" spans="2:18">
      <c r="B512"/>
      <c r="C512" s="174"/>
      <c r="D512" s="176">
        <f t="shared" si="95"/>
        <v>0</v>
      </c>
      <c r="E512" s="176">
        <f t="shared" si="95"/>
        <v>0</v>
      </c>
      <c r="F512" s="61">
        <f t="shared" si="96"/>
        <v>0</v>
      </c>
      <c r="G512" s="61">
        <f t="shared" si="96"/>
        <v>0</v>
      </c>
      <c r="H512" s="61">
        <f t="shared" si="97"/>
        <v>0</v>
      </c>
      <c r="I512" s="61">
        <f t="shared" si="98"/>
        <v>0</v>
      </c>
      <c r="J512" s="61">
        <f t="shared" si="99"/>
        <v>0</v>
      </c>
      <c r="K512" s="61">
        <f t="shared" si="100"/>
        <v>0</v>
      </c>
      <c r="L512" s="61">
        <f t="shared" si="101"/>
        <v>0</v>
      </c>
      <c r="M512" s="61">
        <f t="shared" ca="1" si="106"/>
        <v>-5.1675284330729718E-3</v>
      </c>
      <c r="N512" s="61">
        <f t="shared" ca="1" si="102"/>
        <v>0</v>
      </c>
      <c r="O512" s="177">
        <f t="shared" ca="1" si="103"/>
        <v>0</v>
      </c>
      <c r="P512" s="61">
        <f t="shared" ca="1" si="104"/>
        <v>0</v>
      </c>
      <c r="Q512" s="61">
        <f t="shared" ca="1" si="105"/>
        <v>0</v>
      </c>
      <c r="R512">
        <f t="shared" ca="1" si="107"/>
        <v>5.1675284330729718E-3</v>
      </c>
    </row>
    <row r="513" spans="2:18">
      <c r="B513"/>
      <c r="C513" s="174"/>
      <c r="D513" s="176">
        <f t="shared" si="95"/>
        <v>0</v>
      </c>
      <c r="E513" s="176">
        <f t="shared" si="95"/>
        <v>0</v>
      </c>
      <c r="F513" s="61">
        <f t="shared" si="96"/>
        <v>0</v>
      </c>
      <c r="G513" s="61">
        <f t="shared" si="96"/>
        <v>0</v>
      </c>
      <c r="H513" s="61">
        <f t="shared" si="97"/>
        <v>0</v>
      </c>
      <c r="I513" s="61">
        <f t="shared" si="98"/>
        <v>0</v>
      </c>
      <c r="J513" s="61">
        <f t="shared" si="99"/>
        <v>0</v>
      </c>
      <c r="K513" s="61">
        <f t="shared" si="100"/>
        <v>0</v>
      </c>
      <c r="L513" s="61">
        <f t="shared" si="101"/>
        <v>0</v>
      </c>
      <c r="M513" s="61">
        <f t="shared" ca="1" si="106"/>
        <v>-5.1675284330729718E-3</v>
      </c>
      <c r="N513" s="61">
        <f t="shared" ca="1" si="102"/>
        <v>0</v>
      </c>
      <c r="O513" s="177">
        <f t="shared" ca="1" si="103"/>
        <v>0</v>
      </c>
      <c r="P513" s="61">
        <f t="shared" ca="1" si="104"/>
        <v>0</v>
      </c>
      <c r="Q513" s="61">
        <f t="shared" ca="1" si="105"/>
        <v>0</v>
      </c>
      <c r="R513">
        <f t="shared" ca="1" si="107"/>
        <v>5.1675284330729718E-3</v>
      </c>
    </row>
    <row r="514" spans="2:18">
      <c r="B514"/>
      <c r="C514" s="174"/>
      <c r="D514" s="176">
        <f t="shared" si="95"/>
        <v>0</v>
      </c>
      <c r="E514" s="176">
        <f t="shared" si="95"/>
        <v>0</v>
      </c>
      <c r="F514" s="61">
        <f t="shared" si="96"/>
        <v>0</v>
      </c>
      <c r="G514" s="61">
        <f t="shared" si="96"/>
        <v>0</v>
      </c>
      <c r="H514" s="61">
        <f t="shared" si="97"/>
        <v>0</v>
      </c>
      <c r="I514" s="61">
        <f t="shared" si="98"/>
        <v>0</v>
      </c>
      <c r="J514" s="61">
        <f t="shared" si="99"/>
        <v>0</v>
      </c>
      <c r="K514" s="61">
        <f t="shared" si="100"/>
        <v>0</v>
      </c>
      <c r="L514" s="61">
        <f t="shared" si="101"/>
        <v>0</v>
      </c>
      <c r="M514" s="61">
        <f t="shared" ca="1" si="106"/>
        <v>-5.1675284330729718E-3</v>
      </c>
      <c r="N514" s="61">
        <f t="shared" ca="1" si="102"/>
        <v>0</v>
      </c>
      <c r="O514" s="177">
        <f t="shared" ca="1" si="103"/>
        <v>0</v>
      </c>
      <c r="P514" s="61">
        <f t="shared" ca="1" si="104"/>
        <v>0</v>
      </c>
      <c r="Q514" s="61">
        <f t="shared" ca="1" si="105"/>
        <v>0</v>
      </c>
      <c r="R514">
        <f t="shared" ca="1" si="107"/>
        <v>5.1675284330729718E-3</v>
      </c>
    </row>
    <row r="515" spans="2:18">
      <c r="B515"/>
      <c r="C515" s="174"/>
      <c r="D515" s="176">
        <f t="shared" si="95"/>
        <v>0</v>
      </c>
      <c r="E515" s="176">
        <f t="shared" si="95"/>
        <v>0</v>
      </c>
      <c r="F515" s="61">
        <f t="shared" si="96"/>
        <v>0</v>
      </c>
      <c r="G515" s="61">
        <f t="shared" si="96"/>
        <v>0</v>
      </c>
      <c r="H515" s="61">
        <f t="shared" si="97"/>
        <v>0</v>
      </c>
      <c r="I515" s="61">
        <f t="shared" si="98"/>
        <v>0</v>
      </c>
      <c r="J515" s="61">
        <f t="shared" si="99"/>
        <v>0</v>
      </c>
      <c r="K515" s="61">
        <f t="shared" si="100"/>
        <v>0</v>
      </c>
      <c r="L515" s="61">
        <f t="shared" si="101"/>
        <v>0</v>
      </c>
      <c r="M515" s="61">
        <f t="shared" ca="1" si="106"/>
        <v>-5.1675284330729718E-3</v>
      </c>
      <c r="N515" s="61">
        <f t="shared" ca="1" si="102"/>
        <v>0</v>
      </c>
      <c r="O515" s="177">
        <f t="shared" ca="1" si="103"/>
        <v>0</v>
      </c>
      <c r="P515" s="61">
        <f t="shared" ca="1" si="104"/>
        <v>0</v>
      </c>
      <c r="Q515" s="61">
        <f t="shared" ca="1" si="105"/>
        <v>0</v>
      </c>
      <c r="R515">
        <f t="shared" ca="1" si="107"/>
        <v>5.1675284330729718E-3</v>
      </c>
    </row>
    <row r="516" spans="2:18">
      <c r="B516"/>
      <c r="C516" s="174"/>
      <c r="D516" s="176">
        <f t="shared" si="95"/>
        <v>0</v>
      </c>
      <c r="E516" s="176">
        <f t="shared" si="95"/>
        <v>0</v>
      </c>
      <c r="F516" s="61">
        <f t="shared" si="96"/>
        <v>0</v>
      </c>
      <c r="G516" s="61">
        <f t="shared" si="96"/>
        <v>0</v>
      </c>
      <c r="H516" s="61">
        <f t="shared" si="97"/>
        <v>0</v>
      </c>
      <c r="I516" s="61">
        <f t="shared" si="98"/>
        <v>0</v>
      </c>
      <c r="J516" s="61">
        <f t="shared" si="99"/>
        <v>0</v>
      </c>
      <c r="K516" s="61">
        <f t="shared" si="100"/>
        <v>0</v>
      </c>
      <c r="L516" s="61">
        <f t="shared" si="101"/>
        <v>0</v>
      </c>
      <c r="M516" s="61">
        <f t="shared" ca="1" si="106"/>
        <v>-5.1675284330729718E-3</v>
      </c>
      <c r="N516" s="61">
        <f t="shared" ca="1" si="102"/>
        <v>0</v>
      </c>
      <c r="O516" s="177">
        <f t="shared" ca="1" si="103"/>
        <v>0</v>
      </c>
      <c r="P516" s="61">
        <f t="shared" ca="1" si="104"/>
        <v>0</v>
      </c>
      <c r="Q516" s="61">
        <f t="shared" ca="1" si="105"/>
        <v>0</v>
      </c>
      <c r="R516">
        <f t="shared" ca="1" si="107"/>
        <v>5.1675284330729718E-3</v>
      </c>
    </row>
    <row r="517" spans="2:18">
      <c r="B517"/>
      <c r="C517" s="174"/>
      <c r="D517" s="176">
        <f t="shared" si="95"/>
        <v>0</v>
      </c>
      <c r="E517" s="176">
        <f t="shared" si="95"/>
        <v>0</v>
      </c>
      <c r="F517" s="61">
        <f t="shared" si="96"/>
        <v>0</v>
      </c>
      <c r="G517" s="61">
        <f t="shared" si="96"/>
        <v>0</v>
      </c>
      <c r="H517" s="61">
        <f t="shared" si="97"/>
        <v>0</v>
      </c>
      <c r="I517" s="61">
        <f t="shared" si="98"/>
        <v>0</v>
      </c>
      <c r="J517" s="61">
        <f t="shared" si="99"/>
        <v>0</v>
      </c>
      <c r="K517" s="61">
        <f t="shared" si="100"/>
        <v>0</v>
      </c>
      <c r="L517" s="61">
        <f t="shared" si="101"/>
        <v>0</v>
      </c>
      <c r="M517" s="61">
        <f t="shared" ca="1" si="106"/>
        <v>-5.1675284330729718E-3</v>
      </c>
      <c r="N517" s="61">
        <f t="shared" ca="1" si="102"/>
        <v>0</v>
      </c>
      <c r="O517" s="177">
        <f t="shared" ca="1" si="103"/>
        <v>0</v>
      </c>
      <c r="P517" s="61">
        <f t="shared" ca="1" si="104"/>
        <v>0</v>
      </c>
      <c r="Q517" s="61">
        <f t="shared" ca="1" si="105"/>
        <v>0</v>
      </c>
      <c r="R517">
        <f t="shared" ca="1" si="107"/>
        <v>5.1675284330729718E-3</v>
      </c>
    </row>
    <row r="518" spans="2:18">
      <c r="B518"/>
      <c r="C518" s="174"/>
      <c r="D518" s="176">
        <f t="shared" si="95"/>
        <v>0</v>
      </c>
      <c r="E518" s="176">
        <f t="shared" si="95"/>
        <v>0</v>
      </c>
      <c r="F518" s="61">
        <f t="shared" si="96"/>
        <v>0</v>
      </c>
      <c r="G518" s="61">
        <f t="shared" si="96"/>
        <v>0</v>
      </c>
      <c r="H518" s="61">
        <f t="shared" si="97"/>
        <v>0</v>
      </c>
      <c r="I518" s="61">
        <f t="shared" si="98"/>
        <v>0</v>
      </c>
      <c r="J518" s="61">
        <f t="shared" si="99"/>
        <v>0</v>
      </c>
      <c r="K518" s="61">
        <f t="shared" si="100"/>
        <v>0</v>
      </c>
      <c r="L518" s="61">
        <f t="shared" si="101"/>
        <v>0</v>
      </c>
      <c r="M518" s="61">
        <f t="shared" ca="1" si="106"/>
        <v>-5.1675284330729718E-3</v>
      </c>
      <c r="N518" s="61">
        <f t="shared" ca="1" si="102"/>
        <v>0</v>
      </c>
      <c r="O518" s="177">
        <f t="shared" ca="1" si="103"/>
        <v>0</v>
      </c>
      <c r="P518" s="61">
        <f t="shared" ca="1" si="104"/>
        <v>0</v>
      </c>
      <c r="Q518" s="61">
        <f t="shared" ca="1" si="105"/>
        <v>0</v>
      </c>
      <c r="R518">
        <f t="shared" ca="1" si="107"/>
        <v>5.1675284330729718E-3</v>
      </c>
    </row>
    <row r="519" spans="2:18">
      <c r="B519"/>
      <c r="C519" s="174"/>
      <c r="D519" s="176">
        <f t="shared" si="95"/>
        <v>0</v>
      </c>
      <c r="E519" s="176">
        <f t="shared" si="95"/>
        <v>0</v>
      </c>
      <c r="F519" s="61">
        <f t="shared" si="96"/>
        <v>0</v>
      </c>
      <c r="G519" s="61">
        <f t="shared" si="96"/>
        <v>0</v>
      </c>
      <c r="H519" s="61">
        <f t="shared" si="97"/>
        <v>0</v>
      </c>
      <c r="I519" s="61">
        <f t="shared" si="98"/>
        <v>0</v>
      </c>
      <c r="J519" s="61">
        <f t="shared" si="99"/>
        <v>0</v>
      </c>
      <c r="K519" s="61">
        <f t="shared" si="100"/>
        <v>0</v>
      </c>
      <c r="L519" s="61">
        <f t="shared" si="101"/>
        <v>0</v>
      </c>
      <c r="M519" s="61">
        <f t="shared" ca="1" si="106"/>
        <v>-5.1675284330729718E-3</v>
      </c>
      <c r="N519" s="61">
        <f t="shared" ca="1" si="102"/>
        <v>0</v>
      </c>
      <c r="O519" s="177">
        <f t="shared" ca="1" si="103"/>
        <v>0</v>
      </c>
      <c r="P519" s="61">
        <f t="shared" ca="1" si="104"/>
        <v>0</v>
      </c>
      <c r="Q519" s="61">
        <f t="shared" ca="1" si="105"/>
        <v>0</v>
      </c>
      <c r="R519">
        <f t="shared" ca="1" si="107"/>
        <v>5.1675284330729718E-3</v>
      </c>
    </row>
    <row r="520" spans="2:18">
      <c r="B520"/>
      <c r="C520" s="174"/>
      <c r="D520" s="176">
        <f t="shared" si="95"/>
        <v>0</v>
      </c>
      <c r="E520" s="176">
        <f t="shared" si="95"/>
        <v>0</v>
      </c>
      <c r="F520" s="61">
        <f t="shared" si="96"/>
        <v>0</v>
      </c>
      <c r="G520" s="61">
        <f t="shared" si="96"/>
        <v>0</v>
      </c>
      <c r="H520" s="61">
        <f t="shared" si="97"/>
        <v>0</v>
      </c>
      <c r="I520" s="61">
        <f t="shared" si="98"/>
        <v>0</v>
      </c>
      <c r="J520" s="61">
        <f t="shared" si="99"/>
        <v>0</v>
      </c>
      <c r="K520" s="61">
        <f t="shared" si="100"/>
        <v>0</v>
      </c>
      <c r="L520" s="61">
        <f t="shared" si="101"/>
        <v>0</v>
      </c>
      <c r="M520" s="61">
        <f t="shared" ca="1" si="106"/>
        <v>-5.1675284330729718E-3</v>
      </c>
      <c r="N520" s="61">
        <f t="shared" ca="1" si="102"/>
        <v>0</v>
      </c>
      <c r="O520" s="177">
        <f t="shared" ca="1" si="103"/>
        <v>0</v>
      </c>
      <c r="P520" s="61">
        <f t="shared" ca="1" si="104"/>
        <v>0</v>
      </c>
      <c r="Q520" s="61">
        <f t="shared" ca="1" si="105"/>
        <v>0</v>
      </c>
      <c r="R520">
        <f t="shared" ca="1" si="107"/>
        <v>5.1675284330729718E-3</v>
      </c>
    </row>
    <row r="521" spans="2:18">
      <c r="B521"/>
      <c r="C521" s="174"/>
      <c r="D521" s="176">
        <f t="shared" si="95"/>
        <v>0</v>
      </c>
      <c r="E521" s="176">
        <f t="shared" si="95"/>
        <v>0</v>
      </c>
      <c r="F521" s="61">
        <f t="shared" si="96"/>
        <v>0</v>
      </c>
      <c r="G521" s="61">
        <f t="shared" si="96"/>
        <v>0</v>
      </c>
      <c r="H521" s="61">
        <f t="shared" si="97"/>
        <v>0</v>
      </c>
      <c r="I521" s="61">
        <f t="shared" si="98"/>
        <v>0</v>
      </c>
      <c r="J521" s="61">
        <f t="shared" si="99"/>
        <v>0</v>
      </c>
      <c r="K521" s="61">
        <f t="shared" si="100"/>
        <v>0</v>
      </c>
      <c r="L521" s="61">
        <f t="shared" si="101"/>
        <v>0</v>
      </c>
      <c r="M521" s="61">
        <f t="shared" ca="1" si="106"/>
        <v>-5.1675284330729718E-3</v>
      </c>
      <c r="N521" s="61">
        <f t="shared" ca="1" si="102"/>
        <v>0</v>
      </c>
      <c r="O521" s="177">
        <f t="shared" ca="1" si="103"/>
        <v>0</v>
      </c>
      <c r="P521" s="61">
        <f t="shared" ca="1" si="104"/>
        <v>0</v>
      </c>
      <c r="Q521" s="61">
        <f t="shared" ca="1" si="105"/>
        <v>0</v>
      </c>
      <c r="R521">
        <f t="shared" ca="1" si="107"/>
        <v>5.1675284330729718E-3</v>
      </c>
    </row>
    <row r="522" spans="2:18">
      <c r="B522"/>
      <c r="C522" s="174"/>
      <c r="D522" s="176">
        <f t="shared" si="95"/>
        <v>0</v>
      </c>
      <c r="E522" s="176">
        <f t="shared" si="95"/>
        <v>0</v>
      </c>
      <c r="F522" s="61">
        <f t="shared" si="96"/>
        <v>0</v>
      </c>
      <c r="G522" s="61">
        <f t="shared" si="96"/>
        <v>0</v>
      </c>
      <c r="H522" s="61">
        <f t="shared" si="97"/>
        <v>0</v>
      </c>
      <c r="I522" s="61">
        <f t="shared" si="98"/>
        <v>0</v>
      </c>
      <c r="J522" s="61">
        <f t="shared" si="99"/>
        <v>0</v>
      </c>
      <c r="K522" s="61">
        <f t="shared" si="100"/>
        <v>0</v>
      </c>
      <c r="L522" s="61">
        <f t="shared" si="101"/>
        <v>0</v>
      </c>
      <c r="M522" s="61">
        <f t="shared" ca="1" si="106"/>
        <v>-5.1675284330729718E-3</v>
      </c>
      <c r="N522" s="61">
        <f t="shared" ca="1" si="102"/>
        <v>0</v>
      </c>
      <c r="O522" s="177">
        <f t="shared" ca="1" si="103"/>
        <v>0</v>
      </c>
      <c r="P522" s="61">
        <f t="shared" ca="1" si="104"/>
        <v>0</v>
      </c>
      <c r="Q522" s="61">
        <f t="shared" ca="1" si="105"/>
        <v>0</v>
      </c>
      <c r="R522">
        <f t="shared" ca="1" si="107"/>
        <v>5.1675284330729718E-3</v>
      </c>
    </row>
    <row r="523" spans="2:18">
      <c r="B523"/>
      <c r="C523" s="174"/>
      <c r="D523" s="176">
        <f t="shared" si="95"/>
        <v>0</v>
      </c>
      <c r="E523" s="176">
        <f t="shared" si="95"/>
        <v>0</v>
      </c>
      <c r="F523" s="61">
        <f t="shared" si="96"/>
        <v>0</v>
      </c>
      <c r="G523" s="61">
        <f t="shared" si="96"/>
        <v>0</v>
      </c>
      <c r="H523" s="61">
        <f t="shared" si="97"/>
        <v>0</v>
      </c>
      <c r="I523" s="61">
        <f t="shared" si="98"/>
        <v>0</v>
      </c>
      <c r="J523" s="61">
        <f t="shared" si="99"/>
        <v>0</v>
      </c>
      <c r="K523" s="61">
        <f t="shared" si="100"/>
        <v>0</v>
      </c>
      <c r="L523" s="61">
        <f t="shared" si="101"/>
        <v>0</v>
      </c>
      <c r="M523" s="61">
        <f t="shared" ca="1" si="106"/>
        <v>-5.1675284330729718E-3</v>
      </c>
      <c r="N523" s="61">
        <f t="shared" ca="1" si="102"/>
        <v>0</v>
      </c>
      <c r="O523" s="177">
        <f t="shared" ca="1" si="103"/>
        <v>0</v>
      </c>
      <c r="P523" s="61">
        <f t="shared" ca="1" si="104"/>
        <v>0</v>
      </c>
      <c r="Q523" s="61">
        <f t="shared" ca="1" si="105"/>
        <v>0</v>
      </c>
      <c r="R523">
        <f t="shared" ca="1" si="107"/>
        <v>5.1675284330729718E-3</v>
      </c>
    </row>
    <row r="524" spans="2:18">
      <c r="B524"/>
      <c r="C524" s="174"/>
      <c r="D524" s="176">
        <f t="shared" si="95"/>
        <v>0</v>
      </c>
      <c r="E524" s="176">
        <f t="shared" si="95"/>
        <v>0</v>
      </c>
      <c r="F524" s="61">
        <f t="shared" si="96"/>
        <v>0</v>
      </c>
      <c r="G524" s="61">
        <f t="shared" si="96"/>
        <v>0</v>
      </c>
      <c r="H524" s="61">
        <f t="shared" si="97"/>
        <v>0</v>
      </c>
      <c r="I524" s="61">
        <f t="shared" si="98"/>
        <v>0</v>
      </c>
      <c r="J524" s="61">
        <f t="shared" si="99"/>
        <v>0</v>
      </c>
      <c r="K524" s="61">
        <f t="shared" si="100"/>
        <v>0</v>
      </c>
      <c r="L524" s="61">
        <f t="shared" si="101"/>
        <v>0</v>
      </c>
      <c r="M524" s="61">
        <f t="shared" ca="1" si="106"/>
        <v>-5.1675284330729718E-3</v>
      </c>
      <c r="N524" s="61">
        <f t="shared" ca="1" si="102"/>
        <v>0</v>
      </c>
      <c r="O524" s="177">
        <f t="shared" ca="1" si="103"/>
        <v>0</v>
      </c>
      <c r="P524" s="61">
        <f t="shared" ca="1" si="104"/>
        <v>0</v>
      </c>
      <c r="Q524" s="61">
        <f t="shared" ca="1" si="105"/>
        <v>0</v>
      </c>
      <c r="R524">
        <f t="shared" ca="1" si="107"/>
        <v>5.1675284330729718E-3</v>
      </c>
    </row>
    <row r="525" spans="2:18">
      <c r="B525"/>
      <c r="C525" s="174"/>
      <c r="D525" s="176">
        <f t="shared" si="95"/>
        <v>0</v>
      </c>
      <c r="E525" s="176">
        <f t="shared" si="95"/>
        <v>0</v>
      </c>
      <c r="F525" s="61">
        <f t="shared" si="96"/>
        <v>0</v>
      </c>
      <c r="G525" s="61">
        <f t="shared" si="96"/>
        <v>0</v>
      </c>
      <c r="H525" s="61">
        <f t="shared" si="97"/>
        <v>0</v>
      </c>
      <c r="I525" s="61">
        <f t="shared" si="98"/>
        <v>0</v>
      </c>
      <c r="J525" s="61">
        <f t="shared" si="99"/>
        <v>0</v>
      </c>
      <c r="K525" s="61">
        <f t="shared" si="100"/>
        <v>0</v>
      </c>
      <c r="L525" s="61">
        <f t="shared" si="101"/>
        <v>0</v>
      </c>
      <c r="M525" s="61">
        <f t="shared" ca="1" si="106"/>
        <v>-5.1675284330729718E-3</v>
      </c>
      <c r="N525" s="61">
        <f t="shared" ca="1" si="102"/>
        <v>0</v>
      </c>
      <c r="O525" s="177">
        <f t="shared" ca="1" si="103"/>
        <v>0</v>
      </c>
      <c r="P525" s="61">
        <f t="shared" ca="1" si="104"/>
        <v>0</v>
      </c>
      <c r="Q525" s="61">
        <f t="shared" ca="1" si="105"/>
        <v>0</v>
      </c>
      <c r="R525">
        <f t="shared" ca="1" si="107"/>
        <v>5.1675284330729718E-3</v>
      </c>
    </row>
    <row r="526" spans="2:18">
      <c r="B526"/>
      <c r="C526" s="174"/>
      <c r="D526" s="176">
        <f t="shared" si="95"/>
        <v>0</v>
      </c>
      <c r="E526" s="176">
        <f t="shared" si="95"/>
        <v>0</v>
      </c>
      <c r="F526" s="61">
        <f t="shared" si="96"/>
        <v>0</v>
      </c>
      <c r="G526" s="61">
        <f t="shared" si="96"/>
        <v>0</v>
      </c>
      <c r="H526" s="61">
        <f t="shared" si="97"/>
        <v>0</v>
      </c>
      <c r="I526" s="61">
        <f t="shared" si="98"/>
        <v>0</v>
      </c>
      <c r="J526" s="61">
        <f t="shared" si="99"/>
        <v>0</v>
      </c>
      <c r="K526" s="61">
        <f t="shared" si="100"/>
        <v>0</v>
      </c>
      <c r="L526" s="61">
        <f t="shared" si="101"/>
        <v>0</v>
      </c>
      <c r="M526" s="61">
        <f t="shared" ca="1" si="106"/>
        <v>-5.1675284330729718E-3</v>
      </c>
      <c r="N526" s="61">
        <f t="shared" ca="1" si="102"/>
        <v>0</v>
      </c>
      <c r="O526" s="177">
        <f t="shared" ca="1" si="103"/>
        <v>0</v>
      </c>
      <c r="P526" s="61">
        <f t="shared" ca="1" si="104"/>
        <v>0</v>
      </c>
      <c r="Q526" s="61">
        <f t="shared" ca="1" si="105"/>
        <v>0</v>
      </c>
      <c r="R526">
        <f t="shared" ca="1" si="107"/>
        <v>5.1675284330729718E-3</v>
      </c>
    </row>
    <row r="527" spans="2:18">
      <c r="B527"/>
      <c r="C527" s="174"/>
      <c r="D527" s="176">
        <f t="shared" ref="D527:E590" si="108">A527/A$18</f>
        <v>0</v>
      </c>
      <c r="E527" s="176">
        <f t="shared" si="108"/>
        <v>0</v>
      </c>
      <c r="F527" s="61">
        <f t="shared" ref="F527:G590" si="109">$C527*D527</f>
        <v>0</v>
      </c>
      <c r="G527" s="61">
        <f t="shared" si="109"/>
        <v>0</v>
      </c>
      <c r="H527" s="61">
        <f t="shared" si="97"/>
        <v>0</v>
      </c>
      <c r="I527" s="61">
        <f t="shared" si="98"/>
        <v>0</v>
      </c>
      <c r="J527" s="61">
        <f t="shared" si="99"/>
        <v>0</v>
      </c>
      <c r="K527" s="61">
        <f t="shared" si="100"/>
        <v>0</v>
      </c>
      <c r="L527" s="61">
        <f t="shared" si="101"/>
        <v>0</v>
      </c>
      <c r="M527" s="61">
        <f t="shared" ca="1" si="106"/>
        <v>-5.1675284330729718E-3</v>
      </c>
      <c r="N527" s="61">
        <f t="shared" ca="1" si="102"/>
        <v>0</v>
      </c>
      <c r="O527" s="177">
        <f t="shared" ca="1" si="103"/>
        <v>0</v>
      </c>
      <c r="P527" s="61">
        <f t="shared" ca="1" si="104"/>
        <v>0</v>
      </c>
      <c r="Q527" s="61">
        <f t="shared" ca="1" si="105"/>
        <v>0</v>
      </c>
      <c r="R527">
        <f t="shared" ca="1" si="107"/>
        <v>5.1675284330729718E-3</v>
      </c>
    </row>
    <row r="528" spans="2:18">
      <c r="B528"/>
      <c r="C528" s="174"/>
      <c r="D528" s="176">
        <f t="shared" si="108"/>
        <v>0</v>
      </c>
      <c r="E528" s="176">
        <f t="shared" si="108"/>
        <v>0</v>
      </c>
      <c r="F528" s="61">
        <f t="shared" si="109"/>
        <v>0</v>
      </c>
      <c r="G528" s="61">
        <f t="shared" si="109"/>
        <v>0</v>
      </c>
      <c r="H528" s="61">
        <f t="shared" ref="H528:H591" si="110">C528*D528*D528</f>
        <v>0</v>
      </c>
      <c r="I528" s="61">
        <f t="shared" ref="I528:I591" si="111">C528*D528*D528*D528</f>
        <v>0</v>
      </c>
      <c r="J528" s="61">
        <f t="shared" ref="J528:J591" si="112">C528*D528*D528*D528*D528</f>
        <v>0</v>
      </c>
      <c r="K528" s="61">
        <f t="shared" ref="K528:K591" si="113">C528*E528*D528</f>
        <v>0</v>
      </c>
      <c r="L528" s="61">
        <f t="shared" ref="L528:L591" si="114">C528*E528*D528*D528</f>
        <v>0</v>
      </c>
      <c r="M528" s="61">
        <f t="shared" ca="1" si="106"/>
        <v>-5.1675284330729718E-3</v>
      </c>
      <c r="N528" s="61">
        <f t="shared" ref="N528:N591" ca="1" si="115">C528*(M528-E528)^2</f>
        <v>0</v>
      </c>
      <c r="O528" s="177">
        <f t="shared" ref="O528:O591" ca="1" si="116">(C528*O$1-O$2*F528+O$3*H528)^2</f>
        <v>0</v>
      </c>
      <c r="P528" s="61">
        <f t="shared" ref="P528:P591" ca="1" si="117">(-C528*O$2+O$4*F528-O$5*H528)^2</f>
        <v>0</v>
      </c>
      <c r="Q528" s="61">
        <f t="shared" ref="Q528:Q591" ca="1" si="118">+(C528*O$3-F528*O$5+H528*O$6)^2</f>
        <v>0</v>
      </c>
      <c r="R528">
        <f t="shared" ca="1" si="107"/>
        <v>5.1675284330729718E-3</v>
      </c>
    </row>
    <row r="529" spans="2:18">
      <c r="B529"/>
      <c r="C529" s="174"/>
      <c r="D529" s="176">
        <f t="shared" si="108"/>
        <v>0</v>
      </c>
      <c r="E529" s="176">
        <f t="shared" si="108"/>
        <v>0</v>
      </c>
      <c r="F529" s="61">
        <f t="shared" si="109"/>
        <v>0</v>
      </c>
      <c r="G529" s="61">
        <f t="shared" si="109"/>
        <v>0</v>
      </c>
      <c r="H529" s="61">
        <f t="shared" si="110"/>
        <v>0</v>
      </c>
      <c r="I529" s="61">
        <f t="shared" si="111"/>
        <v>0</v>
      </c>
      <c r="J529" s="61">
        <f t="shared" si="112"/>
        <v>0</v>
      </c>
      <c r="K529" s="61">
        <f t="shared" si="113"/>
        <v>0</v>
      </c>
      <c r="L529" s="61">
        <f t="shared" si="114"/>
        <v>0</v>
      </c>
      <c r="M529" s="61">
        <f t="shared" ca="1" si="106"/>
        <v>-5.1675284330729718E-3</v>
      </c>
      <c r="N529" s="61">
        <f t="shared" ca="1" si="115"/>
        <v>0</v>
      </c>
      <c r="O529" s="177">
        <f t="shared" ca="1" si="116"/>
        <v>0</v>
      </c>
      <c r="P529" s="61">
        <f t="shared" ca="1" si="117"/>
        <v>0</v>
      </c>
      <c r="Q529" s="61">
        <f t="shared" ca="1" si="118"/>
        <v>0</v>
      </c>
      <c r="R529">
        <f t="shared" ca="1" si="107"/>
        <v>5.1675284330729718E-3</v>
      </c>
    </row>
    <row r="530" spans="2:18">
      <c r="B530"/>
      <c r="C530" s="174"/>
      <c r="D530" s="176">
        <f t="shared" si="108"/>
        <v>0</v>
      </c>
      <c r="E530" s="176">
        <f t="shared" si="108"/>
        <v>0</v>
      </c>
      <c r="F530" s="61">
        <f t="shared" si="109"/>
        <v>0</v>
      </c>
      <c r="G530" s="61">
        <f t="shared" si="109"/>
        <v>0</v>
      </c>
      <c r="H530" s="61">
        <f t="shared" si="110"/>
        <v>0</v>
      </c>
      <c r="I530" s="61">
        <f t="shared" si="111"/>
        <v>0</v>
      </c>
      <c r="J530" s="61">
        <f t="shared" si="112"/>
        <v>0</v>
      </c>
      <c r="K530" s="61">
        <f t="shared" si="113"/>
        <v>0</v>
      </c>
      <c r="L530" s="61">
        <f t="shared" si="114"/>
        <v>0</v>
      </c>
      <c r="M530" s="61">
        <f t="shared" ca="1" si="106"/>
        <v>-5.1675284330729718E-3</v>
      </c>
      <c r="N530" s="61">
        <f t="shared" ca="1" si="115"/>
        <v>0</v>
      </c>
      <c r="O530" s="177">
        <f t="shared" ca="1" si="116"/>
        <v>0</v>
      </c>
      <c r="P530" s="61">
        <f t="shared" ca="1" si="117"/>
        <v>0</v>
      </c>
      <c r="Q530" s="61">
        <f t="shared" ca="1" si="118"/>
        <v>0</v>
      </c>
      <c r="R530">
        <f t="shared" ca="1" si="107"/>
        <v>5.1675284330729718E-3</v>
      </c>
    </row>
    <row r="531" spans="2:18">
      <c r="B531"/>
      <c r="C531" s="174"/>
      <c r="D531" s="176">
        <f t="shared" si="108"/>
        <v>0</v>
      </c>
      <c r="E531" s="176">
        <f t="shared" si="108"/>
        <v>0</v>
      </c>
      <c r="F531" s="61">
        <f t="shared" si="109"/>
        <v>0</v>
      </c>
      <c r="G531" s="61">
        <f t="shared" si="109"/>
        <v>0</v>
      </c>
      <c r="H531" s="61">
        <f t="shared" si="110"/>
        <v>0</v>
      </c>
      <c r="I531" s="61">
        <f t="shared" si="111"/>
        <v>0</v>
      </c>
      <c r="J531" s="61">
        <f t="shared" si="112"/>
        <v>0</v>
      </c>
      <c r="K531" s="61">
        <f t="shared" si="113"/>
        <v>0</v>
      </c>
      <c r="L531" s="61">
        <f t="shared" si="114"/>
        <v>0</v>
      </c>
      <c r="M531" s="61">
        <f t="shared" ca="1" si="106"/>
        <v>-5.1675284330729718E-3</v>
      </c>
      <c r="N531" s="61">
        <f t="shared" ca="1" si="115"/>
        <v>0</v>
      </c>
      <c r="O531" s="177">
        <f t="shared" ca="1" si="116"/>
        <v>0</v>
      </c>
      <c r="P531" s="61">
        <f t="shared" ca="1" si="117"/>
        <v>0</v>
      </c>
      <c r="Q531" s="61">
        <f t="shared" ca="1" si="118"/>
        <v>0</v>
      </c>
      <c r="R531">
        <f t="shared" ca="1" si="107"/>
        <v>5.1675284330729718E-3</v>
      </c>
    </row>
    <row r="532" spans="2:18">
      <c r="B532"/>
      <c r="C532" s="174"/>
      <c r="D532" s="176">
        <f t="shared" si="108"/>
        <v>0</v>
      </c>
      <c r="E532" s="176">
        <f t="shared" si="108"/>
        <v>0</v>
      </c>
      <c r="F532" s="61">
        <f t="shared" si="109"/>
        <v>0</v>
      </c>
      <c r="G532" s="61">
        <f t="shared" si="109"/>
        <v>0</v>
      </c>
      <c r="H532" s="61">
        <f t="shared" si="110"/>
        <v>0</v>
      </c>
      <c r="I532" s="61">
        <f t="shared" si="111"/>
        <v>0</v>
      </c>
      <c r="J532" s="61">
        <f t="shared" si="112"/>
        <v>0</v>
      </c>
      <c r="K532" s="61">
        <f t="shared" si="113"/>
        <v>0</v>
      </c>
      <c r="L532" s="61">
        <f t="shared" si="114"/>
        <v>0</v>
      </c>
      <c r="M532" s="61">
        <f t="shared" ca="1" si="106"/>
        <v>-5.1675284330729718E-3</v>
      </c>
      <c r="N532" s="61">
        <f t="shared" ca="1" si="115"/>
        <v>0</v>
      </c>
      <c r="O532" s="177">
        <f t="shared" ca="1" si="116"/>
        <v>0</v>
      </c>
      <c r="P532" s="61">
        <f t="shared" ca="1" si="117"/>
        <v>0</v>
      </c>
      <c r="Q532" s="61">
        <f t="shared" ca="1" si="118"/>
        <v>0</v>
      </c>
      <c r="R532">
        <f t="shared" ca="1" si="107"/>
        <v>5.1675284330729718E-3</v>
      </c>
    </row>
    <row r="533" spans="2:18">
      <c r="B533"/>
      <c r="C533" s="174"/>
      <c r="D533" s="176">
        <f t="shared" si="108"/>
        <v>0</v>
      </c>
      <c r="E533" s="176">
        <f t="shared" si="108"/>
        <v>0</v>
      </c>
      <c r="F533" s="61">
        <f t="shared" si="109"/>
        <v>0</v>
      </c>
      <c r="G533" s="61">
        <f t="shared" si="109"/>
        <v>0</v>
      </c>
      <c r="H533" s="61">
        <f t="shared" si="110"/>
        <v>0</v>
      </c>
      <c r="I533" s="61">
        <f t="shared" si="111"/>
        <v>0</v>
      </c>
      <c r="J533" s="61">
        <f t="shared" si="112"/>
        <v>0</v>
      </c>
      <c r="K533" s="61">
        <f t="shared" si="113"/>
        <v>0</v>
      </c>
      <c r="L533" s="61">
        <f t="shared" si="114"/>
        <v>0</v>
      </c>
      <c r="M533" s="61">
        <f t="shared" ref="M533:M596" ca="1" si="119">+E$4+E$5*D533+E$6*D533^2</f>
        <v>-5.1675284330729718E-3</v>
      </c>
      <c r="N533" s="61">
        <f t="shared" ca="1" si="115"/>
        <v>0</v>
      </c>
      <c r="O533" s="177">
        <f t="shared" ca="1" si="116"/>
        <v>0</v>
      </c>
      <c r="P533" s="61">
        <f t="shared" ca="1" si="117"/>
        <v>0</v>
      </c>
      <c r="Q533" s="61">
        <f t="shared" ca="1" si="118"/>
        <v>0</v>
      </c>
      <c r="R533">
        <f t="shared" ref="R533:R596" ca="1" si="120">+E533-M533</f>
        <v>5.1675284330729718E-3</v>
      </c>
    </row>
    <row r="534" spans="2:18">
      <c r="B534"/>
      <c r="C534" s="174"/>
      <c r="D534" s="176">
        <f t="shared" si="108"/>
        <v>0</v>
      </c>
      <c r="E534" s="176">
        <f t="shared" si="108"/>
        <v>0</v>
      </c>
      <c r="F534" s="61">
        <f t="shared" si="109"/>
        <v>0</v>
      </c>
      <c r="G534" s="61">
        <f t="shared" si="109"/>
        <v>0</v>
      </c>
      <c r="H534" s="61">
        <f t="shared" si="110"/>
        <v>0</v>
      </c>
      <c r="I534" s="61">
        <f t="shared" si="111"/>
        <v>0</v>
      </c>
      <c r="J534" s="61">
        <f t="shared" si="112"/>
        <v>0</v>
      </c>
      <c r="K534" s="61">
        <f t="shared" si="113"/>
        <v>0</v>
      </c>
      <c r="L534" s="61">
        <f t="shared" si="114"/>
        <v>0</v>
      </c>
      <c r="M534" s="61">
        <f t="shared" ca="1" si="119"/>
        <v>-5.1675284330729718E-3</v>
      </c>
      <c r="N534" s="61">
        <f t="shared" ca="1" si="115"/>
        <v>0</v>
      </c>
      <c r="O534" s="177">
        <f t="shared" ca="1" si="116"/>
        <v>0</v>
      </c>
      <c r="P534" s="61">
        <f t="shared" ca="1" si="117"/>
        <v>0</v>
      </c>
      <c r="Q534" s="61">
        <f t="shared" ca="1" si="118"/>
        <v>0</v>
      </c>
      <c r="R534">
        <f t="shared" ca="1" si="120"/>
        <v>5.1675284330729718E-3</v>
      </c>
    </row>
    <row r="535" spans="2:18">
      <c r="B535"/>
      <c r="C535" s="174"/>
      <c r="D535" s="176">
        <f t="shared" si="108"/>
        <v>0</v>
      </c>
      <c r="E535" s="176">
        <f t="shared" si="108"/>
        <v>0</v>
      </c>
      <c r="F535" s="61">
        <f t="shared" si="109"/>
        <v>0</v>
      </c>
      <c r="G535" s="61">
        <f t="shared" si="109"/>
        <v>0</v>
      </c>
      <c r="H535" s="61">
        <f t="shared" si="110"/>
        <v>0</v>
      </c>
      <c r="I535" s="61">
        <f t="shared" si="111"/>
        <v>0</v>
      </c>
      <c r="J535" s="61">
        <f t="shared" si="112"/>
        <v>0</v>
      </c>
      <c r="K535" s="61">
        <f t="shared" si="113"/>
        <v>0</v>
      </c>
      <c r="L535" s="61">
        <f t="shared" si="114"/>
        <v>0</v>
      </c>
      <c r="M535" s="61">
        <f t="shared" ca="1" si="119"/>
        <v>-5.1675284330729718E-3</v>
      </c>
      <c r="N535" s="61">
        <f t="shared" ca="1" si="115"/>
        <v>0</v>
      </c>
      <c r="O535" s="177">
        <f t="shared" ca="1" si="116"/>
        <v>0</v>
      </c>
      <c r="P535" s="61">
        <f t="shared" ca="1" si="117"/>
        <v>0</v>
      </c>
      <c r="Q535" s="61">
        <f t="shared" ca="1" si="118"/>
        <v>0</v>
      </c>
      <c r="R535">
        <f t="shared" ca="1" si="120"/>
        <v>5.1675284330729718E-3</v>
      </c>
    </row>
    <row r="536" spans="2:18">
      <c r="B536"/>
      <c r="C536" s="174"/>
      <c r="D536" s="176">
        <f t="shared" si="108"/>
        <v>0</v>
      </c>
      <c r="E536" s="176">
        <f t="shared" si="108"/>
        <v>0</v>
      </c>
      <c r="F536" s="61">
        <f t="shared" si="109"/>
        <v>0</v>
      </c>
      <c r="G536" s="61">
        <f t="shared" si="109"/>
        <v>0</v>
      </c>
      <c r="H536" s="61">
        <f t="shared" si="110"/>
        <v>0</v>
      </c>
      <c r="I536" s="61">
        <f t="shared" si="111"/>
        <v>0</v>
      </c>
      <c r="J536" s="61">
        <f t="shared" si="112"/>
        <v>0</v>
      </c>
      <c r="K536" s="61">
        <f t="shared" si="113"/>
        <v>0</v>
      </c>
      <c r="L536" s="61">
        <f t="shared" si="114"/>
        <v>0</v>
      </c>
      <c r="M536" s="61">
        <f t="shared" ca="1" si="119"/>
        <v>-5.1675284330729718E-3</v>
      </c>
      <c r="N536" s="61">
        <f t="shared" ca="1" si="115"/>
        <v>0</v>
      </c>
      <c r="O536" s="177">
        <f t="shared" ca="1" si="116"/>
        <v>0</v>
      </c>
      <c r="P536" s="61">
        <f t="shared" ca="1" si="117"/>
        <v>0</v>
      </c>
      <c r="Q536" s="61">
        <f t="shared" ca="1" si="118"/>
        <v>0</v>
      </c>
      <c r="R536">
        <f t="shared" ca="1" si="120"/>
        <v>5.1675284330729718E-3</v>
      </c>
    </row>
    <row r="537" spans="2:18">
      <c r="B537"/>
      <c r="C537" s="174"/>
      <c r="D537" s="176">
        <f t="shared" si="108"/>
        <v>0</v>
      </c>
      <c r="E537" s="176">
        <f t="shared" si="108"/>
        <v>0</v>
      </c>
      <c r="F537" s="61">
        <f t="shared" si="109"/>
        <v>0</v>
      </c>
      <c r="G537" s="61">
        <f t="shared" si="109"/>
        <v>0</v>
      </c>
      <c r="H537" s="61">
        <f t="shared" si="110"/>
        <v>0</v>
      </c>
      <c r="I537" s="61">
        <f t="shared" si="111"/>
        <v>0</v>
      </c>
      <c r="J537" s="61">
        <f t="shared" si="112"/>
        <v>0</v>
      </c>
      <c r="K537" s="61">
        <f t="shared" si="113"/>
        <v>0</v>
      </c>
      <c r="L537" s="61">
        <f t="shared" si="114"/>
        <v>0</v>
      </c>
      <c r="M537" s="61">
        <f t="shared" ca="1" si="119"/>
        <v>-5.1675284330729718E-3</v>
      </c>
      <c r="N537" s="61">
        <f t="shared" ca="1" si="115"/>
        <v>0</v>
      </c>
      <c r="O537" s="177">
        <f t="shared" ca="1" si="116"/>
        <v>0</v>
      </c>
      <c r="P537" s="61">
        <f t="shared" ca="1" si="117"/>
        <v>0</v>
      </c>
      <c r="Q537" s="61">
        <f t="shared" ca="1" si="118"/>
        <v>0</v>
      </c>
      <c r="R537">
        <f t="shared" ca="1" si="120"/>
        <v>5.1675284330729718E-3</v>
      </c>
    </row>
    <row r="538" spans="2:18">
      <c r="B538"/>
      <c r="C538" s="174"/>
      <c r="D538" s="176">
        <f t="shared" si="108"/>
        <v>0</v>
      </c>
      <c r="E538" s="176">
        <f t="shared" si="108"/>
        <v>0</v>
      </c>
      <c r="F538" s="61">
        <f t="shared" si="109"/>
        <v>0</v>
      </c>
      <c r="G538" s="61">
        <f t="shared" si="109"/>
        <v>0</v>
      </c>
      <c r="H538" s="61">
        <f t="shared" si="110"/>
        <v>0</v>
      </c>
      <c r="I538" s="61">
        <f t="shared" si="111"/>
        <v>0</v>
      </c>
      <c r="J538" s="61">
        <f t="shared" si="112"/>
        <v>0</v>
      </c>
      <c r="K538" s="61">
        <f t="shared" si="113"/>
        <v>0</v>
      </c>
      <c r="L538" s="61">
        <f t="shared" si="114"/>
        <v>0</v>
      </c>
      <c r="M538" s="61">
        <f t="shared" ca="1" si="119"/>
        <v>-5.1675284330729718E-3</v>
      </c>
      <c r="N538" s="61">
        <f t="shared" ca="1" si="115"/>
        <v>0</v>
      </c>
      <c r="O538" s="177">
        <f t="shared" ca="1" si="116"/>
        <v>0</v>
      </c>
      <c r="P538" s="61">
        <f t="shared" ca="1" si="117"/>
        <v>0</v>
      </c>
      <c r="Q538" s="61">
        <f t="shared" ca="1" si="118"/>
        <v>0</v>
      </c>
      <c r="R538">
        <f t="shared" ca="1" si="120"/>
        <v>5.1675284330729718E-3</v>
      </c>
    </row>
    <row r="539" spans="2:18">
      <c r="B539"/>
      <c r="C539" s="174"/>
      <c r="D539" s="176">
        <f t="shared" si="108"/>
        <v>0</v>
      </c>
      <c r="E539" s="176">
        <f t="shared" si="108"/>
        <v>0</v>
      </c>
      <c r="F539" s="61">
        <f t="shared" si="109"/>
        <v>0</v>
      </c>
      <c r="G539" s="61">
        <f t="shared" si="109"/>
        <v>0</v>
      </c>
      <c r="H539" s="61">
        <f t="shared" si="110"/>
        <v>0</v>
      </c>
      <c r="I539" s="61">
        <f t="shared" si="111"/>
        <v>0</v>
      </c>
      <c r="J539" s="61">
        <f t="shared" si="112"/>
        <v>0</v>
      </c>
      <c r="K539" s="61">
        <f t="shared" si="113"/>
        <v>0</v>
      </c>
      <c r="L539" s="61">
        <f t="shared" si="114"/>
        <v>0</v>
      </c>
      <c r="M539" s="61">
        <f t="shared" ca="1" si="119"/>
        <v>-5.1675284330729718E-3</v>
      </c>
      <c r="N539" s="61">
        <f t="shared" ca="1" si="115"/>
        <v>0</v>
      </c>
      <c r="O539" s="177">
        <f t="shared" ca="1" si="116"/>
        <v>0</v>
      </c>
      <c r="P539" s="61">
        <f t="shared" ca="1" si="117"/>
        <v>0</v>
      </c>
      <c r="Q539" s="61">
        <f t="shared" ca="1" si="118"/>
        <v>0</v>
      </c>
      <c r="R539">
        <f t="shared" ca="1" si="120"/>
        <v>5.1675284330729718E-3</v>
      </c>
    </row>
    <row r="540" spans="2:18">
      <c r="B540"/>
      <c r="C540" s="174"/>
      <c r="D540" s="176">
        <f t="shared" si="108"/>
        <v>0</v>
      </c>
      <c r="E540" s="176">
        <f t="shared" si="108"/>
        <v>0</v>
      </c>
      <c r="F540" s="61">
        <f t="shared" si="109"/>
        <v>0</v>
      </c>
      <c r="G540" s="61">
        <f t="shared" si="109"/>
        <v>0</v>
      </c>
      <c r="H540" s="61">
        <f t="shared" si="110"/>
        <v>0</v>
      </c>
      <c r="I540" s="61">
        <f t="shared" si="111"/>
        <v>0</v>
      </c>
      <c r="J540" s="61">
        <f t="shared" si="112"/>
        <v>0</v>
      </c>
      <c r="K540" s="61">
        <f t="shared" si="113"/>
        <v>0</v>
      </c>
      <c r="L540" s="61">
        <f t="shared" si="114"/>
        <v>0</v>
      </c>
      <c r="M540" s="61">
        <f t="shared" ca="1" si="119"/>
        <v>-5.1675284330729718E-3</v>
      </c>
      <c r="N540" s="61">
        <f t="shared" ca="1" si="115"/>
        <v>0</v>
      </c>
      <c r="O540" s="177">
        <f t="shared" ca="1" si="116"/>
        <v>0</v>
      </c>
      <c r="P540" s="61">
        <f t="shared" ca="1" si="117"/>
        <v>0</v>
      </c>
      <c r="Q540" s="61">
        <f t="shared" ca="1" si="118"/>
        <v>0</v>
      </c>
      <c r="R540">
        <f t="shared" ca="1" si="120"/>
        <v>5.1675284330729718E-3</v>
      </c>
    </row>
    <row r="541" spans="2:18">
      <c r="B541"/>
      <c r="C541" s="174"/>
      <c r="D541" s="176">
        <f t="shared" si="108"/>
        <v>0</v>
      </c>
      <c r="E541" s="176">
        <f t="shared" si="108"/>
        <v>0</v>
      </c>
      <c r="F541" s="61">
        <f t="shared" si="109"/>
        <v>0</v>
      </c>
      <c r="G541" s="61">
        <f t="shared" si="109"/>
        <v>0</v>
      </c>
      <c r="H541" s="61">
        <f t="shared" si="110"/>
        <v>0</v>
      </c>
      <c r="I541" s="61">
        <f t="shared" si="111"/>
        <v>0</v>
      </c>
      <c r="J541" s="61">
        <f t="shared" si="112"/>
        <v>0</v>
      </c>
      <c r="K541" s="61">
        <f t="shared" si="113"/>
        <v>0</v>
      </c>
      <c r="L541" s="61">
        <f t="shared" si="114"/>
        <v>0</v>
      </c>
      <c r="M541" s="61">
        <f t="shared" ca="1" si="119"/>
        <v>-5.1675284330729718E-3</v>
      </c>
      <c r="N541" s="61">
        <f t="shared" ca="1" si="115"/>
        <v>0</v>
      </c>
      <c r="O541" s="177">
        <f t="shared" ca="1" si="116"/>
        <v>0</v>
      </c>
      <c r="P541" s="61">
        <f t="shared" ca="1" si="117"/>
        <v>0</v>
      </c>
      <c r="Q541" s="61">
        <f t="shared" ca="1" si="118"/>
        <v>0</v>
      </c>
      <c r="R541">
        <f t="shared" ca="1" si="120"/>
        <v>5.1675284330729718E-3</v>
      </c>
    </row>
    <row r="542" spans="2:18">
      <c r="B542"/>
      <c r="C542" s="174"/>
      <c r="D542" s="176">
        <f t="shared" si="108"/>
        <v>0</v>
      </c>
      <c r="E542" s="176">
        <f t="shared" si="108"/>
        <v>0</v>
      </c>
      <c r="F542" s="61">
        <f t="shared" si="109"/>
        <v>0</v>
      </c>
      <c r="G542" s="61">
        <f t="shared" si="109"/>
        <v>0</v>
      </c>
      <c r="H542" s="61">
        <f t="shared" si="110"/>
        <v>0</v>
      </c>
      <c r="I542" s="61">
        <f t="shared" si="111"/>
        <v>0</v>
      </c>
      <c r="J542" s="61">
        <f t="shared" si="112"/>
        <v>0</v>
      </c>
      <c r="K542" s="61">
        <f t="shared" si="113"/>
        <v>0</v>
      </c>
      <c r="L542" s="61">
        <f t="shared" si="114"/>
        <v>0</v>
      </c>
      <c r="M542" s="61">
        <f t="shared" ca="1" si="119"/>
        <v>-5.1675284330729718E-3</v>
      </c>
      <c r="N542" s="61">
        <f t="shared" ca="1" si="115"/>
        <v>0</v>
      </c>
      <c r="O542" s="177">
        <f t="shared" ca="1" si="116"/>
        <v>0</v>
      </c>
      <c r="P542" s="61">
        <f t="shared" ca="1" si="117"/>
        <v>0</v>
      </c>
      <c r="Q542" s="61">
        <f t="shared" ca="1" si="118"/>
        <v>0</v>
      </c>
      <c r="R542">
        <f t="shared" ca="1" si="120"/>
        <v>5.1675284330729718E-3</v>
      </c>
    </row>
    <row r="543" spans="2:18">
      <c r="B543"/>
      <c r="C543" s="174"/>
      <c r="D543" s="176">
        <f t="shared" si="108"/>
        <v>0</v>
      </c>
      <c r="E543" s="176">
        <f t="shared" si="108"/>
        <v>0</v>
      </c>
      <c r="F543" s="61">
        <f t="shared" si="109"/>
        <v>0</v>
      </c>
      <c r="G543" s="61">
        <f t="shared" si="109"/>
        <v>0</v>
      </c>
      <c r="H543" s="61">
        <f t="shared" si="110"/>
        <v>0</v>
      </c>
      <c r="I543" s="61">
        <f t="shared" si="111"/>
        <v>0</v>
      </c>
      <c r="J543" s="61">
        <f t="shared" si="112"/>
        <v>0</v>
      </c>
      <c r="K543" s="61">
        <f t="shared" si="113"/>
        <v>0</v>
      </c>
      <c r="L543" s="61">
        <f t="shared" si="114"/>
        <v>0</v>
      </c>
      <c r="M543" s="61">
        <f t="shared" ca="1" si="119"/>
        <v>-5.1675284330729718E-3</v>
      </c>
      <c r="N543" s="61">
        <f t="shared" ca="1" si="115"/>
        <v>0</v>
      </c>
      <c r="O543" s="177">
        <f t="shared" ca="1" si="116"/>
        <v>0</v>
      </c>
      <c r="P543" s="61">
        <f t="shared" ca="1" si="117"/>
        <v>0</v>
      </c>
      <c r="Q543" s="61">
        <f t="shared" ca="1" si="118"/>
        <v>0</v>
      </c>
      <c r="R543">
        <f t="shared" ca="1" si="120"/>
        <v>5.1675284330729718E-3</v>
      </c>
    </row>
    <row r="544" spans="2:18">
      <c r="B544"/>
      <c r="C544" s="174"/>
      <c r="D544" s="176">
        <f t="shared" si="108"/>
        <v>0</v>
      </c>
      <c r="E544" s="176">
        <f t="shared" si="108"/>
        <v>0</v>
      </c>
      <c r="F544" s="61">
        <f t="shared" si="109"/>
        <v>0</v>
      </c>
      <c r="G544" s="61">
        <f t="shared" si="109"/>
        <v>0</v>
      </c>
      <c r="H544" s="61">
        <f t="shared" si="110"/>
        <v>0</v>
      </c>
      <c r="I544" s="61">
        <f t="shared" si="111"/>
        <v>0</v>
      </c>
      <c r="J544" s="61">
        <f t="shared" si="112"/>
        <v>0</v>
      </c>
      <c r="K544" s="61">
        <f t="shared" si="113"/>
        <v>0</v>
      </c>
      <c r="L544" s="61">
        <f t="shared" si="114"/>
        <v>0</v>
      </c>
      <c r="M544" s="61">
        <f t="shared" ca="1" si="119"/>
        <v>-5.1675284330729718E-3</v>
      </c>
      <c r="N544" s="61">
        <f t="shared" ca="1" si="115"/>
        <v>0</v>
      </c>
      <c r="O544" s="177">
        <f t="shared" ca="1" si="116"/>
        <v>0</v>
      </c>
      <c r="P544" s="61">
        <f t="shared" ca="1" si="117"/>
        <v>0</v>
      </c>
      <c r="Q544" s="61">
        <f t="shared" ca="1" si="118"/>
        <v>0</v>
      </c>
      <c r="R544">
        <f t="shared" ca="1" si="120"/>
        <v>5.1675284330729718E-3</v>
      </c>
    </row>
    <row r="545" spans="2:18">
      <c r="B545"/>
      <c r="C545" s="174"/>
      <c r="D545" s="176">
        <f t="shared" si="108"/>
        <v>0</v>
      </c>
      <c r="E545" s="176">
        <f t="shared" si="108"/>
        <v>0</v>
      </c>
      <c r="F545" s="61">
        <f t="shared" si="109"/>
        <v>0</v>
      </c>
      <c r="G545" s="61">
        <f t="shared" si="109"/>
        <v>0</v>
      </c>
      <c r="H545" s="61">
        <f t="shared" si="110"/>
        <v>0</v>
      </c>
      <c r="I545" s="61">
        <f t="shared" si="111"/>
        <v>0</v>
      </c>
      <c r="J545" s="61">
        <f t="shared" si="112"/>
        <v>0</v>
      </c>
      <c r="K545" s="61">
        <f t="shared" si="113"/>
        <v>0</v>
      </c>
      <c r="L545" s="61">
        <f t="shared" si="114"/>
        <v>0</v>
      </c>
      <c r="M545" s="61">
        <f t="shared" ca="1" si="119"/>
        <v>-5.1675284330729718E-3</v>
      </c>
      <c r="N545" s="61">
        <f t="shared" ca="1" si="115"/>
        <v>0</v>
      </c>
      <c r="O545" s="177">
        <f t="shared" ca="1" si="116"/>
        <v>0</v>
      </c>
      <c r="P545" s="61">
        <f t="shared" ca="1" si="117"/>
        <v>0</v>
      </c>
      <c r="Q545" s="61">
        <f t="shared" ca="1" si="118"/>
        <v>0</v>
      </c>
      <c r="R545">
        <f t="shared" ca="1" si="120"/>
        <v>5.1675284330729718E-3</v>
      </c>
    </row>
    <row r="546" spans="2:18">
      <c r="B546"/>
      <c r="C546" s="174"/>
      <c r="D546" s="176">
        <f t="shared" si="108"/>
        <v>0</v>
      </c>
      <c r="E546" s="176">
        <f t="shared" si="108"/>
        <v>0</v>
      </c>
      <c r="F546" s="61">
        <f t="shared" si="109"/>
        <v>0</v>
      </c>
      <c r="G546" s="61">
        <f t="shared" si="109"/>
        <v>0</v>
      </c>
      <c r="H546" s="61">
        <f t="shared" si="110"/>
        <v>0</v>
      </c>
      <c r="I546" s="61">
        <f t="shared" si="111"/>
        <v>0</v>
      </c>
      <c r="J546" s="61">
        <f t="shared" si="112"/>
        <v>0</v>
      </c>
      <c r="K546" s="61">
        <f t="shared" si="113"/>
        <v>0</v>
      </c>
      <c r="L546" s="61">
        <f t="shared" si="114"/>
        <v>0</v>
      </c>
      <c r="M546" s="61">
        <f t="shared" ca="1" si="119"/>
        <v>-5.1675284330729718E-3</v>
      </c>
      <c r="N546" s="61">
        <f t="shared" ca="1" si="115"/>
        <v>0</v>
      </c>
      <c r="O546" s="177">
        <f t="shared" ca="1" si="116"/>
        <v>0</v>
      </c>
      <c r="P546" s="61">
        <f t="shared" ca="1" si="117"/>
        <v>0</v>
      </c>
      <c r="Q546" s="61">
        <f t="shared" ca="1" si="118"/>
        <v>0</v>
      </c>
      <c r="R546">
        <f t="shared" ca="1" si="120"/>
        <v>5.1675284330729718E-3</v>
      </c>
    </row>
    <row r="547" spans="2:18">
      <c r="B547"/>
      <c r="C547" s="174"/>
      <c r="D547" s="176">
        <f t="shared" si="108"/>
        <v>0</v>
      </c>
      <c r="E547" s="176">
        <f t="shared" si="108"/>
        <v>0</v>
      </c>
      <c r="F547" s="61">
        <f t="shared" si="109"/>
        <v>0</v>
      </c>
      <c r="G547" s="61">
        <f t="shared" si="109"/>
        <v>0</v>
      </c>
      <c r="H547" s="61">
        <f t="shared" si="110"/>
        <v>0</v>
      </c>
      <c r="I547" s="61">
        <f t="shared" si="111"/>
        <v>0</v>
      </c>
      <c r="J547" s="61">
        <f t="shared" si="112"/>
        <v>0</v>
      </c>
      <c r="K547" s="61">
        <f t="shared" si="113"/>
        <v>0</v>
      </c>
      <c r="L547" s="61">
        <f t="shared" si="114"/>
        <v>0</v>
      </c>
      <c r="M547" s="61">
        <f t="shared" ca="1" si="119"/>
        <v>-5.1675284330729718E-3</v>
      </c>
      <c r="N547" s="61">
        <f t="shared" ca="1" si="115"/>
        <v>0</v>
      </c>
      <c r="O547" s="177">
        <f t="shared" ca="1" si="116"/>
        <v>0</v>
      </c>
      <c r="P547" s="61">
        <f t="shared" ca="1" si="117"/>
        <v>0</v>
      </c>
      <c r="Q547" s="61">
        <f t="shared" ca="1" si="118"/>
        <v>0</v>
      </c>
      <c r="R547">
        <f t="shared" ca="1" si="120"/>
        <v>5.1675284330729718E-3</v>
      </c>
    </row>
    <row r="548" spans="2:18">
      <c r="B548"/>
      <c r="C548" s="174"/>
      <c r="D548" s="176">
        <f t="shared" si="108"/>
        <v>0</v>
      </c>
      <c r="E548" s="176">
        <f t="shared" si="108"/>
        <v>0</v>
      </c>
      <c r="F548" s="61">
        <f t="shared" si="109"/>
        <v>0</v>
      </c>
      <c r="G548" s="61">
        <f t="shared" si="109"/>
        <v>0</v>
      </c>
      <c r="H548" s="61">
        <f t="shared" si="110"/>
        <v>0</v>
      </c>
      <c r="I548" s="61">
        <f t="shared" si="111"/>
        <v>0</v>
      </c>
      <c r="J548" s="61">
        <f t="shared" si="112"/>
        <v>0</v>
      </c>
      <c r="K548" s="61">
        <f t="shared" si="113"/>
        <v>0</v>
      </c>
      <c r="L548" s="61">
        <f t="shared" si="114"/>
        <v>0</v>
      </c>
      <c r="M548" s="61">
        <f t="shared" ca="1" si="119"/>
        <v>-5.1675284330729718E-3</v>
      </c>
      <c r="N548" s="61">
        <f t="shared" ca="1" si="115"/>
        <v>0</v>
      </c>
      <c r="O548" s="177">
        <f t="shared" ca="1" si="116"/>
        <v>0</v>
      </c>
      <c r="P548" s="61">
        <f t="shared" ca="1" si="117"/>
        <v>0</v>
      </c>
      <c r="Q548" s="61">
        <f t="shared" ca="1" si="118"/>
        <v>0</v>
      </c>
      <c r="R548">
        <f t="shared" ca="1" si="120"/>
        <v>5.1675284330729718E-3</v>
      </c>
    </row>
    <row r="549" spans="2:18">
      <c r="B549"/>
      <c r="C549" s="174"/>
      <c r="D549" s="176">
        <f t="shared" si="108"/>
        <v>0</v>
      </c>
      <c r="E549" s="176">
        <f t="shared" si="108"/>
        <v>0</v>
      </c>
      <c r="F549" s="61">
        <f t="shared" si="109"/>
        <v>0</v>
      </c>
      <c r="G549" s="61">
        <f t="shared" si="109"/>
        <v>0</v>
      </c>
      <c r="H549" s="61">
        <f t="shared" si="110"/>
        <v>0</v>
      </c>
      <c r="I549" s="61">
        <f t="shared" si="111"/>
        <v>0</v>
      </c>
      <c r="J549" s="61">
        <f t="shared" si="112"/>
        <v>0</v>
      </c>
      <c r="K549" s="61">
        <f t="shared" si="113"/>
        <v>0</v>
      </c>
      <c r="L549" s="61">
        <f t="shared" si="114"/>
        <v>0</v>
      </c>
      <c r="M549" s="61">
        <f t="shared" ca="1" si="119"/>
        <v>-5.1675284330729718E-3</v>
      </c>
      <c r="N549" s="61">
        <f t="shared" ca="1" si="115"/>
        <v>0</v>
      </c>
      <c r="O549" s="177">
        <f t="shared" ca="1" si="116"/>
        <v>0</v>
      </c>
      <c r="P549" s="61">
        <f t="shared" ca="1" si="117"/>
        <v>0</v>
      </c>
      <c r="Q549" s="61">
        <f t="shared" ca="1" si="118"/>
        <v>0</v>
      </c>
      <c r="R549">
        <f t="shared" ca="1" si="120"/>
        <v>5.1675284330729718E-3</v>
      </c>
    </row>
    <row r="550" spans="2:18">
      <c r="B550"/>
      <c r="C550" s="174"/>
      <c r="D550" s="176">
        <f t="shared" si="108"/>
        <v>0</v>
      </c>
      <c r="E550" s="176">
        <f t="shared" si="108"/>
        <v>0</v>
      </c>
      <c r="F550" s="61">
        <f t="shared" si="109"/>
        <v>0</v>
      </c>
      <c r="G550" s="61">
        <f t="shared" si="109"/>
        <v>0</v>
      </c>
      <c r="H550" s="61">
        <f t="shared" si="110"/>
        <v>0</v>
      </c>
      <c r="I550" s="61">
        <f t="shared" si="111"/>
        <v>0</v>
      </c>
      <c r="J550" s="61">
        <f t="shared" si="112"/>
        <v>0</v>
      </c>
      <c r="K550" s="61">
        <f t="shared" si="113"/>
        <v>0</v>
      </c>
      <c r="L550" s="61">
        <f t="shared" si="114"/>
        <v>0</v>
      </c>
      <c r="M550" s="61">
        <f t="shared" ca="1" si="119"/>
        <v>-5.1675284330729718E-3</v>
      </c>
      <c r="N550" s="61">
        <f t="shared" ca="1" si="115"/>
        <v>0</v>
      </c>
      <c r="O550" s="177">
        <f t="shared" ca="1" si="116"/>
        <v>0</v>
      </c>
      <c r="P550" s="61">
        <f t="shared" ca="1" si="117"/>
        <v>0</v>
      </c>
      <c r="Q550" s="61">
        <f t="shared" ca="1" si="118"/>
        <v>0</v>
      </c>
      <c r="R550">
        <f t="shared" ca="1" si="120"/>
        <v>5.1675284330729718E-3</v>
      </c>
    </row>
    <row r="551" spans="2:18">
      <c r="B551"/>
      <c r="C551" s="174"/>
      <c r="D551" s="176">
        <f t="shared" si="108"/>
        <v>0</v>
      </c>
      <c r="E551" s="176">
        <f t="shared" si="108"/>
        <v>0</v>
      </c>
      <c r="F551" s="61">
        <f t="shared" si="109"/>
        <v>0</v>
      </c>
      <c r="G551" s="61">
        <f t="shared" si="109"/>
        <v>0</v>
      </c>
      <c r="H551" s="61">
        <f t="shared" si="110"/>
        <v>0</v>
      </c>
      <c r="I551" s="61">
        <f t="shared" si="111"/>
        <v>0</v>
      </c>
      <c r="J551" s="61">
        <f t="shared" si="112"/>
        <v>0</v>
      </c>
      <c r="K551" s="61">
        <f t="shared" si="113"/>
        <v>0</v>
      </c>
      <c r="L551" s="61">
        <f t="shared" si="114"/>
        <v>0</v>
      </c>
      <c r="M551" s="61">
        <f t="shared" ca="1" si="119"/>
        <v>-5.1675284330729718E-3</v>
      </c>
      <c r="N551" s="61">
        <f t="shared" ca="1" si="115"/>
        <v>0</v>
      </c>
      <c r="O551" s="177">
        <f t="shared" ca="1" si="116"/>
        <v>0</v>
      </c>
      <c r="P551" s="61">
        <f t="shared" ca="1" si="117"/>
        <v>0</v>
      </c>
      <c r="Q551" s="61">
        <f t="shared" ca="1" si="118"/>
        <v>0</v>
      </c>
      <c r="R551">
        <f t="shared" ca="1" si="120"/>
        <v>5.1675284330729718E-3</v>
      </c>
    </row>
    <row r="552" spans="2:18">
      <c r="B552"/>
      <c r="C552" s="174"/>
      <c r="D552" s="176">
        <f t="shared" si="108"/>
        <v>0</v>
      </c>
      <c r="E552" s="176">
        <f t="shared" si="108"/>
        <v>0</v>
      </c>
      <c r="F552" s="61">
        <f t="shared" si="109"/>
        <v>0</v>
      </c>
      <c r="G552" s="61">
        <f t="shared" si="109"/>
        <v>0</v>
      </c>
      <c r="H552" s="61">
        <f t="shared" si="110"/>
        <v>0</v>
      </c>
      <c r="I552" s="61">
        <f t="shared" si="111"/>
        <v>0</v>
      </c>
      <c r="J552" s="61">
        <f t="shared" si="112"/>
        <v>0</v>
      </c>
      <c r="K552" s="61">
        <f t="shared" si="113"/>
        <v>0</v>
      </c>
      <c r="L552" s="61">
        <f t="shared" si="114"/>
        <v>0</v>
      </c>
      <c r="M552" s="61">
        <f t="shared" ca="1" si="119"/>
        <v>-5.1675284330729718E-3</v>
      </c>
      <c r="N552" s="61">
        <f t="shared" ca="1" si="115"/>
        <v>0</v>
      </c>
      <c r="O552" s="177">
        <f t="shared" ca="1" si="116"/>
        <v>0</v>
      </c>
      <c r="P552" s="61">
        <f t="shared" ca="1" si="117"/>
        <v>0</v>
      </c>
      <c r="Q552" s="61">
        <f t="shared" ca="1" si="118"/>
        <v>0</v>
      </c>
      <c r="R552">
        <f t="shared" ca="1" si="120"/>
        <v>5.1675284330729718E-3</v>
      </c>
    </row>
    <row r="553" spans="2:18">
      <c r="B553"/>
      <c r="C553" s="174"/>
      <c r="D553" s="176">
        <f t="shared" si="108"/>
        <v>0</v>
      </c>
      <c r="E553" s="176">
        <f t="shared" si="108"/>
        <v>0</v>
      </c>
      <c r="F553" s="61">
        <f t="shared" si="109"/>
        <v>0</v>
      </c>
      <c r="G553" s="61">
        <f t="shared" si="109"/>
        <v>0</v>
      </c>
      <c r="H553" s="61">
        <f t="shared" si="110"/>
        <v>0</v>
      </c>
      <c r="I553" s="61">
        <f t="shared" si="111"/>
        <v>0</v>
      </c>
      <c r="J553" s="61">
        <f t="shared" si="112"/>
        <v>0</v>
      </c>
      <c r="K553" s="61">
        <f t="shared" si="113"/>
        <v>0</v>
      </c>
      <c r="L553" s="61">
        <f t="shared" si="114"/>
        <v>0</v>
      </c>
      <c r="M553" s="61">
        <f t="shared" ca="1" si="119"/>
        <v>-5.1675284330729718E-3</v>
      </c>
      <c r="N553" s="61">
        <f t="shared" ca="1" si="115"/>
        <v>0</v>
      </c>
      <c r="O553" s="177">
        <f t="shared" ca="1" si="116"/>
        <v>0</v>
      </c>
      <c r="P553" s="61">
        <f t="shared" ca="1" si="117"/>
        <v>0</v>
      </c>
      <c r="Q553" s="61">
        <f t="shared" ca="1" si="118"/>
        <v>0</v>
      </c>
      <c r="R553">
        <f t="shared" ca="1" si="120"/>
        <v>5.1675284330729718E-3</v>
      </c>
    </row>
    <row r="554" spans="2:18">
      <c r="B554"/>
      <c r="C554" s="174"/>
      <c r="D554" s="176">
        <f t="shared" si="108"/>
        <v>0</v>
      </c>
      <c r="E554" s="176">
        <f t="shared" si="108"/>
        <v>0</v>
      </c>
      <c r="F554" s="61">
        <f t="shared" si="109"/>
        <v>0</v>
      </c>
      <c r="G554" s="61">
        <f t="shared" si="109"/>
        <v>0</v>
      </c>
      <c r="H554" s="61">
        <f t="shared" si="110"/>
        <v>0</v>
      </c>
      <c r="I554" s="61">
        <f t="shared" si="111"/>
        <v>0</v>
      </c>
      <c r="J554" s="61">
        <f t="shared" si="112"/>
        <v>0</v>
      </c>
      <c r="K554" s="61">
        <f t="shared" si="113"/>
        <v>0</v>
      </c>
      <c r="L554" s="61">
        <f t="shared" si="114"/>
        <v>0</v>
      </c>
      <c r="M554" s="61">
        <f t="shared" ca="1" si="119"/>
        <v>-5.1675284330729718E-3</v>
      </c>
      <c r="N554" s="61">
        <f t="shared" ca="1" si="115"/>
        <v>0</v>
      </c>
      <c r="O554" s="177">
        <f t="shared" ca="1" si="116"/>
        <v>0</v>
      </c>
      <c r="P554" s="61">
        <f t="shared" ca="1" si="117"/>
        <v>0</v>
      </c>
      <c r="Q554" s="61">
        <f t="shared" ca="1" si="118"/>
        <v>0</v>
      </c>
      <c r="R554">
        <f t="shared" ca="1" si="120"/>
        <v>5.1675284330729718E-3</v>
      </c>
    </row>
    <row r="555" spans="2:18">
      <c r="B555"/>
      <c r="C555" s="174"/>
      <c r="D555" s="176">
        <f t="shared" si="108"/>
        <v>0</v>
      </c>
      <c r="E555" s="176">
        <f t="shared" si="108"/>
        <v>0</v>
      </c>
      <c r="F555" s="61">
        <f t="shared" si="109"/>
        <v>0</v>
      </c>
      <c r="G555" s="61">
        <f t="shared" si="109"/>
        <v>0</v>
      </c>
      <c r="H555" s="61">
        <f t="shared" si="110"/>
        <v>0</v>
      </c>
      <c r="I555" s="61">
        <f t="shared" si="111"/>
        <v>0</v>
      </c>
      <c r="J555" s="61">
        <f t="shared" si="112"/>
        <v>0</v>
      </c>
      <c r="K555" s="61">
        <f t="shared" si="113"/>
        <v>0</v>
      </c>
      <c r="L555" s="61">
        <f t="shared" si="114"/>
        <v>0</v>
      </c>
      <c r="M555" s="61">
        <f t="shared" ca="1" si="119"/>
        <v>-5.1675284330729718E-3</v>
      </c>
      <c r="N555" s="61">
        <f t="shared" ca="1" si="115"/>
        <v>0</v>
      </c>
      <c r="O555" s="177">
        <f t="shared" ca="1" si="116"/>
        <v>0</v>
      </c>
      <c r="P555" s="61">
        <f t="shared" ca="1" si="117"/>
        <v>0</v>
      </c>
      <c r="Q555" s="61">
        <f t="shared" ca="1" si="118"/>
        <v>0</v>
      </c>
      <c r="R555">
        <f t="shared" ca="1" si="120"/>
        <v>5.1675284330729718E-3</v>
      </c>
    </row>
    <row r="556" spans="2:18">
      <c r="B556"/>
      <c r="C556" s="174"/>
      <c r="D556" s="176">
        <f t="shared" si="108"/>
        <v>0</v>
      </c>
      <c r="E556" s="176">
        <f t="shared" si="108"/>
        <v>0</v>
      </c>
      <c r="F556" s="61">
        <f t="shared" si="109"/>
        <v>0</v>
      </c>
      <c r="G556" s="61">
        <f t="shared" si="109"/>
        <v>0</v>
      </c>
      <c r="H556" s="61">
        <f t="shared" si="110"/>
        <v>0</v>
      </c>
      <c r="I556" s="61">
        <f t="shared" si="111"/>
        <v>0</v>
      </c>
      <c r="J556" s="61">
        <f t="shared" si="112"/>
        <v>0</v>
      </c>
      <c r="K556" s="61">
        <f t="shared" si="113"/>
        <v>0</v>
      </c>
      <c r="L556" s="61">
        <f t="shared" si="114"/>
        <v>0</v>
      </c>
      <c r="M556" s="61">
        <f t="shared" ca="1" si="119"/>
        <v>-5.1675284330729718E-3</v>
      </c>
      <c r="N556" s="61">
        <f t="shared" ca="1" si="115"/>
        <v>0</v>
      </c>
      <c r="O556" s="177">
        <f t="shared" ca="1" si="116"/>
        <v>0</v>
      </c>
      <c r="P556" s="61">
        <f t="shared" ca="1" si="117"/>
        <v>0</v>
      </c>
      <c r="Q556" s="61">
        <f t="shared" ca="1" si="118"/>
        <v>0</v>
      </c>
      <c r="R556">
        <f t="shared" ca="1" si="120"/>
        <v>5.1675284330729718E-3</v>
      </c>
    </row>
    <row r="557" spans="2:18">
      <c r="B557"/>
      <c r="C557" s="174"/>
      <c r="D557" s="176">
        <f t="shared" si="108"/>
        <v>0</v>
      </c>
      <c r="E557" s="176">
        <f t="shared" si="108"/>
        <v>0</v>
      </c>
      <c r="F557" s="61">
        <f t="shared" si="109"/>
        <v>0</v>
      </c>
      <c r="G557" s="61">
        <f t="shared" si="109"/>
        <v>0</v>
      </c>
      <c r="H557" s="61">
        <f t="shared" si="110"/>
        <v>0</v>
      </c>
      <c r="I557" s="61">
        <f t="shared" si="111"/>
        <v>0</v>
      </c>
      <c r="J557" s="61">
        <f t="shared" si="112"/>
        <v>0</v>
      </c>
      <c r="K557" s="61">
        <f t="shared" si="113"/>
        <v>0</v>
      </c>
      <c r="L557" s="61">
        <f t="shared" si="114"/>
        <v>0</v>
      </c>
      <c r="M557" s="61">
        <f t="shared" ca="1" si="119"/>
        <v>-5.1675284330729718E-3</v>
      </c>
      <c r="N557" s="61">
        <f t="shared" ca="1" si="115"/>
        <v>0</v>
      </c>
      <c r="O557" s="177">
        <f t="shared" ca="1" si="116"/>
        <v>0</v>
      </c>
      <c r="P557" s="61">
        <f t="shared" ca="1" si="117"/>
        <v>0</v>
      </c>
      <c r="Q557" s="61">
        <f t="shared" ca="1" si="118"/>
        <v>0</v>
      </c>
      <c r="R557">
        <f t="shared" ca="1" si="120"/>
        <v>5.1675284330729718E-3</v>
      </c>
    </row>
    <row r="558" spans="2:18">
      <c r="B558"/>
      <c r="C558" s="174"/>
      <c r="D558" s="176">
        <f t="shared" si="108"/>
        <v>0</v>
      </c>
      <c r="E558" s="176">
        <f t="shared" si="108"/>
        <v>0</v>
      </c>
      <c r="F558" s="61">
        <f t="shared" si="109"/>
        <v>0</v>
      </c>
      <c r="G558" s="61">
        <f t="shared" si="109"/>
        <v>0</v>
      </c>
      <c r="H558" s="61">
        <f t="shared" si="110"/>
        <v>0</v>
      </c>
      <c r="I558" s="61">
        <f t="shared" si="111"/>
        <v>0</v>
      </c>
      <c r="J558" s="61">
        <f t="shared" si="112"/>
        <v>0</v>
      </c>
      <c r="K558" s="61">
        <f t="shared" si="113"/>
        <v>0</v>
      </c>
      <c r="L558" s="61">
        <f t="shared" si="114"/>
        <v>0</v>
      </c>
      <c r="M558" s="61">
        <f t="shared" ca="1" si="119"/>
        <v>-5.1675284330729718E-3</v>
      </c>
      <c r="N558" s="61">
        <f t="shared" ca="1" si="115"/>
        <v>0</v>
      </c>
      <c r="O558" s="177">
        <f t="shared" ca="1" si="116"/>
        <v>0</v>
      </c>
      <c r="P558" s="61">
        <f t="shared" ca="1" si="117"/>
        <v>0</v>
      </c>
      <c r="Q558" s="61">
        <f t="shared" ca="1" si="118"/>
        <v>0</v>
      </c>
      <c r="R558">
        <f t="shared" ca="1" si="120"/>
        <v>5.1675284330729718E-3</v>
      </c>
    </row>
    <row r="559" spans="2:18">
      <c r="B559"/>
      <c r="C559" s="174"/>
      <c r="D559" s="176">
        <f t="shared" si="108"/>
        <v>0</v>
      </c>
      <c r="E559" s="176">
        <f t="shared" si="108"/>
        <v>0</v>
      </c>
      <c r="F559" s="61">
        <f t="shared" si="109"/>
        <v>0</v>
      </c>
      <c r="G559" s="61">
        <f t="shared" si="109"/>
        <v>0</v>
      </c>
      <c r="H559" s="61">
        <f t="shared" si="110"/>
        <v>0</v>
      </c>
      <c r="I559" s="61">
        <f t="shared" si="111"/>
        <v>0</v>
      </c>
      <c r="J559" s="61">
        <f t="shared" si="112"/>
        <v>0</v>
      </c>
      <c r="K559" s="61">
        <f t="shared" si="113"/>
        <v>0</v>
      </c>
      <c r="L559" s="61">
        <f t="shared" si="114"/>
        <v>0</v>
      </c>
      <c r="M559" s="61">
        <f t="shared" ca="1" si="119"/>
        <v>-5.1675284330729718E-3</v>
      </c>
      <c r="N559" s="61">
        <f t="shared" ca="1" si="115"/>
        <v>0</v>
      </c>
      <c r="O559" s="177">
        <f t="shared" ca="1" si="116"/>
        <v>0</v>
      </c>
      <c r="P559" s="61">
        <f t="shared" ca="1" si="117"/>
        <v>0</v>
      </c>
      <c r="Q559" s="61">
        <f t="shared" ca="1" si="118"/>
        <v>0</v>
      </c>
      <c r="R559">
        <f t="shared" ca="1" si="120"/>
        <v>5.1675284330729718E-3</v>
      </c>
    </row>
    <row r="560" spans="2:18">
      <c r="B560"/>
      <c r="C560" s="174"/>
      <c r="D560" s="176">
        <f t="shared" si="108"/>
        <v>0</v>
      </c>
      <c r="E560" s="176">
        <f t="shared" si="108"/>
        <v>0</v>
      </c>
      <c r="F560" s="61">
        <f t="shared" si="109"/>
        <v>0</v>
      </c>
      <c r="G560" s="61">
        <f t="shared" si="109"/>
        <v>0</v>
      </c>
      <c r="H560" s="61">
        <f t="shared" si="110"/>
        <v>0</v>
      </c>
      <c r="I560" s="61">
        <f t="shared" si="111"/>
        <v>0</v>
      </c>
      <c r="J560" s="61">
        <f t="shared" si="112"/>
        <v>0</v>
      </c>
      <c r="K560" s="61">
        <f t="shared" si="113"/>
        <v>0</v>
      </c>
      <c r="L560" s="61">
        <f t="shared" si="114"/>
        <v>0</v>
      </c>
      <c r="M560" s="61">
        <f t="shared" ca="1" si="119"/>
        <v>-5.1675284330729718E-3</v>
      </c>
      <c r="N560" s="61">
        <f t="shared" ca="1" si="115"/>
        <v>0</v>
      </c>
      <c r="O560" s="177">
        <f t="shared" ca="1" si="116"/>
        <v>0</v>
      </c>
      <c r="P560" s="61">
        <f t="shared" ca="1" si="117"/>
        <v>0</v>
      </c>
      <c r="Q560" s="61">
        <f t="shared" ca="1" si="118"/>
        <v>0</v>
      </c>
      <c r="R560">
        <f t="shared" ca="1" si="120"/>
        <v>5.1675284330729718E-3</v>
      </c>
    </row>
    <row r="561" spans="2:18">
      <c r="B561"/>
      <c r="C561" s="174"/>
      <c r="D561" s="176">
        <f t="shared" si="108"/>
        <v>0</v>
      </c>
      <c r="E561" s="176">
        <f t="shared" si="108"/>
        <v>0</v>
      </c>
      <c r="F561" s="61">
        <f t="shared" si="109"/>
        <v>0</v>
      </c>
      <c r="G561" s="61">
        <f t="shared" si="109"/>
        <v>0</v>
      </c>
      <c r="H561" s="61">
        <f t="shared" si="110"/>
        <v>0</v>
      </c>
      <c r="I561" s="61">
        <f t="shared" si="111"/>
        <v>0</v>
      </c>
      <c r="J561" s="61">
        <f t="shared" si="112"/>
        <v>0</v>
      </c>
      <c r="K561" s="61">
        <f t="shared" si="113"/>
        <v>0</v>
      </c>
      <c r="L561" s="61">
        <f t="shared" si="114"/>
        <v>0</v>
      </c>
      <c r="M561" s="61">
        <f t="shared" ca="1" si="119"/>
        <v>-5.1675284330729718E-3</v>
      </c>
      <c r="N561" s="61">
        <f t="shared" ca="1" si="115"/>
        <v>0</v>
      </c>
      <c r="O561" s="177">
        <f t="shared" ca="1" si="116"/>
        <v>0</v>
      </c>
      <c r="P561" s="61">
        <f t="shared" ca="1" si="117"/>
        <v>0</v>
      </c>
      <c r="Q561" s="61">
        <f t="shared" ca="1" si="118"/>
        <v>0</v>
      </c>
      <c r="R561">
        <f t="shared" ca="1" si="120"/>
        <v>5.1675284330729718E-3</v>
      </c>
    </row>
    <row r="562" spans="2:18">
      <c r="B562"/>
      <c r="C562" s="174"/>
      <c r="D562" s="176">
        <f t="shared" si="108"/>
        <v>0</v>
      </c>
      <c r="E562" s="176">
        <f t="shared" si="108"/>
        <v>0</v>
      </c>
      <c r="F562" s="61">
        <f t="shared" si="109"/>
        <v>0</v>
      </c>
      <c r="G562" s="61">
        <f t="shared" si="109"/>
        <v>0</v>
      </c>
      <c r="H562" s="61">
        <f t="shared" si="110"/>
        <v>0</v>
      </c>
      <c r="I562" s="61">
        <f t="shared" si="111"/>
        <v>0</v>
      </c>
      <c r="J562" s="61">
        <f t="shared" si="112"/>
        <v>0</v>
      </c>
      <c r="K562" s="61">
        <f t="shared" si="113"/>
        <v>0</v>
      </c>
      <c r="L562" s="61">
        <f t="shared" si="114"/>
        <v>0</v>
      </c>
      <c r="M562" s="61">
        <f t="shared" ca="1" si="119"/>
        <v>-5.1675284330729718E-3</v>
      </c>
      <c r="N562" s="61">
        <f t="shared" ca="1" si="115"/>
        <v>0</v>
      </c>
      <c r="O562" s="177">
        <f t="shared" ca="1" si="116"/>
        <v>0</v>
      </c>
      <c r="P562" s="61">
        <f t="shared" ca="1" si="117"/>
        <v>0</v>
      </c>
      <c r="Q562" s="61">
        <f t="shared" ca="1" si="118"/>
        <v>0</v>
      </c>
      <c r="R562">
        <f t="shared" ca="1" si="120"/>
        <v>5.1675284330729718E-3</v>
      </c>
    </row>
    <row r="563" spans="2:18">
      <c r="B563"/>
      <c r="C563" s="174"/>
      <c r="D563" s="176">
        <f t="shared" si="108"/>
        <v>0</v>
      </c>
      <c r="E563" s="176">
        <f t="shared" si="108"/>
        <v>0</v>
      </c>
      <c r="F563" s="61">
        <f t="shared" si="109"/>
        <v>0</v>
      </c>
      <c r="G563" s="61">
        <f t="shared" si="109"/>
        <v>0</v>
      </c>
      <c r="H563" s="61">
        <f t="shared" si="110"/>
        <v>0</v>
      </c>
      <c r="I563" s="61">
        <f t="shared" si="111"/>
        <v>0</v>
      </c>
      <c r="J563" s="61">
        <f t="shared" si="112"/>
        <v>0</v>
      </c>
      <c r="K563" s="61">
        <f t="shared" si="113"/>
        <v>0</v>
      </c>
      <c r="L563" s="61">
        <f t="shared" si="114"/>
        <v>0</v>
      </c>
      <c r="M563" s="61">
        <f t="shared" ca="1" si="119"/>
        <v>-5.1675284330729718E-3</v>
      </c>
      <c r="N563" s="61">
        <f t="shared" ca="1" si="115"/>
        <v>0</v>
      </c>
      <c r="O563" s="177">
        <f t="shared" ca="1" si="116"/>
        <v>0</v>
      </c>
      <c r="P563" s="61">
        <f t="shared" ca="1" si="117"/>
        <v>0</v>
      </c>
      <c r="Q563" s="61">
        <f t="shared" ca="1" si="118"/>
        <v>0</v>
      </c>
      <c r="R563">
        <f t="shared" ca="1" si="120"/>
        <v>5.1675284330729718E-3</v>
      </c>
    </row>
    <row r="564" spans="2:18">
      <c r="B564"/>
      <c r="C564" s="174"/>
      <c r="D564" s="176">
        <f t="shared" si="108"/>
        <v>0</v>
      </c>
      <c r="E564" s="176">
        <f t="shared" si="108"/>
        <v>0</v>
      </c>
      <c r="F564" s="61">
        <f t="shared" si="109"/>
        <v>0</v>
      </c>
      <c r="G564" s="61">
        <f t="shared" si="109"/>
        <v>0</v>
      </c>
      <c r="H564" s="61">
        <f t="shared" si="110"/>
        <v>0</v>
      </c>
      <c r="I564" s="61">
        <f t="shared" si="111"/>
        <v>0</v>
      </c>
      <c r="J564" s="61">
        <f t="shared" si="112"/>
        <v>0</v>
      </c>
      <c r="K564" s="61">
        <f t="shared" si="113"/>
        <v>0</v>
      </c>
      <c r="L564" s="61">
        <f t="shared" si="114"/>
        <v>0</v>
      </c>
      <c r="M564" s="61">
        <f t="shared" ca="1" si="119"/>
        <v>-5.1675284330729718E-3</v>
      </c>
      <c r="N564" s="61">
        <f t="shared" ca="1" si="115"/>
        <v>0</v>
      </c>
      <c r="O564" s="177">
        <f t="shared" ca="1" si="116"/>
        <v>0</v>
      </c>
      <c r="P564" s="61">
        <f t="shared" ca="1" si="117"/>
        <v>0</v>
      </c>
      <c r="Q564" s="61">
        <f t="shared" ca="1" si="118"/>
        <v>0</v>
      </c>
      <c r="R564">
        <f t="shared" ca="1" si="120"/>
        <v>5.1675284330729718E-3</v>
      </c>
    </row>
    <row r="565" spans="2:18">
      <c r="B565"/>
      <c r="C565" s="174"/>
      <c r="D565" s="176">
        <f t="shared" si="108"/>
        <v>0</v>
      </c>
      <c r="E565" s="176">
        <f t="shared" si="108"/>
        <v>0</v>
      </c>
      <c r="F565" s="61">
        <f t="shared" si="109"/>
        <v>0</v>
      </c>
      <c r="G565" s="61">
        <f t="shared" si="109"/>
        <v>0</v>
      </c>
      <c r="H565" s="61">
        <f t="shared" si="110"/>
        <v>0</v>
      </c>
      <c r="I565" s="61">
        <f t="shared" si="111"/>
        <v>0</v>
      </c>
      <c r="J565" s="61">
        <f t="shared" si="112"/>
        <v>0</v>
      </c>
      <c r="K565" s="61">
        <f t="shared" si="113"/>
        <v>0</v>
      </c>
      <c r="L565" s="61">
        <f t="shared" si="114"/>
        <v>0</v>
      </c>
      <c r="M565" s="61">
        <f t="shared" ca="1" si="119"/>
        <v>-5.1675284330729718E-3</v>
      </c>
      <c r="N565" s="61">
        <f t="shared" ca="1" si="115"/>
        <v>0</v>
      </c>
      <c r="O565" s="177">
        <f t="shared" ca="1" si="116"/>
        <v>0</v>
      </c>
      <c r="P565" s="61">
        <f t="shared" ca="1" si="117"/>
        <v>0</v>
      </c>
      <c r="Q565" s="61">
        <f t="shared" ca="1" si="118"/>
        <v>0</v>
      </c>
      <c r="R565">
        <f t="shared" ca="1" si="120"/>
        <v>5.1675284330729718E-3</v>
      </c>
    </row>
    <row r="566" spans="2:18">
      <c r="B566"/>
      <c r="C566" s="174"/>
      <c r="D566" s="176">
        <f t="shared" si="108"/>
        <v>0</v>
      </c>
      <c r="E566" s="176">
        <f t="shared" si="108"/>
        <v>0</v>
      </c>
      <c r="F566" s="61">
        <f t="shared" si="109"/>
        <v>0</v>
      </c>
      <c r="G566" s="61">
        <f t="shared" si="109"/>
        <v>0</v>
      </c>
      <c r="H566" s="61">
        <f t="shared" si="110"/>
        <v>0</v>
      </c>
      <c r="I566" s="61">
        <f t="shared" si="111"/>
        <v>0</v>
      </c>
      <c r="J566" s="61">
        <f t="shared" si="112"/>
        <v>0</v>
      </c>
      <c r="K566" s="61">
        <f t="shared" si="113"/>
        <v>0</v>
      </c>
      <c r="L566" s="61">
        <f t="shared" si="114"/>
        <v>0</v>
      </c>
      <c r="M566" s="61">
        <f t="shared" ca="1" si="119"/>
        <v>-5.1675284330729718E-3</v>
      </c>
      <c r="N566" s="61">
        <f t="shared" ca="1" si="115"/>
        <v>0</v>
      </c>
      <c r="O566" s="177">
        <f t="shared" ca="1" si="116"/>
        <v>0</v>
      </c>
      <c r="P566" s="61">
        <f t="shared" ca="1" si="117"/>
        <v>0</v>
      </c>
      <c r="Q566" s="61">
        <f t="shared" ca="1" si="118"/>
        <v>0</v>
      </c>
      <c r="R566">
        <f t="shared" ca="1" si="120"/>
        <v>5.1675284330729718E-3</v>
      </c>
    </row>
    <row r="567" spans="2:18">
      <c r="B567"/>
      <c r="C567" s="174"/>
      <c r="D567" s="176">
        <f t="shared" si="108"/>
        <v>0</v>
      </c>
      <c r="E567" s="176">
        <f t="shared" si="108"/>
        <v>0</v>
      </c>
      <c r="F567" s="61">
        <f t="shared" si="109"/>
        <v>0</v>
      </c>
      <c r="G567" s="61">
        <f t="shared" si="109"/>
        <v>0</v>
      </c>
      <c r="H567" s="61">
        <f t="shared" si="110"/>
        <v>0</v>
      </c>
      <c r="I567" s="61">
        <f t="shared" si="111"/>
        <v>0</v>
      </c>
      <c r="J567" s="61">
        <f t="shared" si="112"/>
        <v>0</v>
      </c>
      <c r="K567" s="61">
        <f t="shared" si="113"/>
        <v>0</v>
      </c>
      <c r="L567" s="61">
        <f t="shared" si="114"/>
        <v>0</v>
      </c>
      <c r="M567" s="61">
        <f t="shared" ca="1" si="119"/>
        <v>-5.1675284330729718E-3</v>
      </c>
      <c r="N567" s="61">
        <f t="shared" ca="1" si="115"/>
        <v>0</v>
      </c>
      <c r="O567" s="177">
        <f t="shared" ca="1" si="116"/>
        <v>0</v>
      </c>
      <c r="P567" s="61">
        <f t="shared" ca="1" si="117"/>
        <v>0</v>
      </c>
      <c r="Q567" s="61">
        <f t="shared" ca="1" si="118"/>
        <v>0</v>
      </c>
      <c r="R567">
        <f t="shared" ca="1" si="120"/>
        <v>5.1675284330729718E-3</v>
      </c>
    </row>
    <row r="568" spans="2:18">
      <c r="B568"/>
      <c r="C568" s="174"/>
      <c r="D568" s="176">
        <f t="shared" si="108"/>
        <v>0</v>
      </c>
      <c r="E568" s="176">
        <f t="shared" si="108"/>
        <v>0</v>
      </c>
      <c r="F568" s="61">
        <f t="shared" si="109"/>
        <v>0</v>
      </c>
      <c r="G568" s="61">
        <f t="shared" si="109"/>
        <v>0</v>
      </c>
      <c r="H568" s="61">
        <f t="shared" si="110"/>
        <v>0</v>
      </c>
      <c r="I568" s="61">
        <f t="shared" si="111"/>
        <v>0</v>
      </c>
      <c r="J568" s="61">
        <f t="shared" si="112"/>
        <v>0</v>
      </c>
      <c r="K568" s="61">
        <f t="shared" si="113"/>
        <v>0</v>
      </c>
      <c r="L568" s="61">
        <f t="shared" si="114"/>
        <v>0</v>
      </c>
      <c r="M568" s="61">
        <f t="shared" ca="1" si="119"/>
        <v>-5.1675284330729718E-3</v>
      </c>
      <c r="N568" s="61">
        <f t="shared" ca="1" si="115"/>
        <v>0</v>
      </c>
      <c r="O568" s="177">
        <f t="shared" ca="1" si="116"/>
        <v>0</v>
      </c>
      <c r="P568" s="61">
        <f t="shared" ca="1" si="117"/>
        <v>0</v>
      </c>
      <c r="Q568" s="61">
        <f t="shared" ca="1" si="118"/>
        <v>0</v>
      </c>
      <c r="R568">
        <f t="shared" ca="1" si="120"/>
        <v>5.1675284330729718E-3</v>
      </c>
    </row>
    <row r="569" spans="2:18">
      <c r="B569"/>
      <c r="C569" s="174"/>
      <c r="D569" s="176">
        <f t="shared" si="108"/>
        <v>0</v>
      </c>
      <c r="E569" s="176">
        <f t="shared" si="108"/>
        <v>0</v>
      </c>
      <c r="F569" s="61">
        <f t="shared" si="109"/>
        <v>0</v>
      </c>
      <c r="G569" s="61">
        <f t="shared" si="109"/>
        <v>0</v>
      </c>
      <c r="H569" s="61">
        <f t="shared" si="110"/>
        <v>0</v>
      </c>
      <c r="I569" s="61">
        <f t="shared" si="111"/>
        <v>0</v>
      </c>
      <c r="J569" s="61">
        <f t="shared" si="112"/>
        <v>0</v>
      </c>
      <c r="K569" s="61">
        <f t="shared" si="113"/>
        <v>0</v>
      </c>
      <c r="L569" s="61">
        <f t="shared" si="114"/>
        <v>0</v>
      </c>
      <c r="M569" s="61">
        <f t="shared" ca="1" si="119"/>
        <v>-5.1675284330729718E-3</v>
      </c>
      <c r="N569" s="61">
        <f t="shared" ca="1" si="115"/>
        <v>0</v>
      </c>
      <c r="O569" s="177">
        <f t="shared" ca="1" si="116"/>
        <v>0</v>
      </c>
      <c r="P569" s="61">
        <f t="shared" ca="1" si="117"/>
        <v>0</v>
      </c>
      <c r="Q569" s="61">
        <f t="shared" ca="1" si="118"/>
        <v>0</v>
      </c>
      <c r="R569">
        <f t="shared" ca="1" si="120"/>
        <v>5.1675284330729718E-3</v>
      </c>
    </row>
    <row r="570" spans="2:18">
      <c r="B570"/>
      <c r="C570" s="174"/>
      <c r="D570" s="176">
        <f t="shared" si="108"/>
        <v>0</v>
      </c>
      <c r="E570" s="176">
        <f t="shared" si="108"/>
        <v>0</v>
      </c>
      <c r="F570" s="61">
        <f t="shared" si="109"/>
        <v>0</v>
      </c>
      <c r="G570" s="61">
        <f t="shared" si="109"/>
        <v>0</v>
      </c>
      <c r="H570" s="61">
        <f t="shared" si="110"/>
        <v>0</v>
      </c>
      <c r="I570" s="61">
        <f t="shared" si="111"/>
        <v>0</v>
      </c>
      <c r="J570" s="61">
        <f t="shared" si="112"/>
        <v>0</v>
      </c>
      <c r="K570" s="61">
        <f t="shared" si="113"/>
        <v>0</v>
      </c>
      <c r="L570" s="61">
        <f t="shared" si="114"/>
        <v>0</v>
      </c>
      <c r="M570" s="61">
        <f t="shared" ca="1" si="119"/>
        <v>-5.1675284330729718E-3</v>
      </c>
      <c r="N570" s="61">
        <f t="shared" ca="1" si="115"/>
        <v>0</v>
      </c>
      <c r="O570" s="177">
        <f t="shared" ca="1" si="116"/>
        <v>0</v>
      </c>
      <c r="P570" s="61">
        <f t="shared" ca="1" si="117"/>
        <v>0</v>
      </c>
      <c r="Q570" s="61">
        <f t="shared" ca="1" si="118"/>
        <v>0</v>
      </c>
      <c r="R570">
        <f t="shared" ca="1" si="120"/>
        <v>5.1675284330729718E-3</v>
      </c>
    </row>
    <row r="571" spans="2:18">
      <c r="B571"/>
      <c r="C571" s="174"/>
      <c r="D571" s="176">
        <f t="shared" si="108"/>
        <v>0</v>
      </c>
      <c r="E571" s="176">
        <f t="shared" si="108"/>
        <v>0</v>
      </c>
      <c r="F571" s="61">
        <f t="shared" si="109"/>
        <v>0</v>
      </c>
      <c r="G571" s="61">
        <f t="shared" si="109"/>
        <v>0</v>
      </c>
      <c r="H571" s="61">
        <f t="shared" si="110"/>
        <v>0</v>
      </c>
      <c r="I571" s="61">
        <f t="shared" si="111"/>
        <v>0</v>
      </c>
      <c r="J571" s="61">
        <f t="shared" si="112"/>
        <v>0</v>
      </c>
      <c r="K571" s="61">
        <f t="shared" si="113"/>
        <v>0</v>
      </c>
      <c r="L571" s="61">
        <f t="shared" si="114"/>
        <v>0</v>
      </c>
      <c r="M571" s="61">
        <f t="shared" ca="1" si="119"/>
        <v>-5.1675284330729718E-3</v>
      </c>
      <c r="N571" s="61">
        <f t="shared" ca="1" si="115"/>
        <v>0</v>
      </c>
      <c r="O571" s="177">
        <f t="shared" ca="1" si="116"/>
        <v>0</v>
      </c>
      <c r="P571" s="61">
        <f t="shared" ca="1" si="117"/>
        <v>0</v>
      </c>
      <c r="Q571" s="61">
        <f t="shared" ca="1" si="118"/>
        <v>0</v>
      </c>
      <c r="R571">
        <f t="shared" ca="1" si="120"/>
        <v>5.1675284330729718E-3</v>
      </c>
    </row>
    <row r="572" spans="2:18">
      <c r="B572"/>
      <c r="C572" s="174"/>
      <c r="D572" s="176">
        <f t="shared" si="108"/>
        <v>0</v>
      </c>
      <c r="E572" s="176">
        <f t="shared" si="108"/>
        <v>0</v>
      </c>
      <c r="F572" s="61">
        <f t="shared" si="109"/>
        <v>0</v>
      </c>
      <c r="G572" s="61">
        <f t="shared" si="109"/>
        <v>0</v>
      </c>
      <c r="H572" s="61">
        <f t="shared" si="110"/>
        <v>0</v>
      </c>
      <c r="I572" s="61">
        <f t="shared" si="111"/>
        <v>0</v>
      </c>
      <c r="J572" s="61">
        <f t="shared" si="112"/>
        <v>0</v>
      </c>
      <c r="K572" s="61">
        <f t="shared" si="113"/>
        <v>0</v>
      </c>
      <c r="L572" s="61">
        <f t="shared" si="114"/>
        <v>0</v>
      </c>
      <c r="M572" s="61">
        <f t="shared" ca="1" si="119"/>
        <v>-5.1675284330729718E-3</v>
      </c>
      <c r="N572" s="61">
        <f t="shared" ca="1" si="115"/>
        <v>0</v>
      </c>
      <c r="O572" s="177">
        <f t="shared" ca="1" si="116"/>
        <v>0</v>
      </c>
      <c r="P572" s="61">
        <f t="shared" ca="1" si="117"/>
        <v>0</v>
      </c>
      <c r="Q572" s="61">
        <f t="shared" ca="1" si="118"/>
        <v>0</v>
      </c>
      <c r="R572">
        <f t="shared" ca="1" si="120"/>
        <v>5.1675284330729718E-3</v>
      </c>
    </row>
    <row r="573" spans="2:18">
      <c r="B573"/>
      <c r="C573" s="174"/>
      <c r="D573" s="176">
        <f t="shared" si="108"/>
        <v>0</v>
      </c>
      <c r="E573" s="176">
        <f t="shared" si="108"/>
        <v>0</v>
      </c>
      <c r="F573" s="61">
        <f t="shared" si="109"/>
        <v>0</v>
      </c>
      <c r="G573" s="61">
        <f t="shared" si="109"/>
        <v>0</v>
      </c>
      <c r="H573" s="61">
        <f t="shared" si="110"/>
        <v>0</v>
      </c>
      <c r="I573" s="61">
        <f t="shared" si="111"/>
        <v>0</v>
      </c>
      <c r="J573" s="61">
        <f t="shared" si="112"/>
        <v>0</v>
      </c>
      <c r="K573" s="61">
        <f t="shared" si="113"/>
        <v>0</v>
      </c>
      <c r="L573" s="61">
        <f t="shared" si="114"/>
        <v>0</v>
      </c>
      <c r="M573" s="61">
        <f t="shared" ca="1" si="119"/>
        <v>-5.1675284330729718E-3</v>
      </c>
      <c r="N573" s="61">
        <f t="shared" ca="1" si="115"/>
        <v>0</v>
      </c>
      <c r="O573" s="177">
        <f t="shared" ca="1" si="116"/>
        <v>0</v>
      </c>
      <c r="P573" s="61">
        <f t="shared" ca="1" si="117"/>
        <v>0</v>
      </c>
      <c r="Q573" s="61">
        <f t="shared" ca="1" si="118"/>
        <v>0</v>
      </c>
      <c r="R573">
        <f t="shared" ca="1" si="120"/>
        <v>5.1675284330729718E-3</v>
      </c>
    </row>
    <row r="574" spans="2:18">
      <c r="B574"/>
      <c r="C574" s="174"/>
      <c r="D574" s="176">
        <f t="shared" si="108"/>
        <v>0</v>
      </c>
      <c r="E574" s="176">
        <f t="shared" si="108"/>
        <v>0</v>
      </c>
      <c r="F574" s="61">
        <f t="shared" si="109"/>
        <v>0</v>
      </c>
      <c r="G574" s="61">
        <f t="shared" si="109"/>
        <v>0</v>
      </c>
      <c r="H574" s="61">
        <f t="shared" si="110"/>
        <v>0</v>
      </c>
      <c r="I574" s="61">
        <f t="shared" si="111"/>
        <v>0</v>
      </c>
      <c r="J574" s="61">
        <f t="shared" si="112"/>
        <v>0</v>
      </c>
      <c r="K574" s="61">
        <f t="shared" si="113"/>
        <v>0</v>
      </c>
      <c r="L574" s="61">
        <f t="shared" si="114"/>
        <v>0</v>
      </c>
      <c r="M574" s="61">
        <f t="shared" ca="1" si="119"/>
        <v>-5.1675284330729718E-3</v>
      </c>
      <c r="N574" s="61">
        <f t="shared" ca="1" si="115"/>
        <v>0</v>
      </c>
      <c r="O574" s="177">
        <f t="shared" ca="1" si="116"/>
        <v>0</v>
      </c>
      <c r="P574" s="61">
        <f t="shared" ca="1" si="117"/>
        <v>0</v>
      </c>
      <c r="Q574" s="61">
        <f t="shared" ca="1" si="118"/>
        <v>0</v>
      </c>
      <c r="R574">
        <f t="shared" ca="1" si="120"/>
        <v>5.1675284330729718E-3</v>
      </c>
    </row>
    <row r="575" spans="2:18">
      <c r="B575"/>
      <c r="C575" s="174"/>
      <c r="D575" s="176">
        <f t="shared" si="108"/>
        <v>0</v>
      </c>
      <c r="E575" s="176">
        <f t="shared" si="108"/>
        <v>0</v>
      </c>
      <c r="F575" s="61">
        <f t="shared" si="109"/>
        <v>0</v>
      </c>
      <c r="G575" s="61">
        <f t="shared" si="109"/>
        <v>0</v>
      </c>
      <c r="H575" s="61">
        <f t="shared" si="110"/>
        <v>0</v>
      </c>
      <c r="I575" s="61">
        <f t="shared" si="111"/>
        <v>0</v>
      </c>
      <c r="J575" s="61">
        <f t="shared" si="112"/>
        <v>0</v>
      </c>
      <c r="K575" s="61">
        <f t="shared" si="113"/>
        <v>0</v>
      </c>
      <c r="L575" s="61">
        <f t="shared" si="114"/>
        <v>0</v>
      </c>
      <c r="M575" s="61">
        <f t="shared" ca="1" si="119"/>
        <v>-5.1675284330729718E-3</v>
      </c>
      <c r="N575" s="61">
        <f t="shared" ca="1" si="115"/>
        <v>0</v>
      </c>
      <c r="O575" s="177">
        <f t="shared" ca="1" si="116"/>
        <v>0</v>
      </c>
      <c r="P575" s="61">
        <f t="shared" ca="1" si="117"/>
        <v>0</v>
      </c>
      <c r="Q575" s="61">
        <f t="shared" ca="1" si="118"/>
        <v>0</v>
      </c>
      <c r="R575">
        <f t="shared" ca="1" si="120"/>
        <v>5.1675284330729718E-3</v>
      </c>
    </row>
    <row r="576" spans="2:18">
      <c r="B576"/>
      <c r="C576" s="174"/>
      <c r="D576" s="176">
        <f t="shared" si="108"/>
        <v>0</v>
      </c>
      <c r="E576" s="176">
        <f t="shared" si="108"/>
        <v>0</v>
      </c>
      <c r="F576" s="61">
        <f t="shared" si="109"/>
        <v>0</v>
      </c>
      <c r="G576" s="61">
        <f t="shared" si="109"/>
        <v>0</v>
      </c>
      <c r="H576" s="61">
        <f t="shared" si="110"/>
        <v>0</v>
      </c>
      <c r="I576" s="61">
        <f t="shared" si="111"/>
        <v>0</v>
      </c>
      <c r="J576" s="61">
        <f t="shared" si="112"/>
        <v>0</v>
      </c>
      <c r="K576" s="61">
        <f t="shared" si="113"/>
        <v>0</v>
      </c>
      <c r="L576" s="61">
        <f t="shared" si="114"/>
        <v>0</v>
      </c>
      <c r="M576" s="61">
        <f t="shared" ca="1" si="119"/>
        <v>-5.1675284330729718E-3</v>
      </c>
      <c r="N576" s="61">
        <f t="shared" ca="1" si="115"/>
        <v>0</v>
      </c>
      <c r="O576" s="177">
        <f t="shared" ca="1" si="116"/>
        <v>0</v>
      </c>
      <c r="P576" s="61">
        <f t="shared" ca="1" si="117"/>
        <v>0</v>
      </c>
      <c r="Q576" s="61">
        <f t="shared" ca="1" si="118"/>
        <v>0</v>
      </c>
      <c r="R576">
        <f t="shared" ca="1" si="120"/>
        <v>5.1675284330729718E-3</v>
      </c>
    </row>
    <row r="577" spans="2:18">
      <c r="B577"/>
      <c r="C577" s="174"/>
      <c r="D577" s="176">
        <f t="shared" si="108"/>
        <v>0</v>
      </c>
      <c r="E577" s="176">
        <f t="shared" si="108"/>
        <v>0</v>
      </c>
      <c r="F577" s="61">
        <f t="shared" si="109"/>
        <v>0</v>
      </c>
      <c r="G577" s="61">
        <f t="shared" si="109"/>
        <v>0</v>
      </c>
      <c r="H577" s="61">
        <f t="shared" si="110"/>
        <v>0</v>
      </c>
      <c r="I577" s="61">
        <f t="shared" si="111"/>
        <v>0</v>
      </c>
      <c r="J577" s="61">
        <f t="shared" si="112"/>
        <v>0</v>
      </c>
      <c r="K577" s="61">
        <f t="shared" si="113"/>
        <v>0</v>
      </c>
      <c r="L577" s="61">
        <f t="shared" si="114"/>
        <v>0</v>
      </c>
      <c r="M577" s="61">
        <f t="shared" ca="1" si="119"/>
        <v>-5.1675284330729718E-3</v>
      </c>
      <c r="N577" s="61">
        <f t="shared" ca="1" si="115"/>
        <v>0</v>
      </c>
      <c r="O577" s="177">
        <f t="shared" ca="1" si="116"/>
        <v>0</v>
      </c>
      <c r="P577" s="61">
        <f t="shared" ca="1" si="117"/>
        <v>0</v>
      </c>
      <c r="Q577" s="61">
        <f t="shared" ca="1" si="118"/>
        <v>0</v>
      </c>
      <c r="R577">
        <f t="shared" ca="1" si="120"/>
        <v>5.1675284330729718E-3</v>
      </c>
    </row>
    <row r="578" spans="2:18">
      <c r="B578"/>
      <c r="C578" s="174"/>
      <c r="D578" s="176">
        <f t="shared" si="108"/>
        <v>0</v>
      </c>
      <c r="E578" s="176">
        <f t="shared" si="108"/>
        <v>0</v>
      </c>
      <c r="F578" s="61">
        <f t="shared" si="109"/>
        <v>0</v>
      </c>
      <c r="G578" s="61">
        <f t="shared" si="109"/>
        <v>0</v>
      </c>
      <c r="H578" s="61">
        <f t="shared" si="110"/>
        <v>0</v>
      </c>
      <c r="I578" s="61">
        <f t="shared" si="111"/>
        <v>0</v>
      </c>
      <c r="J578" s="61">
        <f t="shared" si="112"/>
        <v>0</v>
      </c>
      <c r="K578" s="61">
        <f t="shared" si="113"/>
        <v>0</v>
      </c>
      <c r="L578" s="61">
        <f t="shared" si="114"/>
        <v>0</v>
      </c>
      <c r="M578" s="61">
        <f t="shared" ca="1" si="119"/>
        <v>-5.1675284330729718E-3</v>
      </c>
      <c r="N578" s="61">
        <f t="shared" ca="1" si="115"/>
        <v>0</v>
      </c>
      <c r="O578" s="177">
        <f t="shared" ca="1" si="116"/>
        <v>0</v>
      </c>
      <c r="P578" s="61">
        <f t="shared" ca="1" si="117"/>
        <v>0</v>
      </c>
      <c r="Q578" s="61">
        <f t="shared" ca="1" si="118"/>
        <v>0</v>
      </c>
      <c r="R578">
        <f t="shared" ca="1" si="120"/>
        <v>5.1675284330729718E-3</v>
      </c>
    </row>
    <row r="579" spans="2:18">
      <c r="B579"/>
      <c r="C579" s="174"/>
      <c r="D579" s="176">
        <f t="shared" si="108"/>
        <v>0</v>
      </c>
      <c r="E579" s="176">
        <f t="shared" si="108"/>
        <v>0</v>
      </c>
      <c r="F579" s="61">
        <f t="shared" si="109"/>
        <v>0</v>
      </c>
      <c r="G579" s="61">
        <f t="shared" si="109"/>
        <v>0</v>
      </c>
      <c r="H579" s="61">
        <f t="shared" si="110"/>
        <v>0</v>
      </c>
      <c r="I579" s="61">
        <f t="shared" si="111"/>
        <v>0</v>
      </c>
      <c r="J579" s="61">
        <f t="shared" si="112"/>
        <v>0</v>
      </c>
      <c r="K579" s="61">
        <f t="shared" si="113"/>
        <v>0</v>
      </c>
      <c r="L579" s="61">
        <f t="shared" si="114"/>
        <v>0</v>
      </c>
      <c r="M579" s="61">
        <f t="shared" ca="1" si="119"/>
        <v>-5.1675284330729718E-3</v>
      </c>
      <c r="N579" s="61">
        <f t="shared" ca="1" si="115"/>
        <v>0</v>
      </c>
      <c r="O579" s="177">
        <f t="shared" ca="1" si="116"/>
        <v>0</v>
      </c>
      <c r="P579" s="61">
        <f t="shared" ca="1" si="117"/>
        <v>0</v>
      </c>
      <c r="Q579" s="61">
        <f t="shared" ca="1" si="118"/>
        <v>0</v>
      </c>
      <c r="R579">
        <f t="shared" ca="1" si="120"/>
        <v>5.1675284330729718E-3</v>
      </c>
    </row>
    <row r="580" spans="2:18">
      <c r="B580"/>
      <c r="C580" s="174"/>
      <c r="D580" s="176">
        <f t="shared" si="108"/>
        <v>0</v>
      </c>
      <c r="E580" s="176">
        <f t="shared" si="108"/>
        <v>0</v>
      </c>
      <c r="F580" s="61">
        <f t="shared" si="109"/>
        <v>0</v>
      </c>
      <c r="G580" s="61">
        <f t="shared" si="109"/>
        <v>0</v>
      </c>
      <c r="H580" s="61">
        <f t="shared" si="110"/>
        <v>0</v>
      </c>
      <c r="I580" s="61">
        <f t="shared" si="111"/>
        <v>0</v>
      </c>
      <c r="J580" s="61">
        <f t="shared" si="112"/>
        <v>0</v>
      </c>
      <c r="K580" s="61">
        <f t="shared" si="113"/>
        <v>0</v>
      </c>
      <c r="L580" s="61">
        <f t="shared" si="114"/>
        <v>0</v>
      </c>
      <c r="M580" s="61">
        <f t="shared" ca="1" si="119"/>
        <v>-5.1675284330729718E-3</v>
      </c>
      <c r="N580" s="61">
        <f t="shared" ca="1" si="115"/>
        <v>0</v>
      </c>
      <c r="O580" s="177">
        <f t="shared" ca="1" si="116"/>
        <v>0</v>
      </c>
      <c r="P580" s="61">
        <f t="shared" ca="1" si="117"/>
        <v>0</v>
      </c>
      <c r="Q580" s="61">
        <f t="shared" ca="1" si="118"/>
        <v>0</v>
      </c>
      <c r="R580">
        <f t="shared" ca="1" si="120"/>
        <v>5.1675284330729718E-3</v>
      </c>
    </row>
    <row r="581" spans="2:18">
      <c r="B581"/>
      <c r="C581" s="174"/>
      <c r="D581" s="176">
        <f t="shared" si="108"/>
        <v>0</v>
      </c>
      <c r="E581" s="176">
        <f t="shared" si="108"/>
        <v>0</v>
      </c>
      <c r="F581" s="61">
        <f t="shared" si="109"/>
        <v>0</v>
      </c>
      <c r="G581" s="61">
        <f t="shared" si="109"/>
        <v>0</v>
      </c>
      <c r="H581" s="61">
        <f t="shared" si="110"/>
        <v>0</v>
      </c>
      <c r="I581" s="61">
        <f t="shared" si="111"/>
        <v>0</v>
      </c>
      <c r="J581" s="61">
        <f t="shared" si="112"/>
        <v>0</v>
      </c>
      <c r="K581" s="61">
        <f t="shared" si="113"/>
        <v>0</v>
      </c>
      <c r="L581" s="61">
        <f t="shared" si="114"/>
        <v>0</v>
      </c>
      <c r="M581" s="61">
        <f t="shared" ca="1" si="119"/>
        <v>-5.1675284330729718E-3</v>
      </c>
      <c r="N581" s="61">
        <f t="shared" ca="1" si="115"/>
        <v>0</v>
      </c>
      <c r="O581" s="177">
        <f t="shared" ca="1" si="116"/>
        <v>0</v>
      </c>
      <c r="P581" s="61">
        <f t="shared" ca="1" si="117"/>
        <v>0</v>
      </c>
      <c r="Q581" s="61">
        <f t="shared" ca="1" si="118"/>
        <v>0</v>
      </c>
      <c r="R581">
        <f t="shared" ca="1" si="120"/>
        <v>5.1675284330729718E-3</v>
      </c>
    </row>
    <row r="582" spans="2:18">
      <c r="B582"/>
      <c r="C582" s="174"/>
      <c r="D582" s="176">
        <f t="shared" si="108"/>
        <v>0</v>
      </c>
      <c r="E582" s="176">
        <f t="shared" si="108"/>
        <v>0</v>
      </c>
      <c r="F582" s="61">
        <f t="shared" si="109"/>
        <v>0</v>
      </c>
      <c r="G582" s="61">
        <f t="shared" si="109"/>
        <v>0</v>
      </c>
      <c r="H582" s="61">
        <f t="shared" si="110"/>
        <v>0</v>
      </c>
      <c r="I582" s="61">
        <f t="shared" si="111"/>
        <v>0</v>
      </c>
      <c r="J582" s="61">
        <f t="shared" si="112"/>
        <v>0</v>
      </c>
      <c r="K582" s="61">
        <f t="shared" si="113"/>
        <v>0</v>
      </c>
      <c r="L582" s="61">
        <f t="shared" si="114"/>
        <v>0</v>
      </c>
      <c r="M582" s="61">
        <f t="shared" ca="1" si="119"/>
        <v>-5.1675284330729718E-3</v>
      </c>
      <c r="N582" s="61">
        <f t="shared" ca="1" si="115"/>
        <v>0</v>
      </c>
      <c r="O582" s="177">
        <f t="shared" ca="1" si="116"/>
        <v>0</v>
      </c>
      <c r="P582" s="61">
        <f t="shared" ca="1" si="117"/>
        <v>0</v>
      </c>
      <c r="Q582" s="61">
        <f t="shared" ca="1" si="118"/>
        <v>0</v>
      </c>
      <c r="R582">
        <f t="shared" ca="1" si="120"/>
        <v>5.1675284330729718E-3</v>
      </c>
    </row>
    <row r="583" spans="2:18">
      <c r="B583"/>
      <c r="C583" s="174"/>
      <c r="D583" s="176">
        <f t="shared" si="108"/>
        <v>0</v>
      </c>
      <c r="E583" s="176">
        <f t="shared" si="108"/>
        <v>0</v>
      </c>
      <c r="F583" s="61">
        <f t="shared" si="109"/>
        <v>0</v>
      </c>
      <c r="G583" s="61">
        <f t="shared" si="109"/>
        <v>0</v>
      </c>
      <c r="H583" s="61">
        <f t="shared" si="110"/>
        <v>0</v>
      </c>
      <c r="I583" s="61">
        <f t="shared" si="111"/>
        <v>0</v>
      </c>
      <c r="J583" s="61">
        <f t="shared" si="112"/>
        <v>0</v>
      </c>
      <c r="K583" s="61">
        <f t="shared" si="113"/>
        <v>0</v>
      </c>
      <c r="L583" s="61">
        <f t="shared" si="114"/>
        <v>0</v>
      </c>
      <c r="M583" s="61">
        <f t="shared" ca="1" si="119"/>
        <v>-5.1675284330729718E-3</v>
      </c>
      <c r="N583" s="61">
        <f t="shared" ca="1" si="115"/>
        <v>0</v>
      </c>
      <c r="O583" s="177">
        <f t="shared" ca="1" si="116"/>
        <v>0</v>
      </c>
      <c r="P583" s="61">
        <f t="shared" ca="1" si="117"/>
        <v>0</v>
      </c>
      <c r="Q583" s="61">
        <f t="shared" ca="1" si="118"/>
        <v>0</v>
      </c>
      <c r="R583">
        <f t="shared" ca="1" si="120"/>
        <v>5.1675284330729718E-3</v>
      </c>
    </row>
    <row r="584" spans="2:18">
      <c r="B584"/>
      <c r="C584" s="174"/>
      <c r="D584" s="176">
        <f t="shared" si="108"/>
        <v>0</v>
      </c>
      <c r="E584" s="176">
        <f t="shared" si="108"/>
        <v>0</v>
      </c>
      <c r="F584" s="61">
        <f t="shared" si="109"/>
        <v>0</v>
      </c>
      <c r="G584" s="61">
        <f t="shared" si="109"/>
        <v>0</v>
      </c>
      <c r="H584" s="61">
        <f t="shared" si="110"/>
        <v>0</v>
      </c>
      <c r="I584" s="61">
        <f t="shared" si="111"/>
        <v>0</v>
      </c>
      <c r="J584" s="61">
        <f t="shared" si="112"/>
        <v>0</v>
      </c>
      <c r="K584" s="61">
        <f t="shared" si="113"/>
        <v>0</v>
      </c>
      <c r="L584" s="61">
        <f t="shared" si="114"/>
        <v>0</v>
      </c>
      <c r="M584" s="61">
        <f t="shared" ca="1" si="119"/>
        <v>-5.1675284330729718E-3</v>
      </c>
      <c r="N584" s="61">
        <f t="shared" ca="1" si="115"/>
        <v>0</v>
      </c>
      <c r="O584" s="177">
        <f t="shared" ca="1" si="116"/>
        <v>0</v>
      </c>
      <c r="P584" s="61">
        <f t="shared" ca="1" si="117"/>
        <v>0</v>
      </c>
      <c r="Q584" s="61">
        <f t="shared" ca="1" si="118"/>
        <v>0</v>
      </c>
      <c r="R584">
        <f t="shared" ca="1" si="120"/>
        <v>5.1675284330729718E-3</v>
      </c>
    </row>
    <row r="585" spans="2:18">
      <c r="B585"/>
      <c r="C585" s="174"/>
      <c r="D585" s="176">
        <f t="shared" si="108"/>
        <v>0</v>
      </c>
      <c r="E585" s="176">
        <f t="shared" si="108"/>
        <v>0</v>
      </c>
      <c r="F585" s="61">
        <f t="shared" si="109"/>
        <v>0</v>
      </c>
      <c r="G585" s="61">
        <f t="shared" si="109"/>
        <v>0</v>
      </c>
      <c r="H585" s="61">
        <f t="shared" si="110"/>
        <v>0</v>
      </c>
      <c r="I585" s="61">
        <f t="shared" si="111"/>
        <v>0</v>
      </c>
      <c r="J585" s="61">
        <f t="shared" si="112"/>
        <v>0</v>
      </c>
      <c r="K585" s="61">
        <f t="shared" si="113"/>
        <v>0</v>
      </c>
      <c r="L585" s="61">
        <f t="shared" si="114"/>
        <v>0</v>
      </c>
      <c r="M585" s="61">
        <f t="shared" ca="1" si="119"/>
        <v>-5.1675284330729718E-3</v>
      </c>
      <c r="N585" s="61">
        <f t="shared" ca="1" si="115"/>
        <v>0</v>
      </c>
      <c r="O585" s="177">
        <f t="shared" ca="1" si="116"/>
        <v>0</v>
      </c>
      <c r="P585" s="61">
        <f t="shared" ca="1" si="117"/>
        <v>0</v>
      </c>
      <c r="Q585" s="61">
        <f t="shared" ca="1" si="118"/>
        <v>0</v>
      </c>
      <c r="R585">
        <f t="shared" ca="1" si="120"/>
        <v>5.1675284330729718E-3</v>
      </c>
    </row>
    <row r="586" spans="2:18">
      <c r="B586"/>
      <c r="C586" s="174"/>
      <c r="D586" s="176">
        <f t="shared" si="108"/>
        <v>0</v>
      </c>
      <c r="E586" s="176">
        <f t="shared" si="108"/>
        <v>0</v>
      </c>
      <c r="F586" s="61">
        <f t="shared" si="109"/>
        <v>0</v>
      </c>
      <c r="G586" s="61">
        <f t="shared" si="109"/>
        <v>0</v>
      </c>
      <c r="H586" s="61">
        <f t="shared" si="110"/>
        <v>0</v>
      </c>
      <c r="I586" s="61">
        <f t="shared" si="111"/>
        <v>0</v>
      </c>
      <c r="J586" s="61">
        <f t="shared" si="112"/>
        <v>0</v>
      </c>
      <c r="K586" s="61">
        <f t="shared" si="113"/>
        <v>0</v>
      </c>
      <c r="L586" s="61">
        <f t="shared" si="114"/>
        <v>0</v>
      </c>
      <c r="M586" s="61">
        <f t="shared" ca="1" si="119"/>
        <v>-5.1675284330729718E-3</v>
      </c>
      <c r="N586" s="61">
        <f t="shared" ca="1" si="115"/>
        <v>0</v>
      </c>
      <c r="O586" s="177">
        <f t="shared" ca="1" si="116"/>
        <v>0</v>
      </c>
      <c r="P586" s="61">
        <f t="shared" ca="1" si="117"/>
        <v>0</v>
      </c>
      <c r="Q586" s="61">
        <f t="shared" ca="1" si="118"/>
        <v>0</v>
      </c>
      <c r="R586">
        <f t="shared" ca="1" si="120"/>
        <v>5.1675284330729718E-3</v>
      </c>
    </row>
    <row r="587" spans="2:18">
      <c r="B587"/>
      <c r="C587" s="174"/>
      <c r="D587" s="176">
        <f t="shared" si="108"/>
        <v>0</v>
      </c>
      <c r="E587" s="176">
        <f t="shared" si="108"/>
        <v>0</v>
      </c>
      <c r="F587" s="61">
        <f t="shared" si="109"/>
        <v>0</v>
      </c>
      <c r="G587" s="61">
        <f t="shared" si="109"/>
        <v>0</v>
      </c>
      <c r="H587" s="61">
        <f t="shared" si="110"/>
        <v>0</v>
      </c>
      <c r="I587" s="61">
        <f t="shared" si="111"/>
        <v>0</v>
      </c>
      <c r="J587" s="61">
        <f t="shared" si="112"/>
        <v>0</v>
      </c>
      <c r="K587" s="61">
        <f t="shared" si="113"/>
        <v>0</v>
      </c>
      <c r="L587" s="61">
        <f t="shared" si="114"/>
        <v>0</v>
      </c>
      <c r="M587" s="61">
        <f t="shared" ca="1" si="119"/>
        <v>-5.1675284330729718E-3</v>
      </c>
      <c r="N587" s="61">
        <f t="shared" ca="1" si="115"/>
        <v>0</v>
      </c>
      <c r="O587" s="177">
        <f t="shared" ca="1" si="116"/>
        <v>0</v>
      </c>
      <c r="P587" s="61">
        <f t="shared" ca="1" si="117"/>
        <v>0</v>
      </c>
      <c r="Q587" s="61">
        <f t="shared" ca="1" si="118"/>
        <v>0</v>
      </c>
      <c r="R587">
        <f t="shared" ca="1" si="120"/>
        <v>5.1675284330729718E-3</v>
      </c>
    </row>
    <row r="588" spans="2:18">
      <c r="B588"/>
      <c r="C588" s="174"/>
      <c r="D588" s="176">
        <f t="shared" si="108"/>
        <v>0</v>
      </c>
      <c r="E588" s="176">
        <f t="shared" si="108"/>
        <v>0</v>
      </c>
      <c r="F588" s="61">
        <f t="shared" si="109"/>
        <v>0</v>
      </c>
      <c r="G588" s="61">
        <f t="shared" si="109"/>
        <v>0</v>
      </c>
      <c r="H588" s="61">
        <f t="shared" si="110"/>
        <v>0</v>
      </c>
      <c r="I588" s="61">
        <f t="shared" si="111"/>
        <v>0</v>
      </c>
      <c r="J588" s="61">
        <f t="shared" si="112"/>
        <v>0</v>
      </c>
      <c r="K588" s="61">
        <f t="shared" si="113"/>
        <v>0</v>
      </c>
      <c r="L588" s="61">
        <f t="shared" si="114"/>
        <v>0</v>
      </c>
      <c r="M588" s="61">
        <f t="shared" ca="1" si="119"/>
        <v>-5.1675284330729718E-3</v>
      </c>
      <c r="N588" s="61">
        <f t="shared" ca="1" si="115"/>
        <v>0</v>
      </c>
      <c r="O588" s="177">
        <f t="shared" ca="1" si="116"/>
        <v>0</v>
      </c>
      <c r="P588" s="61">
        <f t="shared" ca="1" si="117"/>
        <v>0</v>
      </c>
      <c r="Q588" s="61">
        <f t="shared" ca="1" si="118"/>
        <v>0</v>
      </c>
      <c r="R588">
        <f t="shared" ca="1" si="120"/>
        <v>5.1675284330729718E-3</v>
      </c>
    </row>
    <row r="589" spans="2:18">
      <c r="B589"/>
      <c r="C589" s="174"/>
      <c r="D589" s="176">
        <f t="shared" si="108"/>
        <v>0</v>
      </c>
      <c r="E589" s="176">
        <f t="shared" si="108"/>
        <v>0</v>
      </c>
      <c r="F589" s="61">
        <f t="shared" si="109"/>
        <v>0</v>
      </c>
      <c r="G589" s="61">
        <f t="shared" si="109"/>
        <v>0</v>
      </c>
      <c r="H589" s="61">
        <f t="shared" si="110"/>
        <v>0</v>
      </c>
      <c r="I589" s="61">
        <f t="shared" si="111"/>
        <v>0</v>
      </c>
      <c r="J589" s="61">
        <f t="shared" si="112"/>
        <v>0</v>
      </c>
      <c r="K589" s="61">
        <f t="shared" si="113"/>
        <v>0</v>
      </c>
      <c r="L589" s="61">
        <f t="shared" si="114"/>
        <v>0</v>
      </c>
      <c r="M589" s="61">
        <f t="shared" ca="1" si="119"/>
        <v>-5.1675284330729718E-3</v>
      </c>
      <c r="N589" s="61">
        <f t="shared" ca="1" si="115"/>
        <v>0</v>
      </c>
      <c r="O589" s="177">
        <f t="shared" ca="1" si="116"/>
        <v>0</v>
      </c>
      <c r="P589" s="61">
        <f t="shared" ca="1" si="117"/>
        <v>0</v>
      </c>
      <c r="Q589" s="61">
        <f t="shared" ca="1" si="118"/>
        <v>0</v>
      </c>
      <c r="R589">
        <f t="shared" ca="1" si="120"/>
        <v>5.1675284330729718E-3</v>
      </c>
    </row>
    <row r="590" spans="2:18">
      <c r="B590"/>
      <c r="C590" s="174"/>
      <c r="D590" s="176">
        <f t="shared" si="108"/>
        <v>0</v>
      </c>
      <c r="E590" s="176">
        <f t="shared" si="108"/>
        <v>0</v>
      </c>
      <c r="F590" s="61">
        <f t="shared" si="109"/>
        <v>0</v>
      </c>
      <c r="G590" s="61">
        <f t="shared" si="109"/>
        <v>0</v>
      </c>
      <c r="H590" s="61">
        <f t="shared" si="110"/>
        <v>0</v>
      </c>
      <c r="I590" s="61">
        <f t="shared" si="111"/>
        <v>0</v>
      </c>
      <c r="J590" s="61">
        <f t="shared" si="112"/>
        <v>0</v>
      </c>
      <c r="K590" s="61">
        <f t="shared" si="113"/>
        <v>0</v>
      </c>
      <c r="L590" s="61">
        <f t="shared" si="114"/>
        <v>0</v>
      </c>
      <c r="M590" s="61">
        <f t="shared" ca="1" si="119"/>
        <v>-5.1675284330729718E-3</v>
      </c>
      <c r="N590" s="61">
        <f t="shared" ca="1" si="115"/>
        <v>0</v>
      </c>
      <c r="O590" s="177">
        <f t="shared" ca="1" si="116"/>
        <v>0</v>
      </c>
      <c r="P590" s="61">
        <f t="shared" ca="1" si="117"/>
        <v>0</v>
      </c>
      <c r="Q590" s="61">
        <f t="shared" ca="1" si="118"/>
        <v>0</v>
      </c>
      <c r="R590">
        <f t="shared" ca="1" si="120"/>
        <v>5.1675284330729718E-3</v>
      </c>
    </row>
    <row r="591" spans="2:18">
      <c r="B591"/>
      <c r="C591" s="174"/>
      <c r="D591" s="176">
        <f t="shared" ref="D591:E654" si="121">A591/A$18</f>
        <v>0</v>
      </c>
      <c r="E591" s="176">
        <f t="shared" si="121"/>
        <v>0</v>
      </c>
      <c r="F591" s="61">
        <f t="shared" ref="F591:G654" si="122">$C591*D591</f>
        <v>0</v>
      </c>
      <c r="G591" s="61">
        <f t="shared" si="122"/>
        <v>0</v>
      </c>
      <c r="H591" s="61">
        <f t="shared" si="110"/>
        <v>0</v>
      </c>
      <c r="I591" s="61">
        <f t="shared" si="111"/>
        <v>0</v>
      </c>
      <c r="J591" s="61">
        <f t="shared" si="112"/>
        <v>0</v>
      </c>
      <c r="K591" s="61">
        <f t="shared" si="113"/>
        <v>0</v>
      </c>
      <c r="L591" s="61">
        <f t="shared" si="114"/>
        <v>0</v>
      </c>
      <c r="M591" s="61">
        <f t="shared" ca="1" si="119"/>
        <v>-5.1675284330729718E-3</v>
      </c>
      <c r="N591" s="61">
        <f t="shared" ca="1" si="115"/>
        <v>0</v>
      </c>
      <c r="O591" s="177">
        <f t="shared" ca="1" si="116"/>
        <v>0</v>
      </c>
      <c r="P591" s="61">
        <f t="shared" ca="1" si="117"/>
        <v>0</v>
      </c>
      <c r="Q591" s="61">
        <f t="shared" ca="1" si="118"/>
        <v>0</v>
      </c>
      <c r="R591">
        <f t="shared" ca="1" si="120"/>
        <v>5.1675284330729718E-3</v>
      </c>
    </row>
    <row r="592" spans="2:18">
      <c r="B592"/>
      <c r="C592" s="174"/>
      <c r="D592" s="176">
        <f t="shared" si="121"/>
        <v>0</v>
      </c>
      <c r="E592" s="176">
        <f t="shared" si="121"/>
        <v>0</v>
      </c>
      <c r="F592" s="61">
        <f t="shared" si="122"/>
        <v>0</v>
      </c>
      <c r="G592" s="61">
        <f t="shared" si="122"/>
        <v>0</v>
      </c>
      <c r="H592" s="61">
        <f t="shared" ref="H592:H655" si="123">C592*D592*D592</f>
        <v>0</v>
      </c>
      <c r="I592" s="61">
        <f t="shared" ref="I592:I655" si="124">C592*D592*D592*D592</f>
        <v>0</v>
      </c>
      <c r="J592" s="61">
        <f t="shared" ref="J592:J655" si="125">C592*D592*D592*D592*D592</f>
        <v>0</v>
      </c>
      <c r="K592" s="61">
        <f t="shared" ref="K592:K655" si="126">C592*E592*D592</f>
        <v>0</v>
      </c>
      <c r="L592" s="61">
        <f t="shared" ref="L592:L655" si="127">C592*E592*D592*D592</f>
        <v>0</v>
      </c>
      <c r="M592" s="61">
        <f t="shared" ca="1" si="119"/>
        <v>-5.1675284330729718E-3</v>
      </c>
      <c r="N592" s="61">
        <f t="shared" ref="N592:N655" ca="1" si="128">C592*(M592-E592)^2</f>
        <v>0</v>
      </c>
      <c r="O592" s="177">
        <f t="shared" ref="O592:O655" ca="1" si="129">(C592*O$1-O$2*F592+O$3*H592)^2</f>
        <v>0</v>
      </c>
      <c r="P592" s="61">
        <f t="shared" ref="P592:P655" ca="1" si="130">(-C592*O$2+O$4*F592-O$5*H592)^2</f>
        <v>0</v>
      </c>
      <c r="Q592" s="61">
        <f t="shared" ref="Q592:Q655" ca="1" si="131">+(C592*O$3-F592*O$5+H592*O$6)^2</f>
        <v>0</v>
      </c>
      <c r="R592">
        <f t="shared" ca="1" si="120"/>
        <v>5.1675284330729718E-3</v>
      </c>
    </row>
    <row r="593" spans="2:18">
      <c r="B593"/>
      <c r="C593" s="174"/>
      <c r="D593" s="176">
        <f t="shared" si="121"/>
        <v>0</v>
      </c>
      <c r="E593" s="176">
        <f t="shared" si="121"/>
        <v>0</v>
      </c>
      <c r="F593" s="61">
        <f t="shared" si="122"/>
        <v>0</v>
      </c>
      <c r="G593" s="61">
        <f t="shared" si="122"/>
        <v>0</v>
      </c>
      <c r="H593" s="61">
        <f t="shared" si="123"/>
        <v>0</v>
      </c>
      <c r="I593" s="61">
        <f t="shared" si="124"/>
        <v>0</v>
      </c>
      <c r="J593" s="61">
        <f t="shared" si="125"/>
        <v>0</v>
      </c>
      <c r="K593" s="61">
        <f t="shared" si="126"/>
        <v>0</v>
      </c>
      <c r="L593" s="61">
        <f t="shared" si="127"/>
        <v>0</v>
      </c>
      <c r="M593" s="61">
        <f t="shared" ca="1" si="119"/>
        <v>-5.1675284330729718E-3</v>
      </c>
      <c r="N593" s="61">
        <f t="shared" ca="1" si="128"/>
        <v>0</v>
      </c>
      <c r="O593" s="177">
        <f t="shared" ca="1" si="129"/>
        <v>0</v>
      </c>
      <c r="P593" s="61">
        <f t="shared" ca="1" si="130"/>
        <v>0</v>
      </c>
      <c r="Q593" s="61">
        <f t="shared" ca="1" si="131"/>
        <v>0</v>
      </c>
      <c r="R593">
        <f t="shared" ca="1" si="120"/>
        <v>5.1675284330729718E-3</v>
      </c>
    </row>
    <row r="594" spans="2:18">
      <c r="B594"/>
      <c r="C594" s="174"/>
      <c r="D594" s="176">
        <f t="shared" si="121"/>
        <v>0</v>
      </c>
      <c r="E594" s="176">
        <f t="shared" si="121"/>
        <v>0</v>
      </c>
      <c r="F594" s="61">
        <f t="shared" si="122"/>
        <v>0</v>
      </c>
      <c r="G594" s="61">
        <f t="shared" si="122"/>
        <v>0</v>
      </c>
      <c r="H594" s="61">
        <f t="shared" si="123"/>
        <v>0</v>
      </c>
      <c r="I594" s="61">
        <f t="shared" si="124"/>
        <v>0</v>
      </c>
      <c r="J594" s="61">
        <f t="shared" si="125"/>
        <v>0</v>
      </c>
      <c r="K594" s="61">
        <f t="shared" si="126"/>
        <v>0</v>
      </c>
      <c r="L594" s="61">
        <f t="shared" si="127"/>
        <v>0</v>
      </c>
      <c r="M594" s="61">
        <f t="shared" ca="1" si="119"/>
        <v>-5.1675284330729718E-3</v>
      </c>
      <c r="N594" s="61">
        <f t="shared" ca="1" si="128"/>
        <v>0</v>
      </c>
      <c r="O594" s="177">
        <f t="shared" ca="1" si="129"/>
        <v>0</v>
      </c>
      <c r="P594" s="61">
        <f t="shared" ca="1" si="130"/>
        <v>0</v>
      </c>
      <c r="Q594" s="61">
        <f t="shared" ca="1" si="131"/>
        <v>0</v>
      </c>
      <c r="R594">
        <f t="shared" ca="1" si="120"/>
        <v>5.1675284330729718E-3</v>
      </c>
    </row>
    <row r="595" spans="2:18">
      <c r="B595"/>
      <c r="C595" s="174"/>
      <c r="D595" s="176">
        <f t="shared" si="121"/>
        <v>0</v>
      </c>
      <c r="E595" s="176">
        <f t="shared" si="121"/>
        <v>0</v>
      </c>
      <c r="F595" s="61">
        <f t="shared" si="122"/>
        <v>0</v>
      </c>
      <c r="G595" s="61">
        <f t="shared" si="122"/>
        <v>0</v>
      </c>
      <c r="H595" s="61">
        <f t="shared" si="123"/>
        <v>0</v>
      </c>
      <c r="I595" s="61">
        <f t="shared" si="124"/>
        <v>0</v>
      </c>
      <c r="J595" s="61">
        <f t="shared" si="125"/>
        <v>0</v>
      </c>
      <c r="K595" s="61">
        <f t="shared" si="126"/>
        <v>0</v>
      </c>
      <c r="L595" s="61">
        <f t="shared" si="127"/>
        <v>0</v>
      </c>
      <c r="M595" s="61">
        <f t="shared" ca="1" si="119"/>
        <v>-5.1675284330729718E-3</v>
      </c>
      <c r="N595" s="61">
        <f t="shared" ca="1" si="128"/>
        <v>0</v>
      </c>
      <c r="O595" s="177">
        <f t="shared" ca="1" si="129"/>
        <v>0</v>
      </c>
      <c r="P595" s="61">
        <f t="shared" ca="1" si="130"/>
        <v>0</v>
      </c>
      <c r="Q595" s="61">
        <f t="shared" ca="1" si="131"/>
        <v>0</v>
      </c>
      <c r="R595">
        <f t="shared" ca="1" si="120"/>
        <v>5.1675284330729718E-3</v>
      </c>
    </row>
    <row r="596" spans="2:18">
      <c r="B596"/>
      <c r="C596" s="174"/>
      <c r="D596" s="176">
        <f t="shared" si="121"/>
        <v>0</v>
      </c>
      <c r="E596" s="176">
        <f t="shared" si="121"/>
        <v>0</v>
      </c>
      <c r="F596" s="61">
        <f t="shared" si="122"/>
        <v>0</v>
      </c>
      <c r="G596" s="61">
        <f t="shared" si="122"/>
        <v>0</v>
      </c>
      <c r="H596" s="61">
        <f t="shared" si="123"/>
        <v>0</v>
      </c>
      <c r="I596" s="61">
        <f t="shared" si="124"/>
        <v>0</v>
      </c>
      <c r="J596" s="61">
        <f t="shared" si="125"/>
        <v>0</v>
      </c>
      <c r="K596" s="61">
        <f t="shared" si="126"/>
        <v>0</v>
      </c>
      <c r="L596" s="61">
        <f t="shared" si="127"/>
        <v>0</v>
      </c>
      <c r="M596" s="61">
        <f t="shared" ca="1" si="119"/>
        <v>-5.1675284330729718E-3</v>
      </c>
      <c r="N596" s="61">
        <f t="shared" ca="1" si="128"/>
        <v>0</v>
      </c>
      <c r="O596" s="177">
        <f t="shared" ca="1" si="129"/>
        <v>0</v>
      </c>
      <c r="P596" s="61">
        <f t="shared" ca="1" si="130"/>
        <v>0</v>
      </c>
      <c r="Q596" s="61">
        <f t="shared" ca="1" si="131"/>
        <v>0</v>
      </c>
      <c r="R596">
        <f t="shared" ca="1" si="120"/>
        <v>5.1675284330729718E-3</v>
      </c>
    </row>
    <row r="597" spans="2:18">
      <c r="B597"/>
      <c r="C597" s="174"/>
      <c r="D597" s="176">
        <f t="shared" si="121"/>
        <v>0</v>
      </c>
      <c r="E597" s="176">
        <f t="shared" si="121"/>
        <v>0</v>
      </c>
      <c r="F597" s="61">
        <f t="shared" si="122"/>
        <v>0</v>
      </c>
      <c r="G597" s="61">
        <f t="shared" si="122"/>
        <v>0</v>
      </c>
      <c r="H597" s="61">
        <f t="shared" si="123"/>
        <v>0</v>
      </c>
      <c r="I597" s="61">
        <f t="shared" si="124"/>
        <v>0</v>
      </c>
      <c r="J597" s="61">
        <f t="shared" si="125"/>
        <v>0</v>
      </c>
      <c r="K597" s="61">
        <f t="shared" si="126"/>
        <v>0</v>
      </c>
      <c r="L597" s="61">
        <f t="shared" si="127"/>
        <v>0</v>
      </c>
      <c r="M597" s="61">
        <f t="shared" ref="M597:M660" ca="1" si="132">+E$4+E$5*D597+E$6*D597^2</f>
        <v>-5.1675284330729718E-3</v>
      </c>
      <c r="N597" s="61">
        <f t="shared" ca="1" si="128"/>
        <v>0</v>
      </c>
      <c r="O597" s="177">
        <f t="shared" ca="1" si="129"/>
        <v>0</v>
      </c>
      <c r="P597" s="61">
        <f t="shared" ca="1" si="130"/>
        <v>0</v>
      </c>
      <c r="Q597" s="61">
        <f t="shared" ca="1" si="131"/>
        <v>0</v>
      </c>
      <c r="R597">
        <f t="shared" ref="R597:R660" ca="1" si="133">+E597-M597</f>
        <v>5.1675284330729718E-3</v>
      </c>
    </row>
    <row r="598" spans="2:18">
      <c r="B598"/>
      <c r="C598" s="174"/>
      <c r="D598" s="176">
        <f t="shared" si="121"/>
        <v>0</v>
      </c>
      <c r="E598" s="176">
        <f t="shared" si="121"/>
        <v>0</v>
      </c>
      <c r="F598" s="61">
        <f t="shared" si="122"/>
        <v>0</v>
      </c>
      <c r="G598" s="61">
        <f t="shared" si="122"/>
        <v>0</v>
      </c>
      <c r="H598" s="61">
        <f t="shared" si="123"/>
        <v>0</v>
      </c>
      <c r="I598" s="61">
        <f t="shared" si="124"/>
        <v>0</v>
      </c>
      <c r="J598" s="61">
        <f t="shared" si="125"/>
        <v>0</v>
      </c>
      <c r="K598" s="61">
        <f t="shared" si="126"/>
        <v>0</v>
      </c>
      <c r="L598" s="61">
        <f t="shared" si="127"/>
        <v>0</v>
      </c>
      <c r="M598" s="61">
        <f t="shared" ca="1" si="132"/>
        <v>-5.1675284330729718E-3</v>
      </c>
      <c r="N598" s="61">
        <f t="shared" ca="1" si="128"/>
        <v>0</v>
      </c>
      <c r="O598" s="177">
        <f t="shared" ca="1" si="129"/>
        <v>0</v>
      </c>
      <c r="P598" s="61">
        <f t="shared" ca="1" si="130"/>
        <v>0</v>
      </c>
      <c r="Q598" s="61">
        <f t="shared" ca="1" si="131"/>
        <v>0</v>
      </c>
      <c r="R598">
        <f t="shared" ca="1" si="133"/>
        <v>5.1675284330729718E-3</v>
      </c>
    </row>
    <row r="599" spans="2:18">
      <c r="B599"/>
      <c r="C599" s="174"/>
      <c r="D599" s="176">
        <f t="shared" si="121"/>
        <v>0</v>
      </c>
      <c r="E599" s="176">
        <f t="shared" si="121"/>
        <v>0</v>
      </c>
      <c r="F599" s="61">
        <f t="shared" si="122"/>
        <v>0</v>
      </c>
      <c r="G599" s="61">
        <f t="shared" si="122"/>
        <v>0</v>
      </c>
      <c r="H599" s="61">
        <f t="shared" si="123"/>
        <v>0</v>
      </c>
      <c r="I599" s="61">
        <f t="shared" si="124"/>
        <v>0</v>
      </c>
      <c r="J599" s="61">
        <f t="shared" si="125"/>
        <v>0</v>
      </c>
      <c r="K599" s="61">
        <f t="shared" si="126"/>
        <v>0</v>
      </c>
      <c r="L599" s="61">
        <f t="shared" si="127"/>
        <v>0</v>
      </c>
      <c r="M599" s="61">
        <f t="shared" ca="1" si="132"/>
        <v>-5.1675284330729718E-3</v>
      </c>
      <c r="N599" s="61">
        <f t="shared" ca="1" si="128"/>
        <v>0</v>
      </c>
      <c r="O599" s="177">
        <f t="shared" ca="1" si="129"/>
        <v>0</v>
      </c>
      <c r="P599" s="61">
        <f t="shared" ca="1" si="130"/>
        <v>0</v>
      </c>
      <c r="Q599" s="61">
        <f t="shared" ca="1" si="131"/>
        <v>0</v>
      </c>
      <c r="R599">
        <f t="shared" ca="1" si="133"/>
        <v>5.1675284330729718E-3</v>
      </c>
    </row>
    <row r="600" spans="2:18">
      <c r="B600"/>
      <c r="C600" s="174"/>
      <c r="D600" s="176">
        <f t="shared" si="121"/>
        <v>0</v>
      </c>
      <c r="E600" s="176">
        <f t="shared" si="121"/>
        <v>0</v>
      </c>
      <c r="F600" s="61">
        <f t="shared" si="122"/>
        <v>0</v>
      </c>
      <c r="G600" s="61">
        <f t="shared" si="122"/>
        <v>0</v>
      </c>
      <c r="H600" s="61">
        <f t="shared" si="123"/>
        <v>0</v>
      </c>
      <c r="I600" s="61">
        <f t="shared" si="124"/>
        <v>0</v>
      </c>
      <c r="J600" s="61">
        <f t="shared" si="125"/>
        <v>0</v>
      </c>
      <c r="K600" s="61">
        <f t="shared" si="126"/>
        <v>0</v>
      </c>
      <c r="L600" s="61">
        <f t="shared" si="127"/>
        <v>0</v>
      </c>
      <c r="M600" s="61">
        <f t="shared" ca="1" si="132"/>
        <v>-5.1675284330729718E-3</v>
      </c>
      <c r="N600" s="61">
        <f t="shared" ca="1" si="128"/>
        <v>0</v>
      </c>
      <c r="O600" s="177">
        <f t="shared" ca="1" si="129"/>
        <v>0</v>
      </c>
      <c r="P600" s="61">
        <f t="shared" ca="1" si="130"/>
        <v>0</v>
      </c>
      <c r="Q600" s="61">
        <f t="shared" ca="1" si="131"/>
        <v>0</v>
      </c>
      <c r="R600">
        <f t="shared" ca="1" si="133"/>
        <v>5.1675284330729718E-3</v>
      </c>
    </row>
    <row r="601" spans="2:18">
      <c r="B601"/>
      <c r="C601" s="174"/>
      <c r="D601" s="176">
        <f t="shared" si="121"/>
        <v>0</v>
      </c>
      <c r="E601" s="176">
        <f t="shared" si="121"/>
        <v>0</v>
      </c>
      <c r="F601" s="61">
        <f t="shared" si="122"/>
        <v>0</v>
      </c>
      <c r="G601" s="61">
        <f t="shared" si="122"/>
        <v>0</v>
      </c>
      <c r="H601" s="61">
        <f t="shared" si="123"/>
        <v>0</v>
      </c>
      <c r="I601" s="61">
        <f t="shared" si="124"/>
        <v>0</v>
      </c>
      <c r="J601" s="61">
        <f t="shared" si="125"/>
        <v>0</v>
      </c>
      <c r="K601" s="61">
        <f t="shared" si="126"/>
        <v>0</v>
      </c>
      <c r="L601" s="61">
        <f t="shared" si="127"/>
        <v>0</v>
      </c>
      <c r="M601" s="61">
        <f t="shared" ca="1" si="132"/>
        <v>-5.1675284330729718E-3</v>
      </c>
      <c r="N601" s="61">
        <f t="shared" ca="1" si="128"/>
        <v>0</v>
      </c>
      <c r="O601" s="177">
        <f t="shared" ca="1" si="129"/>
        <v>0</v>
      </c>
      <c r="P601" s="61">
        <f t="shared" ca="1" si="130"/>
        <v>0</v>
      </c>
      <c r="Q601" s="61">
        <f t="shared" ca="1" si="131"/>
        <v>0</v>
      </c>
      <c r="R601">
        <f t="shared" ca="1" si="133"/>
        <v>5.1675284330729718E-3</v>
      </c>
    </row>
    <row r="602" spans="2:18">
      <c r="B602"/>
      <c r="C602" s="174"/>
      <c r="D602" s="176">
        <f t="shared" si="121"/>
        <v>0</v>
      </c>
      <c r="E602" s="176">
        <f t="shared" si="121"/>
        <v>0</v>
      </c>
      <c r="F602" s="61">
        <f t="shared" si="122"/>
        <v>0</v>
      </c>
      <c r="G602" s="61">
        <f t="shared" si="122"/>
        <v>0</v>
      </c>
      <c r="H602" s="61">
        <f t="shared" si="123"/>
        <v>0</v>
      </c>
      <c r="I602" s="61">
        <f t="shared" si="124"/>
        <v>0</v>
      </c>
      <c r="J602" s="61">
        <f t="shared" si="125"/>
        <v>0</v>
      </c>
      <c r="K602" s="61">
        <f t="shared" si="126"/>
        <v>0</v>
      </c>
      <c r="L602" s="61">
        <f t="shared" si="127"/>
        <v>0</v>
      </c>
      <c r="M602" s="61">
        <f t="shared" ca="1" si="132"/>
        <v>-5.1675284330729718E-3</v>
      </c>
      <c r="N602" s="61">
        <f t="shared" ca="1" si="128"/>
        <v>0</v>
      </c>
      <c r="O602" s="177">
        <f t="shared" ca="1" si="129"/>
        <v>0</v>
      </c>
      <c r="P602" s="61">
        <f t="shared" ca="1" si="130"/>
        <v>0</v>
      </c>
      <c r="Q602" s="61">
        <f t="shared" ca="1" si="131"/>
        <v>0</v>
      </c>
      <c r="R602">
        <f t="shared" ca="1" si="133"/>
        <v>5.1675284330729718E-3</v>
      </c>
    </row>
    <row r="603" spans="2:18">
      <c r="B603"/>
      <c r="C603" s="174"/>
      <c r="D603" s="176">
        <f t="shared" si="121"/>
        <v>0</v>
      </c>
      <c r="E603" s="176">
        <f t="shared" si="121"/>
        <v>0</v>
      </c>
      <c r="F603" s="61">
        <f t="shared" si="122"/>
        <v>0</v>
      </c>
      <c r="G603" s="61">
        <f t="shared" si="122"/>
        <v>0</v>
      </c>
      <c r="H603" s="61">
        <f t="shared" si="123"/>
        <v>0</v>
      </c>
      <c r="I603" s="61">
        <f t="shared" si="124"/>
        <v>0</v>
      </c>
      <c r="J603" s="61">
        <f t="shared" si="125"/>
        <v>0</v>
      </c>
      <c r="K603" s="61">
        <f t="shared" si="126"/>
        <v>0</v>
      </c>
      <c r="L603" s="61">
        <f t="shared" si="127"/>
        <v>0</v>
      </c>
      <c r="M603" s="61">
        <f t="shared" ca="1" si="132"/>
        <v>-5.1675284330729718E-3</v>
      </c>
      <c r="N603" s="61">
        <f t="shared" ca="1" si="128"/>
        <v>0</v>
      </c>
      <c r="O603" s="177">
        <f t="shared" ca="1" si="129"/>
        <v>0</v>
      </c>
      <c r="P603" s="61">
        <f t="shared" ca="1" si="130"/>
        <v>0</v>
      </c>
      <c r="Q603" s="61">
        <f t="shared" ca="1" si="131"/>
        <v>0</v>
      </c>
      <c r="R603">
        <f t="shared" ca="1" si="133"/>
        <v>5.1675284330729718E-3</v>
      </c>
    </row>
    <row r="604" spans="2:18">
      <c r="B604"/>
      <c r="C604" s="174"/>
      <c r="D604" s="176">
        <f t="shared" si="121"/>
        <v>0</v>
      </c>
      <c r="E604" s="176">
        <f t="shared" si="121"/>
        <v>0</v>
      </c>
      <c r="F604" s="61">
        <f t="shared" si="122"/>
        <v>0</v>
      </c>
      <c r="G604" s="61">
        <f t="shared" si="122"/>
        <v>0</v>
      </c>
      <c r="H604" s="61">
        <f t="shared" si="123"/>
        <v>0</v>
      </c>
      <c r="I604" s="61">
        <f t="shared" si="124"/>
        <v>0</v>
      </c>
      <c r="J604" s="61">
        <f t="shared" si="125"/>
        <v>0</v>
      </c>
      <c r="K604" s="61">
        <f t="shared" si="126"/>
        <v>0</v>
      </c>
      <c r="L604" s="61">
        <f t="shared" si="127"/>
        <v>0</v>
      </c>
      <c r="M604" s="61">
        <f t="shared" ca="1" si="132"/>
        <v>-5.1675284330729718E-3</v>
      </c>
      <c r="N604" s="61">
        <f t="shared" ca="1" si="128"/>
        <v>0</v>
      </c>
      <c r="O604" s="177">
        <f t="shared" ca="1" si="129"/>
        <v>0</v>
      </c>
      <c r="P604" s="61">
        <f t="shared" ca="1" si="130"/>
        <v>0</v>
      </c>
      <c r="Q604" s="61">
        <f t="shared" ca="1" si="131"/>
        <v>0</v>
      </c>
      <c r="R604">
        <f t="shared" ca="1" si="133"/>
        <v>5.1675284330729718E-3</v>
      </c>
    </row>
    <row r="605" spans="2:18">
      <c r="B605"/>
      <c r="C605" s="174"/>
      <c r="D605" s="176">
        <f t="shared" si="121"/>
        <v>0</v>
      </c>
      <c r="E605" s="176">
        <f t="shared" si="121"/>
        <v>0</v>
      </c>
      <c r="F605" s="61">
        <f t="shared" si="122"/>
        <v>0</v>
      </c>
      <c r="G605" s="61">
        <f t="shared" si="122"/>
        <v>0</v>
      </c>
      <c r="H605" s="61">
        <f t="shared" si="123"/>
        <v>0</v>
      </c>
      <c r="I605" s="61">
        <f t="shared" si="124"/>
        <v>0</v>
      </c>
      <c r="J605" s="61">
        <f t="shared" si="125"/>
        <v>0</v>
      </c>
      <c r="K605" s="61">
        <f t="shared" si="126"/>
        <v>0</v>
      </c>
      <c r="L605" s="61">
        <f t="shared" si="127"/>
        <v>0</v>
      </c>
      <c r="M605" s="61">
        <f t="shared" ca="1" si="132"/>
        <v>-5.1675284330729718E-3</v>
      </c>
      <c r="N605" s="61">
        <f t="shared" ca="1" si="128"/>
        <v>0</v>
      </c>
      <c r="O605" s="177">
        <f t="shared" ca="1" si="129"/>
        <v>0</v>
      </c>
      <c r="P605" s="61">
        <f t="shared" ca="1" si="130"/>
        <v>0</v>
      </c>
      <c r="Q605" s="61">
        <f t="shared" ca="1" si="131"/>
        <v>0</v>
      </c>
      <c r="R605">
        <f t="shared" ca="1" si="133"/>
        <v>5.1675284330729718E-3</v>
      </c>
    </row>
    <row r="606" spans="2:18">
      <c r="B606"/>
      <c r="C606" s="174"/>
      <c r="D606" s="176">
        <f t="shared" si="121"/>
        <v>0</v>
      </c>
      <c r="E606" s="176">
        <f t="shared" si="121"/>
        <v>0</v>
      </c>
      <c r="F606" s="61">
        <f t="shared" si="122"/>
        <v>0</v>
      </c>
      <c r="G606" s="61">
        <f t="shared" si="122"/>
        <v>0</v>
      </c>
      <c r="H606" s="61">
        <f t="shared" si="123"/>
        <v>0</v>
      </c>
      <c r="I606" s="61">
        <f t="shared" si="124"/>
        <v>0</v>
      </c>
      <c r="J606" s="61">
        <f t="shared" si="125"/>
        <v>0</v>
      </c>
      <c r="K606" s="61">
        <f t="shared" si="126"/>
        <v>0</v>
      </c>
      <c r="L606" s="61">
        <f t="shared" si="127"/>
        <v>0</v>
      </c>
      <c r="M606" s="61">
        <f t="shared" ca="1" si="132"/>
        <v>-5.1675284330729718E-3</v>
      </c>
      <c r="N606" s="61">
        <f t="shared" ca="1" si="128"/>
        <v>0</v>
      </c>
      <c r="O606" s="177">
        <f t="shared" ca="1" si="129"/>
        <v>0</v>
      </c>
      <c r="P606" s="61">
        <f t="shared" ca="1" si="130"/>
        <v>0</v>
      </c>
      <c r="Q606" s="61">
        <f t="shared" ca="1" si="131"/>
        <v>0</v>
      </c>
      <c r="R606">
        <f t="shared" ca="1" si="133"/>
        <v>5.1675284330729718E-3</v>
      </c>
    </row>
    <row r="607" spans="2:18">
      <c r="B607"/>
      <c r="C607" s="174"/>
      <c r="D607" s="176">
        <f t="shared" si="121"/>
        <v>0</v>
      </c>
      <c r="E607" s="176">
        <f t="shared" si="121"/>
        <v>0</v>
      </c>
      <c r="F607" s="61">
        <f t="shared" si="122"/>
        <v>0</v>
      </c>
      <c r="G607" s="61">
        <f t="shared" si="122"/>
        <v>0</v>
      </c>
      <c r="H607" s="61">
        <f t="shared" si="123"/>
        <v>0</v>
      </c>
      <c r="I607" s="61">
        <f t="shared" si="124"/>
        <v>0</v>
      </c>
      <c r="J607" s="61">
        <f t="shared" si="125"/>
        <v>0</v>
      </c>
      <c r="K607" s="61">
        <f t="shared" si="126"/>
        <v>0</v>
      </c>
      <c r="L607" s="61">
        <f t="shared" si="127"/>
        <v>0</v>
      </c>
      <c r="M607" s="61">
        <f t="shared" ca="1" si="132"/>
        <v>-5.1675284330729718E-3</v>
      </c>
      <c r="N607" s="61">
        <f t="shared" ca="1" si="128"/>
        <v>0</v>
      </c>
      <c r="O607" s="177">
        <f t="shared" ca="1" si="129"/>
        <v>0</v>
      </c>
      <c r="P607" s="61">
        <f t="shared" ca="1" si="130"/>
        <v>0</v>
      </c>
      <c r="Q607" s="61">
        <f t="shared" ca="1" si="131"/>
        <v>0</v>
      </c>
      <c r="R607">
        <f t="shared" ca="1" si="133"/>
        <v>5.1675284330729718E-3</v>
      </c>
    </row>
    <row r="608" spans="2:18">
      <c r="B608"/>
      <c r="C608" s="174"/>
      <c r="D608" s="176">
        <f t="shared" si="121"/>
        <v>0</v>
      </c>
      <c r="E608" s="176">
        <f t="shared" si="121"/>
        <v>0</v>
      </c>
      <c r="F608" s="61">
        <f t="shared" si="122"/>
        <v>0</v>
      </c>
      <c r="G608" s="61">
        <f t="shared" si="122"/>
        <v>0</v>
      </c>
      <c r="H608" s="61">
        <f t="shared" si="123"/>
        <v>0</v>
      </c>
      <c r="I608" s="61">
        <f t="shared" si="124"/>
        <v>0</v>
      </c>
      <c r="J608" s="61">
        <f t="shared" si="125"/>
        <v>0</v>
      </c>
      <c r="K608" s="61">
        <f t="shared" si="126"/>
        <v>0</v>
      </c>
      <c r="L608" s="61">
        <f t="shared" si="127"/>
        <v>0</v>
      </c>
      <c r="M608" s="61">
        <f t="shared" ca="1" si="132"/>
        <v>-5.1675284330729718E-3</v>
      </c>
      <c r="N608" s="61">
        <f t="shared" ca="1" si="128"/>
        <v>0</v>
      </c>
      <c r="O608" s="177">
        <f t="shared" ca="1" si="129"/>
        <v>0</v>
      </c>
      <c r="P608" s="61">
        <f t="shared" ca="1" si="130"/>
        <v>0</v>
      </c>
      <c r="Q608" s="61">
        <f t="shared" ca="1" si="131"/>
        <v>0</v>
      </c>
      <c r="R608">
        <f t="shared" ca="1" si="133"/>
        <v>5.1675284330729718E-3</v>
      </c>
    </row>
    <row r="609" spans="2:18">
      <c r="B609"/>
      <c r="C609" s="174"/>
      <c r="D609" s="176">
        <f t="shared" si="121"/>
        <v>0</v>
      </c>
      <c r="E609" s="176">
        <f t="shared" si="121"/>
        <v>0</v>
      </c>
      <c r="F609" s="61">
        <f t="shared" si="122"/>
        <v>0</v>
      </c>
      <c r="G609" s="61">
        <f t="shared" si="122"/>
        <v>0</v>
      </c>
      <c r="H609" s="61">
        <f t="shared" si="123"/>
        <v>0</v>
      </c>
      <c r="I609" s="61">
        <f t="shared" si="124"/>
        <v>0</v>
      </c>
      <c r="J609" s="61">
        <f t="shared" si="125"/>
        <v>0</v>
      </c>
      <c r="K609" s="61">
        <f t="shared" si="126"/>
        <v>0</v>
      </c>
      <c r="L609" s="61">
        <f t="shared" si="127"/>
        <v>0</v>
      </c>
      <c r="M609" s="61">
        <f t="shared" ca="1" si="132"/>
        <v>-5.1675284330729718E-3</v>
      </c>
      <c r="N609" s="61">
        <f t="shared" ca="1" si="128"/>
        <v>0</v>
      </c>
      <c r="O609" s="177">
        <f t="shared" ca="1" si="129"/>
        <v>0</v>
      </c>
      <c r="P609" s="61">
        <f t="shared" ca="1" si="130"/>
        <v>0</v>
      </c>
      <c r="Q609" s="61">
        <f t="shared" ca="1" si="131"/>
        <v>0</v>
      </c>
      <c r="R609">
        <f t="shared" ca="1" si="133"/>
        <v>5.1675284330729718E-3</v>
      </c>
    </row>
    <row r="610" spans="2:18">
      <c r="B610"/>
      <c r="C610" s="174"/>
      <c r="D610" s="176">
        <f t="shared" si="121"/>
        <v>0</v>
      </c>
      <c r="E610" s="176">
        <f t="shared" si="121"/>
        <v>0</v>
      </c>
      <c r="F610" s="61">
        <f t="shared" si="122"/>
        <v>0</v>
      </c>
      <c r="G610" s="61">
        <f t="shared" si="122"/>
        <v>0</v>
      </c>
      <c r="H610" s="61">
        <f t="shared" si="123"/>
        <v>0</v>
      </c>
      <c r="I610" s="61">
        <f t="shared" si="124"/>
        <v>0</v>
      </c>
      <c r="J610" s="61">
        <f t="shared" si="125"/>
        <v>0</v>
      </c>
      <c r="K610" s="61">
        <f t="shared" si="126"/>
        <v>0</v>
      </c>
      <c r="L610" s="61">
        <f t="shared" si="127"/>
        <v>0</v>
      </c>
      <c r="M610" s="61">
        <f t="shared" ca="1" si="132"/>
        <v>-5.1675284330729718E-3</v>
      </c>
      <c r="N610" s="61">
        <f t="shared" ca="1" si="128"/>
        <v>0</v>
      </c>
      <c r="O610" s="177">
        <f t="shared" ca="1" si="129"/>
        <v>0</v>
      </c>
      <c r="P610" s="61">
        <f t="shared" ca="1" si="130"/>
        <v>0</v>
      </c>
      <c r="Q610" s="61">
        <f t="shared" ca="1" si="131"/>
        <v>0</v>
      </c>
      <c r="R610">
        <f t="shared" ca="1" si="133"/>
        <v>5.1675284330729718E-3</v>
      </c>
    </row>
    <row r="611" spans="2:18">
      <c r="B611"/>
      <c r="C611" s="174"/>
      <c r="D611" s="176">
        <f t="shared" si="121"/>
        <v>0</v>
      </c>
      <c r="E611" s="176">
        <f t="shared" si="121"/>
        <v>0</v>
      </c>
      <c r="F611" s="61">
        <f t="shared" si="122"/>
        <v>0</v>
      </c>
      <c r="G611" s="61">
        <f t="shared" si="122"/>
        <v>0</v>
      </c>
      <c r="H611" s="61">
        <f t="shared" si="123"/>
        <v>0</v>
      </c>
      <c r="I611" s="61">
        <f t="shared" si="124"/>
        <v>0</v>
      </c>
      <c r="J611" s="61">
        <f t="shared" si="125"/>
        <v>0</v>
      </c>
      <c r="K611" s="61">
        <f t="shared" si="126"/>
        <v>0</v>
      </c>
      <c r="L611" s="61">
        <f t="shared" si="127"/>
        <v>0</v>
      </c>
      <c r="M611" s="61">
        <f t="shared" ca="1" si="132"/>
        <v>-5.1675284330729718E-3</v>
      </c>
      <c r="N611" s="61">
        <f t="shared" ca="1" si="128"/>
        <v>0</v>
      </c>
      <c r="O611" s="177">
        <f t="shared" ca="1" si="129"/>
        <v>0</v>
      </c>
      <c r="P611" s="61">
        <f t="shared" ca="1" si="130"/>
        <v>0</v>
      </c>
      <c r="Q611" s="61">
        <f t="shared" ca="1" si="131"/>
        <v>0</v>
      </c>
      <c r="R611">
        <f t="shared" ca="1" si="133"/>
        <v>5.1675284330729718E-3</v>
      </c>
    </row>
    <row r="612" spans="2:18">
      <c r="B612"/>
      <c r="C612" s="174"/>
      <c r="D612" s="176">
        <f t="shared" si="121"/>
        <v>0</v>
      </c>
      <c r="E612" s="176">
        <f t="shared" si="121"/>
        <v>0</v>
      </c>
      <c r="F612" s="61">
        <f t="shared" si="122"/>
        <v>0</v>
      </c>
      <c r="G612" s="61">
        <f t="shared" si="122"/>
        <v>0</v>
      </c>
      <c r="H612" s="61">
        <f t="shared" si="123"/>
        <v>0</v>
      </c>
      <c r="I612" s="61">
        <f t="shared" si="124"/>
        <v>0</v>
      </c>
      <c r="J612" s="61">
        <f t="shared" si="125"/>
        <v>0</v>
      </c>
      <c r="K612" s="61">
        <f t="shared" si="126"/>
        <v>0</v>
      </c>
      <c r="L612" s="61">
        <f t="shared" si="127"/>
        <v>0</v>
      </c>
      <c r="M612" s="61">
        <f t="shared" ca="1" si="132"/>
        <v>-5.1675284330729718E-3</v>
      </c>
      <c r="N612" s="61">
        <f t="shared" ca="1" si="128"/>
        <v>0</v>
      </c>
      <c r="O612" s="177">
        <f t="shared" ca="1" si="129"/>
        <v>0</v>
      </c>
      <c r="P612" s="61">
        <f t="shared" ca="1" si="130"/>
        <v>0</v>
      </c>
      <c r="Q612" s="61">
        <f t="shared" ca="1" si="131"/>
        <v>0</v>
      </c>
      <c r="R612">
        <f t="shared" ca="1" si="133"/>
        <v>5.1675284330729718E-3</v>
      </c>
    </row>
    <row r="613" spans="2:18">
      <c r="B613"/>
      <c r="C613" s="174"/>
      <c r="D613" s="176">
        <f t="shared" si="121"/>
        <v>0</v>
      </c>
      <c r="E613" s="176">
        <f t="shared" si="121"/>
        <v>0</v>
      </c>
      <c r="F613" s="61">
        <f t="shared" si="122"/>
        <v>0</v>
      </c>
      <c r="G613" s="61">
        <f t="shared" si="122"/>
        <v>0</v>
      </c>
      <c r="H613" s="61">
        <f t="shared" si="123"/>
        <v>0</v>
      </c>
      <c r="I613" s="61">
        <f t="shared" si="124"/>
        <v>0</v>
      </c>
      <c r="J613" s="61">
        <f t="shared" si="125"/>
        <v>0</v>
      </c>
      <c r="K613" s="61">
        <f t="shared" si="126"/>
        <v>0</v>
      </c>
      <c r="L613" s="61">
        <f t="shared" si="127"/>
        <v>0</v>
      </c>
      <c r="M613" s="61">
        <f t="shared" ca="1" si="132"/>
        <v>-5.1675284330729718E-3</v>
      </c>
      <c r="N613" s="61">
        <f t="shared" ca="1" si="128"/>
        <v>0</v>
      </c>
      <c r="O613" s="177">
        <f t="shared" ca="1" si="129"/>
        <v>0</v>
      </c>
      <c r="P613" s="61">
        <f t="shared" ca="1" si="130"/>
        <v>0</v>
      </c>
      <c r="Q613" s="61">
        <f t="shared" ca="1" si="131"/>
        <v>0</v>
      </c>
      <c r="R613">
        <f t="shared" ca="1" si="133"/>
        <v>5.1675284330729718E-3</v>
      </c>
    </row>
    <row r="614" spans="2:18">
      <c r="B614"/>
      <c r="C614" s="174"/>
      <c r="D614" s="176">
        <f t="shared" si="121"/>
        <v>0</v>
      </c>
      <c r="E614" s="176">
        <f t="shared" si="121"/>
        <v>0</v>
      </c>
      <c r="F614" s="61">
        <f t="shared" si="122"/>
        <v>0</v>
      </c>
      <c r="G614" s="61">
        <f t="shared" si="122"/>
        <v>0</v>
      </c>
      <c r="H614" s="61">
        <f t="shared" si="123"/>
        <v>0</v>
      </c>
      <c r="I614" s="61">
        <f t="shared" si="124"/>
        <v>0</v>
      </c>
      <c r="J614" s="61">
        <f t="shared" si="125"/>
        <v>0</v>
      </c>
      <c r="K614" s="61">
        <f t="shared" si="126"/>
        <v>0</v>
      </c>
      <c r="L614" s="61">
        <f t="shared" si="127"/>
        <v>0</v>
      </c>
      <c r="M614" s="61">
        <f t="shared" ca="1" si="132"/>
        <v>-5.1675284330729718E-3</v>
      </c>
      <c r="N614" s="61">
        <f t="shared" ca="1" si="128"/>
        <v>0</v>
      </c>
      <c r="O614" s="177">
        <f t="shared" ca="1" si="129"/>
        <v>0</v>
      </c>
      <c r="P614" s="61">
        <f t="shared" ca="1" si="130"/>
        <v>0</v>
      </c>
      <c r="Q614" s="61">
        <f t="shared" ca="1" si="131"/>
        <v>0</v>
      </c>
      <c r="R614">
        <f t="shared" ca="1" si="133"/>
        <v>5.1675284330729718E-3</v>
      </c>
    </row>
    <row r="615" spans="2:18">
      <c r="B615"/>
      <c r="C615" s="174"/>
      <c r="D615" s="176">
        <f t="shared" si="121"/>
        <v>0</v>
      </c>
      <c r="E615" s="176">
        <f t="shared" si="121"/>
        <v>0</v>
      </c>
      <c r="F615" s="61">
        <f t="shared" si="122"/>
        <v>0</v>
      </c>
      <c r="G615" s="61">
        <f t="shared" si="122"/>
        <v>0</v>
      </c>
      <c r="H615" s="61">
        <f t="shared" si="123"/>
        <v>0</v>
      </c>
      <c r="I615" s="61">
        <f t="shared" si="124"/>
        <v>0</v>
      </c>
      <c r="J615" s="61">
        <f t="shared" si="125"/>
        <v>0</v>
      </c>
      <c r="K615" s="61">
        <f t="shared" si="126"/>
        <v>0</v>
      </c>
      <c r="L615" s="61">
        <f t="shared" si="127"/>
        <v>0</v>
      </c>
      <c r="M615" s="61">
        <f t="shared" ca="1" si="132"/>
        <v>-5.1675284330729718E-3</v>
      </c>
      <c r="N615" s="61">
        <f t="shared" ca="1" si="128"/>
        <v>0</v>
      </c>
      <c r="O615" s="177">
        <f t="shared" ca="1" si="129"/>
        <v>0</v>
      </c>
      <c r="P615" s="61">
        <f t="shared" ca="1" si="130"/>
        <v>0</v>
      </c>
      <c r="Q615" s="61">
        <f t="shared" ca="1" si="131"/>
        <v>0</v>
      </c>
      <c r="R615">
        <f t="shared" ca="1" si="133"/>
        <v>5.1675284330729718E-3</v>
      </c>
    </row>
    <row r="616" spans="2:18">
      <c r="B616"/>
      <c r="C616" s="174"/>
      <c r="D616" s="176">
        <f t="shared" si="121"/>
        <v>0</v>
      </c>
      <c r="E616" s="176">
        <f t="shared" si="121"/>
        <v>0</v>
      </c>
      <c r="F616" s="61">
        <f t="shared" si="122"/>
        <v>0</v>
      </c>
      <c r="G616" s="61">
        <f t="shared" si="122"/>
        <v>0</v>
      </c>
      <c r="H616" s="61">
        <f t="shared" si="123"/>
        <v>0</v>
      </c>
      <c r="I616" s="61">
        <f t="shared" si="124"/>
        <v>0</v>
      </c>
      <c r="J616" s="61">
        <f t="shared" si="125"/>
        <v>0</v>
      </c>
      <c r="K616" s="61">
        <f t="shared" si="126"/>
        <v>0</v>
      </c>
      <c r="L616" s="61">
        <f t="shared" si="127"/>
        <v>0</v>
      </c>
      <c r="M616" s="61">
        <f t="shared" ca="1" si="132"/>
        <v>-5.1675284330729718E-3</v>
      </c>
      <c r="N616" s="61">
        <f t="shared" ca="1" si="128"/>
        <v>0</v>
      </c>
      <c r="O616" s="177">
        <f t="shared" ca="1" si="129"/>
        <v>0</v>
      </c>
      <c r="P616" s="61">
        <f t="shared" ca="1" si="130"/>
        <v>0</v>
      </c>
      <c r="Q616" s="61">
        <f t="shared" ca="1" si="131"/>
        <v>0</v>
      </c>
      <c r="R616">
        <f t="shared" ca="1" si="133"/>
        <v>5.1675284330729718E-3</v>
      </c>
    </row>
    <row r="617" spans="2:18">
      <c r="B617"/>
      <c r="C617" s="174"/>
      <c r="D617" s="176">
        <f t="shared" si="121"/>
        <v>0</v>
      </c>
      <c r="E617" s="176">
        <f t="shared" si="121"/>
        <v>0</v>
      </c>
      <c r="F617" s="61">
        <f t="shared" si="122"/>
        <v>0</v>
      </c>
      <c r="G617" s="61">
        <f t="shared" si="122"/>
        <v>0</v>
      </c>
      <c r="H617" s="61">
        <f t="shared" si="123"/>
        <v>0</v>
      </c>
      <c r="I617" s="61">
        <f t="shared" si="124"/>
        <v>0</v>
      </c>
      <c r="J617" s="61">
        <f t="shared" si="125"/>
        <v>0</v>
      </c>
      <c r="K617" s="61">
        <f t="shared" si="126"/>
        <v>0</v>
      </c>
      <c r="L617" s="61">
        <f t="shared" si="127"/>
        <v>0</v>
      </c>
      <c r="M617" s="61">
        <f t="shared" ca="1" si="132"/>
        <v>-5.1675284330729718E-3</v>
      </c>
      <c r="N617" s="61">
        <f t="shared" ca="1" si="128"/>
        <v>0</v>
      </c>
      <c r="O617" s="177">
        <f t="shared" ca="1" si="129"/>
        <v>0</v>
      </c>
      <c r="P617" s="61">
        <f t="shared" ca="1" si="130"/>
        <v>0</v>
      </c>
      <c r="Q617" s="61">
        <f t="shared" ca="1" si="131"/>
        <v>0</v>
      </c>
      <c r="R617">
        <f t="shared" ca="1" si="133"/>
        <v>5.1675284330729718E-3</v>
      </c>
    </row>
    <row r="618" spans="2:18">
      <c r="B618"/>
      <c r="C618" s="174"/>
      <c r="D618" s="176">
        <f t="shared" si="121"/>
        <v>0</v>
      </c>
      <c r="E618" s="176">
        <f t="shared" si="121"/>
        <v>0</v>
      </c>
      <c r="F618" s="61">
        <f t="shared" si="122"/>
        <v>0</v>
      </c>
      <c r="G618" s="61">
        <f t="shared" si="122"/>
        <v>0</v>
      </c>
      <c r="H618" s="61">
        <f t="shared" si="123"/>
        <v>0</v>
      </c>
      <c r="I618" s="61">
        <f t="shared" si="124"/>
        <v>0</v>
      </c>
      <c r="J618" s="61">
        <f t="shared" si="125"/>
        <v>0</v>
      </c>
      <c r="K618" s="61">
        <f t="shared" si="126"/>
        <v>0</v>
      </c>
      <c r="L618" s="61">
        <f t="shared" si="127"/>
        <v>0</v>
      </c>
      <c r="M618" s="61">
        <f t="shared" ca="1" si="132"/>
        <v>-5.1675284330729718E-3</v>
      </c>
      <c r="N618" s="61">
        <f t="shared" ca="1" si="128"/>
        <v>0</v>
      </c>
      <c r="O618" s="177">
        <f t="shared" ca="1" si="129"/>
        <v>0</v>
      </c>
      <c r="P618" s="61">
        <f t="shared" ca="1" si="130"/>
        <v>0</v>
      </c>
      <c r="Q618" s="61">
        <f t="shared" ca="1" si="131"/>
        <v>0</v>
      </c>
      <c r="R618">
        <f t="shared" ca="1" si="133"/>
        <v>5.1675284330729718E-3</v>
      </c>
    </row>
    <row r="619" spans="2:18">
      <c r="B619"/>
      <c r="C619" s="174"/>
      <c r="D619" s="176">
        <f t="shared" si="121"/>
        <v>0</v>
      </c>
      <c r="E619" s="176">
        <f t="shared" si="121"/>
        <v>0</v>
      </c>
      <c r="F619" s="61">
        <f t="shared" si="122"/>
        <v>0</v>
      </c>
      <c r="G619" s="61">
        <f t="shared" si="122"/>
        <v>0</v>
      </c>
      <c r="H619" s="61">
        <f t="shared" si="123"/>
        <v>0</v>
      </c>
      <c r="I619" s="61">
        <f t="shared" si="124"/>
        <v>0</v>
      </c>
      <c r="J619" s="61">
        <f t="shared" si="125"/>
        <v>0</v>
      </c>
      <c r="K619" s="61">
        <f t="shared" si="126"/>
        <v>0</v>
      </c>
      <c r="L619" s="61">
        <f t="shared" si="127"/>
        <v>0</v>
      </c>
      <c r="M619" s="61">
        <f t="shared" ca="1" si="132"/>
        <v>-5.1675284330729718E-3</v>
      </c>
      <c r="N619" s="61">
        <f t="shared" ca="1" si="128"/>
        <v>0</v>
      </c>
      <c r="O619" s="177">
        <f t="shared" ca="1" si="129"/>
        <v>0</v>
      </c>
      <c r="P619" s="61">
        <f t="shared" ca="1" si="130"/>
        <v>0</v>
      </c>
      <c r="Q619" s="61">
        <f t="shared" ca="1" si="131"/>
        <v>0</v>
      </c>
      <c r="R619">
        <f t="shared" ca="1" si="133"/>
        <v>5.1675284330729718E-3</v>
      </c>
    </row>
    <row r="620" spans="2:18">
      <c r="B620"/>
      <c r="C620" s="174"/>
      <c r="D620" s="176">
        <f t="shared" si="121"/>
        <v>0</v>
      </c>
      <c r="E620" s="176">
        <f t="shared" si="121"/>
        <v>0</v>
      </c>
      <c r="F620" s="61">
        <f t="shared" si="122"/>
        <v>0</v>
      </c>
      <c r="G620" s="61">
        <f t="shared" si="122"/>
        <v>0</v>
      </c>
      <c r="H620" s="61">
        <f t="shared" si="123"/>
        <v>0</v>
      </c>
      <c r="I620" s="61">
        <f t="shared" si="124"/>
        <v>0</v>
      </c>
      <c r="J620" s="61">
        <f t="shared" si="125"/>
        <v>0</v>
      </c>
      <c r="K620" s="61">
        <f t="shared" si="126"/>
        <v>0</v>
      </c>
      <c r="L620" s="61">
        <f t="shared" si="127"/>
        <v>0</v>
      </c>
      <c r="M620" s="61">
        <f t="shared" ca="1" si="132"/>
        <v>-5.1675284330729718E-3</v>
      </c>
      <c r="N620" s="61">
        <f t="shared" ca="1" si="128"/>
        <v>0</v>
      </c>
      <c r="O620" s="177">
        <f t="shared" ca="1" si="129"/>
        <v>0</v>
      </c>
      <c r="P620" s="61">
        <f t="shared" ca="1" si="130"/>
        <v>0</v>
      </c>
      <c r="Q620" s="61">
        <f t="shared" ca="1" si="131"/>
        <v>0</v>
      </c>
      <c r="R620">
        <f t="shared" ca="1" si="133"/>
        <v>5.1675284330729718E-3</v>
      </c>
    </row>
    <row r="621" spans="2:18">
      <c r="B621"/>
      <c r="C621" s="174"/>
      <c r="D621" s="176">
        <f t="shared" si="121"/>
        <v>0</v>
      </c>
      <c r="E621" s="176">
        <f t="shared" si="121"/>
        <v>0</v>
      </c>
      <c r="F621" s="61">
        <f t="shared" si="122"/>
        <v>0</v>
      </c>
      <c r="G621" s="61">
        <f t="shared" si="122"/>
        <v>0</v>
      </c>
      <c r="H621" s="61">
        <f t="shared" si="123"/>
        <v>0</v>
      </c>
      <c r="I621" s="61">
        <f t="shared" si="124"/>
        <v>0</v>
      </c>
      <c r="J621" s="61">
        <f t="shared" si="125"/>
        <v>0</v>
      </c>
      <c r="K621" s="61">
        <f t="shared" si="126"/>
        <v>0</v>
      </c>
      <c r="L621" s="61">
        <f t="shared" si="127"/>
        <v>0</v>
      </c>
      <c r="M621" s="61">
        <f t="shared" ca="1" si="132"/>
        <v>-5.1675284330729718E-3</v>
      </c>
      <c r="N621" s="61">
        <f t="shared" ca="1" si="128"/>
        <v>0</v>
      </c>
      <c r="O621" s="177">
        <f t="shared" ca="1" si="129"/>
        <v>0</v>
      </c>
      <c r="P621" s="61">
        <f t="shared" ca="1" si="130"/>
        <v>0</v>
      </c>
      <c r="Q621" s="61">
        <f t="shared" ca="1" si="131"/>
        <v>0</v>
      </c>
      <c r="R621">
        <f t="shared" ca="1" si="133"/>
        <v>5.1675284330729718E-3</v>
      </c>
    </row>
    <row r="622" spans="2:18">
      <c r="B622"/>
      <c r="C622" s="174"/>
      <c r="D622" s="176">
        <f t="shared" si="121"/>
        <v>0</v>
      </c>
      <c r="E622" s="176">
        <f t="shared" si="121"/>
        <v>0</v>
      </c>
      <c r="F622" s="61">
        <f t="shared" si="122"/>
        <v>0</v>
      </c>
      <c r="G622" s="61">
        <f t="shared" si="122"/>
        <v>0</v>
      </c>
      <c r="H622" s="61">
        <f t="shared" si="123"/>
        <v>0</v>
      </c>
      <c r="I622" s="61">
        <f t="shared" si="124"/>
        <v>0</v>
      </c>
      <c r="J622" s="61">
        <f t="shared" si="125"/>
        <v>0</v>
      </c>
      <c r="K622" s="61">
        <f t="shared" si="126"/>
        <v>0</v>
      </c>
      <c r="L622" s="61">
        <f t="shared" si="127"/>
        <v>0</v>
      </c>
      <c r="M622" s="61">
        <f t="shared" ca="1" si="132"/>
        <v>-5.1675284330729718E-3</v>
      </c>
      <c r="N622" s="61">
        <f t="shared" ca="1" si="128"/>
        <v>0</v>
      </c>
      <c r="O622" s="177">
        <f t="shared" ca="1" si="129"/>
        <v>0</v>
      </c>
      <c r="P622" s="61">
        <f t="shared" ca="1" si="130"/>
        <v>0</v>
      </c>
      <c r="Q622" s="61">
        <f t="shared" ca="1" si="131"/>
        <v>0</v>
      </c>
      <c r="R622">
        <f t="shared" ca="1" si="133"/>
        <v>5.1675284330729718E-3</v>
      </c>
    </row>
    <row r="623" spans="2:18">
      <c r="B623"/>
      <c r="C623" s="174"/>
      <c r="D623" s="176">
        <f t="shared" si="121"/>
        <v>0</v>
      </c>
      <c r="E623" s="176">
        <f t="shared" si="121"/>
        <v>0</v>
      </c>
      <c r="F623" s="61">
        <f t="shared" si="122"/>
        <v>0</v>
      </c>
      <c r="G623" s="61">
        <f t="shared" si="122"/>
        <v>0</v>
      </c>
      <c r="H623" s="61">
        <f t="shared" si="123"/>
        <v>0</v>
      </c>
      <c r="I623" s="61">
        <f t="shared" si="124"/>
        <v>0</v>
      </c>
      <c r="J623" s="61">
        <f t="shared" si="125"/>
        <v>0</v>
      </c>
      <c r="K623" s="61">
        <f t="shared" si="126"/>
        <v>0</v>
      </c>
      <c r="L623" s="61">
        <f t="shared" si="127"/>
        <v>0</v>
      </c>
      <c r="M623" s="61">
        <f t="shared" ca="1" si="132"/>
        <v>-5.1675284330729718E-3</v>
      </c>
      <c r="N623" s="61">
        <f t="shared" ca="1" si="128"/>
        <v>0</v>
      </c>
      <c r="O623" s="177">
        <f t="shared" ca="1" si="129"/>
        <v>0</v>
      </c>
      <c r="P623" s="61">
        <f t="shared" ca="1" si="130"/>
        <v>0</v>
      </c>
      <c r="Q623" s="61">
        <f t="shared" ca="1" si="131"/>
        <v>0</v>
      </c>
      <c r="R623">
        <f t="shared" ca="1" si="133"/>
        <v>5.1675284330729718E-3</v>
      </c>
    </row>
    <row r="624" spans="2:18">
      <c r="B624"/>
      <c r="C624" s="174"/>
      <c r="D624" s="176">
        <f t="shared" si="121"/>
        <v>0</v>
      </c>
      <c r="E624" s="176">
        <f t="shared" si="121"/>
        <v>0</v>
      </c>
      <c r="F624" s="61">
        <f t="shared" si="122"/>
        <v>0</v>
      </c>
      <c r="G624" s="61">
        <f t="shared" si="122"/>
        <v>0</v>
      </c>
      <c r="H624" s="61">
        <f t="shared" si="123"/>
        <v>0</v>
      </c>
      <c r="I624" s="61">
        <f t="shared" si="124"/>
        <v>0</v>
      </c>
      <c r="J624" s="61">
        <f t="shared" si="125"/>
        <v>0</v>
      </c>
      <c r="K624" s="61">
        <f t="shared" si="126"/>
        <v>0</v>
      </c>
      <c r="L624" s="61">
        <f t="shared" si="127"/>
        <v>0</v>
      </c>
      <c r="M624" s="61">
        <f t="shared" ca="1" si="132"/>
        <v>-5.1675284330729718E-3</v>
      </c>
      <c r="N624" s="61">
        <f t="shared" ca="1" si="128"/>
        <v>0</v>
      </c>
      <c r="O624" s="177">
        <f t="shared" ca="1" si="129"/>
        <v>0</v>
      </c>
      <c r="P624" s="61">
        <f t="shared" ca="1" si="130"/>
        <v>0</v>
      </c>
      <c r="Q624" s="61">
        <f t="shared" ca="1" si="131"/>
        <v>0</v>
      </c>
      <c r="R624">
        <f t="shared" ca="1" si="133"/>
        <v>5.1675284330729718E-3</v>
      </c>
    </row>
    <row r="625" spans="2:18">
      <c r="B625"/>
      <c r="C625" s="174"/>
      <c r="D625" s="176">
        <f t="shared" si="121"/>
        <v>0</v>
      </c>
      <c r="E625" s="176">
        <f t="shared" si="121"/>
        <v>0</v>
      </c>
      <c r="F625" s="61">
        <f t="shared" si="122"/>
        <v>0</v>
      </c>
      <c r="G625" s="61">
        <f t="shared" si="122"/>
        <v>0</v>
      </c>
      <c r="H625" s="61">
        <f t="shared" si="123"/>
        <v>0</v>
      </c>
      <c r="I625" s="61">
        <f t="shared" si="124"/>
        <v>0</v>
      </c>
      <c r="J625" s="61">
        <f t="shared" si="125"/>
        <v>0</v>
      </c>
      <c r="K625" s="61">
        <f t="shared" si="126"/>
        <v>0</v>
      </c>
      <c r="L625" s="61">
        <f t="shared" si="127"/>
        <v>0</v>
      </c>
      <c r="M625" s="61">
        <f t="shared" ca="1" si="132"/>
        <v>-5.1675284330729718E-3</v>
      </c>
      <c r="N625" s="61">
        <f t="shared" ca="1" si="128"/>
        <v>0</v>
      </c>
      <c r="O625" s="177">
        <f t="shared" ca="1" si="129"/>
        <v>0</v>
      </c>
      <c r="P625" s="61">
        <f t="shared" ca="1" si="130"/>
        <v>0</v>
      </c>
      <c r="Q625" s="61">
        <f t="shared" ca="1" si="131"/>
        <v>0</v>
      </c>
      <c r="R625">
        <f t="shared" ca="1" si="133"/>
        <v>5.1675284330729718E-3</v>
      </c>
    </row>
    <row r="626" spans="2:18">
      <c r="B626"/>
      <c r="C626" s="174"/>
      <c r="D626" s="176">
        <f t="shared" si="121"/>
        <v>0</v>
      </c>
      <c r="E626" s="176">
        <f t="shared" si="121"/>
        <v>0</v>
      </c>
      <c r="F626" s="61">
        <f t="shared" si="122"/>
        <v>0</v>
      </c>
      <c r="G626" s="61">
        <f t="shared" si="122"/>
        <v>0</v>
      </c>
      <c r="H626" s="61">
        <f t="shared" si="123"/>
        <v>0</v>
      </c>
      <c r="I626" s="61">
        <f t="shared" si="124"/>
        <v>0</v>
      </c>
      <c r="J626" s="61">
        <f t="shared" si="125"/>
        <v>0</v>
      </c>
      <c r="K626" s="61">
        <f t="shared" si="126"/>
        <v>0</v>
      </c>
      <c r="L626" s="61">
        <f t="shared" si="127"/>
        <v>0</v>
      </c>
      <c r="M626" s="61">
        <f t="shared" ca="1" si="132"/>
        <v>-5.1675284330729718E-3</v>
      </c>
      <c r="N626" s="61">
        <f t="shared" ca="1" si="128"/>
        <v>0</v>
      </c>
      <c r="O626" s="177">
        <f t="shared" ca="1" si="129"/>
        <v>0</v>
      </c>
      <c r="P626" s="61">
        <f t="shared" ca="1" si="130"/>
        <v>0</v>
      </c>
      <c r="Q626" s="61">
        <f t="shared" ca="1" si="131"/>
        <v>0</v>
      </c>
      <c r="R626">
        <f t="shared" ca="1" si="133"/>
        <v>5.1675284330729718E-3</v>
      </c>
    </row>
    <row r="627" spans="2:18">
      <c r="B627"/>
      <c r="C627" s="174"/>
      <c r="D627" s="176">
        <f t="shared" si="121"/>
        <v>0</v>
      </c>
      <c r="E627" s="176">
        <f t="shared" si="121"/>
        <v>0</v>
      </c>
      <c r="F627" s="61">
        <f t="shared" si="122"/>
        <v>0</v>
      </c>
      <c r="G627" s="61">
        <f t="shared" si="122"/>
        <v>0</v>
      </c>
      <c r="H627" s="61">
        <f t="shared" si="123"/>
        <v>0</v>
      </c>
      <c r="I627" s="61">
        <f t="shared" si="124"/>
        <v>0</v>
      </c>
      <c r="J627" s="61">
        <f t="shared" si="125"/>
        <v>0</v>
      </c>
      <c r="K627" s="61">
        <f t="shared" si="126"/>
        <v>0</v>
      </c>
      <c r="L627" s="61">
        <f t="shared" si="127"/>
        <v>0</v>
      </c>
      <c r="M627" s="61">
        <f t="shared" ca="1" si="132"/>
        <v>-5.1675284330729718E-3</v>
      </c>
      <c r="N627" s="61">
        <f t="shared" ca="1" si="128"/>
        <v>0</v>
      </c>
      <c r="O627" s="177">
        <f t="shared" ca="1" si="129"/>
        <v>0</v>
      </c>
      <c r="P627" s="61">
        <f t="shared" ca="1" si="130"/>
        <v>0</v>
      </c>
      <c r="Q627" s="61">
        <f t="shared" ca="1" si="131"/>
        <v>0</v>
      </c>
      <c r="R627">
        <f t="shared" ca="1" si="133"/>
        <v>5.1675284330729718E-3</v>
      </c>
    </row>
    <row r="628" spans="2:18">
      <c r="B628"/>
      <c r="C628" s="174"/>
      <c r="D628" s="176">
        <f t="shared" si="121"/>
        <v>0</v>
      </c>
      <c r="E628" s="176">
        <f t="shared" si="121"/>
        <v>0</v>
      </c>
      <c r="F628" s="61">
        <f t="shared" si="122"/>
        <v>0</v>
      </c>
      <c r="G628" s="61">
        <f t="shared" si="122"/>
        <v>0</v>
      </c>
      <c r="H628" s="61">
        <f t="shared" si="123"/>
        <v>0</v>
      </c>
      <c r="I628" s="61">
        <f t="shared" si="124"/>
        <v>0</v>
      </c>
      <c r="J628" s="61">
        <f t="shared" si="125"/>
        <v>0</v>
      </c>
      <c r="K628" s="61">
        <f t="shared" si="126"/>
        <v>0</v>
      </c>
      <c r="L628" s="61">
        <f t="shared" si="127"/>
        <v>0</v>
      </c>
      <c r="M628" s="61">
        <f t="shared" ca="1" si="132"/>
        <v>-5.1675284330729718E-3</v>
      </c>
      <c r="N628" s="61">
        <f t="shared" ca="1" si="128"/>
        <v>0</v>
      </c>
      <c r="O628" s="177">
        <f t="shared" ca="1" si="129"/>
        <v>0</v>
      </c>
      <c r="P628" s="61">
        <f t="shared" ca="1" si="130"/>
        <v>0</v>
      </c>
      <c r="Q628" s="61">
        <f t="shared" ca="1" si="131"/>
        <v>0</v>
      </c>
      <c r="R628">
        <f t="shared" ca="1" si="133"/>
        <v>5.1675284330729718E-3</v>
      </c>
    </row>
    <row r="629" spans="2:18">
      <c r="B629"/>
      <c r="C629" s="174"/>
      <c r="D629" s="176">
        <f t="shared" si="121"/>
        <v>0</v>
      </c>
      <c r="E629" s="176">
        <f t="shared" si="121"/>
        <v>0</v>
      </c>
      <c r="F629" s="61">
        <f t="shared" si="122"/>
        <v>0</v>
      </c>
      <c r="G629" s="61">
        <f t="shared" si="122"/>
        <v>0</v>
      </c>
      <c r="H629" s="61">
        <f t="shared" si="123"/>
        <v>0</v>
      </c>
      <c r="I629" s="61">
        <f t="shared" si="124"/>
        <v>0</v>
      </c>
      <c r="J629" s="61">
        <f t="shared" si="125"/>
        <v>0</v>
      </c>
      <c r="K629" s="61">
        <f t="shared" si="126"/>
        <v>0</v>
      </c>
      <c r="L629" s="61">
        <f t="shared" si="127"/>
        <v>0</v>
      </c>
      <c r="M629" s="61">
        <f t="shared" ca="1" si="132"/>
        <v>-5.1675284330729718E-3</v>
      </c>
      <c r="N629" s="61">
        <f t="shared" ca="1" si="128"/>
        <v>0</v>
      </c>
      <c r="O629" s="177">
        <f t="shared" ca="1" si="129"/>
        <v>0</v>
      </c>
      <c r="P629" s="61">
        <f t="shared" ca="1" si="130"/>
        <v>0</v>
      </c>
      <c r="Q629" s="61">
        <f t="shared" ca="1" si="131"/>
        <v>0</v>
      </c>
      <c r="R629">
        <f t="shared" ca="1" si="133"/>
        <v>5.1675284330729718E-3</v>
      </c>
    </row>
    <row r="630" spans="2:18">
      <c r="B630"/>
      <c r="C630" s="174"/>
      <c r="D630" s="176">
        <f t="shared" si="121"/>
        <v>0</v>
      </c>
      <c r="E630" s="176">
        <f t="shared" si="121"/>
        <v>0</v>
      </c>
      <c r="F630" s="61">
        <f t="shared" si="122"/>
        <v>0</v>
      </c>
      <c r="G630" s="61">
        <f t="shared" si="122"/>
        <v>0</v>
      </c>
      <c r="H630" s="61">
        <f t="shared" si="123"/>
        <v>0</v>
      </c>
      <c r="I630" s="61">
        <f t="shared" si="124"/>
        <v>0</v>
      </c>
      <c r="J630" s="61">
        <f t="shared" si="125"/>
        <v>0</v>
      </c>
      <c r="K630" s="61">
        <f t="shared" si="126"/>
        <v>0</v>
      </c>
      <c r="L630" s="61">
        <f t="shared" si="127"/>
        <v>0</v>
      </c>
      <c r="M630" s="61">
        <f t="shared" ca="1" si="132"/>
        <v>-5.1675284330729718E-3</v>
      </c>
      <c r="N630" s="61">
        <f t="shared" ca="1" si="128"/>
        <v>0</v>
      </c>
      <c r="O630" s="177">
        <f t="shared" ca="1" si="129"/>
        <v>0</v>
      </c>
      <c r="P630" s="61">
        <f t="shared" ca="1" si="130"/>
        <v>0</v>
      </c>
      <c r="Q630" s="61">
        <f t="shared" ca="1" si="131"/>
        <v>0</v>
      </c>
      <c r="R630">
        <f t="shared" ca="1" si="133"/>
        <v>5.1675284330729718E-3</v>
      </c>
    </row>
    <row r="631" spans="2:18">
      <c r="B631"/>
      <c r="C631" s="174"/>
      <c r="D631" s="176">
        <f t="shared" si="121"/>
        <v>0</v>
      </c>
      <c r="E631" s="176">
        <f t="shared" si="121"/>
        <v>0</v>
      </c>
      <c r="F631" s="61">
        <f t="shared" si="122"/>
        <v>0</v>
      </c>
      <c r="G631" s="61">
        <f t="shared" si="122"/>
        <v>0</v>
      </c>
      <c r="H631" s="61">
        <f t="shared" si="123"/>
        <v>0</v>
      </c>
      <c r="I631" s="61">
        <f t="shared" si="124"/>
        <v>0</v>
      </c>
      <c r="J631" s="61">
        <f t="shared" si="125"/>
        <v>0</v>
      </c>
      <c r="K631" s="61">
        <f t="shared" si="126"/>
        <v>0</v>
      </c>
      <c r="L631" s="61">
        <f t="shared" si="127"/>
        <v>0</v>
      </c>
      <c r="M631" s="61">
        <f t="shared" ca="1" si="132"/>
        <v>-5.1675284330729718E-3</v>
      </c>
      <c r="N631" s="61">
        <f t="shared" ca="1" si="128"/>
        <v>0</v>
      </c>
      <c r="O631" s="177">
        <f t="shared" ca="1" si="129"/>
        <v>0</v>
      </c>
      <c r="P631" s="61">
        <f t="shared" ca="1" si="130"/>
        <v>0</v>
      </c>
      <c r="Q631" s="61">
        <f t="shared" ca="1" si="131"/>
        <v>0</v>
      </c>
      <c r="R631">
        <f t="shared" ca="1" si="133"/>
        <v>5.1675284330729718E-3</v>
      </c>
    </row>
    <row r="632" spans="2:18">
      <c r="B632"/>
      <c r="C632" s="174"/>
      <c r="D632" s="176">
        <f t="shared" si="121"/>
        <v>0</v>
      </c>
      <c r="E632" s="176">
        <f t="shared" si="121"/>
        <v>0</v>
      </c>
      <c r="F632" s="61">
        <f t="shared" si="122"/>
        <v>0</v>
      </c>
      <c r="G632" s="61">
        <f t="shared" si="122"/>
        <v>0</v>
      </c>
      <c r="H632" s="61">
        <f t="shared" si="123"/>
        <v>0</v>
      </c>
      <c r="I632" s="61">
        <f t="shared" si="124"/>
        <v>0</v>
      </c>
      <c r="J632" s="61">
        <f t="shared" si="125"/>
        <v>0</v>
      </c>
      <c r="K632" s="61">
        <f t="shared" si="126"/>
        <v>0</v>
      </c>
      <c r="L632" s="61">
        <f t="shared" si="127"/>
        <v>0</v>
      </c>
      <c r="M632" s="61">
        <f t="shared" ca="1" si="132"/>
        <v>-5.1675284330729718E-3</v>
      </c>
      <c r="N632" s="61">
        <f t="shared" ca="1" si="128"/>
        <v>0</v>
      </c>
      <c r="O632" s="177">
        <f t="shared" ca="1" si="129"/>
        <v>0</v>
      </c>
      <c r="P632" s="61">
        <f t="shared" ca="1" si="130"/>
        <v>0</v>
      </c>
      <c r="Q632" s="61">
        <f t="shared" ca="1" si="131"/>
        <v>0</v>
      </c>
      <c r="R632">
        <f t="shared" ca="1" si="133"/>
        <v>5.1675284330729718E-3</v>
      </c>
    </row>
    <row r="633" spans="2:18">
      <c r="B633"/>
      <c r="C633" s="174"/>
      <c r="D633" s="176">
        <f t="shared" si="121"/>
        <v>0</v>
      </c>
      <c r="E633" s="176">
        <f t="shared" si="121"/>
        <v>0</v>
      </c>
      <c r="F633" s="61">
        <f t="shared" si="122"/>
        <v>0</v>
      </c>
      <c r="G633" s="61">
        <f t="shared" si="122"/>
        <v>0</v>
      </c>
      <c r="H633" s="61">
        <f t="shared" si="123"/>
        <v>0</v>
      </c>
      <c r="I633" s="61">
        <f t="shared" si="124"/>
        <v>0</v>
      </c>
      <c r="J633" s="61">
        <f t="shared" si="125"/>
        <v>0</v>
      </c>
      <c r="K633" s="61">
        <f t="shared" si="126"/>
        <v>0</v>
      </c>
      <c r="L633" s="61">
        <f t="shared" si="127"/>
        <v>0</v>
      </c>
      <c r="M633" s="61">
        <f t="shared" ca="1" si="132"/>
        <v>-5.1675284330729718E-3</v>
      </c>
      <c r="N633" s="61">
        <f t="shared" ca="1" si="128"/>
        <v>0</v>
      </c>
      <c r="O633" s="177">
        <f t="shared" ca="1" si="129"/>
        <v>0</v>
      </c>
      <c r="P633" s="61">
        <f t="shared" ca="1" si="130"/>
        <v>0</v>
      </c>
      <c r="Q633" s="61">
        <f t="shared" ca="1" si="131"/>
        <v>0</v>
      </c>
      <c r="R633">
        <f t="shared" ca="1" si="133"/>
        <v>5.1675284330729718E-3</v>
      </c>
    </row>
    <row r="634" spans="2:18">
      <c r="B634"/>
      <c r="C634" s="174"/>
      <c r="D634" s="176">
        <f t="shared" si="121"/>
        <v>0</v>
      </c>
      <c r="E634" s="176">
        <f t="shared" si="121"/>
        <v>0</v>
      </c>
      <c r="F634" s="61">
        <f t="shared" si="122"/>
        <v>0</v>
      </c>
      <c r="G634" s="61">
        <f t="shared" si="122"/>
        <v>0</v>
      </c>
      <c r="H634" s="61">
        <f t="shared" si="123"/>
        <v>0</v>
      </c>
      <c r="I634" s="61">
        <f t="shared" si="124"/>
        <v>0</v>
      </c>
      <c r="J634" s="61">
        <f t="shared" si="125"/>
        <v>0</v>
      </c>
      <c r="K634" s="61">
        <f t="shared" si="126"/>
        <v>0</v>
      </c>
      <c r="L634" s="61">
        <f t="shared" si="127"/>
        <v>0</v>
      </c>
      <c r="M634" s="61">
        <f t="shared" ca="1" si="132"/>
        <v>-5.1675284330729718E-3</v>
      </c>
      <c r="N634" s="61">
        <f t="shared" ca="1" si="128"/>
        <v>0</v>
      </c>
      <c r="O634" s="177">
        <f t="shared" ca="1" si="129"/>
        <v>0</v>
      </c>
      <c r="P634" s="61">
        <f t="shared" ca="1" si="130"/>
        <v>0</v>
      </c>
      <c r="Q634" s="61">
        <f t="shared" ca="1" si="131"/>
        <v>0</v>
      </c>
      <c r="R634">
        <f t="shared" ca="1" si="133"/>
        <v>5.1675284330729718E-3</v>
      </c>
    </row>
    <row r="635" spans="2:18">
      <c r="B635"/>
      <c r="C635" s="174"/>
      <c r="D635" s="176">
        <f t="shared" si="121"/>
        <v>0</v>
      </c>
      <c r="E635" s="176">
        <f t="shared" si="121"/>
        <v>0</v>
      </c>
      <c r="F635" s="61">
        <f t="shared" si="122"/>
        <v>0</v>
      </c>
      <c r="G635" s="61">
        <f t="shared" si="122"/>
        <v>0</v>
      </c>
      <c r="H635" s="61">
        <f t="shared" si="123"/>
        <v>0</v>
      </c>
      <c r="I635" s="61">
        <f t="shared" si="124"/>
        <v>0</v>
      </c>
      <c r="J635" s="61">
        <f t="shared" si="125"/>
        <v>0</v>
      </c>
      <c r="K635" s="61">
        <f t="shared" si="126"/>
        <v>0</v>
      </c>
      <c r="L635" s="61">
        <f t="shared" si="127"/>
        <v>0</v>
      </c>
      <c r="M635" s="61">
        <f t="shared" ca="1" si="132"/>
        <v>-5.1675284330729718E-3</v>
      </c>
      <c r="N635" s="61">
        <f t="shared" ca="1" si="128"/>
        <v>0</v>
      </c>
      <c r="O635" s="177">
        <f t="shared" ca="1" si="129"/>
        <v>0</v>
      </c>
      <c r="P635" s="61">
        <f t="shared" ca="1" si="130"/>
        <v>0</v>
      </c>
      <c r="Q635" s="61">
        <f t="shared" ca="1" si="131"/>
        <v>0</v>
      </c>
      <c r="R635">
        <f t="shared" ca="1" si="133"/>
        <v>5.1675284330729718E-3</v>
      </c>
    </row>
    <row r="636" spans="2:18">
      <c r="B636"/>
      <c r="C636" s="174"/>
      <c r="D636" s="176">
        <f t="shared" si="121"/>
        <v>0</v>
      </c>
      <c r="E636" s="176">
        <f t="shared" si="121"/>
        <v>0</v>
      </c>
      <c r="F636" s="61">
        <f t="shared" si="122"/>
        <v>0</v>
      </c>
      <c r="G636" s="61">
        <f t="shared" si="122"/>
        <v>0</v>
      </c>
      <c r="H636" s="61">
        <f t="shared" si="123"/>
        <v>0</v>
      </c>
      <c r="I636" s="61">
        <f t="shared" si="124"/>
        <v>0</v>
      </c>
      <c r="J636" s="61">
        <f t="shared" si="125"/>
        <v>0</v>
      </c>
      <c r="K636" s="61">
        <f t="shared" si="126"/>
        <v>0</v>
      </c>
      <c r="L636" s="61">
        <f t="shared" si="127"/>
        <v>0</v>
      </c>
      <c r="M636" s="61">
        <f t="shared" ca="1" si="132"/>
        <v>-5.1675284330729718E-3</v>
      </c>
      <c r="N636" s="61">
        <f t="shared" ca="1" si="128"/>
        <v>0</v>
      </c>
      <c r="O636" s="177">
        <f t="shared" ca="1" si="129"/>
        <v>0</v>
      </c>
      <c r="P636" s="61">
        <f t="shared" ca="1" si="130"/>
        <v>0</v>
      </c>
      <c r="Q636" s="61">
        <f t="shared" ca="1" si="131"/>
        <v>0</v>
      </c>
      <c r="R636">
        <f t="shared" ca="1" si="133"/>
        <v>5.1675284330729718E-3</v>
      </c>
    </row>
    <row r="637" spans="2:18">
      <c r="B637"/>
      <c r="C637" s="174"/>
      <c r="D637" s="176">
        <f t="shared" si="121"/>
        <v>0</v>
      </c>
      <c r="E637" s="176">
        <f t="shared" si="121"/>
        <v>0</v>
      </c>
      <c r="F637" s="61">
        <f t="shared" si="122"/>
        <v>0</v>
      </c>
      <c r="G637" s="61">
        <f t="shared" si="122"/>
        <v>0</v>
      </c>
      <c r="H637" s="61">
        <f t="shared" si="123"/>
        <v>0</v>
      </c>
      <c r="I637" s="61">
        <f t="shared" si="124"/>
        <v>0</v>
      </c>
      <c r="J637" s="61">
        <f t="shared" si="125"/>
        <v>0</v>
      </c>
      <c r="K637" s="61">
        <f t="shared" si="126"/>
        <v>0</v>
      </c>
      <c r="L637" s="61">
        <f t="shared" si="127"/>
        <v>0</v>
      </c>
      <c r="M637" s="61">
        <f t="shared" ca="1" si="132"/>
        <v>-5.1675284330729718E-3</v>
      </c>
      <c r="N637" s="61">
        <f t="shared" ca="1" si="128"/>
        <v>0</v>
      </c>
      <c r="O637" s="177">
        <f t="shared" ca="1" si="129"/>
        <v>0</v>
      </c>
      <c r="P637" s="61">
        <f t="shared" ca="1" si="130"/>
        <v>0</v>
      </c>
      <c r="Q637" s="61">
        <f t="shared" ca="1" si="131"/>
        <v>0</v>
      </c>
      <c r="R637">
        <f t="shared" ca="1" si="133"/>
        <v>5.1675284330729718E-3</v>
      </c>
    </row>
    <row r="638" spans="2:18">
      <c r="B638"/>
      <c r="C638" s="174"/>
      <c r="D638" s="176">
        <f t="shared" si="121"/>
        <v>0</v>
      </c>
      <c r="E638" s="176">
        <f t="shared" si="121"/>
        <v>0</v>
      </c>
      <c r="F638" s="61">
        <f t="shared" si="122"/>
        <v>0</v>
      </c>
      <c r="G638" s="61">
        <f t="shared" si="122"/>
        <v>0</v>
      </c>
      <c r="H638" s="61">
        <f t="shared" si="123"/>
        <v>0</v>
      </c>
      <c r="I638" s="61">
        <f t="shared" si="124"/>
        <v>0</v>
      </c>
      <c r="J638" s="61">
        <f t="shared" si="125"/>
        <v>0</v>
      </c>
      <c r="K638" s="61">
        <f t="shared" si="126"/>
        <v>0</v>
      </c>
      <c r="L638" s="61">
        <f t="shared" si="127"/>
        <v>0</v>
      </c>
      <c r="M638" s="61">
        <f t="shared" ca="1" si="132"/>
        <v>-5.1675284330729718E-3</v>
      </c>
      <c r="N638" s="61">
        <f t="shared" ca="1" si="128"/>
        <v>0</v>
      </c>
      <c r="O638" s="177">
        <f t="shared" ca="1" si="129"/>
        <v>0</v>
      </c>
      <c r="P638" s="61">
        <f t="shared" ca="1" si="130"/>
        <v>0</v>
      </c>
      <c r="Q638" s="61">
        <f t="shared" ca="1" si="131"/>
        <v>0</v>
      </c>
      <c r="R638">
        <f t="shared" ca="1" si="133"/>
        <v>5.1675284330729718E-3</v>
      </c>
    </row>
    <row r="639" spans="2:18">
      <c r="B639"/>
      <c r="C639" s="174"/>
      <c r="D639" s="176">
        <f t="shared" si="121"/>
        <v>0</v>
      </c>
      <c r="E639" s="176">
        <f t="shared" si="121"/>
        <v>0</v>
      </c>
      <c r="F639" s="61">
        <f t="shared" si="122"/>
        <v>0</v>
      </c>
      <c r="G639" s="61">
        <f t="shared" si="122"/>
        <v>0</v>
      </c>
      <c r="H639" s="61">
        <f t="shared" si="123"/>
        <v>0</v>
      </c>
      <c r="I639" s="61">
        <f t="shared" si="124"/>
        <v>0</v>
      </c>
      <c r="J639" s="61">
        <f t="shared" si="125"/>
        <v>0</v>
      </c>
      <c r="K639" s="61">
        <f t="shared" si="126"/>
        <v>0</v>
      </c>
      <c r="L639" s="61">
        <f t="shared" si="127"/>
        <v>0</v>
      </c>
      <c r="M639" s="61">
        <f t="shared" ca="1" si="132"/>
        <v>-5.1675284330729718E-3</v>
      </c>
      <c r="N639" s="61">
        <f t="shared" ca="1" si="128"/>
        <v>0</v>
      </c>
      <c r="O639" s="177">
        <f t="shared" ca="1" si="129"/>
        <v>0</v>
      </c>
      <c r="P639" s="61">
        <f t="shared" ca="1" si="130"/>
        <v>0</v>
      </c>
      <c r="Q639" s="61">
        <f t="shared" ca="1" si="131"/>
        <v>0</v>
      </c>
      <c r="R639">
        <f t="shared" ca="1" si="133"/>
        <v>5.1675284330729718E-3</v>
      </c>
    </row>
    <row r="640" spans="2:18">
      <c r="B640"/>
      <c r="C640" s="174"/>
      <c r="D640" s="176">
        <f t="shared" si="121"/>
        <v>0</v>
      </c>
      <c r="E640" s="176">
        <f t="shared" si="121"/>
        <v>0</v>
      </c>
      <c r="F640" s="61">
        <f t="shared" si="122"/>
        <v>0</v>
      </c>
      <c r="G640" s="61">
        <f t="shared" si="122"/>
        <v>0</v>
      </c>
      <c r="H640" s="61">
        <f t="shared" si="123"/>
        <v>0</v>
      </c>
      <c r="I640" s="61">
        <f t="shared" si="124"/>
        <v>0</v>
      </c>
      <c r="J640" s="61">
        <f t="shared" si="125"/>
        <v>0</v>
      </c>
      <c r="K640" s="61">
        <f t="shared" si="126"/>
        <v>0</v>
      </c>
      <c r="L640" s="61">
        <f t="shared" si="127"/>
        <v>0</v>
      </c>
      <c r="M640" s="61">
        <f t="shared" ca="1" si="132"/>
        <v>-5.1675284330729718E-3</v>
      </c>
      <c r="N640" s="61">
        <f t="shared" ca="1" si="128"/>
        <v>0</v>
      </c>
      <c r="O640" s="177">
        <f t="shared" ca="1" si="129"/>
        <v>0</v>
      </c>
      <c r="P640" s="61">
        <f t="shared" ca="1" si="130"/>
        <v>0</v>
      </c>
      <c r="Q640" s="61">
        <f t="shared" ca="1" si="131"/>
        <v>0</v>
      </c>
      <c r="R640">
        <f t="shared" ca="1" si="133"/>
        <v>5.1675284330729718E-3</v>
      </c>
    </row>
    <row r="641" spans="2:18">
      <c r="B641"/>
      <c r="C641" s="174"/>
      <c r="D641" s="176">
        <f t="shared" si="121"/>
        <v>0</v>
      </c>
      <c r="E641" s="176">
        <f t="shared" si="121"/>
        <v>0</v>
      </c>
      <c r="F641" s="61">
        <f t="shared" si="122"/>
        <v>0</v>
      </c>
      <c r="G641" s="61">
        <f t="shared" si="122"/>
        <v>0</v>
      </c>
      <c r="H641" s="61">
        <f t="shared" si="123"/>
        <v>0</v>
      </c>
      <c r="I641" s="61">
        <f t="shared" si="124"/>
        <v>0</v>
      </c>
      <c r="J641" s="61">
        <f t="shared" si="125"/>
        <v>0</v>
      </c>
      <c r="K641" s="61">
        <f t="shared" si="126"/>
        <v>0</v>
      </c>
      <c r="L641" s="61">
        <f t="shared" si="127"/>
        <v>0</v>
      </c>
      <c r="M641" s="61">
        <f t="shared" ca="1" si="132"/>
        <v>-5.1675284330729718E-3</v>
      </c>
      <c r="N641" s="61">
        <f t="shared" ca="1" si="128"/>
        <v>0</v>
      </c>
      <c r="O641" s="177">
        <f t="shared" ca="1" si="129"/>
        <v>0</v>
      </c>
      <c r="P641" s="61">
        <f t="shared" ca="1" si="130"/>
        <v>0</v>
      </c>
      <c r="Q641" s="61">
        <f t="shared" ca="1" si="131"/>
        <v>0</v>
      </c>
      <c r="R641">
        <f t="shared" ca="1" si="133"/>
        <v>5.1675284330729718E-3</v>
      </c>
    </row>
    <row r="642" spans="2:18">
      <c r="B642"/>
      <c r="C642" s="174"/>
      <c r="D642" s="176">
        <f t="shared" si="121"/>
        <v>0</v>
      </c>
      <c r="E642" s="176">
        <f t="shared" si="121"/>
        <v>0</v>
      </c>
      <c r="F642" s="61">
        <f t="shared" si="122"/>
        <v>0</v>
      </c>
      <c r="G642" s="61">
        <f t="shared" si="122"/>
        <v>0</v>
      </c>
      <c r="H642" s="61">
        <f t="shared" si="123"/>
        <v>0</v>
      </c>
      <c r="I642" s="61">
        <f t="shared" si="124"/>
        <v>0</v>
      </c>
      <c r="J642" s="61">
        <f t="shared" si="125"/>
        <v>0</v>
      </c>
      <c r="K642" s="61">
        <f t="shared" si="126"/>
        <v>0</v>
      </c>
      <c r="L642" s="61">
        <f t="shared" si="127"/>
        <v>0</v>
      </c>
      <c r="M642" s="61">
        <f t="shared" ca="1" si="132"/>
        <v>-5.1675284330729718E-3</v>
      </c>
      <c r="N642" s="61">
        <f t="shared" ca="1" si="128"/>
        <v>0</v>
      </c>
      <c r="O642" s="177">
        <f t="shared" ca="1" si="129"/>
        <v>0</v>
      </c>
      <c r="P642" s="61">
        <f t="shared" ca="1" si="130"/>
        <v>0</v>
      </c>
      <c r="Q642" s="61">
        <f t="shared" ca="1" si="131"/>
        <v>0</v>
      </c>
      <c r="R642">
        <f t="shared" ca="1" si="133"/>
        <v>5.1675284330729718E-3</v>
      </c>
    </row>
    <row r="643" spans="2:18">
      <c r="B643"/>
      <c r="C643" s="174"/>
      <c r="D643" s="176">
        <f t="shared" si="121"/>
        <v>0</v>
      </c>
      <c r="E643" s="176">
        <f t="shared" si="121"/>
        <v>0</v>
      </c>
      <c r="F643" s="61">
        <f t="shared" si="122"/>
        <v>0</v>
      </c>
      <c r="G643" s="61">
        <f t="shared" si="122"/>
        <v>0</v>
      </c>
      <c r="H643" s="61">
        <f t="shared" si="123"/>
        <v>0</v>
      </c>
      <c r="I643" s="61">
        <f t="shared" si="124"/>
        <v>0</v>
      </c>
      <c r="J643" s="61">
        <f t="shared" si="125"/>
        <v>0</v>
      </c>
      <c r="K643" s="61">
        <f t="shared" si="126"/>
        <v>0</v>
      </c>
      <c r="L643" s="61">
        <f t="shared" si="127"/>
        <v>0</v>
      </c>
      <c r="M643" s="61">
        <f t="shared" ca="1" si="132"/>
        <v>-5.1675284330729718E-3</v>
      </c>
      <c r="N643" s="61">
        <f t="shared" ca="1" si="128"/>
        <v>0</v>
      </c>
      <c r="O643" s="177">
        <f t="shared" ca="1" si="129"/>
        <v>0</v>
      </c>
      <c r="P643" s="61">
        <f t="shared" ca="1" si="130"/>
        <v>0</v>
      </c>
      <c r="Q643" s="61">
        <f t="shared" ca="1" si="131"/>
        <v>0</v>
      </c>
      <c r="R643">
        <f t="shared" ca="1" si="133"/>
        <v>5.1675284330729718E-3</v>
      </c>
    </row>
    <row r="644" spans="2:18">
      <c r="B644"/>
      <c r="C644" s="174"/>
      <c r="D644" s="176">
        <f t="shared" si="121"/>
        <v>0</v>
      </c>
      <c r="E644" s="176">
        <f t="shared" si="121"/>
        <v>0</v>
      </c>
      <c r="F644" s="61">
        <f t="shared" si="122"/>
        <v>0</v>
      </c>
      <c r="G644" s="61">
        <f t="shared" si="122"/>
        <v>0</v>
      </c>
      <c r="H644" s="61">
        <f t="shared" si="123"/>
        <v>0</v>
      </c>
      <c r="I644" s="61">
        <f t="shared" si="124"/>
        <v>0</v>
      </c>
      <c r="J644" s="61">
        <f t="shared" si="125"/>
        <v>0</v>
      </c>
      <c r="K644" s="61">
        <f t="shared" si="126"/>
        <v>0</v>
      </c>
      <c r="L644" s="61">
        <f t="shared" si="127"/>
        <v>0</v>
      </c>
      <c r="M644" s="61">
        <f t="shared" ca="1" si="132"/>
        <v>-5.1675284330729718E-3</v>
      </c>
      <c r="N644" s="61">
        <f t="shared" ca="1" si="128"/>
        <v>0</v>
      </c>
      <c r="O644" s="177">
        <f t="shared" ca="1" si="129"/>
        <v>0</v>
      </c>
      <c r="P644" s="61">
        <f t="shared" ca="1" si="130"/>
        <v>0</v>
      </c>
      <c r="Q644" s="61">
        <f t="shared" ca="1" si="131"/>
        <v>0</v>
      </c>
      <c r="R644">
        <f t="shared" ca="1" si="133"/>
        <v>5.1675284330729718E-3</v>
      </c>
    </row>
    <row r="645" spans="2:18">
      <c r="B645"/>
      <c r="C645" s="174"/>
      <c r="D645" s="176">
        <f t="shared" si="121"/>
        <v>0</v>
      </c>
      <c r="E645" s="176">
        <f t="shared" si="121"/>
        <v>0</v>
      </c>
      <c r="F645" s="61">
        <f t="shared" si="122"/>
        <v>0</v>
      </c>
      <c r="G645" s="61">
        <f t="shared" si="122"/>
        <v>0</v>
      </c>
      <c r="H645" s="61">
        <f t="shared" si="123"/>
        <v>0</v>
      </c>
      <c r="I645" s="61">
        <f t="shared" si="124"/>
        <v>0</v>
      </c>
      <c r="J645" s="61">
        <f t="shared" si="125"/>
        <v>0</v>
      </c>
      <c r="K645" s="61">
        <f t="shared" si="126"/>
        <v>0</v>
      </c>
      <c r="L645" s="61">
        <f t="shared" si="127"/>
        <v>0</v>
      </c>
      <c r="M645" s="61">
        <f t="shared" ca="1" si="132"/>
        <v>-5.1675284330729718E-3</v>
      </c>
      <c r="N645" s="61">
        <f t="shared" ca="1" si="128"/>
        <v>0</v>
      </c>
      <c r="O645" s="177">
        <f t="shared" ca="1" si="129"/>
        <v>0</v>
      </c>
      <c r="P645" s="61">
        <f t="shared" ca="1" si="130"/>
        <v>0</v>
      </c>
      <c r="Q645" s="61">
        <f t="shared" ca="1" si="131"/>
        <v>0</v>
      </c>
      <c r="R645">
        <f t="shared" ca="1" si="133"/>
        <v>5.1675284330729718E-3</v>
      </c>
    </row>
    <row r="646" spans="2:18">
      <c r="B646"/>
      <c r="C646" s="174"/>
      <c r="D646" s="176">
        <f t="shared" si="121"/>
        <v>0</v>
      </c>
      <c r="E646" s="176">
        <f t="shared" si="121"/>
        <v>0</v>
      </c>
      <c r="F646" s="61">
        <f t="shared" si="122"/>
        <v>0</v>
      </c>
      <c r="G646" s="61">
        <f t="shared" si="122"/>
        <v>0</v>
      </c>
      <c r="H646" s="61">
        <f t="shared" si="123"/>
        <v>0</v>
      </c>
      <c r="I646" s="61">
        <f t="shared" si="124"/>
        <v>0</v>
      </c>
      <c r="J646" s="61">
        <f t="shared" si="125"/>
        <v>0</v>
      </c>
      <c r="K646" s="61">
        <f t="shared" si="126"/>
        <v>0</v>
      </c>
      <c r="L646" s="61">
        <f t="shared" si="127"/>
        <v>0</v>
      </c>
      <c r="M646" s="61">
        <f t="shared" ca="1" si="132"/>
        <v>-5.1675284330729718E-3</v>
      </c>
      <c r="N646" s="61">
        <f t="shared" ca="1" si="128"/>
        <v>0</v>
      </c>
      <c r="O646" s="177">
        <f t="shared" ca="1" si="129"/>
        <v>0</v>
      </c>
      <c r="P646" s="61">
        <f t="shared" ca="1" si="130"/>
        <v>0</v>
      </c>
      <c r="Q646" s="61">
        <f t="shared" ca="1" si="131"/>
        <v>0</v>
      </c>
      <c r="R646">
        <f t="shared" ca="1" si="133"/>
        <v>5.1675284330729718E-3</v>
      </c>
    </row>
    <row r="647" spans="2:18">
      <c r="B647"/>
      <c r="C647" s="174"/>
      <c r="D647" s="176">
        <f t="shared" si="121"/>
        <v>0</v>
      </c>
      <c r="E647" s="176">
        <f t="shared" si="121"/>
        <v>0</v>
      </c>
      <c r="F647" s="61">
        <f t="shared" si="122"/>
        <v>0</v>
      </c>
      <c r="G647" s="61">
        <f t="shared" si="122"/>
        <v>0</v>
      </c>
      <c r="H647" s="61">
        <f t="shared" si="123"/>
        <v>0</v>
      </c>
      <c r="I647" s="61">
        <f t="shared" si="124"/>
        <v>0</v>
      </c>
      <c r="J647" s="61">
        <f t="shared" si="125"/>
        <v>0</v>
      </c>
      <c r="K647" s="61">
        <f t="shared" si="126"/>
        <v>0</v>
      </c>
      <c r="L647" s="61">
        <f t="shared" si="127"/>
        <v>0</v>
      </c>
      <c r="M647" s="61">
        <f t="shared" ca="1" si="132"/>
        <v>-5.1675284330729718E-3</v>
      </c>
      <c r="N647" s="61">
        <f t="shared" ca="1" si="128"/>
        <v>0</v>
      </c>
      <c r="O647" s="177">
        <f t="shared" ca="1" si="129"/>
        <v>0</v>
      </c>
      <c r="P647" s="61">
        <f t="shared" ca="1" si="130"/>
        <v>0</v>
      </c>
      <c r="Q647" s="61">
        <f t="shared" ca="1" si="131"/>
        <v>0</v>
      </c>
      <c r="R647">
        <f t="shared" ca="1" si="133"/>
        <v>5.1675284330729718E-3</v>
      </c>
    </row>
    <row r="648" spans="2:18">
      <c r="B648"/>
      <c r="C648" s="174"/>
      <c r="D648" s="176">
        <f t="shared" si="121"/>
        <v>0</v>
      </c>
      <c r="E648" s="176">
        <f t="shared" si="121"/>
        <v>0</v>
      </c>
      <c r="F648" s="61">
        <f t="shared" si="122"/>
        <v>0</v>
      </c>
      <c r="G648" s="61">
        <f t="shared" si="122"/>
        <v>0</v>
      </c>
      <c r="H648" s="61">
        <f t="shared" si="123"/>
        <v>0</v>
      </c>
      <c r="I648" s="61">
        <f t="shared" si="124"/>
        <v>0</v>
      </c>
      <c r="J648" s="61">
        <f t="shared" si="125"/>
        <v>0</v>
      </c>
      <c r="K648" s="61">
        <f t="shared" si="126"/>
        <v>0</v>
      </c>
      <c r="L648" s="61">
        <f t="shared" si="127"/>
        <v>0</v>
      </c>
      <c r="M648" s="61">
        <f t="shared" ca="1" si="132"/>
        <v>-5.1675284330729718E-3</v>
      </c>
      <c r="N648" s="61">
        <f t="shared" ca="1" si="128"/>
        <v>0</v>
      </c>
      <c r="O648" s="177">
        <f t="shared" ca="1" si="129"/>
        <v>0</v>
      </c>
      <c r="P648" s="61">
        <f t="shared" ca="1" si="130"/>
        <v>0</v>
      </c>
      <c r="Q648" s="61">
        <f t="shared" ca="1" si="131"/>
        <v>0</v>
      </c>
      <c r="R648">
        <f t="shared" ca="1" si="133"/>
        <v>5.1675284330729718E-3</v>
      </c>
    </row>
    <row r="649" spans="2:18">
      <c r="B649"/>
      <c r="C649" s="174"/>
      <c r="D649" s="176">
        <f t="shared" si="121"/>
        <v>0</v>
      </c>
      <c r="E649" s="176">
        <f t="shared" si="121"/>
        <v>0</v>
      </c>
      <c r="F649" s="61">
        <f t="shared" si="122"/>
        <v>0</v>
      </c>
      <c r="G649" s="61">
        <f t="shared" si="122"/>
        <v>0</v>
      </c>
      <c r="H649" s="61">
        <f t="shared" si="123"/>
        <v>0</v>
      </c>
      <c r="I649" s="61">
        <f t="shared" si="124"/>
        <v>0</v>
      </c>
      <c r="J649" s="61">
        <f t="shared" si="125"/>
        <v>0</v>
      </c>
      <c r="K649" s="61">
        <f t="shared" si="126"/>
        <v>0</v>
      </c>
      <c r="L649" s="61">
        <f t="shared" si="127"/>
        <v>0</v>
      </c>
      <c r="M649" s="61">
        <f t="shared" ca="1" si="132"/>
        <v>-5.1675284330729718E-3</v>
      </c>
      <c r="N649" s="61">
        <f t="shared" ca="1" si="128"/>
        <v>0</v>
      </c>
      <c r="O649" s="177">
        <f t="shared" ca="1" si="129"/>
        <v>0</v>
      </c>
      <c r="P649" s="61">
        <f t="shared" ca="1" si="130"/>
        <v>0</v>
      </c>
      <c r="Q649" s="61">
        <f t="shared" ca="1" si="131"/>
        <v>0</v>
      </c>
      <c r="R649">
        <f t="shared" ca="1" si="133"/>
        <v>5.1675284330729718E-3</v>
      </c>
    </row>
    <row r="650" spans="2:18">
      <c r="B650"/>
      <c r="C650" s="174"/>
      <c r="D650" s="176">
        <f t="shared" si="121"/>
        <v>0</v>
      </c>
      <c r="E650" s="176">
        <f t="shared" si="121"/>
        <v>0</v>
      </c>
      <c r="F650" s="61">
        <f t="shared" si="122"/>
        <v>0</v>
      </c>
      <c r="G650" s="61">
        <f t="shared" si="122"/>
        <v>0</v>
      </c>
      <c r="H650" s="61">
        <f t="shared" si="123"/>
        <v>0</v>
      </c>
      <c r="I650" s="61">
        <f t="shared" si="124"/>
        <v>0</v>
      </c>
      <c r="J650" s="61">
        <f t="shared" si="125"/>
        <v>0</v>
      </c>
      <c r="K650" s="61">
        <f t="shared" si="126"/>
        <v>0</v>
      </c>
      <c r="L650" s="61">
        <f t="shared" si="127"/>
        <v>0</v>
      </c>
      <c r="M650" s="61">
        <f t="shared" ca="1" si="132"/>
        <v>-5.1675284330729718E-3</v>
      </c>
      <c r="N650" s="61">
        <f t="shared" ca="1" si="128"/>
        <v>0</v>
      </c>
      <c r="O650" s="177">
        <f t="shared" ca="1" si="129"/>
        <v>0</v>
      </c>
      <c r="P650" s="61">
        <f t="shared" ca="1" si="130"/>
        <v>0</v>
      </c>
      <c r="Q650" s="61">
        <f t="shared" ca="1" si="131"/>
        <v>0</v>
      </c>
      <c r="R650">
        <f t="shared" ca="1" si="133"/>
        <v>5.1675284330729718E-3</v>
      </c>
    </row>
    <row r="651" spans="2:18">
      <c r="B651"/>
      <c r="C651" s="174"/>
      <c r="D651" s="176">
        <f t="shared" si="121"/>
        <v>0</v>
      </c>
      <c r="E651" s="176">
        <f t="shared" si="121"/>
        <v>0</v>
      </c>
      <c r="F651" s="61">
        <f t="shared" si="122"/>
        <v>0</v>
      </c>
      <c r="G651" s="61">
        <f t="shared" si="122"/>
        <v>0</v>
      </c>
      <c r="H651" s="61">
        <f t="shared" si="123"/>
        <v>0</v>
      </c>
      <c r="I651" s="61">
        <f t="shared" si="124"/>
        <v>0</v>
      </c>
      <c r="J651" s="61">
        <f t="shared" si="125"/>
        <v>0</v>
      </c>
      <c r="K651" s="61">
        <f t="shared" si="126"/>
        <v>0</v>
      </c>
      <c r="L651" s="61">
        <f t="shared" si="127"/>
        <v>0</v>
      </c>
      <c r="M651" s="61">
        <f t="shared" ca="1" si="132"/>
        <v>-5.1675284330729718E-3</v>
      </c>
      <c r="N651" s="61">
        <f t="shared" ca="1" si="128"/>
        <v>0</v>
      </c>
      <c r="O651" s="177">
        <f t="shared" ca="1" si="129"/>
        <v>0</v>
      </c>
      <c r="P651" s="61">
        <f t="shared" ca="1" si="130"/>
        <v>0</v>
      </c>
      <c r="Q651" s="61">
        <f t="shared" ca="1" si="131"/>
        <v>0</v>
      </c>
      <c r="R651">
        <f t="shared" ca="1" si="133"/>
        <v>5.1675284330729718E-3</v>
      </c>
    </row>
    <row r="652" spans="2:18">
      <c r="B652"/>
      <c r="C652" s="174"/>
      <c r="D652" s="176">
        <f t="shared" si="121"/>
        <v>0</v>
      </c>
      <c r="E652" s="176">
        <f t="shared" si="121"/>
        <v>0</v>
      </c>
      <c r="F652" s="61">
        <f t="shared" si="122"/>
        <v>0</v>
      </c>
      <c r="G652" s="61">
        <f t="shared" si="122"/>
        <v>0</v>
      </c>
      <c r="H652" s="61">
        <f t="shared" si="123"/>
        <v>0</v>
      </c>
      <c r="I652" s="61">
        <f t="shared" si="124"/>
        <v>0</v>
      </c>
      <c r="J652" s="61">
        <f t="shared" si="125"/>
        <v>0</v>
      </c>
      <c r="K652" s="61">
        <f t="shared" si="126"/>
        <v>0</v>
      </c>
      <c r="L652" s="61">
        <f t="shared" si="127"/>
        <v>0</v>
      </c>
      <c r="M652" s="61">
        <f t="shared" ca="1" si="132"/>
        <v>-5.1675284330729718E-3</v>
      </c>
      <c r="N652" s="61">
        <f t="shared" ca="1" si="128"/>
        <v>0</v>
      </c>
      <c r="O652" s="177">
        <f t="shared" ca="1" si="129"/>
        <v>0</v>
      </c>
      <c r="P652" s="61">
        <f t="shared" ca="1" si="130"/>
        <v>0</v>
      </c>
      <c r="Q652" s="61">
        <f t="shared" ca="1" si="131"/>
        <v>0</v>
      </c>
      <c r="R652">
        <f t="shared" ca="1" si="133"/>
        <v>5.1675284330729718E-3</v>
      </c>
    </row>
    <row r="653" spans="2:18">
      <c r="B653"/>
      <c r="C653" s="174"/>
      <c r="D653" s="176">
        <f t="shared" si="121"/>
        <v>0</v>
      </c>
      <c r="E653" s="176">
        <f t="shared" si="121"/>
        <v>0</v>
      </c>
      <c r="F653" s="61">
        <f t="shared" si="122"/>
        <v>0</v>
      </c>
      <c r="G653" s="61">
        <f t="shared" si="122"/>
        <v>0</v>
      </c>
      <c r="H653" s="61">
        <f t="shared" si="123"/>
        <v>0</v>
      </c>
      <c r="I653" s="61">
        <f t="shared" si="124"/>
        <v>0</v>
      </c>
      <c r="J653" s="61">
        <f t="shared" si="125"/>
        <v>0</v>
      </c>
      <c r="K653" s="61">
        <f t="shared" si="126"/>
        <v>0</v>
      </c>
      <c r="L653" s="61">
        <f t="shared" si="127"/>
        <v>0</v>
      </c>
      <c r="M653" s="61">
        <f t="shared" ca="1" si="132"/>
        <v>-5.1675284330729718E-3</v>
      </c>
      <c r="N653" s="61">
        <f t="shared" ca="1" si="128"/>
        <v>0</v>
      </c>
      <c r="O653" s="177">
        <f t="shared" ca="1" si="129"/>
        <v>0</v>
      </c>
      <c r="P653" s="61">
        <f t="shared" ca="1" si="130"/>
        <v>0</v>
      </c>
      <c r="Q653" s="61">
        <f t="shared" ca="1" si="131"/>
        <v>0</v>
      </c>
      <c r="R653">
        <f t="shared" ca="1" si="133"/>
        <v>5.1675284330729718E-3</v>
      </c>
    </row>
    <row r="654" spans="2:18">
      <c r="B654"/>
      <c r="C654" s="174"/>
      <c r="D654" s="176">
        <f t="shared" si="121"/>
        <v>0</v>
      </c>
      <c r="E654" s="176">
        <f t="shared" si="121"/>
        <v>0</v>
      </c>
      <c r="F654" s="61">
        <f t="shared" si="122"/>
        <v>0</v>
      </c>
      <c r="G654" s="61">
        <f t="shared" si="122"/>
        <v>0</v>
      </c>
      <c r="H654" s="61">
        <f t="shared" si="123"/>
        <v>0</v>
      </c>
      <c r="I654" s="61">
        <f t="shared" si="124"/>
        <v>0</v>
      </c>
      <c r="J654" s="61">
        <f t="shared" si="125"/>
        <v>0</v>
      </c>
      <c r="K654" s="61">
        <f t="shared" si="126"/>
        <v>0</v>
      </c>
      <c r="L654" s="61">
        <f t="shared" si="127"/>
        <v>0</v>
      </c>
      <c r="M654" s="61">
        <f t="shared" ca="1" si="132"/>
        <v>-5.1675284330729718E-3</v>
      </c>
      <c r="N654" s="61">
        <f t="shared" ca="1" si="128"/>
        <v>0</v>
      </c>
      <c r="O654" s="177">
        <f t="shared" ca="1" si="129"/>
        <v>0</v>
      </c>
      <c r="P654" s="61">
        <f t="shared" ca="1" si="130"/>
        <v>0</v>
      </c>
      <c r="Q654" s="61">
        <f t="shared" ca="1" si="131"/>
        <v>0</v>
      </c>
      <c r="R654">
        <f t="shared" ca="1" si="133"/>
        <v>5.1675284330729718E-3</v>
      </c>
    </row>
    <row r="655" spans="2:18">
      <c r="B655"/>
      <c r="C655" s="174"/>
      <c r="D655" s="176">
        <f t="shared" ref="D655:E718" si="134">A655/A$18</f>
        <v>0</v>
      </c>
      <c r="E655" s="176">
        <f t="shared" si="134"/>
        <v>0</v>
      </c>
      <c r="F655" s="61">
        <f t="shared" ref="F655:G718" si="135">$C655*D655</f>
        <v>0</v>
      </c>
      <c r="G655" s="61">
        <f t="shared" si="135"/>
        <v>0</v>
      </c>
      <c r="H655" s="61">
        <f t="shared" si="123"/>
        <v>0</v>
      </c>
      <c r="I655" s="61">
        <f t="shared" si="124"/>
        <v>0</v>
      </c>
      <c r="J655" s="61">
        <f t="shared" si="125"/>
        <v>0</v>
      </c>
      <c r="K655" s="61">
        <f t="shared" si="126"/>
        <v>0</v>
      </c>
      <c r="L655" s="61">
        <f t="shared" si="127"/>
        <v>0</v>
      </c>
      <c r="M655" s="61">
        <f t="shared" ca="1" si="132"/>
        <v>-5.1675284330729718E-3</v>
      </c>
      <c r="N655" s="61">
        <f t="shared" ca="1" si="128"/>
        <v>0</v>
      </c>
      <c r="O655" s="177">
        <f t="shared" ca="1" si="129"/>
        <v>0</v>
      </c>
      <c r="P655" s="61">
        <f t="shared" ca="1" si="130"/>
        <v>0</v>
      </c>
      <c r="Q655" s="61">
        <f t="shared" ca="1" si="131"/>
        <v>0</v>
      </c>
      <c r="R655">
        <f t="shared" ca="1" si="133"/>
        <v>5.1675284330729718E-3</v>
      </c>
    </row>
    <row r="656" spans="2:18">
      <c r="B656"/>
      <c r="C656" s="174"/>
      <c r="D656" s="176">
        <f t="shared" si="134"/>
        <v>0</v>
      </c>
      <c r="E656" s="176">
        <f t="shared" si="134"/>
        <v>0</v>
      </c>
      <c r="F656" s="61">
        <f t="shared" si="135"/>
        <v>0</v>
      </c>
      <c r="G656" s="61">
        <f t="shared" si="135"/>
        <v>0</v>
      </c>
      <c r="H656" s="61">
        <f t="shared" ref="H656:H719" si="136">C656*D656*D656</f>
        <v>0</v>
      </c>
      <c r="I656" s="61">
        <f t="shared" ref="I656:I719" si="137">C656*D656*D656*D656</f>
        <v>0</v>
      </c>
      <c r="J656" s="61">
        <f t="shared" ref="J656:J719" si="138">C656*D656*D656*D656*D656</f>
        <v>0</v>
      </c>
      <c r="K656" s="61">
        <f t="shared" ref="K656:K719" si="139">C656*E656*D656</f>
        <v>0</v>
      </c>
      <c r="L656" s="61">
        <f t="shared" ref="L656:L719" si="140">C656*E656*D656*D656</f>
        <v>0</v>
      </c>
      <c r="M656" s="61">
        <f t="shared" ca="1" si="132"/>
        <v>-5.1675284330729718E-3</v>
      </c>
      <c r="N656" s="61">
        <f t="shared" ref="N656:N719" ca="1" si="141">C656*(M656-E656)^2</f>
        <v>0</v>
      </c>
      <c r="O656" s="177">
        <f t="shared" ref="O656:O719" ca="1" si="142">(C656*O$1-O$2*F656+O$3*H656)^2</f>
        <v>0</v>
      </c>
      <c r="P656" s="61">
        <f t="shared" ref="P656:P719" ca="1" si="143">(-C656*O$2+O$4*F656-O$5*H656)^2</f>
        <v>0</v>
      </c>
      <c r="Q656" s="61">
        <f t="shared" ref="Q656:Q719" ca="1" si="144">+(C656*O$3-F656*O$5+H656*O$6)^2</f>
        <v>0</v>
      </c>
      <c r="R656">
        <f t="shared" ca="1" si="133"/>
        <v>5.1675284330729718E-3</v>
      </c>
    </row>
    <row r="657" spans="2:18">
      <c r="B657"/>
      <c r="C657" s="174"/>
      <c r="D657" s="176">
        <f t="shared" si="134"/>
        <v>0</v>
      </c>
      <c r="E657" s="176">
        <f t="shared" si="134"/>
        <v>0</v>
      </c>
      <c r="F657" s="61">
        <f t="shared" si="135"/>
        <v>0</v>
      </c>
      <c r="G657" s="61">
        <f t="shared" si="135"/>
        <v>0</v>
      </c>
      <c r="H657" s="61">
        <f t="shared" si="136"/>
        <v>0</v>
      </c>
      <c r="I657" s="61">
        <f t="shared" si="137"/>
        <v>0</v>
      </c>
      <c r="J657" s="61">
        <f t="shared" si="138"/>
        <v>0</v>
      </c>
      <c r="K657" s="61">
        <f t="shared" si="139"/>
        <v>0</v>
      </c>
      <c r="L657" s="61">
        <f t="shared" si="140"/>
        <v>0</v>
      </c>
      <c r="M657" s="61">
        <f t="shared" ca="1" si="132"/>
        <v>-5.1675284330729718E-3</v>
      </c>
      <c r="N657" s="61">
        <f t="shared" ca="1" si="141"/>
        <v>0</v>
      </c>
      <c r="O657" s="177">
        <f t="shared" ca="1" si="142"/>
        <v>0</v>
      </c>
      <c r="P657" s="61">
        <f t="shared" ca="1" si="143"/>
        <v>0</v>
      </c>
      <c r="Q657" s="61">
        <f t="shared" ca="1" si="144"/>
        <v>0</v>
      </c>
      <c r="R657">
        <f t="shared" ca="1" si="133"/>
        <v>5.1675284330729718E-3</v>
      </c>
    </row>
    <row r="658" spans="2:18">
      <c r="B658"/>
      <c r="C658" s="174"/>
      <c r="D658" s="176">
        <f t="shared" si="134"/>
        <v>0</v>
      </c>
      <c r="E658" s="176">
        <f t="shared" si="134"/>
        <v>0</v>
      </c>
      <c r="F658" s="61">
        <f t="shared" si="135"/>
        <v>0</v>
      </c>
      <c r="G658" s="61">
        <f t="shared" si="135"/>
        <v>0</v>
      </c>
      <c r="H658" s="61">
        <f t="shared" si="136"/>
        <v>0</v>
      </c>
      <c r="I658" s="61">
        <f t="shared" si="137"/>
        <v>0</v>
      </c>
      <c r="J658" s="61">
        <f t="shared" si="138"/>
        <v>0</v>
      </c>
      <c r="K658" s="61">
        <f t="shared" si="139"/>
        <v>0</v>
      </c>
      <c r="L658" s="61">
        <f t="shared" si="140"/>
        <v>0</v>
      </c>
      <c r="M658" s="61">
        <f t="shared" ca="1" si="132"/>
        <v>-5.1675284330729718E-3</v>
      </c>
      <c r="N658" s="61">
        <f t="shared" ca="1" si="141"/>
        <v>0</v>
      </c>
      <c r="O658" s="177">
        <f t="shared" ca="1" si="142"/>
        <v>0</v>
      </c>
      <c r="P658" s="61">
        <f t="shared" ca="1" si="143"/>
        <v>0</v>
      </c>
      <c r="Q658" s="61">
        <f t="shared" ca="1" si="144"/>
        <v>0</v>
      </c>
      <c r="R658">
        <f t="shared" ca="1" si="133"/>
        <v>5.1675284330729718E-3</v>
      </c>
    </row>
    <row r="659" spans="2:18">
      <c r="B659"/>
      <c r="C659" s="174"/>
      <c r="D659" s="176">
        <f t="shared" si="134"/>
        <v>0</v>
      </c>
      <c r="E659" s="176">
        <f t="shared" si="134"/>
        <v>0</v>
      </c>
      <c r="F659" s="61">
        <f t="shared" si="135"/>
        <v>0</v>
      </c>
      <c r="G659" s="61">
        <f t="shared" si="135"/>
        <v>0</v>
      </c>
      <c r="H659" s="61">
        <f t="shared" si="136"/>
        <v>0</v>
      </c>
      <c r="I659" s="61">
        <f t="shared" si="137"/>
        <v>0</v>
      </c>
      <c r="J659" s="61">
        <f t="shared" si="138"/>
        <v>0</v>
      </c>
      <c r="K659" s="61">
        <f t="shared" si="139"/>
        <v>0</v>
      </c>
      <c r="L659" s="61">
        <f t="shared" si="140"/>
        <v>0</v>
      </c>
      <c r="M659" s="61">
        <f t="shared" ca="1" si="132"/>
        <v>-5.1675284330729718E-3</v>
      </c>
      <c r="N659" s="61">
        <f t="shared" ca="1" si="141"/>
        <v>0</v>
      </c>
      <c r="O659" s="177">
        <f t="shared" ca="1" si="142"/>
        <v>0</v>
      </c>
      <c r="P659" s="61">
        <f t="shared" ca="1" si="143"/>
        <v>0</v>
      </c>
      <c r="Q659" s="61">
        <f t="shared" ca="1" si="144"/>
        <v>0</v>
      </c>
      <c r="R659">
        <f t="shared" ca="1" si="133"/>
        <v>5.1675284330729718E-3</v>
      </c>
    </row>
    <row r="660" spans="2:18">
      <c r="B660"/>
      <c r="C660" s="174"/>
      <c r="D660" s="176">
        <f t="shared" si="134"/>
        <v>0</v>
      </c>
      <c r="E660" s="176">
        <f t="shared" si="134"/>
        <v>0</v>
      </c>
      <c r="F660" s="61">
        <f t="shared" si="135"/>
        <v>0</v>
      </c>
      <c r="G660" s="61">
        <f t="shared" si="135"/>
        <v>0</v>
      </c>
      <c r="H660" s="61">
        <f t="shared" si="136"/>
        <v>0</v>
      </c>
      <c r="I660" s="61">
        <f t="shared" si="137"/>
        <v>0</v>
      </c>
      <c r="J660" s="61">
        <f t="shared" si="138"/>
        <v>0</v>
      </c>
      <c r="K660" s="61">
        <f t="shared" si="139"/>
        <v>0</v>
      </c>
      <c r="L660" s="61">
        <f t="shared" si="140"/>
        <v>0</v>
      </c>
      <c r="M660" s="61">
        <f t="shared" ca="1" si="132"/>
        <v>-5.1675284330729718E-3</v>
      </c>
      <c r="N660" s="61">
        <f t="shared" ca="1" si="141"/>
        <v>0</v>
      </c>
      <c r="O660" s="177">
        <f t="shared" ca="1" si="142"/>
        <v>0</v>
      </c>
      <c r="P660" s="61">
        <f t="shared" ca="1" si="143"/>
        <v>0</v>
      </c>
      <c r="Q660" s="61">
        <f t="shared" ca="1" si="144"/>
        <v>0</v>
      </c>
      <c r="R660">
        <f t="shared" ca="1" si="133"/>
        <v>5.1675284330729718E-3</v>
      </c>
    </row>
    <row r="661" spans="2:18">
      <c r="B661"/>
      <c r="C661" s="174"/>
      <c r="D661" s="176">
        <f t="shared" si="134"/>
        <v>0</v>
      </c>
      <c r="E661" s="176">
        <f t="shared" si="134"/>
        <v>0</v>
      </c>
      <c r="F661" s="61">
        <f t="shared" si="135"/>
        <v>0</v>
      </c>
      <c r="G661" s="61">
        <f t="shared" si="135"/>
        <v>0</v>
      </c>
      <c r="H661" s="61">
        <f t="shared" si="136"/>
        <v>0</v>
      </c>
      <c r="I661" s="61">
        <f t="shared" si="137"/>
        <v>0</v>
      </c>
      <c r="J661" s="61">
        <f t="shared" si="138"/>
        <v>0</v>
      </c>
      <c r="K661" s="61">
        <f t="shared" si="139"/>
        <v>0</v>
      </c>
      <c r="L661" s="61">
        <f t="shared" si="140"/>
        <v>0</v>
      </c>
      <c r="M661" s="61">
        <f t="shared" ref="M661:M724" ca="1" si="145">+E$4+E$5*D661+E$6*D661^2</f>
        <v>-5.1675284330729718E-3</v>
      </c>
      <c r="N661" s="61">
        <f t="shared" ca="1" si="141"/>
        <v>0</v>
      </c>
      <c r="O661" s="177">
        <f t="shared" ca="1" si="142"/>
        <v>0</v>
      </c>
      <c r="P661" s="61">
        <f t="shared" ca="1" si="143"/>
        <v>0</v>
      </c>
      <c r="Q661" s="61">
        <f t="shared" ca="1" si="144"/>
        <v>0</v>
      </c>
      <c r="R661">
        <f t="shared" ref="R661:R724" ca="1" si="146">+E661-M661</f>
        <v>5.1675284330729718E-3</v>
      </c>
    </row>
    <row r="662" spans="2:18">
      <c r="B662"/>
      <c r="C662" s="174"/>
      <c r="D662" s="176">
        <f t="shared" si="134"/>
        <v>0</v>
      </c>
      <c r="E662" s="176">
        <f t="shared" si="134"/>
        <v>0</v>
      </c>
      <c r="F662" s="61">
        <f t="shared" si="135"/>
        <v>0</v>
      </c>
      <c r="G662" s="61">
        <f t="shared" si="135"/>
        <v>0</v>
      </c>
      <c r="H662" s="61">
        <f t="shared" si="136"/>
        <v>0</v>
      </c>
      <c r="I662" s="61">
        <f t="shared" si="137"/>
        <v>0</v>
      </c>
      <c r="J662" s="61">
        <f t="shared" si="138"/>
        <v>0</v>
      </c>
      <c r="K662" s="61">
        <f t="shared" si="139"/>
        <v>0</v>
      </c>
      <c r="L662" s="61">
        <f t="shared" si="140"/>
        <v>0</v>
      </c>
      <c r="M662" s="61">
        <f t="shared" ca="1" si="145"/>
        <v>-5.1675284330729718E-3</v>
      </c>
      <c r="N662" s="61">
        <f t="shared" ca="1" si="141"/>
        <v>0</v>
      </c>
      <c r="O662" s="177">
        <f t="shared" ca="1" si="142"/>
        <v>0</v>
      </c>
      <c r="P662" s="61">
        <f t="shared" ca="1" si="143"/>
        <v>0</v>
      </c>
      <c r="Q662" s="61">
        <f t="shared" ca="1" si="144"/>
        <v>0</v>
      </c>
      <c r="R662">
        <f t="shared" ca="1" si="146"/>
        <v>5.1675284330729718E-3</v>
      </c>
    </row>
    <row r="663" spans="2:18">
      <c r="B663"/>
      <c r="C663" s="174"/>
      <c r="D663" s="176">
        <f t="shared" si="134"/>
        <v>0</v>
      </c>
      <c r="E663" s="176">
        <f t="shared" si="134"/>
        <v>0</v>
      </c>
      <c r="F663" s="61">
        <f t="shared" si="135"/>
        <v>0</v>
      </c>
      <c r="G663" s="61">
        <f t="shared" si="135"/>
        <v>0</v>
      </c>
      <c r="H663" s="61">
        <f t="shared" si="136"/>
        <v>0</v>
      </c>
      <c r="I663" s="61">
        <f t="shared" si="137"/>
        <v>0</v>
      </c>
      <c r="J663" s="61">
        <f t="shared" si="138"/>
        <v>0</v>
      </c>
      <c r="K663" s="61">
        <f t="shared" si="139"/>
        <v>0</v>
      </c>
      <c r="L663" s="61">
        <f t="shared" si="140"/>
        <v>0</v>
      </c>
      <c r="M663" s="61">
        <f t="shared" ca="1" si="145"/>
        <v>-5.1675284330729718E-3</v>
      </c>
      <c r="N663" s="61">
        <f t="shared" ca="1" si="141"/>
        <v>0</v>
      </c>
      <c r="O663" s="177">
        <f t="shared" ca="1" si="142"/>
        <v>0</v>
      </c>
      <c r="P663" s="61">
        <f t="shared" ca="1" si="143"/>
        <v>0</v>
      </c>
      <c r="Q663" s="61">
        <f t="shared" ca="1" si="144"/>
        <v>0</v>
      </c>
      <c r="R663">
        <f t="shared" ca="1" si="146"/>
        <v>5.1675284330729718E-3</v>
      </c>
    </row>
    <row r="664" spans="2:18">
      <c r="B664"/>
      <c r="C664" s="174"/>
      <c r="D664" s="176">
        <f t="shared" si="134"/>
        <v>0</v>
      </c>
      <c r="E664" s="176">
        <f t="shared" si="134"/>
        <v>0</v>
      </c>
      <c r="F664" s="61">
        <f t="shared" si="135"/>
        <v>0</v>
      </c>
      <c r="G664" s="61">
        <f t="shared" si="135"/>
        <v>0</v>
      </c>
      <c r="H664" s="61">
        <f t="shared" si="136"/>
        <v>0</v>
      </c>
      <c r="I664" s="61">
        <f t="shared" si="137"/>
        <v>0</v>
      </c>
      <c r="J664" s="61">
        <f t="shared" si="138"/>
        <v>0</v>
      </c>
      <c r="K664" s="61">
        <f t="shared" si="139"/>
        <v>0</v>
      </c>
      <c r="L664" s="61">
        <f t="shared" si="140"/>
        <v>0</v>
      </c>
      <c r="M664" s="61">
        <f t="shared" ca="1" si="145"/>
        <v>-5.1675284330729718E-3</v>
      </c>
      <c r="N664" s="61">
        <f t="shared" ca="1" si="141"/>
        <v>0</v>
      </c>
      <c r="O664" s="177">
        <f t="shared" ca="1" si="142"/>
        <v>0</v>
      </c>
      <c r="P664" s="61">
        <f t="shared" ca="1" si="143"/>
        <v>0</v>
      </c>
      <c r="Q664" s="61">
        <f t="shared" ca="1" si="144"/>
        <v>0</v>
      </c>
      <c r="R664">
        <f t="shared" ca="1" si="146"/>
        <v>5.1675284330729718E-3</v>
      </c>
    </row>
    <row r="665" spans="2:18">
      <c r="B665"/>
      <c r="C665" s="174"/>
      <c r="D665" s="176">
        <f t="shared" si="134"/>
        <v>0</v>
      </c>
      <c r="E665" s="176">
        <f t="shared" si="134"/>
        <v>0</v>
      </c>
      <c r="F665" s="61">
        <f t="shared" si="135"/>
        <v>0</v>
      </c>
      <c r="G665" s="61">
        <f t="shared" si="135"/>
        <v>0</v>
      </c>
      <c r="H665" s="61">
        <f t="shared" si="136"/>
        <v>0</v>
      </c>
      <c r="I665" s="61">
        <f t="shared" si="137"/>
        <v>0</v>
      </c>
      <c r="J665" s="61">
        <f t="shared" si="138"/>
        <v>0</v>
      </c>
      <c r="K665" s="61">
        <f t="shared" si="139"/>
        <v>0</v>
      </c>
      <c r="L665" s="61">
        <f t="shared" si="140"/>
        <v>0</v>
      </c>
      <c r="M665" s="61">
        <f t="shared" ca="1" si="145"/>
        <v>-5.1675284330729718E-3</v>
      </c>
      <c r="N665" s="61">
        <f t="shared" ca="1" si="141"/>
        <v>0</v>
      </c>
      <c r="O665" s="177">
        <f t="shared" ca="1" si="142"/>
        <v>0</v>
      </c>
      <c r="P665" s="61">
        <f t="shared" ca="1" si="143"/>
        <v>0</v>
      </c>
      <c r="Q665" s="61">
        <f t="shared" ca="1" si="144"/>
        <v>0</v>
      </c>
      <c r="R665">
        <f t="shared" ca="1" si="146"/>
        <v>5.1675284330729718E-3</v>
      </c>
    </row>
    <row r="666" spans="2:18">
      <c r="B666"/>
      <c r="C666" s="174"/>
      <c r="D666" s="176">
        <f t="shared" si="134"/>
        <v>0</v>
      </c>
      <c r="E666" s="176">
        <f t="shared" si="134"/>
        <v>0</v>
      </c>
      <c r="F666" s="61">
        <f t="shared" si="135"/>
        <v>0</v>
      </c>
      <c r="G666" s="61">
        <f t="shared" si="135"/>
        <v>0</v>
      </c>
      <c r="H666" s="61">
        <f t="shared" si="136"/>
        <v>0</v>
      </c>
      <c r="I666" s="61">
        <f t="shared" si="137"/>
        <v>0</v>
      </c>
      <c r="J666" s="61">
        <f t="shared" si="138"/>
        <v>0</v>
      </c>
      <c r="K666" s="61">
        <f t="shared" si="139"/>
        <v>0</v>
      </c>
      <c r="L666" s="61">
        <f t="shared" si="140"/>
        <v>0</v>
      </c>
      <c r="M666" s="61">
        <f t="shared" ca="1" si="145"/>
        <v>-5.1675284330729718E-3</v>
      </c>
      <c r="N666" s="61">
        <f t="shared" ca="1" si="141"/>
        <v>0</v>
      </c>
      <c r="O666" s="177">
        <f t="shared" ca="1" si="142"/>
        <v>0</v>
      </c>
      <c r="P666" s="61">
        <f t="shared" ca="1" si="143"/>
        <v>0</v>
      </c>
      <c r="Q666" s="61">
        <f t="shared" ca="1" si="144"/>
        <v>0</v>
      </c>
      <c r="R666">
        <f t="shared" ca="1" si="146"/>
        <v>5.1675284330729718E-3</v>
      </c>
    </row>
    <row r="667" spans="2:18">
      <c r="B667"/>
      <c r="C667" s="174"/>
      <c r="D667" s="176">
        <f t="shared" si="134"/>
        <v>0</v>
      </c>
      <c r="E667" s="176">
        <f t="shared" si="134"/>
        <v>0</v>
      </c>
      <c r="F667" s="61">
        <f t="shared" si="135"/>
        <v>0</v>
      </c>
      <c r="G667" s="61">
        <f t="shared" si="135"/>
        <v>0</v>
      </c>
      <c r="H667" s="61">
        <f t="shared" si="136"/>
        <v>0</v>
      </c>
      <c r="I667" s="61">
        <f t="shared" si="137"/>
        <v>0</v>
      </c>
      <c r="J667" s="61">
        <f t="shared" si="138"/>
        <v>0</v>
      </c>
      <c r="K667" s="61">
        <f t="shared" si="139"/>
        <v>0</v>
      </c>
      <c r="L667" s="61">
        <f t="shared" si="140"/>
        <v>0</v>
      </c>
      <c r="M667" s="61">
        <f t="shared" ca="1" si="145"/>
        <v>-5.1675284330729718E-3</v>
      </c>
      <c r="N667" s="61">
        <f t="shared" ca="1" si="141"/>
        <v>0</v>
      </c>
      <c r="O667" s="177">
        <f t="shared" ca="1" si="142"/>
        <v>0</v>
      </c>
      <c r="P667" s="61">
        <f t="shared" ca="1" si="143"/>
        <v>0</v>
      </c>
      <c r="Q667" s="61">
        <f t="shared" ca="1" si="144"/>
        <v>0</v>
      </c>
      <c r="R667">
        <f t="shared" ca="1" si="146"/>
        <v>5.1675284330729718E-3</v>
      </c>
    </row>
    <row r="668" spans="2:18">
      <c r="B668"/>
      <c r="C668" s="174"/>
      <c r="D668" s="176">
        <f t="shared" si="134"/>
        <v>0</v>
      </c>
      <c r="E668" s="176">
        <f t="shared" si="134"/>
        <v>0</v>
      </c>
      <c r="F668" s="61">
        <f t="shared" si="135"/>
        <v>0</v>
      </c>
      <c r="G668" s="61">
        <f t="shared" si="135"/>
        <v>0</v>
      </c>
      <c r="H668" s="61">
        <f t="shared" si="136"/>
        <v>0</v>
      </c>
      <c r="I668" s="61">
        <f t="shared" si="137"/>
        <v>0</v>
      </c>
      <c r="J668" s="61">
        <f t="shared" si="138"/>
        <v>0</v>
      </c>
      <c r="K668" s="61">
        <f t="shared" si="139"/>
        <v>0</v>
      </c>
      <c r="L668" s="61">
        <f t="shared" si="140"/>
        <v>0</v>
      </c>
      <c r="M668" s="61">
        <f t="shared" ca="1" si="145"/>
        <v>-5.1675284330729718E-3</v>
      </c>
      <c r="N668" s="61">
        <f t="shared" ca="1" si="141"/>
        <v>0</v>
      </c>
      <c r="O668" s="177">
        <f t="shared" ca="1" si="142"/>
        <v>0</v>
      </c>
      <c r="P668" s="61">
        <f t="shared" ca="1" si="143"/>
        <v>0</v>
      </c>
      <c r="Q668" s="61">
        <f t="shared" ca="1" si="144"/>
        <v>0</v>
      </c>
      <c r="R668">
        <f t="shared" ca="1" si="146"/>
        <v>5.1675284330729718E-3</v>
      </c>
    </row>
    <row r="669" spans="2:18">
      <c r="B669"/>
      <c r="C669" s="174"/>
      <c r="D669" s="176">
        <f t="shared" si="134"/>
        <v>0</v>
      </c>
      <c r="E669" s="176">
        <f t="shared" si="134"/>
        <v>0</v>
      </c>
      <c r="F669" s="61">
        <f t="shared" si="135"/>
        <v>0</v>
      </c>
      <c r="G669" s="61">
        <f t="shared" si="135"/>
        <v>0</v>
      </c>
      <c r="H669" s="61">
        <f t="shared" si="136"/>
        <v>0</v>
      </c>
      <c r="I669" s="61">
        <f t="shared" si="137"/>
        <v>0</v>
      </c>
      <c r="J669" s="61">
        <f t="shared" si="138"/>
        <v>0</v>
      </c>
      <c r="K669" s="61">
        <f t="shared" si="139"/>
        <v>0</v>
      </c>
      <c r="L669" s="61">
        <f t="shared" si="140"/>
        <v>0</v>
      </c>
      <c r="M669" s="61">
        <f t="shared" ca="1" si="145"/>
        <v>-5.1675284330729718E-3</v>
      </c>
      <c r="N669" s="61">
        <f t="shared" ca="1" si="141"/>
        <v>0</v>
      </c>
      <c r="O669" s="177">
        <f t="shared" ca="1" si="142"/>
        <v>0</v>
      </c>
      <c r="P669" s="61">
        <f t="shared" ca="1" si="143"/>
        <v>0</v>
      </c>
      <c r="Q669" s="61">
        <f t="shared" ca="1" si="144"/>
        <v>0</v>
      </c>
      <c r="R669">
        <f t="shared" ca="1" si="146"/>
        <v>5.1675284330729718E-3</v>
      </c>
    </row>
    <row r="670" spans="2:18">
      <c r="B670"/>
      <c r="C670" s="174"/>
      <c r="D670" s="176">
        <f t="shared" si="134"/>
        <v>0</v>
      </c>
      <c r="E670" s="176">
        <f t="shared" si="134"/>
        <v>0</v>
      </c>
      <c r="F670" s="61">
        <f t="shared" si="135"/>
        <v>0</v>
      </c>
      <c r="G670" s="61">
        <f t="shared" si="135"/>
        <v>0</v>
      </c>
      <c r="H670" s="61">
        <f t="shared" si="136"/>
        <v>0</v>
      </c>
      <c r="I670" s="61">
        <f t="shared" si="137"/>
        <v>0</v>
      </c>
      <c r="J670" s="61">
        <f t="shared" si="138"/>
        <v>0</v>
      </c>
      <c r="K670" s="61">
        <f t="shared" si="139"/>
        <v>0</v>
      </c>
      <c r="L670" s="61">
        <f t="shared" si="140"/>
        <v>0</v>
      </c>
      <c r="M670" s="61">
        <f t="shared" ca="1" si="145"/>
        <v>-5.1675284330729718E-3</v>
      </c>
      <c r="N670" s="61">
        <f t="shared" ca="1" si="141"/>
        <v>0</v>
      </c>
      <c r="O670" s="177">
        <f t="shared" ca="1" si="142"/>
        <v>0</v>
      </c>
      <c r="P670" s="61">
        <f t="shared" ca="1" si="143"/>
        <v>0</v>
      </c>
      <c r="Q670" s="61">
        <f t="shared" ca="1" si="144"/>
        <v>0</v>
      </c>
      <c r="R670">
        <f t="shared" ca="1" si="146"/>
        <v>5.1675284330729718E-3</v>
      </c>
    </row>
    <row r="671" spans="2:18">
      <c r="B671"/>
      <c r="C671" s="174"/>
      <c r="D671" s="176">
        <f t="shared" si="134"/>
        <v>0</v>
      </c>
      <c r="E671" s="176">
        <f t="shared" si="134"/>
        <v>0</v>
      </c>
      <c r="F671" s="61">
        <f t="shared" si="135"/>
        <v>0</v>
      </c>
      <c r="G671" s="61">
        <f t="shared" si="135"/>
        <v>0</v>
      </c>
      <c r="H671" s="61">
        <f t="shared" si="136"/>
        <v>0</v>
      </c>
      <c r="I671" s="61">
        <f t="shared" si="137"/>
        <v>0</v>
      </c>
      <c r="J671" s="61">
        <f t="shared" si="138"/>
        <v>0</v>
      </c>
      <c r="K671" s="61">
        <f t="shared" si="139"/>
        <v>0</v>
      </c>
      <c r="L671" s="61">
        <f t="shared" si="140"/>
        <v>0</v>
      </c>
      <c r="M671" s="61">
        <f t="shared" ca="1" si="145"/>
        <v>-5.1675284330729718E-3</v>
      </c>
      <c r="N671" s="61">
        <f t="shared" ca="1" si="141"/>
        <v>0</v>
      </c>
      <c r="O671" s="177">
        <f t="shared" ca="1" si="142"/>
        <v>0</v>
      </c>
      <c r="P671" s="61">
        <f t="shared" ca="1" si="143"/>
        <v>0</v>
      </c>
      <c r="Q671" s="61">
        <f t="shared" ca="1" si="144"/>
        <v>0</v>
      </c>
      <c r="R671">
        <f t="shared" ca="1" si="146"/>
        <v>5.1675284330729718E-3</v>
      </c>
    </row>
    <row r="672" spans="2:18">
      <c r="B672"/>
      <c r="C672" s="174"/>
      <c r="D672" s="176">
        <f t="shared" si="134"/>
        <v>0</v>
      </c>
      <c r="E672" s="176">
        <f t="shared" si="134"/>
        <v>0</v>
      </c>
      <c r="F672" s="61">
        <f t="shared" si="135"/>
        <v>0</v>
      </c>
      <c r="G672" s="61">
        <f t="shared" si="135"/>
        <v>0</v>
      </c>
      <c r="H672" s="61">
        <f t="shared" si="136"/>
        <v>0</v>
      </c>
      <c r="I672" s="61">
        <f t="shared" si="137"/>
        <v>0</v>
      </c>
      <c r="J672" s="61">
        <f t="shared" si="138"/>
        <v>0</v>
      </c>
      <c r="K672" s="61">
        <f t="shared" si="139"/>
        <v>0</v>
      </c>
      <c r="L672" s="61">
        <f t="shared" si="140"/>
        <v>0</v>
      </c>
      <c r="M672" s="61">
        <f t="shared" ca="1" si="145"/>
        <v>-5.1675284330729718E-3</v>
      </c>
      <c r="N672" s="61">
        <f t="shared" ca="1" si="141"/>
        <v>0</v>
      </c>
      <c r="O672" s="177">
        <f t="shared" ca="1" si="142"/>
        <v>0</v>
      </c>
      <c r="P672" s="61">
        <f t="shared" ca="1" si="143"/>
        <v>0</v>
      </c>
      <c r="Q672" s="61">
        <f t="shared" ca="1" si="144"/>
        <v>0</v>
      </c>
      <c r="R672">
        <f t="shared" ca="1" si="146"/>
        <v>5.1675284330729718E-3</v>
      </c>
    </row>
    <row r="673" spans="2:18">
      <c r="B673"/>
      <c r="C673" s="174"/>
      <c r="D673" s="176">
        <f t="shared" si="134"/>
        <v>0</v>
      </c>
      <c r="E673" s="176">
        <f t="shared" si="134"/>
        <v>0</v>
      </c>
      <c r="F673" s="61">
        <f t="shared" si="135"/>
        <v>0</v>
      </c>
      <c r="G673" s="61">
        <f t="shared" si="135"/>
        <v>0</v>
      </c>
      <c r="H673" s="61">
        <f t="shared" si="136"/>
        <v>0</v>
      </c>
      <c r="I673" s="61">
        <f t="shared" si="137"/>
        <v>0</v>
      </c>
      <c r="J673" s="61">
        <f t="shared" si="138"/>
        <v>0</v>
      </c>
      <c r="K673" s="61">
        <f t="shared" si="139"/>
        <v>0</v>
      </c>
      <c r="L673" s="61">
        <f t="shared" si="140"/>
        <v>0</v>
      </c>
      <c r="M673" s="61">
        <f t="shared" ca="1" si="145"/>
        <v>-5.1675284330729718E-3</v>
      </c>
      <c r="N673" s="61">
        <f t="shared" ca="1" si="141"/>
        <v>0</v>
      </c>
      <c r="O673" s="177">
        <f t="shared" ca="1" si="142"/>
        <v>0</v>
      </c>
      <c r="P673" s="61">
        <f t="shared" ca="1" si="143"/>
        <v>0</v>
      </c>
      <c r="Q673" s="61">
        <f t="shared" ca="1" si="144"/>
        <v>0</v>
      </c>
      <c r="R673">
        <f t="shared" ca="1" si="146"/>
        <v>5.1675284330729718E-3</v>
      </c>
    </row>
    <row r="674" spans="2:18">
      <c r="B674"/>
      <c r="C674" s="174"/>
      <c r="D674" s="176">
        <f t="shared" si="134"/>
        <v>0</v>
      </c>
      <c r="E674" s="176">
        <f t="shared" si="134"/>
        <v>0</v>
      </c>
      <c r="F674" s="61">
        <f t="shared" si="135"/>
        <v>0</v>
      </c>
      <c r="G674" s="61">
        <f t="shared" si="135"/>
        <v>0</v>
      </c>
      <c r="H674" s="61">
        <f t="shared" si="136"/>
        <v>0</v>
      </c>
      <c r="I674" s="61">
        <f t="shared" si="137"/>
        <v>0</v>
      </c>
      <c r="J674" s="61">
        <f t="shared" si="138"/>
        <v>0</v>
      </c>
      <c r="K674" s="61">
        <f t="shared" si="139"/>
        <v>0</v>
      </c>
      <c r="L674" s="61">
        <f t="shared" si="140"/>
        <v>0</v>
      </c>
      <c r="M674" s="61">
        <f t="shared" ca="1" si="145"/>
        <v>-5.1675284330729718E-3</v>
      </c>
      <c r="N674" s="61">
        <f t="shared" ca="1" si="141"/>
        <v>0</v>
      </c>
      <c r="O674" s="177">
        <f t="shared" ca="1" si="142"/>
        <v>0</v>
      </c>
      <c r="P674" s="61">
        <f t="shared" ca="1" si="143"/>
        <v>0</v>
      </c>
      <c r="Q674" s="61">
        <f t="shared" ca="1" si="144"/>
        <v>0</v>
      </c>
      <c r="R674">
        <f t="shared" ca="1" si="146"/>
        <v>5.1675284330729718E-3</v>
      </c>
    </row>
    <row r="675" spans="2:18">
      <c r="B675"/>
      <c r="C675" s="174"/>
      <c r="D675" s="176">
        <f t="shared" si="134"/>
        <v>0</v>
      </c>
      <c r="E675" s="176">
        <f t="shared" si="134"/>
        <v>0</v>
      </c>
      <c r="F675" s="61">
        <f t="shared" si="135"/>
        <v>0</v>
      </c>
      <c r="G675" s="61">
        <f t="shared" si="135"/>
        <v>0</v>
      </c>
      <c r="H675" s="61">
        <f t="shared" si="136"/>
        <v>0</v>
      </c>
      <c r="I675" s="61">
        <f t="shared" si="137"/>
        <v>0</v>
      </c>
      <c r="J675" s="61">
        <f t="shared" si="138"/>
        <v>0</v>
      </c>
      <c r="K675" s="61">
        <f t="shared" si="139"/>
        <v>0</v>
      </c>
      <c r="L675" s="61">
        <f t="shared" si="140"/>
        <v>0</v>
      </c>
      <c r="M675" s="61">
        <f t="shared" ca="1" si="145"/>
        <v>-5.1675284330729718E-3</v>
      </c>
      <c r="N675" s="61">
        <f t="shared" ca="1" si="141"/>
        <v>0</v>
      </c>
      <c r="O675" s="177">
        <f t="shared" ca="1" si="142"/>
        <v>0</v>
      </c>
      <c r="P675" s="61">
        <f t="shared" ca="1" si="143"/>
        <v>0</v>
      </c>
      <c r="Q675" s="61">
        <f t="shared" ca="1" si="144"/>
        <v>0</v>
      </c>
      <c r="R675">
        <f t="shared" ca="1" si="146"/>
        <v>5.1675284330729718E-3</v>
      </c>
    </row>
    <row r="676" spans="2:18">
      <c r="B676"/>
      <c r="C676" s="174"/>
      <c r="D676" s="176">
        <f t="shared" si="134"/>
        <v>0</v>
      </c>
      <c r="E676" s="176">
        <f t="shared" si="134"/>
        <v>0</v>
      </c>
      <c r="F676" s="61">
        <f t="shared" si="135"/>
        <v>0</v>
      </c>
      <c r="G676" s="61">
        <f t="shared" si="135"/>
        <v>0</v>
      </c>
      <c r="H676" s="61">
        <f t="shared" si="136"/>
        <v>0</v>
      </c>
      <c r="I676" s="61">
        <f t="shared" si="137"/>
        <v>0</v>
      </c>
      <c r="J676" s="61">
        <f t="shared" si="138"/>
        <v>0</v>
      </c>
      <c r="K676" s="61">
        <f t="shared" si="139"/>
        <v>0</v>
      </c>
      <c r="L676" s="61">
        <f t="shared" si="140"/>
        <v>0</v>
      </c>
      <c r="M676" s="61">
        <f t="shared" ca="1" si="145"/>
        <v>-5.1675284330729718E-3</v>
      </c>
      <c r="N676" s="61">
        <f t="shared" ca="1" si="141"/>
        <v>0</v>
      </c>
      <c r="O676" s="177">
        <f t="shared" ca="1" si="142"/>
        <v>0</v>
      </c>
      <c r="P676" s="61">
        <f t="shared" ca="1" si="143"/>
        <v>0</v>
      </c>
      <c r="Q676" s="61">
        <f t="shared" ca="1" si="144"/>
        <v>0</v>
      </c>
      <c r="R676">
        <f t="shared" ca="1" si="146"/>
        <v>5.1675284330729718E-3</v>
      </c>
    </row>
    <row r="677" spans="2:18">
      <c r="B677"/>
      <c r="C677" s="174"/>
      <c r="D677" s="176">
        <f t="shared" si="134"/>
        <v>0</v>
      </c>
      <c r="E677" s="176">
        <f t="shared" si="134"/>
        <v>0</v>
      </c>
      <c r="F677" s="61">
        <f t="shared" si="135"/>
        <v>0</v>
      </c>
      <c r="G677" s="61">
        <f t="shared" si="135"/>
        <v>0</v>
      </c>
      <c r="H677" s="61">
        <f t="shared" si="136"/>
        <v>0</v>
      </c>
      <c r="I677" s="61">
        <f t="shared" si="137"/>
        <v>0</v>
      </c>
      <c r="J677" s="61">
        <f t="shared" si="138"/>
        <v>0</v>
      </c>
      <c r="K677" s="61">
        <f t="shared" si="139"/>
        <v>0</v>
      </c>
      <c r="L677" s="61">
        <f t="shared" si="140"/>
        <v>0</v>
      </c>
      <c r="M677" s="61">
        <f t="shared" ca="1" si="145"/>
        <v>-5.1675284330729718E-3</v>
      </c>
      <c r="N677" s="61">
        <f t="shared" ca="1" si="141"/>
        <v>0</v>
      </c>
      <c r="O677" s="177">
        <f t="shared" ca="1" si="142"/>
        <v>0</v>
      </c>
      <c r="P677" s="61">
        <f t="shared" ca="1" si="143"/>
        <v>0</v>
      </c>
      <c r="Q677" s="61">
        <f t="shared" ca="1" si="144"/>
        <v>0</v>
      </c>
      <c r="R677">
        <f t="shared" ca="1" si="146"/>
        <v>5.1675284330729718E-3</v>
      </c>
    </row>
    <row r="678" spans="2:18">
      <c r="B678"/>
      <c r="C678" s="174"/>
      <c r="D678" s="176">
        <f t="shared" si="134"/>
        <v>0</v>
      </c>
      <c r="E678" s="176">
        <f t="shared" si="134"/>
        <v>0</v>
      </c>
      <c r="F678" s="61">
        <f t="shared" si="135"/>
        <v>0</v>
      </c>
      <c r="G678" s="61">
        <f t="shared" si="135"/>
        <v>0</v>
      </c>
      <c r="H678" s="61">
        <f t="shared" si="136"/>
        <v>0</v>
      </c>
      <c r="I678" s="61">
        <f t="shared" si="137"/>
        <v>0</v>
      </c>
      <c r="J678" s="61">
        <f t="shared" si="138"/>
        <v>0</v>
      </c>
      <c r="K678" s="61">
        <f t="shared" si="139"/>
        <v>0</v>
      </c>
      <c r="L678" s="61">
        <f t="shared" si="140"/>
        <v>0</v>
      </c>
      <c r="M678" s="61">
        <f t="shared" ca="1" si="145"/>
        <v>-5.1675284330729718E-3</v>
      </c>
      <c r="N678" s="61">
        <f t="shared" ca="1" si="141"/>
        <v>0</v>
      </c>
      <c r="O678" s="177">
        <f t="shared" ca="1" si="142"/>
        <v>0</v>
      </c>
      <c r="P678" s="61">
        <f t="shared" ca="1" si="143"/>
        <v>0</v>
      </c>
      <c r="Q678" s="61">
        <f t="shared" ca="1" si="144"/>
        <v>0</v>
      </c>
      <c r="R678">
        <f t="shared" ca="1" si="146"/>
        <v>5.1675284330729718E-3</v>
      </c>
    </row>
    <row r="679" spans="2:18">
      <c r="B679"/>
      <c r="C679" s="174"/>
      <c r="D679" s="176">
        <f t="shared" si="134"/>
        <v>0</v>
      </c>
      <c r="E679" s="176">
        <f t="shared" si="134"/>
        <v>0</v>
      </c>
      <c r="F679" s="61">
        <f t="shared" si="135"/>
        <v>0</v>
      </c>
      <c r="G679" s="61">
        <f t="shared" si="135"/>
        <v>0</v>
      </c>
      <c r="H679" s="61">
        <f t="shared" si="136"/>
        <v>0</v>
      </c>
      <c r="I679" s="61">
        <f t="shared" si="137"/>
        <v>0</v>
      </c>
      <c r="J679" s="61">
        <f t="shared" si="138"/>
        <v>0</v>
      </c>
      <c r="K679" s="61">
        <f t="shared" si="139"/>
        <v>0</v>
      </c>
      <c r="L679" s="61">
        <f t="shared" si="140"/>
        <v>0</v>
      </c>
      <c r="M679" s="61">
        <f t="shared" ca="1" si="145"/>
        <v>-5.1675284330729718E-3</v>
      </c>
      <c r="N679" s="61">
        <f t="shared" ca="1" si="141"/>
        <v>0</v>
      </c>
      <c r="O679" s="177">
        <f t="shared" ca="1" si="142"/>
        <v>0</v>
      </c>
      <c r="P679" s="61">
        <f t="shared" ca="1" si="143"/>
        <v>0</v>
      </c>
      <c r="Q679" s="61">
        <f t="shared" ca="1" si="144"/>
        <v>0</v>
      </c>
      <c r="R679">
        <f t="shared" ca="1" si="146"/>
        <v>5.1675284330729718E-3</v>
      </c>
    </row>
    <row r="680" spans="2:18">
      <c r="B680"/>
      <c r="C680" s="174"/>
      <c r="D680" s="176">
        <f t="shared" si="134"/>
        <v>0</v>
      </c>
      <c r="E680" s="176">
        <f t="shared" si="134"/>
        <v>0</v>
      </c>
      <c r="F680" s="61">
        <f t="shared" si="135"/>
        <v>0</v>
      </c>
      <c r="G680" s="61">
        <f t="shared" si="135"/>
        <v>0</v>
      </c>
      <c r="H680" s="61">
        <f t="shared" si="136"/>
        <v>0</v>
      </c>
      <c r="I680" s="61">
        <f t="shared" si="137"/>
        <v>0</v>
      </c>
      <c r="J680" s="61">
        <f t="shared" si="138"/>
        <v>0</v>
      </c>
      <c r="K680" s="61">
        <f t="shared" si="139"/>
        <v>0</v>
      </c>
      <c r="L680" s="61">
        <f t="shared" si="140"/>
        <v>0</v>
      </c>
      <c r="M680" s="61">
        <f t="shared" ca="1" si="145"/>
        <v>-5.1675284330729718E-3</v>
      </c>
      <c r="N680" s="61">
        <f t="shared" ca="1" si="141"/>
        <v>0</v>
      </c>
      <c r="O680" s="177">
        <f t="shared" ca="1" si="142"/>
        <v>0</v>
      </c>
      <c r="P680" s="61">
        <f t="shared" ca="1" si="143"/>
        <v>0</v>
      </c>
      <c r="Q680" s="61">
        <f t="shared" ca="1" si="144"/>
        <v>0</v>
      </c>
      <c r="R680">
        <f t="shared" ca="1" si="146"/>
        <v>5.1675284330729718E-3</v>
      </c>
    </row>
    <row r="681" spans="2:18">
      <c r="B681"/>
      <c r="C681" s="174"/>
      <c r="D681" s="176">
        <f t="shared" si="134"/>
        <v>0</v>
      </c>
      <c r="E681" s="176">
        <f t="shared" si="134"/>
        <v>0</v>
      </c>
      <c r="F681" s="61">
        <f t="shared" si="135"/>
        <v>0</v>
      </c>
      <c r="G681" s="61">
        <f t="shared" si="135"/>
        <v>0</v>
      </c>
      <c r="H681" s="61">
        <f t="shared" si="136"/>
        <v>0</v>
      </c>
      <c r="I681" s="61">
        <f t="shared" si="137"/>
        <v>0</v>
      </c>
      <c r="J681" s="61">
        <f t="shared" si="138"/>
        <v>0</v>
      </c>
      <c r="K681" s="61">
        <f t="shared" si="139"/>
        <v>0</v>
      </c>
      <c r="L681" s="61">
        <f t="shared" si="140"/>
        <v>0</v>
      </c>
      <c r="M681" s="61">
        <f t="shared" ca="1" si="145"/>
        <v>-5.1675284330729718E-3</v>
      </c>
      <c r="N681" s="61">
        <f t="shared" ca="1" si="141"/>
        <v>0</v>
      </c>
      <c r="O681" s="177">
        <f t="shared" ca="1" si="142"/>
        <v>0</v>
      </c>
      <c r="P681" s="61">
        <f t="shared" ca="1" si="143"/>
        <v>0</v>
      </c>
      <c r="Q681" s="61">
        <f t="shared" ca="1" si="144"/>
        <v>0</v>
      </c>
      <c r="R681">
        <f t="shared" ca="1" si="146"/>
        <v>5.1675284330729718E-3</v>
      </c>
    </row>
    <row r="682" spans="2:18">
      <c r="B682"/>
      <c r="C682" s="174"/>
      <c r="D682" s="176">
        <f t="shared" si="134"/>
        <v>0</v>
      </c>
      <c r="E682" s="176">
        <f t="shared" si="134"/>
        <v>0</v>
      </c>
      <c r="F682" s="61">
        <f t="shared" si="135"/>
        <v>0</v>
      </c>
      <c r="G682" s="61">
        <f t="shared" si="135"/>
        <v>0</v>
      </c>
      <c r="H682" s="61">
        <f t="shared" si="136"/>
        <v>0</v>
      </c>
      <c r="I682" s="61">
        <f t="shared" si="137"/>
        <v>0</v>
      </c>
      <c r="J682" s="61">
        <f t="shared" si="138"/>
        <v>0</v>
      </c>
      <c r="K682" s="61">
        <f t="shared" si="139"/>
        <v>0</v>
      </c>
      <c r="L682" s="61">
        <f t="shared" si="140"/>
        <v>0</v>
      </c>
      <c r="M682" s="61">
        <f t="shared" ca="1" si="145"/>
        <v>-5.1675284330729718E-3</v>
      </c>
      <c r="N682" s="61">
        <f t="shared" ca="1" si="141"/>
        <v>0</v>
      </c>
      <c r="O682" s="177">
        <f t="shared" ca="1" si="142"/>
        <v>0</v>
      </c>
      <c r="P682" s="61">
        <f t="shared" ca="1" si="143"/>
        <v>0</v>
      </c>
      <c r="Q682" s="61">
        <f t="shared" ca="1" si="144"/>
        <v>0</v>
      </c>
      <c r="R682">
        <f t="shared" ca="1" si="146"/>
        <v>5.1675284330729718E-3</v>
      </c>
    </row>
    <row r="683" spans="2:18">
      <c r="B683"/>
      <c r="C683" s="174"/>
      <c r="D683" s="176">
        <f t="shared" si="134"/>
        <v>0</v>
      </c>
      <c r="E683" s="176">
        <f t="shared" si="134"/>
        <v>0</v>
      </c>
      <c r="F683" s="61">
        <f t="shared" si="135"/>
        <v>0</v>
      </c>
      <c r="G683" s="61">
        <f t="shared" si="135"/>
        <v>0</v>
      </c>
      <c r="H683" s="61">
        <f t="shared" si="136"/>
        <v>0</v>
      </c>
      <c r="I683" s="61">
        <f t="shared" si="137"/>
        <v>0</v>
      </c>
      <c r="J683" s="61">
        <f t="shared" si="138"/>
        <v>0</v>
      </c>
      <c r="K683" s="61">
        <f t="shared" si="139"/>
        <v>0</v>
      </c>
      <c r="L683" s="61">
        <f t="shared" si="140"/>
        <v>0</v>
      </c>
      <c r="M683" s="61">
        <f t="shared" ca="1" si="145"/>
        <v>-5.1675284330729718E-3</v>
      </c>
      <c r="N683" s="61">
        <f t="shared" ca="1" si="141"/>
        <v>0</v>
      </c>
      <c r="O683" s="177">
        <f t="shared" ca="1" si="142"/>
        <v>0</v>
      </c>
      <c r="P683" s="61">
        <f t="shared" ca="1" si="143"/>
        <v>0</v>
      </c>
      <c r="Q683" s="61">
        <f t="shared" ca="1" si="144"/>
        <v>0</v>
      </c>
      <c r="R683">
        <f t="shared" ca="1" si="146"/>
        <v>5.1675284330729718E-3</v>
      </c>
    </row>
    <row r="684" spans="2:18">
      <c r="B684"/>
      <c r="C684" s="174"/>
      <c r="D684" s="176">
        <f t="shared" si="134"/>
        <v>0</v>
      </c>
      <c r="E684" s="176">
        <f t="shared" si="134"/>
        <v>0</v>
      </c>
      <c r="F684" s="61">
        <f t="shared" si="135"/>
        <v>0</v>
      </c>
      <c r="G684" s="61">
        <f t="shared" si="135"/>
        <v>0</v>
      </c>
      <c r="H684" s="61">
        <f t="shared" si="136"/>
        <v>0</v>
      </c>
      <c r="I684" s="61">
        <f t="shared" si="137"/>
        <v>0</v>
      </c>
      <c r="J684" s="61">
        <f t="shared" si="138"/>
        <v>0</v>
      </c>
      <c r="K684" s="61">
        <f t="shared" si="139"/>
        <v>0</v>
      </c>
      <c r="L684" s="61">
        <f t="shared" si="140"/>
        <v>0</v>
      </c>
      <c r="M684" s="61">
        <f t="shared" ca="1" si="145"/>
        <v>-5.1675284330729718E-3</v>
      </c>
      <c r="N684" s="61">
        <f t="shared" ca="1" si="141"/>
        <v>0</v>
      </c>
      <c r="O684" s="177">
        <f t="shared" ca="1" si="142"/>
        <v>0</v>
      </c>
      <c r="P684" s="61">
        <f t="shared" ca="1" si="143"/>
        <v>0</v>
      </c>
      <c r="Q684" s="61">
        <f t="shared" ca="1" si="144"/>
        <v>0</v>
      </c>
      <c r="R684">
        <f t="shared" ca="1" si="146"/>
        <v>5.1675284330729718E-3</v>
      </c>
    </row>
    <row r="685" spans="2:18">
      <c r="B685"/>
      <c r="C685" s="174"/>
      <c r="D685" s="176">
        <f t="shared" si="134"/>
        <v>0</v>
      </c>
      <c r="E685" s="176">
        <f t="shared" si="134"/>
        <v>0</v>
      </c>
      <c r="F685" s="61">
        <f t="shared" si="135"/>
        <v>0</v>
      </c>
      <c r="G685" s="61">
        <f t="shared" si="135"/>
        <v>0</v>
      </c>
      <c r="H685" s="61">
        <f t="shared" si="136"/>
        <v>0</v>
      </c>
      <c r="I685" s="61">
        <f t="shared" si="137"/>
        <v>0</v>
      </c>
      <c r="J685" s="61">
        <f t="shared" si="138"/>
        <v>0</v>
      </c>
      <c r="K685" s="61">
        <f t="shared" si="139"/>
        <v>0</v>
      </c>
      <c r="L685" s="61">
        <f t="shared" si="140"/>
        <v>0</v>
      </c>
      <c r="M685" s="61">
        <f t="shared" ca="1" si="145"/>
        <v>-5.1675284330729718E-3</v>
      </c>
      <c r="N685" s="61">
        <f t="shared" ca="1" si="141"/>
        <v>0</v>
      </c>
      <c r="O685" s="177">
        <f t="shared" ca="1" si="142"/>
        <v>0</v>
      </c>
      <c r="P685" s="61">
        <f t="shared" ca="1" si="143"/>
        <v>0</v>
      </c>
      <c r="Q685" s="61">
        <f t="shared" ca="1" si="144"/>
        <v>0</v>
      </c>
      <c r="R685">
        <f t="shared" ca="1" si="146"/>
        <v>5.1675284330729718E-3</v>
      </c>
    </row>
    <row r="686" spans="2:18">
      <c r="B686"/>
      <c r="C686" s="174"/>
      <c r="D686" s="176">
        <f t="shared" si="134"/>
        <v>0</v>
      </c>
      <c r="E686" s="176">
        <f t="shared" si="134"/>
        <v>0</v>
      </c>
      <c r="F686" s="61">
        <f t="shared" si="135"/>
        <v>0</v>
      </c>
      <c r="G686" s="61">
        <f t="shared" si="135"/>
        <v>0</v>
      </c>
      <c r="H686" s="61">
        <f t="shared" si="136"/>
        <v>0</v>
      </c>
      <c r="I686" s="61">
        <f t="shared" si="137"/>
        <v>0</v>
      </c>
      <c r="J686" s="61">
        <f t="shared" si="138"/>
        <v>0</v>
      </c>
      <c r="K686" s="61">
        <f t="shared" si="139"/>
        <v>0</v>
      </c>
      <c r="L686" s="61">
        <f t="shared" si="140"/>
        <v>0</v>
      </c>
      <c r="M686" s="61">
        <f t="shared" ca="1" si="145"/>
        <v>-5.1675284330729718E-3</v>
      </c>
      <c r="N686" s="61">
        <f t="shared" ca="1" si="141"/>
        <v>0</v>
      </c>
      <c r="O686" s="177">
        <f t="shared" ca="1" si="142"/>
        <v>0</v>
      </c>
      <c r="P686" s="61">
        <f t="shared" ca="1" si="143"/>
        <v>0</v>
      </c>
      <c r="Q686" s="61">
        <f t="shared" ca="1" si="144"/>
        <v>0</v>
      </c>
      <c r="R686">
        <f t="shared" ca="1" si="146"/>
        <v>5.1675284330729718E-3</v>
      </c>
    </row>
    <row r="687" spans="2:18">
      <c r="B687"/>
      <c r="C687" s="174"/>
      <c r="D687" s="176">
        <f t="shared" si="134"/>
        <v>0</v>
      </c>
      <c r="E687" s="176">
        <f t="shared" si="134"/>
        <v>0</v>
      </c>
      <c r="F687" s="61">
        <f t="shared" si="135"/>
        <v>0</v>
      </c>
      <c r="G687" s="61">
        <f t="shared" si="135"/>
        <v>0</v>
      </c>
      <c r="H687" s="61">
        <f t="shared" si="136"/>
        <v>0</v>
      </c>
      <c r="I687" s="61">
        <f t="shared" si="137"/>
        <v>0</v>
      </c>
      <c r="J687" s="61">
        <f t="shared" si="138"/>
        <v>0</v>
      </c>
      <c r="K687" s="61">
        <f t="shared" si="139"/>
        <v>0</v>
      </c>
      <c r="L687" s="61">
        <f t="shared" si="140"/>
        <v>0</v>
      </c>
      <c r="M687" s="61">
        <f t="shared" ca="1" si="145"/>
        <v>-5.1675284330729718E-3</v>
      </c>
      <c r="N687" s="61">
        <f t="shared" ca="1" si="141"/>
        <v>0</v>
      </c>
      <c r="O687" s="177">
        <f t="shared" ca="1" si="142"/>
        <v>0</v>
      </c>
      <c r="P687" s="61">
        <f t="shared" ca="1" si="143"/>
        <v>0</v>
      </c>
      <c r="Q687" s="61">
        <f t="shared" ca="1" si="144"/>
        <v>0</v>
      </c>
      <c r="R687">
        <f t="shared" ca="1" si="146"/>
        <v>5.1675284330729718E-3</v>
      </c>
    </row>
    <row r="688" spans="2:18">
      <c r="B688"/>
      <c r="C688" s="174"/>
      <c r="D688" s="176">
        <f t="shared" si="134"/>
        <v>0</v>
      </c>
      <c r="E688" s="176">
        <f t="shared" si="134"/>
        <v>0</v>
      </c>
      <c r="F688" s="61">
        <f t="shared" si="135"/>
        <v>0</v>
      </c>
      <c r="G688" s="61">
        <f t="shared" si="135"/>
        <v>0</v>
      </c>
      <c r="H688" s="61">
        <f t="shared" si="136"/>
        <v>0</v>
      </c>
      <c r="I688" s="61">
        <f t="shared" si="137"/>
        <v>0</v>
      </c>
      <c r="J688" s="61">
        <f t="shared" si="138"/>
        <v>0</v>
      </c>
      <c r="K688" s="61">
        <f t="shared" si="139"/>
        <v>0</v>
      </c>
      <c r="L688" s="61">
        <f t="shared" si="140"/>
        <v>0</v>
      </c>
      <c r="M688" s="61">
        <f t="shared" ca="1" si="145"/>
        <v>-5.1675284330729718E-3</v>
      </c>
      <c r="N688" s="61">
        <f t="shared" ca="1" si="141"/>
        <v>0</v>
      </c>
      <c r="O688" s="177">
        <f t="shared" ca="1" si="142"/>
        <v>0</v>
      </c>
      <c r="P688" s="61">
        <f t="shared" ca="1" si="143"/>
        <v>0</v>
      </c>
      <c r="Q688" s="61">
        <f t="shared" ca="1" si="144"/>
        <v>0</v>
      </c>
      <c r="R688">
        <f t="shared" ca="1" si="146"/>
        <v>5.1675284330729718E-3</v>
      </c>
    </row>
    <row r="689" spans="2:18">
      <c r="B689"/>
      <c r="C689" s="174"/>
      <c r="D689" s="176">
        <f t="shared" si="134"/>
        <v>0</v>
      </c>
      <c r="E689" s="176">
        <f t="shared" si="134"/>
        <v>0</v>
      </c>
      <c r="F689" s="61">
        <f t="shared" si="135"/>
        <v>0</v>
      </c>
      <c r="G689" s="61">
        <f t="shared" si="135"/>
        <v>0</v>
      </c>
      <c r="H689" s="61">
        <f t="shared" si="136"/>
        <v>0</v>
      </c>
      <c r="I689" s="61">
        <f t="shared" si="137"/>
        <v>0</v>
      </c>
      <c r="J689" s="61">
        <f t="shared" si="138"/>
        <v>0</v>
      </c>
      <c r="K689" s="61">
        <f t="shared" si="139"/>
        <v>0</v>
      </c>
      <c r="L689" s="61">
        <f t="shared" si="140"/>
        <v>0</v>
      </c>
      <c r="M689" s="61">
        <f t="shared" ca="1" si="145"/>
        <v>-5.1675284330729718E-3</v>
      </c>
      <c r="N689" s="61">
        <f t="shared" ca="1" si="141"/>
        <v>0</v>
      </c>
      <c r="O689" s="177">
        <f t="shared" ca="1" si="142"/>
        <v>0</v>
      </c>
      <c r="P689" s="61">
        <f t="shared" ca="1" si="143"/>
        <v>0</v>
      </c>
      <c r="Q689" s="61">
        <f t="shared" ca="1" si="144"/>
        <v>0</v>
      </c>
      <c r="R689">
        <f t="shared" ca="1" si="146"/>
        <v>5.1675284330729718E-3</v>
      </c>
    </row>
    <row r="690" spans="2:18">
      <c r="B690"/>
      <c r="C690" s="174"/>
      <c r="D690" s="176">
        <f t="shared" si="134"/>
        <v>0</v>
      </c>
      <c r="E690" s="176">
        <f t="shared" si="134"/>
        <v>0</v>
      </c>
      <c r="F690" s="61">
        <f t="shared" si="135"/>
        <v>0</v>
      </c>
      <c r="G690" s="61">
        <f t="shared" si="135"/>
        <v>0</v>
      </c>
      <c r="H690" s="61">
        <f t="shared" si="136"/>
        <v>0</v>
      </c>
      <c r="I690" s="61">
        <f t="shared" si="137"/>
        <v>0</v>
      </c>
      <c r="J690" s="61">
        <f t="shared" si="138"/>
        <v>0</v>
      </c>
      <c r="K690" s="61">
        <f t="shared" si="139"/>
        <v>0</v>
      </c>
      <c r="L690" s="61">
        <f t="shared" si="140"/>
        <v>0</v>
      </c>
      <c r="M690" s="61">
        <f t="shared" ca="1" si="145"/>
        <v>-5.1675284330729718E-3</v>
      </c>
      <c r="N690" s="61">
        <f t="shared" ca="1" si="141"/>
        <v>0</v>
      </c>
      <c r="O690" s="177">
        <f t="shared" ca="1" si="142"/>
        <v>0</v>
      </c>
      <c r="P690" s="61">
        <f t="shared" ca="1" si="143"/>
        <v>0</v>
      </c>
      <c r="Q690" s="61">
        <f t="shared" ca="1" si="144"/>
        <v>0</v>
      </c>
      <c r="R690">
        <f t="shared" ca="1" si="146"/>
        <v>5.1675284330729718E-3</v>
      </c>
    </row>
    <row r="691" spans="2:18">
      <c r="B691"/>
      <c r="C691" s="174"/>
      <c r="D691" s="176">
        <f t="shared" si="134"/>
        <v>0</v>
      </c>
      <c r="E691" s="176">
        <f t="shared" si="134"/>
        <v>0</v>
      </c>
      <c r="F691" s="61">
        <f t="shared" si="135"/>
        <v>0</v>
      </c>
      <c r="G691" s="61">
        <f t="shared" si="135"/>
        <v>0</v>
      </c>
      <c r="H691" s="61">
        <f t="shared" si="136"/>
        <v>0</v>
      </c>
      <c r="I691" s="61">
        <f t="shared" si="137"/>
        <v>0</v>
      </c>
      <c r="J691" s="61">
        <f t="shared" si="138"/>
        <v>0</v>
      </c>
      <c r="K691" s="61">
        <f t="shared" si="139"/>
        <v>0</v>
      </c>
      <c r="L691" s="61">
        <f t="shared" si="140"/>
        <v>0</v>
      </c>
      <c r="M691" s="61">
        <f t="shared" ca="1" si="145"/>
        <v>-5.1675284330729718E-3</v>
      </c>
      <c r="N691" s="61">
        <f t="shared" ca="1" si="141"/>
        <v>0</v>
      </c>
      <c r="O691" s="177">
        <f t="shared" ca="1" si="142"/>
        <v>0</v>
      </c>
      <c r="P691" s="61">
        <f t="shared" ca="1" si="143"/>
        <v>0</v>
      </c>
      <c r="Q691" s="61">
        <f t="shared" ca="1" si="144"/>
        <v>0</v>
      </c>
      <c r="R691">
        <f t="shared" ca="1" si="146"/>
        <v>5.1675284330729718E-3</v>
      </c>
    </row>
    <row r="692" spans="2:18">
      <c r="B692"/>
      <c r="C692" s="174"/>
      <c r="D692" s="176">
        <f t="shared" si="134"/>
        <v>0</v>
      </c>
      <c r="E692" s="176">
        <f t="shared" si="134"/>
        <v>0</v>
      </c>
      <c r="F692" s="61">
        <f t="shared" si="135"/>
        <v>0</v>
      </c>
      <c r="G692" s="61">
        <f t="shared" si="135"/>
        <v>0</v>
      </c>
      <c r="H692" s="61">
        <f t="shared" si="136"/>
        <v>0</v>
      </c>
      <c r="I692" s="61">
        <f t="shared" si="137"/>
        <v>0</v>
      </c>
      <c r="J692" s="61">
        <f t="shared" si="138"/>
        <v>0</v>
      </c>
      <c r="K692" s="61">
        <f t="shared" si="139"/>
        <v>0</v>
      </c>
      <c r="L692" s="61">
        <f t="shared" si="140"/>
        <v>0</v>
      </c>
      <c r="M692" s="61">
        <f t="shared" ca="1" si="145"/>
        <v>-5.1675284330729718E-3</v>
      </c>
      <c r="N692" s="61">
        <f t="shared" ca="1" si="141"/>
        <v>0</v>
      </c>
      <c r="O692" s="177">
        <f t="shared" ca="1" si="142"/>
        <v>0</v>
      </c>
      <c r="P692" s="61">
        <f t="shared" ca="1" si="143"/>
        <v>0</v>
      </c>
      <c r="Q692" s="61">
        <f t="shared" ca="1" si="144"/>
        <v>0</v>
      </c>
      <c r="R692">
        <f t="shared" ca="1" si="146"/>
        <v>5.1675284330729718E-3</v>
      </c>
    </row>
    <row r="693" spans="2:18">
      <c r="B693"/>
      <c r="C693" s="174"/>
      <c r="D693" s="176">
        <f t="shared" si="134"/>
        <v>0</v>
      </c>
      <c r="E693" s="176">
        <f t="shared" si="134"/>
        <v>0</v>
      </c>
      <c r="F693" s="61">
        <f t="shared" si="135"/>
        <v>0</v>
      </c>
      <c r="G693" s="61">
        <f t="shared" si="135"/>
        <v>0</v>
      </c>
      <c r="H693" s="61">
        <f t="shared" si="136"/>
        <v>0</v>
      </c>
      <c r="I693" s="61">
        <f t="shared" si="137"/>
        <v>0</v>
      </c>
      <c r="J693" s="61">
        <f t="shared" si="138"/>
        <v>0</v>
      </c>
      <c r="K693" s="61">
        <f t="shared" si="139"/>
        <v>0</v>
      </c>
      <c r="L693" s="61">
        <f t="shared" si="140"/>
        <v>0</v>
      </c>
      <c r="M693" s="61">
        <f t="shared" ca="1" si="145"/>
        <v>-5.1675284330729718E-3</v>
      </c>
      <c r="N693" s="61">
        <f t="shared" ca="1" si="141"/>
        <v>0</v>
      </c>
      <c r="O693" s="177">
        <f t="shared" ca="1" si="142"/>
        <v>0</v>
      </c>
      <c r="P693" s="61">
        <f t="shared" ca="1" si="143"/>
        <v>0</v>
      </c>
      <c r="Q693" s="61">
        <f t="shared" ca="1" si="144"/>
        <v>0</v>
      </c>
      <c r="R693">
        <f t="shared" ca="1" si="146"/>
        <v>5.1675284330729718E-3</v>
      </c>
    </row>
    <row r="694" spans="2:18">
      <c r="B694"/>
      <c r="C694" s="174"/>
      <c r="D694" s="176">
        <f t="shared" si="134"/>
        <v>0</v>
      </c>
      <c r="E694" s="176">
        <f t="shared" si="134"/>
        <v>0</v>
      </c>
      <c r="F694" s="61">
        <f t="shared" si="135"/>
        <v>0</v>
      </c>
      <c r="G694" s="61">
        <f t="shared" si="135"/>
        <v>0</v>
      </c>
      <c r="H694" s="61">
        <f t="shared" si="136"/>
        <v>0</v>
      </c>
      <c r="I694" s="61">
        <f t="shared" si="137"/>
        <v>0</v>
      </c>
      <c r="J694" s="61">
        <f t="shared" si="138"/>
        <v>0</v>
      </c>
      <c r="K694" s="61">
        <f t="shared" si="139"/>
        <v>0</v>
      </c>
      <c r="L694" s="61">
        <f t="shared" si="140"/>
        <v>0</v>
      </c>
      <c r="M694" s="61">
        <f t="shared" ca="1" si="145"/>
        <v>-5.1675284330729718E-3</v>
      </c>
      <c r="N694" s="61">
        <f t="shared" ca="1" si="141"/>
        <v>0</v>
      </c>
      <c r="O694" s="177">
        <f t="shared" ca="1" si="142"/>
        <v>0</v>
      </c>
      <c r="P694" s="61">
        <f t="shared" ca="1" si="143"/>
        <v>0</v>
      </c>
      <c r="Q694" s="61">
        <f t="shared" ca="1" si="144"/>
        <v>0</v>
      </c>
      <c r="R694">
        <f t="shared" ca="1" si="146"/>
        <v>5.1675284330729718E-3</v>
      </c>
    </row>
    <row r="695" spans="2:18">
      <c r="B695"/>
      <c r="C695" s="174"/>
      <c r="D695" s="176">
        <f t="shared" si="134"/>
        <v>0</v>
      </c>
      <c r="E695" s="176">
        <f t="shared" si="134"/>
        <v>0</v>
      </c>
      <c r="F695" s="61">
        <f t="shared" si="135"/>
        <v>0</v>
      </c>
      <c r="G695" s="61">
        <f t="shared" si="135"/>
        <v>0</v>
      </c>
      <c r="H695" s="61">
        <f t="shared" si="136"/>
        <v>0</v>
      </c>
      <c r="I695" s="61">
        <f t="shared" si="137"/>
        <v>0</v>
      </c>
      <c r="J695" s="61">
        <f t="shared" si="138"/>
        <v>0</v>
      </c>
      <c r="K695" s="61">
        <f t="shared" si="139"/>
        <v>0</v>
      </c>
      <c r="L695" s="61">
        <f t="shared" si="140"/>
        <v>0</v>
      </c>
      <c r="M695" s="61">
        <f t="shared" ca="1" si="145"/>
        <v>-5.1675284330729718E-3</v>
      </c>
      <c r="N695" s="61">
        <f t="shared" ca="1" si="141"/>
        <v>0</v>
      </c>
      <c r="O695" s="177">
        <f t="shared" ca="1" si="142"/>
        <v>0</v>
      </c>
      <c r="P695" s="61">
        <f t="shared" ca="1" si="143"/>
        <v>0</v>
      </c>
      <c r="Q695" s="61">
        <f t="shared" ca="1" si="144"/>
        <v>0</v>
      </c>
      <c r="R695">
        <f t="shared" ca="1" si="146"/>
        <v>5.1675284330729718E-3</v>
      </c>
    </row>
    <row r="696" spans="2:18">
      <c r="B696"/>
      <c r="C696" s="174"/>
      <c r="D696" s="176">
        <f t="shared" si="134"/>
        <v>0</v>
      </c>
      <c r="E696" s="176">
        <f t="shared" si="134"/>
        <v>0</v>
      </c>
      <c r="F696" s="61">
        <f t="shared" si="135"/>
        <v>0</v>
      </c>
      <c r="G696" s="61">
        <f t="shared" si="135"/>
        <v>0</v>
      </c>
      <c r="H696" s="61">
        <f t="shared" si="136"/>
        <v>0</v>
      </c>
      <c r="I696" s="61">
        <f t="shared" si="137"/>
        <v>0</v>
      </c>
      <c r="J696" s="61">
        <f t="shared" si="138"/>
        <v>0</v>
      </c>
      <c r="K696" s="61">
        <f t="shared" si="139"/>
        <v>0</v>
      </c>
      <c r="L696" s="61">
        <f t="shared" si="140"/>
        <v>0</v>
      </c>
      <c r="M696" s="61">
        <f t="shared" ca="1" si="145"/>
        <v>-5.1675284330729718E-3</v>
      </c>
      <c r="N696" s="61">
        <f t="shared" ca="1" si="141"/>
        <v>0</v>
      </c>
      <c r="O696" s="177">
        <f t="shared" ca="1" si="142"/>
        <v>0</v>
      </c>
      <c r="P696" s="61">
        <f t="shared" ca="1" si="143"/>
        <v>0</v>
      </c>
      <c r="Q696" s="61">
        <f t="shared" ca="1" si="144"/>
        <v>0</v>
      </c>
      <c r="R696">
        <f t="shared" ca="1" si="146"/>
        <v>5.1675284330729718E-3</v>
      </c>
    </row>
    <row r="697" spans="2:18">
      <c r="B697"/>
      <c r="C697" s="174"/>
      <c r="D697" s="176">
        <f t="shared" si="134"/>
        <v>0</v>
      </c>
      <c r="E697" s="176">
        <f t="shared" si="134"/>
        <v>0</v>
      </c>
      <c r="F697" s="61">
        <f t="shared" si="135"/>
        <v>0</v>
      </c>
      <c r="G697" s="61">
        <f t="shared" si="135"/>
        <v>0</v>
      </c>
      <c r="H697" s="61">
        <f t="shared" si="136"/>
        <v>0</v>
      </c>
      <c r="I697" s="61">
        <f t="shared" si="137"/>
        <v>0</v>
      </c>
      <c r="J697" s="61">
        <f t="shared" si="138"/>
        <v>0</v>
      </c>
      <c r="K697" s="61">
        <f t="shared" si="139"/>
        <v>0</v>
      </c>
      <c r="L697" s="61">
        <f t="shared" si="140"/>
        <v>0</v>
      </c>
      <c r="M697" s="61">
        <f t="shared" ca="1" si="145"/>
        <v>-5.1675284330729718E-3</v>
      </c>
      <c r="N697" s="61">
        <f t="shared" ca="1" si="141"/>
        <v>0</v>
      </c>
      <c r="O697" s="177">
        <f t="shared" ca="1" si="142"/>
        <v>0</v>
      </c>
      <c r="P697" s="61">
        <f t="shared" ca="1" si="143"/>
        <v>0</v>
      </c>
      <c r="Q697" s="61">
        <f t="shared" ca="1" si="144"/>
        <v>0</v>
      </c>
      <c r="R697">
        <f t="shared" ca="1" si="146"/>
        <v>5.1675284330729718E-3</v>
      </c>
    </row>
    <row r="698" spans="2:18">
      <c r="B698"/>
      <c r="C698" s="174"/>
      <c r="D698" s="176">
        <f t="shared" si="134"/>
        <v>0</v>
      </c>
      <c r="E698" s="176">
        <f t="shared" si="134"/>
        <v>0</v>
      </c>
      <c r="F698" s="61">
        <f t="shared" si="135"/>
        <v>0</v>
      </c>
      <c r="G698" s="61">
        <f t="shared" si="135"/>
        <v>0</v>
      </c>
      <c r="H698" s="61">
        <f t="shared" si="136"/>
        <v>0</v>
      </c>
      <c r="I698" s="61">
        <f t="shared" si="137"/>
        <v>0</v>
      </c>
      <c r="J698" s="61">
        <f t="shared" si="138"/>
        <v>0</v>
      </c>
      <c r="K698" s="61">
        <f t="shared" si="139"/>
        <v>0</v>
      </c>
      <c r="L698" s="61">
        <f t="shared" si="140"/>
        <v>0</v>
      </c>
      <c r="M698" s="61">
        <f t="shared" ca="1" si="145"/>
        <v>-5.1675284330729718E-3</v>
      </c>
      <c r="N698" s="61">
        <f t="shared" ca="1" si="141"/>
        <v>0</v>
      </c>
      <c r="O698" s="177">
        <f t="shared" ca="1" si="142"/>
        <v>0</v>
      </c>
      <c r="P698" s="61">
        <f t="shared" ca="1" si="143"/>
        <v>0</v>
      </c>
      <c r="Q698" s="61">
        <f t="shared" ca="1" si="144"/>
        <v>0</v>
      </c>
      <c r="R698">
        <f t="shared" ca="1" si="146"/>
        <v>5.1675284330729718E-3</v>
      </c>
    </row>
    <row r="699" spans="2:18">
      <c r="B699"/>
      <c r="C699" s="174"/>
      <c r="D699" s="176">
        <f t="shared" si="134"/>
        <v>0</v>
      </c>
      <c r="E699" s="176">
        <f t="shared" si="134"/>
        <v>0</v>
      </c>
      <c r="F699" s="61">
        <f t="shared" si="135"/>
        <v>0</v>
      </c>
      <c r="G699" s="61">
        <f t="shared" si="135"/>
        <v>0</v>
      </c>
      <c r="H699" s="61">
        <f t="shared" si="136"/>
        <v>0</v>
      </c>
      <c r="I699" s="61">
        <f t="shared" si="137"/>
        <v>0</v>
      </c>
      <c r="J699" s="61">
        <f t="shared" si="138"/>
        <v>0</v>
      </c>
      <c r="K699" s="61">
        <f t="shared" si="139"/>
        <v>0</v>
      </c>
      <c r="L699" s="61">
        <f t="shared" si="140"/>
        <v>0</v>
      </c>
      <c r="M699" s="61">
        <f t="shared" ca="1" si="145"/>
        <v>-5.1675284330729718E-3</v>
      </c>
      <c r="N699" s="61">
        <f t="shared" ca="1" si="141"/>
        <v>0</v>
      </c>
      <c r="O699" s="177">
        <f t="shared" ca="1" si="142"/>
        <v>0</v>
      </c>
      <c r="P699" s="61">
        <f t="shared" ca="1" si="143"/>
        <v>0</v>
      </c>
      <c r="Q699" s="61">
        <f t="shared" ca="1" si="144"/>
        <v>0</v>
      </c>
      <c r="R699">
        <f t="shared" ca="1" si="146"/>
        <v>5.1675284330729718E-3</v>
      </c>
    </row>
    <row r="700" spans="2:18">
      <c r="B700"/>
      <c r="C700" s="174"/>
      <c r="D700" s="176">
        <f t="shared" si="134"/>
        <v>0</v>
      </c>
      <c r="E700" s="176">
        <f t="shared" si="134"/>
        <v>0</v>
      </c>
      <c r="F700" s="61">
        <f t="shared" si="135"/>
        <v>0</v>
      </c>
      <c r="G700" s="61">
        <f t="shared" si="135"/>
        <v>0</v>
      </c>
      <c r="H700" s="61">
        <f t="shared" si="136"/>
        <v>0</v>
      </c>
      <c r="I700" s="61">
        <f t="shared" si="137"/>
        <v>0</v>
      </c>
      <c r="J700" s="61">
        <f t="shared" si="138"/>
        <v>0</v>
      </c>
      <c r="K700" s="61">
        <f t="shared" si="139"/>
        <v>0</v>
      </c>
      <c r="L700" s="61">
        <f t="shared" si="140"/>
        <v>0</v>
      </c>
      <c r="M700" s="61">
        <f t="shared" ca="1" si="145"/>
        <v>-5.1675284330729718E-3</v>
      </c>
      <c r="N700" s="61">
        <f t="shared" ca="1" si="141"/>
        <v>0</v>
      </c>
      <c r="O700" s="177">
        <f t="shared" ca="1" si="142"/>
        <v>0</v>
      </c>
      <c r="P700" s="61">
        <f t="shared" ca="1" si="143"/>
        <v>0</v>
      </c>
      <c r="Q700" s="61">
        <f t="shared" ca="1" si="144"/>
        <v>0</v>
      </c>
      <c r="R700">
        <f t="shared" ca="1" si="146"/>
        <v>5.1675284330729718E-3</v>
      </c>
    </row>
    <row r="701" spans="2:18">
      <c r="B701"/>
      <c r="C701" s="174"/>
      <c r="D701" s="176">
        <f t="shared" si="134"/>
        <v>0</v>
      </c>
      <c r="E701" s="176">
        <f t="shared" si="134"/>
        <v>0</v>
      </c>
      <c r="F701" s="61">
        <f t="shared" si="135"/>
        <v>0</v>
      </c>
      <c r="G701" s="61">
        <f t="shared" si="135"/>
        <v>0</v>
      </c>
      <c r="H701" s="61">
        <f t="shared" si="136"/>
        <v>0</v>
      </c>
      <c r="I701" s="61">
        <f t="shared" si="137"/>
        <v>0</v>
      </c>
      <c r="J701" s="61">
        <f t="shared" si="138"/>
        <v>0</v>
      </c>
      <c r="K701" s="61">
        <f t="shared" si="139"/>
        <v>0</v>
      </c>
      <c r="L701" s="61">
        <f t="shared" si="140"/>
        <v>0</v>
      </c>
      <c r="M701" s="61">
        <f t="shared" ca="1" si="145"/>
        <v>-5.1675284330729718E-3</v>
      </c>
      <c r="N701" s="61">
        <f t="shared" ca="1" si="141"/>
        <v>0</v>
      </c>
      <c r="O701" s="177">
        <f t="shared" ca="1" si="142"/>
        <v>0</v>
      </c>
      <c r="P701" s="61">
        <f t="shared" ca="1" si="143"/>
        <v>0</v>
      </c>
      <c r="Q701" s="61">
        <f t="shared" ca="1" si="144"/>
        <v>0</v>
      </c>
      <c r="R701">
        <f t="shared" ca="1" si="146"/>
        <v>5.1675284330729718E-3</v>
      </c>
    </row>
    <row r="702" spans="2:18">
      <c r="B702"/>
      <c r="C702" s="174"/>
      <c r="D702" s="176">
        <f t="shared" si="134"/>
        <v>0</v>
      </c>
      <c r="E702" s="176">
        <f t="shared" si="134"/>
        <v>0</v>
      </c>
      <c r="F702" s="61">
        <f t="shared" si="135"/>
        <v>0</v>
      </c>
      <c r="G702" s="61">
        <f t="shared" si="135"/>
        <v>0</v>
      </c>
      <c r="H702" s="61">
        <f t="shared" si="136"/>
        <v>0</v>
      </c>
      <c r="I702" s="61">
        <f t="shared" si="137"/>
        <v>0</v>
      </c>
      <c r="J702" s="61">
        <f t="shared" si="138"/>
        <v>0</v>
      </c>
      <c r="K702" s="61">
        <f t="shared" si="139"/>
        <v>0</v>
      </c>
      <c r="L702" s="61">
        <f t="shared" si="140"/>
        <v>0</v>
      </c>
      <c r="M702" s="61">
        <f t="shared" ca="1" si="145"/>
        <v>-5.1675284330729718E-3</v>
      </c>
      <c r="N702" s="61">
        <f t="shared" ca="1" si="141"/>
        <v>0</v>
      </c>
      <c r="O702" s="177">
        <f t="shared" ca="1" si="142"/>
        <v>0</v>
      </c>
      <c r="P702" s="61">
        <f t="shared" ca="1" si="143"/>
        <v>0</v>
      </c>
      <c r="Q702" s="61">
        <f t="shared" ca="1" si="144"/>
        <v>0</v>
      </c>
      <c r="R702">
        <f t="shared" ca="1" si="146"/>
        <v>5.1675284330729718E-3</v>
      </c>
    </row>
    <row r="703" spans="2:18">
      <c r="B703"/>
      <c r="C703" s="174"/>
      <c r="D703" s="176">
        <f t="shared" si="134"/>
        <v>0</v>
      </c>
      <c r="E703" s="176">
        <f t="shared" si="134"/>
        <v>0</v>
      </c>
      <c r="F703" s="61">
        <f t="shared" si="135"/>
        <v>0</v>
      </c>
      <c r="G703" s="61">
        <f t="shared" si="135"/>
        <v>0</v>
      </c>
      <c r="H703" s="61">
        <f t="shared" si="136"/>
        <v>0</v>
      </c>
      <c r="I703" s="61">
        <f t="shared" si="137"/>
        <v>0</v>
      </c>
      <c r="J703" s="61">
        <f t="shared" si="138"/>
        <v>0</v>
      </c>
      <c r="K703" s="61">
        <f t="shared" si="139"/>
        <v>0</v>
      </c>
      <c r="L703" s="61">
        <f t="shared" si="140"/>
        <v>0</v>
      </c>
      <c r="M703" s="61">
        <f t="shared" ca="1" si="145"/>
        <v>-5.1675284330729718E-3</v>
      </c>
      <c r="N703" s="61">
        <f t="shared" ca="1" si="141"/>
        <v>0</v>
      </c>
      <c r="O703" s="177">
        <f t="shared" ca="1" si="142"/>
        <v>0</v>
      </c>
      <c r="P703" s="61">
        <f t="shared" ca="1" si="143"/>
        <v>0</v>
      </c>
      <c r="Q703" s="61">
        <f t="shared" ca="1" si="144"/>
        <v>0</v>
      </c>
      <c r="R703">
        <f t="shared" ca="1" si="146"/>
        <v>5.1675284330729718E-3</v>
      </c>
    </row>
    <row r="704" spans="2:18">
      <c r="B704"/>
      <c r="C704" s="174"/>
      <c r="D704" s="176">
        <f t="shared" si="134"/>
        <v>0</v>
      </c>
      <c r="E704" s="176">
        <f t="shared" si="134"/>
        <v>0</v>
      </c>
      <c r="F704" s="61">
        <f t="shared" si="135"/>
        <v>0</v>
      </c>
      <c r="G704" s="61">
        <f t="shared" si="135"/>
        <v>0</v>
      </c>
      <c r="H704" s="61">
        <f t="shared" si="136"/>
        <v>0</v>
      </c>
      <c r="I704" s="61">
        <f t="shared" si="137"/>
        <v>0</v>
      </c>
      <c r="J704" s="61">
        <f t="shared" si="138"/>
        <v>0</v>
      </c>
      <c r="K704" s="61">
        <f t="shared" si="139"/>
        <v>0</v>
      </c>
      <c r="L704" s="61">
        <f t="shared" si="140"/>
        <v>0</v>
      </c>
      <c r="M704" s="61">
        <f t="shared" ca="1" si="145"/>
        <v>-5.1675284330729718E-3</v>
      </c>
      <c r="N704" s="61">
        <f t="shared" ca="1" si="141"/>
        <v>0</v>
      </c>
      <c r="O704" s="177">
        <f t="shared" ca="1" si="142"/>
        <v>0</v>
      </c>
      <c r="P704" s="61">
        <f t="shared" ca="1" si="143"/>
        <v>0</v>
      </c>
      <c r="Q704" s="61">
        <f t="shared" ca="1" si="144"/>
        <v>0</v>
      </c>
      <c r="R704">
        <f t="shared" ca="1" si="146"/>
        <v>5.1675284330729718E-3</v>
      </c>
    </row>
    <row r="705" spans="2:18">
      <c r="B705"/>
      <c r="C705" s="174"/>
      <c r="D705" s="176">
        <f t="shared" si="134"/>
        <v>0</v>
      </c>
      <c r="E705" s="176">
        <f t="shared" si="134"/>
        <v>0</v>
      </c>
      <c r="F705" s="61">
        <f t="shared" si="135"/>
        <v>0</v>
      </c>
      <c r="G705" s="61">
        <f t="shared" si="135"/>
        <v>0</v>
      </c>
      <c r="H705" s="61">
        <f t="shared" si="136"/>
        <v>0</v>
      </c>
      <c r="I705" s="61">
        <f t="shared" si="137"/>
        <v>0</v>
      </c>
      <c r="J705" s="61">
        <f t="shared" si="138"/>
        <v>0</v>
      </c>
      <c r="K705" s="61">
        <f t="shared" si="139"/>
        <v>0</v>
      </c>
      <c r="L705" s="61">
        <f t="shared" si="140"/>
        <v>0</v>
      </c>
      <c r="M705" s="61">
        <f t="shared" ca="1" si="145"/>
        <v>-5.1675284330729718E-3</v>
      </c>
      <c r="N705" s="61">
        <f t="shared" ca="1" si="141"/>
        <v>0</v>
      </c>
      <c r="O705" s="177">
        <f t="shared" ca="1" si="142"/>
        <v>0</v>
      </c>
      <c r="P705" s="61">
        <f t="shared" ca="1" si="143"/>
        <v>0</v>
      </c>
      <c r="Q705" s="61">
        <f t="shared" ca="1" si="144"/>
        <v>0</v>
      </c>
      <c r="R705">
        <f t="shared" ca="1" si="146"/>
        <v>5.1675284330729718E-3</v>
      </c>
    </row>
    <row r="706" spans="2:18">
      <c r="B706"/>
      <c r="C706" s="174"/>
      <c r="D706" s="176">
        <f t="shared" si="134"/>
        <v>0</v>
      </c>
      <c r="E706" s="176">
        <f t="shared" si="134"/>
        <v>0</v>
      </c>
      <c r="F706" s="61">
        <f t="shared" si="135"/>
        <v>0</v>
      </c>
      <c r="G706" s="61">
        <f t="shared" si="135"/>
        <v>0</v>
      </c>
      <c r="H706" s="61">
        <f t="shared" si="136"/>
        <v>0</v>
      </c>
      <c r="I706" s="61">
        <f t="shared" si="137"/>
        <v>0</v>
      </c>
      <c r="J706" s="61">
        <f t="shared" si="138"/>
        <v>0</v>
      </c>
      <c r="K706" s="61">
        <f t="shared" si="139"/>
        <v>0</v>
      </c>
      <c r="L706" s="61">
        <f t="shared" si="140"/>
        <v>0</v>
      </c>
      <c r="M706" s="61">
        <f t="shared" ca="1" si="145"/>
        <v>-5.1675284330729718E-3</v>
      </c>
      <c r="N706" s="61">
        <f t="shared" ca="1" si="141"/>
        <v>0</v>
      </c>
      <c r="O706" s="177">
        <f t="shared" ca="1" si="142"/>
        <v>0</v>
      </c>
      <c r="P706" s="61">
        <f t="shared" ca="1" si="143"/>
        <v>0</v>
      </c>
      <c r="Q706" s="61">
        <f t="shared" ca="1" si="144"/>
        <v>0</v>
      </c>
      <c r="R706">
        <f t="shared" ca="1" si="146"/>
        <v>5.1675284330729718E-3</v>
      </c>
    </row>
    <row r="707" spans="2:18">
      <c r="B707"/>
      <c r="C707" s="174"/>
      <c r="D707" s="176">
        <f t="shared" si="134"/>
        <v>0</v>
      </c>
      <c r="E707" s="176">
        <f t="shared" si="134"/>
        <v>0</v>
      </c>
      <c r="F707" s="61">
        <f t="shared" si="135"/>
        <v>0</v>
      </c>
      <c r="G707" s="61">
        <f t="shared" si="135"/>
        <v>0</v>
      </c>
      <c r="H707" s="61">
        <f t="shared" si="136"/>
        <v>0</v>
      </c>
      <c r="I707" s="61">
        <f t="shared" si="137"/>
        <v>0</v>
      </c>
      <c r="J707" s="61">
        <f t="shared" si="138"/>
        <v>0</v>
      </c>
      <c r="K707" s="61">
        <f t="shared" si="139"/>
        <v>0</v>
      </c>
      <c r="L707" s="61">
        <f t="shared" si="140"/>
        <v>0</v>
      </c>
      <c r="M707" s="61">
        <f t="shared" ca="1" si="145"/>
        <v>-5.1675284330729718E-3</v>
      </c>
      <c r="N707" s="61">
        <f t="shared" ca="1" si="141"/>
        <v>0</v>
      </c>
      <c r="O707" s="177">
        <f t="shared" ca="1" si="142"/>
        <v>0</v>
      </c>
      <c r="P707" s="61">
        <f t="shared" ca="1" si="143"/>
        <v>0</v>
      </c>
      <c r="Q707" s="61">
        <f t="shared" ca="1" si="144"/>
        <v>0</v>
      </c>
      <c r="R707">
        <f t="shared" ca="1" si="146"/>
        <v>5.1675284330729718E-3</v>
      </c>
    </row>
    <row r="708" spans="2:18">
      <c r="B708"/>
      <c r="C708" s="174"/>
      <c r="D708" s="176">
        <f t="shared" si="134"/>
        <v>0</v>
      </c>
      <c r="E708" s="176">
        <f t="shared" si="134"/>
        <v>0</v>
      </c>
      <c r="F708" s="61">
        <f t="shared" si="135"/>
        <v>0</v>
      </c>
      <c r="G708" s="61">
        <f t="shared" si="135"/>
        <v>0</v>
      </c>
      <c r="H708" s="61">
        <f t="shared" si="136"/>
        <v>0</v>
      </c>
      <c r="I708" s="61">
        <f t="shared" si="137"/>
        <v>0</v>
      </c>
      <c r="J708" s="61">
        <f t="shared" si="138"/>
        <v>0</v>
      </c>
      <c r="K708" s="61">
        <f t="shared" si="139"/>
        <v>0</v>
      </c>
      <c r="L708" s="61">
        <f t="shared" si="140"/>
        <v>0</v>
      </c>
      <c r="M708" s="61">
        <f t="shared" ca="1" si="145"/>
        <v>-5.1675284330729718E-3</v>
      </c>
      <c r="N708" s="61">
        <f t="shared" ca="1" si="141"/>
        <v>0</v>
      </c>
      <c r="O708" s="177">
        <f t="shared" ca="1" si="142"/>
        <v>0</v>
      </c>
      <c r="P708" s="61">
        <f t="shared" ca="1" si="143"/>
        <v>0</v>
      </c>
      <c r="Q708" s="61">
        <f t="shared" ca="1" si="144"/>
        <v>0</v>
      </c>
      <c r="R708">
        <f t="shared" ca="1" si="146"/>
        <v>5.1675284330729718E-3</v>
      </c>
    </row>
    <row r="709" spans="2:18">
      <c r="B709"/>
      <c r="C709" s="174"/>
      <c r="D709" s="176">
        <f t="shared" si="134"/>
        <v>0</v>
      </c>
      <c r="E709" s="176">
        <f t="shared" si="134"/>
        <v>0</v>
      </c>
      <c r="F709" s="61">
        <f t="shared" si="135"/>
        <v>0</v>
      </c>
      <c r="G709" s="61">
        <f t="shared" si="135"/>
        <v>0</v>
      </c>
      <c r="H709" s="61">
        <f t="shared" si="136"/>
        <v>0</v>
      </c>
      <c r="I709" s="61">
        <f t="shared" si="137"/>
        <v>0</v>
      </c>
      <c r="J709" s="61">
        <f t="shared" si="138"/>
        <v>0</v>
      </c>
      <c r="K709" s="61">
        <f t="shared" si="139"/>
        <v>0</v>
      </c>
      <c r="L709" s="61">
        <f t="shared" si="140"/>
        <v>0</v>
      </c>
      <c r="M709" s="61">
        <f t="shared" ca="1" si="145"/>
        <v>-5.1675284330729718E-3</v>
      </c>
      <c r="N709" s="61">
        <f t="shared" ca="1" si="141"/>
        <v>0</v>
      </c>
      <c r="O709" s="177">
        <f t="shared" ca="1" si="142"/>
        <v>0</v>
      </c>
      <c r="P709" s="61">
        <f t="shared" ca="1" si="143"/>
        <v>0</v>
      </c>
      <c r="Q709" s="61">
        <f t="shared" ca="1" si="144"/>
        <v>0</v>
      </c>
      <c r="R709">
        <f t="shared" ca="1" si="146"/>
        <v>5.1675284330729718E-3</v>
      </c>
    </row>
    <row r="710" spans="2:18">
      <c r="B710"/>
      <c r="C710" s="174"/>
      <c r="D710" s="176">
        <f t="shared" si="134"/>
        <v>0</v>
      </c>
      <c r="E710" s="176">
        <f t="shared" si="134"/>
        <v>0</v>
      </c>
      <c r="F710" s="61">
        <f t="shared" si="135"/>
        <v>0</v>
      </c>
      <c r="G710" s="61">
        <f t="shared" si="135"/>
        <v>0</v>
      </c>
      <c r="H710" s="61">
        <f t="shared" si="136"/>
        <v>0</v>
      </c>
      <c r="I710" s="61">
        <f t="shared" si="137"/>
        <v>0</v>
      </c>
      <c r="J710" s="61">
        <f t="shared" si="138"/>
        <v>0</v>
      </c>
      <c r="K710" s="61">
        <f t="shared" si="139"/>
        <v>0</v>
      </c>
      <c r="L710" s="61">
        <f t="shared" si="140"/>
        <v>0</v>
      </c>
      <c r="M710" s="61">
        <f t="shared" ca="1" si="145"/>
        <v>-5.1675284330729718E-3</v>
      </c>
      <c r="N710" s="61">
        <f t="shared" ca="1" si="141"/>
        <v>0</v>
      </c>
      <c r="O710" s="177">
        <f t="shared" ca="1" si="142"/>
        <v>0</v>
      </c>
      <c r="P710" s="61">
        <f t="shared" ca="1" si="143"/>
        <v>0</v>
      </c>
      <c r="Q710" s="61">
        <f t="shared" ca="1" si="144"/>
        <v>0</v>
      </c>
      <c r="R710">
        <f t="shared" ca="1" si="146"/>
        <v>5.1675284330729718E-3</v>
      </c>
    </row>
    <row r="711" spans="2:18">
      <c r="B711"/>
      <c r="C711" s="174"/>
      <c r="D711" s="176">
        <f t="shared" si="134"/>
        <v>0</v>
      </c>
      <c r="E711" s="176">
        <f t="shared" si="134"/>
        <v>0</v>
      </c>
      <c r="F711" s="61">
        <f t="shared" si="135"/>
        <v>0</v>
      </c>
      <c r="G711" s="61">
        <f t="shared" si="135"/>
        <v>0</v>
      </c>
      <c r="H711" s="61">
        <f t="shared" si="136"/>
        <v>0</v>
      </c>
      <c r="I711" s="61">
        <f t="shared" si="137"/>
        <v>0</v>
      </c>
      <c r="J711" s="61">
        <f t="shared" si="138"/>
        <v>0</v>
      </c>
      <c r="K711" s="61">
        <f t="shared" si="139"/>
        <v>0</v>
      </c>
      <c r="L711" s="61">
        <f t="shared" si="140"/>
        <v>0</v>
      </c>
      <c r="M711" s="61">
        <f t="shared" ca="1" si="145"/>
        <v>-5.1675284330729718E-3</v>
      </c>
      <c r="N711" s="61">
        <f t="shared" ca="1" si="141"/>
        <v>0</v>
      </c>
      <c r="O711" s="177">
        <f t="shared" ca="1" si="142"/>
        <v>0</v>
      </c>
      <c r="P711" s="61">
        <f t="shared" ca="1" si="143"/>
        <v>0</v>
      </c>
      <c r="Q711" s="61">
        <f t="shared" ca="1" si="144"/>
        <v>0</v>
      </c>
      <c r="R711">
        <f t="shared" ca="1" si="146"/>
        <v>5.1675284330729718E-3</v>
      </c>
    </row>
    <row r="712" spans="2:18">
      <c r="B712"/>
      <c r="C712" s="174"/>
      <c r="D712" s="176">
        <f t="shared" si="134"/>
        <v>0</v>
      </c>
      <c r="E712" s="176">
        <f t="shared" si="134"/>
        <v>0</v>
      </c>
      <c r="F712" s="61">
        <f t="shared" si="135"/>
        <v>0</v>
      </c>
      <c r="G712" s="61">
        <f t="shared" si="135"/>
        <v>0</v>
      </c>
      <c r="H712" s="61">
        <f t="shared" si="136"/>
        <v>0</v>
      </c>
      <c r="I712" s="61">
        <f t="shared" si="137"/>
        <v>0</v>
      </c>
      <c r="J712" s="61">
        <f t="shared" si="138"/>
        <v>0</v>
      </c>
      <c r="K712" s="61">
        <f t="shared" si="139"/>
        <v>0</v>
      </c>
      <c r="L712" s="61">
        <f t="shared" si="140"/>
        <v>0</v>
      </c>
      <c r="M712" s="61">
        <f t="shared" ca="1" si="145"/>
        <v>-5.1675284330729718E-3</v>
      </c>
      <c r="N712" s="61">
        <f t="shared" ca="1" si="141"/>
        <v>0</v>
      </c>
      <c r="O712" s="177">
        <f t="shared" ca="1" si="142"/>
        <v>0</v>
      </c>
      <c r="P712" s="61">
        <f t="shared" ca="1" si="143"/>
        <v>0</v>
      </c>
      <c r="Q712" s="61">
        <f t="shared" ca="1" si="144"/>
        <v>0</v>
      </c>
      <c r="R712">
        <f t="shared" ca="1" si="146"/>
        <v>5.1675284330729718E-3</v>
      </c>
    </row>
    <row r="713" spans="2:18">
      <c r="B713"/>
      <c r="C713" s="174"/>
      <c r="D713" s="176">
        <f t="shared" si="134"/>
        <v>0</v>
      </c>
      <c r="E713" s="176">
        <f t="shared" si="134"/>
        <v>0</v>
      </c>
      <c r="F713" s="61">
        <f t="shared" si="135"/>
        <v>0</v>
      </c>
      <c r="G713" s="61">
        <f t="shared" si="135"/>
        <v>0</v>
      </c>
      <c r="H713" s="61">
        <f t="shared" si="136"/>
        <v>0</v>
      </c>
      <c r="I713" s="61">
        <f t="shared" si="137"/>
        <v>0</v>
      </c>
      <c r="J713" s="61">
        <f t="shared" si="138"/>
        <v>0</v>
      </c>
      <c r="K713" s="61">
        <f t="shared" si="139"/>
        <v>0</v>
      </c>
      <c r="L713" s="61">
        <f t="shared" si="140"/>
        <v>0</v>
      </c>
      <c r="M713" s="61">
        <f t="shared" ca="1" si="145"/>
        <v>-5.1675284330729718E-3</v>
      </c>
      <c r="N713" s="61">
        <f t="shared" ca="1" si="141"/>
        <v>0</v>
      </c>
      <c r="O713" s="177">
        <f t="shared" ca="1" si="142"/>
        <v>0</v>
      </c>
      <c r="P713" s="61">
        <f t="shared" ca="1" si="143"/>
        <v>0</v>
      </c>
      <c r="Q713" s="61">
        <f t="shared" ca="1" si="144"/>
        <v>0</v>
      </c>
      <c r="R713">
        <f t="shared" ca="1" si="146"/>
        <v>5.1675284330729718E-3</v>
      </c>
    </row>
    <row r="714" spans="2:18">
      <c r="B714"/>
      <c r="C714" s="174"/>
      <c r="D714" s="176">
        <f t="shared" si="134"/>
        <v>0</v>
      </c>
      <c r="E714" s="176">
        <f t="shared" si="134"/>
        <v>0</v>
      </c>
      <c r="F714" s="61">
        <f t="shared" si="135"/>
        <v>0</v>
      </c>
      <c r="G714" s="61">
        <f t="shared" si="135"/>
        <v>0</v>
      </c>
      <c r="H714" s="61">
        <f t="shared" si="136"/>
        <v>0</v>
      </c>
      <c r="I714" s="61">
        <f t="shared" si="137"/>
        <v>0</v>
      </c>
      <c r="J714" s="61">
        <f t="shared" si="138"/>
        <v>0</v>
      </c>
      <c r="K714" s="61">
        <f t="shared" si="139"/>
        <v>0</v>
      </c>
      <c r="L714" s="61">
        <f t="shared" si="140"/>
        <v>0</v>
      </c>
      <c r="M714" s="61">
        <f t="shared" ca="1" si="145"/>
        <v>-5.1675284330729718E-3</v>
      </c>
      <c r="N714" s="61">
        <f t="shared" ca="1" si="141"/>
        <v>0</v>
      </c>
      <c r="O714" s="177">
        <f t="shared" ca="1" si="142"/>
        <v>0</v>
      </c>
      <c r="P714" s="61">
        <f t="shared" ca="1" si="143"/>
        <v>0</v>
      </c>
      <c r="Q714" s="61">
        <f t="shared" ca="1" si="144"/>
        <v>0</v>
      </c>
      <c r="R714">
        <f t="shared" ca="1" si="146"/>
        <v>5.1675284330729718E-3</v>
      </c>
    </row>
    <row r="715" spans="2:18">
      <c r="B715"/>
      <c r="C715" s="174"/>
      <c r="D715" s="176">
        <f t="shared" si="134"/>
        <v>0</v>
      </c>
      <c r="E715" s="176">
        <f t="shared" si="134"/>
        <v>0</v>
      </c>
      <c r="F715" s="61">
        <f t="shared" si="135"/>
        <v>0</v>
      </c>
      <c r="G715" s="61">
        <f t="shared" si="135"/>
        <v>0</v>
      </c>
      <c r="H715" s="61">
        <f t="shared" si="136"/>
        <v>0</v>
      </c>
      <c r="I715" s="61">
        <f t="shared" si="137"/>
        <v>0</v>
      </c>
      <c r="J715" s="61">
        <f t="shared" si="138"/>
        <v>0</v>
      </c>
      <c r="K715" s="61">
        <f t="shared" si="139"/>
        <v>0</v>
      </c>
      <c r="L715" s="61">
        <f t="shared" si="140"/>
        <v>0</v>
      </c>
      <c r="M715" s="61">
        <f t="shared" ca="1" si="145"/>
        <v>-5.1675284330729718E-3</v>
      </c>
      <c r="N715" s="61">
        <f t="shared" ca="1" si="141"/>
        <v>0</v>
      </c>
      <c r="O715" s="177">
        <f t="shared" ca="1" si="142"/>
        <v>0</v>
      </c>
      <c r="P715" s="61">
        <f t="shared" ca="1" si="143"/>
        <v>0</v>
      </c>
      <c r="Q715" s="61">
        <f t="shared" ca="1" si="144"/>
        <v>0</v>
      </c>
      <c r="R715">
        <f t="shared" ca="1" si="146"/>
        <v>5.1675284330729718E-3</v>
      </c>
    </row>
    <row r="716" spans="2:18">
      <c r="B716"/>
      <c r="C716" s="174"/>
      <c r="D716" s="176">
        <f t="shared" si="134"/>
        <v>0</v>
      </c>
      <c r="E716" s="176">
        <f t="shared" si="134"/>
        <v>0</v>
      </c>
      <c r="F716" s="61">
        <f t="shared" si="135"/>
        <v>0</v>
      </c>
      <c r="G716" s="61">
        <f t="shared" si="135"/>
        <v>0</v>
      </c>
      <c r="H716" s="61">
        <f t="shared" si="136"/>
        <v>0</v>
      </c>
      <c r="I716" s="61">
        <f t="shared" si="137"/>
        <v>0</v>
      </c>
      <c r="J716" s="61">
        <f t="shared" si="138"/>
        <v>0</v>
      </c>
      <c r="K716" s="61">
        <f t="shared" si="139"/>
        <v>0</v>
      </c>
      <c r="L716" s="61">
        <f t="shared" si="140"/>
        <v>0</v>
      </c>
      <c r="M716" s="61">
        <f t="shared" ca="1" si="145"/>
        <v>-5.1675284330729718E-3</v>
      </c>
      <c r="N716" s="61">
        <f t="shared" ca="1" si="141"/>
        <v>0</v>
      </c>
      <c r="O716" s="177">
        <f t="shared" ca="1" si="142"/>
        <v>0</v>
      </c>
      <c r="P716" s="61">
        <f t="shared" ca="1" si="143"/>
        <v>0</v>
      </c>
      <c r="Q716" s="61">
        <f t="shared" ca="1" si="144"/>
        <v>0</v>
      </c>
      <c r="R716">
        <f t="shared" ca="1" si="146"/>
        <v>5.1675284330729718E-3</v>
      </c>
    </row>
    <row r="717" spans="2:18">
      <c r="B717"/>
      <c r="C717" s="174"/>
      <c r="D717" s="176">
        <f t="shared" si="134"/>
        <v>0</v>
      </c>
      <c r="E717" s="176">
        <f t="shared" si="134"/>
        <v>0</v>
      </c>
      <c r="F717" s="61">
        <f t="shared" si="135"/>
        <v>0</v>
      </c>
      <c r="G717" s="61">
        <f t="shared" si="135"/>
        <v>0</v>
      </c>
      <c r="H717" s="61">
        <f t="shared" si="136"/>
        <v>0</v>
      </c>
      <c r="I717" s="61">
        <f t="shared" si="137"/>
        <v>0</v>
      </c>
      <c r="J717" s="61">
        <f t="shared" si="138"/>
        <v>0</v>
      </c>
      <c r="K717" s="61">
        <f t="shared" si="139"/>
        <v>0</v>
      </c>
      <c r="L717" s="61">
        <f t="shared" si="140"/>
        <v>0</v>
      </c>
      <c r="M717" s="61">
        <f t="shared" ca="1" si="145"/>
        <v>-5.1675284330729718E-3</v>
      </c>
      <c r="N717" s="61">
        <f t="shared" ca="1" si="141"/>
        <v>0</v>
      </c>
      <c r="O717" s="177">
        <f t="shared" ca="1" si="142"/>
        <v>0</v>
      </c>
      <c r="P717" s="61">
        <f t="shared" ca="1" si="143"/>
        <v>0</v>
      </c>
      <c r="Q717" s="61">
        <f t="shared" ca="1" si="144"/>
        <v>0</v>
      </c>
      <c r="R717">
        <f t="shared" ca="1" si="146"/>
        <v>5.1675284330729718E-3</v>
      </c>
    </row>
    <row r="718" spans="2:18">
      <c r="B718"/>
      <c r="C718" s="174"/>
      <c r="D718" s="176">
        <f t="shared" si="134"/>
        <v>0</v>
      </c>
      <c r="E718" s="176">
        <f t="shared" si="134"/>
        <v>0</v>
      </c>
      <c r="F718" s="61">
        <f t="shared" si="135"/>
        <v>0</v>
      </c>
      <c r="G718" s="61">
        <f t="shared" si="135"/>
        <v>0</v>
      </c>
      <c r="H718" s="61">
        <f t="shared" si="136"/>
        <v>0</v>
      </c>
      <c r="I718" s="61">
        <f t="shared" si="137"/>
        <v>0</v>
      </c>
      <c r="J718" s="61">
        <f t="shared" si="138"/>
        <v>0</v>
      </c>
      <c r="K718" s="61">
        <f t="shared" si="139"/>
        <v>0</v>
      </c>
      <c r="L718" s="61">
        <f t="shared" si="140"/>
        <v>0</v>
      </c>
      <c r="M718" s="61">
        <f t="shared" ca="1" si="145"/>
        <v>-5.1675284330729718E-3</v>
      </c>
      <c r="N718" s="61">
        <f t="shared" ca="1" si="141"/>
        <v>0</v>
      </c>
      <c r="O718" s="177">
        <f t="shared" ca="1" si="142"/>
        <v>0</v>
      </c>
      <c r="P718" s="61">
        <f t="shared" ca="1" si="143"/>
        <v>0</v>
      </c>
      <c r="Q718" s="61">
        <f t="shared" ca="1" si="144"/>
        <v>0</v>
      </c>
      <c r="R718">
        <f t="shared" ca="1" si="146"/>
        <v>5.1675284330729718E-3</v>
      </c>
    </row>
    <row r="719" spans="2:18">
      <c r="B719"/>
      <c r="C719" s="174"/>
      <c r="D719" s="176">
        <f t="shared" ref="D719:E782" si="147">A719/A$18</f>
        <v>0</v>
      </c>
      <c r="E719" s="176">
        <f t="shared" si="147"/>
        <v>0</v>
      </c>
      <c r="F719" s="61">
        <f t="shared" ref="F719:G782" si="148">$C719*D719</f>
        <v>0</v>
      </c>
      <c r="G719" s="61">
        <f t="shared" si="148"/>
        <v>0</v>
      </c>
      <c r="H719" s="61">
        <f t="shared" si="136"/>
        <v>0</v>
      </c>
      <c r="I719" s="61">
        <f t="shared" si="137"/>
        <v>0</v>
      </c>
      <c r="J719" s="61">
        <f t="shared" si="138"/>
        <v>0</v>
      </c>
      <c r="K719" s="61">
        <f t="shared" si="139"/>
        <v>0</v>
      </c>
      <c r="L719" s="61">
        <f t="shared" si="140"/>
        <v>0</v>
      </c>
      <c r="M719" s="61">
        <f t="shared" ca="1" si="145"/>
        <v>-5.1675284330729718E-3</v>
      </c>
      <c r="N719" s="61">
        <f t="shared" ca="1" si="141"/>
        <v>0</v>
      </c>
      <c r="O719" s="177">
        <f t="shared" ca="1" si="142"/>
        <v>0</v>
      </c>
      <c r="P719" s="61">
        <f t="shared" ca="1" si="143"/>
        <v>0</v>
      </c>
      <c r="Q719" s="61">
        <f t="shared" ca="1" si="144"/>
        <v>0</v>
      </c>
      <c r="R719">
        <f t="shared" ca="1" si="146"/>
        <v>5.1675284330729718E-3</v>
      </c>
    </row>
    <row r="720" spans="2:18">
      <c r="B720"/>
      <c r="C720" s="174"/>
      <c r="D720" s="176">
        <f t="shared" si="147"/>
        <v>0</v>
      </c>
      <c r="E720" s="176">
        <f t="shared" si="147"/>
        <v>0</v>
      </c>
      <c r="F720" s="61">
        <f t="shared" si="148"/>
        <v>0</v>
      </c>
      <c r="G720" s="61">
        <f t="shared" si="148"/>
        <v>0</v>
      </c>
      <c r="H720" s="61">
        <f t="shared" ref="H720:H783" si="149">C720*D720*D720</f>
        <v>0</v>
      </c>
      <c r="I720" s="61">
        <f t="shared" ref="I720:I783" si="150">C720*D720*D720*D720</f>
        <v>0</v>
      </c>
      <c r="J720" s="61">
        <f t="shared" ref="J720:J783" si="151">C720*D720*D720*D720*D720</f>
        <v>0</v>
      </c>
      <c r="K720" s="61">
        <f t="shared" ref="K720:K783" si="152">C720*E720*D720</f>
        <v>0</v>
      </c>
      <c r="L720" s="61">
        <f t="shared" ref="L720:L783" si="153">C720*E720*D720*D720</f>
        <v>0</v>
      </c>
      <c r="M720" s="61">
        <f t="shared" ca="1" si="145"/>
        <v>-5.1675284330729718E-3</v>
      </c>
      <c r="N720" s="61">
        <f t="shared" ref="N720:N783" ca="1" si="154">C720*(M720-E720)^2</f>
        <v>0</v>
      </c>
      <c r="O720" s="177">
        <f t="shared" ref="O720:O783" ca="1" si="155">(C720*O$1-O$2*F720+O$3*H720)^2</f>
        <v>0</v>
      </c>
      <c r="P720" s="61">
        <f t="shared" ref="P720:P783" ca="1" si="156">(-C720*O$2+O$4*F720-O$5*H720)^2</f>
        <v>0</v>
      </c>
      <c r="Q720" s="61">
        <f t="shared" ref="Q720:Q783" ca="1" si="157">+(C720*O$3-F720*O$5+H720*O$6)^2</f>
        <v>0</v>
      </c>
      <c r="R720">
        <f t="shared" ca="1" si="146"/>
        <v>5.1675284330729718E-3</v>
      </c>
    </row>
    <row r="721" spans="2:18">
      <c r="B721"/>
      <c r="C721" s="174"/>
      <c r="D721" s="176">
        <f t="shared" si="147"/>
        <v>0</v>
      </c>
      <c r="E721" s="176">
        <f t="shared" si="147"/>
        <v>0</v>
      </c>
      <c r="F721" s="61">
        <f t="shared" si="148"/>
        <v>0</v>
      </c>
      <c r="G721" s="61">
        <f t="shared" si="148"/>
        <v>0</v>
      </c>
      <c r="H721" s="61">
        <f t="shared" si="149"/>
        <v>0</v>
      </c>
      <c r="I721" s="61">
        <f t="shared" si="150"/>
        <v>0</v>
      </c>
      <c r="J721" s="61">
        <f t="shared" si="151"/>
        <v>0</v>
      </c>
      <c r="K721" s="61">
        <f t="shared" si="152"/>
        <v>0</v>
      </c>
      <c r="L721" s="61">
        <f t="shared" si="153"/>
        <v>0</v>
      </c>
      <c r="M721" s="61">
        <f t="shared" ca="1" si="145"/>
        <v>-5.1675284330729718E-3</v>
      </c>
      <c r="N721" s="61">
        <f t="shared" ca="1" si="154"/>
        <v>0</v>
      </c>
      <c r="O721" s="177">
        <f t="shared" ca="1" si="155"/>
        <v>0</v>
      </c>
      <c r="P721" s="61">
        <f t="shared" ca="1" si="156"/>
        <v>0</v>
      </c>
      <c r="Q721" s="61">
        <f t="shared" ca="1" si="157"/>
        <v>0</v>
      </c>
      <c r="R721">
        <f t="shared" ca="1" si="146"/>
        <v>5.1675284330729718E-3</v>
      </c>
    </row>
    <row r="722" spans="2:18">
      <c r="B722"/>
      <c r="C722" s="174"/>
      <c r="D722" s="176">
        <f t="shared" si="147"/>
        <v>0</v>
      </c>
      <c r="E722" s="176">
        <f t="shared" si="147"/>
        <v>0</v>
      </c>
      <c r="F722" s="61">
        <f t="shared" si="148"/>
        <v>0</v>
      </c>
      <c r="G722" s="61">
        <f t="shared" si="148"/>
        <v>0</v>
      </c>
      <c r="H722" s="61">
        <f t="shared" si="149"/>
        <v>0</v>
      </c>
      <c r="I722" s="61">
        <f t="shared" si="150"/>
        <v>0</v>
      </c>
      <c r="J722" s="61">
        <f t="shared" si="151"/>
        <v>0</v>
      </c>
      <c r="K722" s="61">
        <f t="shared" si="152"/>
        <v>0</v>
      </c>
      <c r="L722" s="61">
        <f t="shared" si="153"/>
        <v>0</v>
      </c>
      <c r="M722" s="61">
        <f t="shared" ca="1" si="145"/>
        <v>-5.1675284330729718E-3</v>
      </c>
      <c r="N722" s="61">
        <f t="shared" ca="1" si="154"/>
        <v>0</v>
      </c>
      <c r="O722" s="177">
        <f t="shared" ca="1" si="155"/>
        <v>0</v>
      </c>
      <c r="P722" s="61">
        <f t="shared" ca="1" si="156"/>
        <v>0</v>
      </c>
      <c r="Q722" s="61">
        <f t="shared" ca="1" si="157"/>
        <v>0</v>
      </c>
      <c r="R722">
        <f t="shared" ca="1" si="146"/>
        <v>5.1675284330729718E-3</v>
      </c>
    </row>
    <row r="723" spans="2:18">
      <c r="B723"/>
      <c r="C723" s="174"/>
      <c r="D723" s="176">
        <f t="shared" si="147"/>
        <v>0</v>
      </c>
      <c r="E723" s="176">
        <f t="shared" si="147"/>
        <v>0</v>
      </c>
      <c r="F723" s="61">
        <f t="shared" si="148"/>
        <v>0</v>
      </c>
      <c r="G723" s="61">
        <f t="shared" si="148"/>
        <v>0</v>
      </c>
      <c r="H723" s="61">
        <f t="shared" si="149"/>
        <v>0</v>
      </c>
      <c r="I723" s="61">
        <f t="shared" si="150"/>
        <v>0</v>
      </c>
      <c r="J723" s="61">
        <f t="shared" si="151"/>
        <v>0</v>
      </c>
      <c r="K723" s="61">
        <f t="shared" si="152"/>
        <v>0</v>
      </c>
      <c r="L723" s="61">
        <f t="shared" si="153"/>
        <v>0</v>
      </c>
      <c r="M723" s="61">
        <f t="shared" ca="1" si="145"/>
        <v>-5.1675284330729718E-3</v>
      </c>
      <c r="N723" s="61">
        <f t="shared" ca="1" si="154"/>
        <v>0</v>
      </c>
      <c r="O723" s="177">
        <f t="shared" ca="1" si="155"/>
        <v>0</v>
      </c>
      <c r="P723" s="61">
        <f t="shared" ca="1" si="156"/>
        <v>0</v>
      </c>
      <c r="Q723" s="61">
        <f t="shared" ca="1" si="157"/>
        <v>0</v>
      </c>
      <c r="R723">
        <f t="shared" ca="1" si="146"/>
        <v>5.1675284330729718E-3</v>
      </c>
    </row>
    <row r="724" spans="2:18">
      <c r="B724"/>
      <c r="C724" s="174"/>
      <c r="D724" s="176">
        <f t="shared" si="147"/>
        <v>0</v>
      </c>
      <c r="E724" s="176">
        <f t="shared" si="147"/>
        <v>0</v>
      </c>
      <c r="F724" s="61">
        <f t="shared" si="148"/>
        <v>0</v>
      </c>
      <c r="G724" s="61">
        <f t="shared" si="148"/>
        <v>0</v>
      </c>
      <c r="H724" s="61">
        <f t="shared" si="149"/>
        <v>0</v>
      </c>
      <c r="I724" s="61">
        <f t="shared" si="150"/>
        <v>0</v>
      </c>
      <c r="J724" s="61">
        <f t="shared" si="151"/>
        <v>0</v>
      </c>
      <c r="K724" s="61">
        <f t="shared" si="152"/>
        <v>0</v>
      </c>
      <c r="L724" s="61">
        <f t="shared" si="153"/>
        <v>0</v>
      </c>
      <c r="M724" s="61">
        <f t="shared" ca="1" si="145"/>
        <v>-5.1675284330729718E-3</v>
      </c>
      <c r="N724" s="61">
        <f t="shared" ca="1" si="154"/>
        <v>0</v>
      </c>
      <c r="O724" s="177">
        <f t="shared" ca="1" si="155"/>
        <v>0</v>
      </c>
      <c r="P724" s="61">
        <f t="shared" ca="1" si="156"/>
        <v>0</v>
      </c>
      <c r="Q724" s="61">
        <f t="shared" ca="1" si="157"/>
        <v>0</v>
      </c>
      <c r="R724">
        <f t="shared" ca="1" si="146"/>
        <v>5.1675284330729718E-3</v>
      </c>
    </row>
    <row r="725" spans="2:18">
      <c r="B725"/>
      <c r="C725" s="174"/>
      <c r="D725" s="176">
        <f t="shared" si="147"/>
        <v>0</v>
      </c>
      <c r="E725" s="176">
        <f t="shared" si="147"/>
        <v>0</v>
      </c>
      <c r="F725" s="61">
        <f t="shared" si="148"/>
        <v>0</v>
      </c>
      <c r="G725" s="61">
        <f t="shared" si="148"/>
        <v>0</v>
      </c>
      <c r="H725" s="61">
        <f t="shared" si="149"/>
        <v>0</v>
      </c>
      <c r="I725" s="61">
        <f t="shared" si="150"/>
        <v>0</v>
      </c>
      <c r="J725" s="61">
        <f t="shared" si="151"/>
        <v>0</v>
      </c>
      <c r="K725" s="61">
        <f t="shared" si="152"/>
        <v>0</v>
      </c>
      <c r="L725" s="61">
        <f t="shared" si="153"/>
        <v>0</v>
      </c>
      <c r="M725" s="61">
        <f t="shared" ref="M725:M788" ca="1" si="158">+E$4+E$5*D725+E$6*D725^2</f>
        <v>-5.1675284330729718E-3</v>
      </c>
      <c r="N725" s="61">
        <f t="shared" ca="1" si="154"/>
        <v>0</v>
      </c>
      <c r="O725" s="177">
        <f t="shared" ca="1" si="155"/>
        <v>0</v>
      </c>
      <c r="P725" s="61">
        <f t="shared" ca="1" si="156"/>
        <v>0</v>
      </c>
      <c r="Q725" s="61">
        <f t="shared" ca="1" si="157"/>
        <v>0</v>
      </c>
      <c r="R725">
        <f t="shared" ref="R725:R788" ca="1" si="159">+E725-M725</f>
        <v>5.1675284330729718E-3</v>
      </c>
    </row>
    <row r="726" spans="2:18">
      <c r="B726"/>
      <c r="C726" s="174"/>
      <c r="D726" s="176">
        <f t="shared" si="147"/>
        <v>0</v>
      </c>
      <c r="E726" s="176">
        <f t="shared" si="147"/>
        <v>0</v>
      </c>
      <c r="F726" s="61">
        <f t="shared" si="148"/>
        <v>0</v>
      </c>
      <c r="G726" s="61">
        <f t="shared" si="148"/>
        <v>0</v>
      </c>
      <c r="H726" s="61">
        <f t="shared" si="149"/>
        <v>0</v>
      </c>
      <c r="I726" s="61">
        <f t="shared" si="150"/>
        <v>0</v>
      </c>
      <c r="J726" s="61">
        <f t="shared" si="151"/>
        <v>0</v>
      </c>
      <c r="K726" s="61">
        <f t="shared" si="152"/>
        <v>0</v>
      </c>
      <c r="L726" s="61">
        <f t="shared" si="153"/>
        <v>0</v>
      </c>
      <c r="M726" s="61">
        <f t="shared" ca="1" si="158"/>
        <v>-5.1675284330729718E-3</v>
      </c>
      <c r="N726" s="61">
        <f t="shared" ca="1" si="154"/>
        <v>0</v>
      </c>
      <c r="O726" s="177">
        <f t="shared" ca="1" si="155"/>
        <v>0</v>
      </c>
      <c r="P726" s="61">
        <f t="shared" ca="1" si="156"/>
        <v>0</v>
      </c>
      <c r="Q726" s="61">
        <f t="shared" ca="1" si="157"/>
        <v>0</v>
      </c>
      <c r="R726">
        <f t="shared" ca="1" si="159"/>
        <v>5.1675284330729718E-3</v>
      </c>
    </row>
    <row r="727" spans="2:18">
      <c r="B727"/>
      <c r="C727" s="174"/>
      <c r="D727" s="176">
        <f t="shared" si="147"/>
        <v>0</v>
      </c>
      <c r="E727" s="176">
        <f t="shared" si="147"/>
        <v>0</v>
      </c>
      <c r="F727" s="61">
        <f t="shared" si="148"/>
        <v>0</v>
      </c>
      <c r="G727" s="61">
        <f t="shared" si="148"/>
        <v>0</v>
      </c>
      <c r="H727" s="61">
        <f t="shared" si="149"/>
        <v>0</v>
      </c>
      <c r="I727" s="61">
        <f t="shared" si="150"/>
        <v>0</v>
      </c>
      <c r="J727" s="61">
        <f t="shared" si="151"/>
        <v>0</v>
      </c>
      <c r="K727" s="61">
        <f t="shared" si="152"/>
        <v>0</v>
      </c>
      <c r="L727" s="61">
        <f t="shared" si="153"/>
        <v>0</v>
      </c>
      <c r="M727" s="61">
        <f t="shared" ca="1" si="158"/>
        <v>-5.1675284330729718E-3</v>
      </c>
      <c r="N727" s="61">
        <f t="shared" ca="1" si="154"/>
        <v>0</v>
      </c>
      <c r="O727" s="177">
        <f t="shared" ca="1" si="155"/>
        <v>0</v>
      </c>
      <c r="P727" s="61">
        <f t="shared" ca="1" si="156"/>
        <v>0</v>
      </c>
      <c r="Q727" s="61">
        <f t="shared" ca="1" si="157"/>
        <v>0</v>
      </c>
      <c r="R727">
        <f t="shared" ca="1" si="159"/>
        <v>5.1675284330729718E-3</v>
      </c>
    </row>
    <row r="728" spans="2:18">
      <c r="B728"/>
      <c r="C728" s="174"/>
      <c r="D728" s="176">
        <f t="shared" si="147"/>
        <v>0</v>
      </c>
      <c r="E728" s="176">
        <f t="shared" si="147"/>
        <v>0</v>
      </c>
      <c r="F728" s="61">
        <f t="shared" si="148"/>
        <v>0</v>
      </c>
      <c r="G728" s="61">
        <f t="shared" si="148"/>
        <v>0</v>
      </c>
      <c r="H728" s="61">
        <f t="shared" si="149"/>
        <v>0</v>
      </c>
      <c r="I728" s="61">
        <f t="shared" si="150"/>
        <v>0</v>
      </c>
      <c r="J728" s="61">
        <f t="shared" si="151"/>
        <v>0</v>
      </c>
      <c r="K728" s="61">
        <f t="shared" si="152"/>
        <v>0</v>
      </c>
      <c r="L728" s="61">
        <f t="shared" si="153"/>
        <v>0</v>
      </c>
      <c r="M728" s="61">
        <f t="shared" ca="1" si="158"/>
        <v>-5.1675284330729718E-3</v>
      </c>
      <c r="N728" s="61">
        <f t="shared" ca="1" si="154"/>
        <v>0</v>
      </c>
      <c r="O728" s="177">
        <f t="shared" ca="1" si="155"/>
        <v>0</v>
      </c>
      <c r="P728" s="61">
        <f t="shared" ca="1" si="156"/>
        <v>0</v>
      </c>
      <c r="Q728" s="61">
        <f t="shared" ca="1" si="157"/>
        <v>0</v>
      </c>
      <c r="R728">
        <f t="shared" ca="1" si="159"/>
        <v>5.1675284330729718E-3</v>
      </c>
    </row>
    <row r="729" spans="2:18">
      <c r="B729"/>
      <c r="C729" s="174"/>
      <c r="D729" s="176">
        <f t="shared" si="147"/>
        <v>0</v>
      </c>
      <c r="E729" s="176">
        <f t="shared" si="147"/>
        <v>0</v>
      </c>
      <c r="F729" s="61">
        <f t="shared" si="148"/>
        <v>0</v>
      </c>
      <c r="G729" s="61">
        <f t="shared" si="148"/>
        <v>0</v>
      </c>
      <c r="H729" s="61">
        <f t="shared" si="149"/>
        <v>0</v>
      </c>
      <c r="I729" s="61">
        <f t="shared" si="150"/>
        <v>0</v>
      </c>
      <c r="J729" s="61">
        <f t="shared" si="151"/>
        <v>0</v>
      </c>
      <c r="K729" s="61">
        <f t="shared" si="152"/>
        <v>0</v>
      </c>
      <c r="L729" s="61">
        <f t="shared" si="153"/>
        <v>0</v>
      </c>
      <c r="M729" s="61">
        <f t="shared" ca="1" si="158"/>
        <v>-5.1675284330729718E-3</v>
      </c>
      <c r="N729" s="61">
        <f t="shared" ca="1" si="154"/>
        <v>0</v>
      </c>
      <c r="O729" s="177">
        <f t="shared" ca="1" si="155"/>
        <v>0</v>
      </c>
      <c r="P729" s="61">
        <f t="shared" ca="1" si="156"/>
        <v>0</v>
      </c>
      <c r="Q729" s="61">
        <f t="shared" ca="1" si="157"/>
        <v>0</v>
      </c>
      <c r="R729">
        <f t="shared" ca="1" si="159"/>
        <v>5.1675284330729718E-3</v>
      </c>
    </row>
    <row r="730" spans="2:18">
      <c r="B730"/>
      <c r="C730" s="174"/>
      <c r="D730" s="176">
        <f t="shared" si="147"/>
        <v>0</v>
      </c>
      <c r="E730" s="176">
        <f t="shared" si="147"/>
        <v>0</v>
      </c>
      <c r="F730" s="61">
        <f t="shared" si="148"/>
        <v>0</v>
      </c>
      <c r="G730" s="61">
        <f t="shared" si="148"/>
        <v>0</v>
      </c>
      <c r="H730" s="61">
        <f t="shared" si="149"/>
        <v>0</v>
      </c>
      <c r="I730" s="61">
        <f t="shared" si="150"/>
        <v>0</v>
      </c>
      <c r="J730" s="61">
        <f t="shared" si="151"/>
        <v>0</v>
      </c>
      <c r="K730" s="61">
        <f t="shared" si="152"/>
        <v>0</v>
      </c>
      <c r="L730" s="61">
        <f t="shared" si="153"/>
        <v>0</v>
      </c>
      <c r="M730" s="61">
        <f t="shared" ca="1" si="158"/>
        <v>-5.1675284330729718E-3</v>
      </c>
      <c r="N730" s="61">
        <f t="shared" ca="1" si="154"/>
        <v>0</v>
      </c>
      <c r="O730" s="177">
        <f t="shared" ca="1" si="155"/>
        <v>0</v>
      </c>
      <c r="P730" s="61">
        <f t="shared" ca="1" si="156"/>
        <v>0</v>
      </c>
      <c r="Q730" s="61">
        <f t="shared" ca="1" si="157"/>
        <v>0</v>
      </c>
      <c r="R730">
        <f t="shared" ca="1" si="159"/>
        <v>5.1675284330729718E-3</v>
      </c>
    </row>
    <row r="731" spans="2:18">
      <c r="B731"/>
      <c r="C731" s="174"/>
      <c r="D731" s="176">
        <f t="shared" si="147"/>
        <v>0</v>
      </c>
      <c r="E731" s="176">
        <f t="shared" si="147"/>
        <v>0</v>
      </c>
      <c r="F731" s="61">
        <f t="shared" si="148"/>
        <v>0</v>
      </c>
      <c r="G731" s="61">
        <f t="shared" si="148"/>
        <v>0</v>
      </c>
      <c r="H731" s="61">
        <f t="shared" si="149"/>
        <v>0</v>
      </c>
      <c r="I731" s="61">
        <f t="shared" si="150"/>
        <v>0</v>
      </c>
      <c r="J731" s="61">
        <f t="shared" si="151"/>
        <v>0</v>
      </c>
      <c r="K731" s="61">
        <f t="shared" si="152"/>
        <v>0</v>
      </c>
      <c r="L731" s="61">
        <f t="shared" si="153"/>
        <v>0</v>
      </c>
      <c r="M731" s="61">
        <f t="shared" ca="1" si="158"/>
        <v>-5.1675284330729718E-3</v>
      </c>
      <c r="N731" s="61">
        <f t="shared" ca="1" si="154"/>
        <v>0</v>
      </c>
      <c r="O731" s="177">
        <f t="shared" ca="1" si="155"/>
        <v>0</v>
      </c>
      <c r="P731" s="61">
        <f t="shared" ca="1" si="156"/>
        <v>0</v>
      </c>
      <c r="Q731" s="61">
        <f t="shared" ca="1" si="157"/>
        <v>0</v>
      </c>
      <c r="R731">
        <f t="shared" ca="1" si="159"/>
        <v>5.1675284330729718E-3</v>
      </c>
    </row>
    <row r="732" spans="2:18">
      <c r="B732"/>
      <c r="C732" s="174"/>
      <c r="D732" s="176">
        <f t="shared" si="147"/>
        <v>0</v>
      </c>
      <c r="E732" s="176">
        <f t="shared" si="147"/>
        <v>0</v>
      </c>
      <c r="F732" s="61">
        <f t="shared" si="148"/>
        <v>0</v>
      </c>
      <c r="G732" s="61">
        <f t="shared" si="148"/>
        <v>0</v>
      </c>
      <c r="H732" s="61">
        <f t="shared" si="149"/>
        <v>0</v>
      </c>
      <c r="I732" s="61">
        <f t="shared" si="150"/>
        <v>0</v>
      </c>
      <c r="J732" s="61">
        <f t="shared" si="151"/>
        <v>0</v>
      </c>
      <c r="K732" s="61">
        <f t="shared" si="152"/>
        <v>0</v>
      </c>
      <c r="L732" s="61">
        <f t="shared" si="153"/>
        <v>0</v>
      </c>
      <c r="M732" s="61">
        <f t="shared" ca="1" si="158"/>
        <v>-5.1675284330729718E-3</v>
      </c>
      <c r="N732" s="61">
        <f t="shared" ca="1" si="154"/>
        <v>0</v>
      </c>
      <c r="O732" s="177">
        <f t="shared" ca="1" si="155"/>
        <v>0</v>
      </c>
      <c r="P732" s="61">
        <f t="shared" ca="1" si="156"/>
        <v>0</v>
      </c>
      <c r="Q732" s="61">
        <f t="shared" ca="1" si="157"/>
        <v>0</v>
      </c>
      <c r="R732">
        <f t="shared" ca="1" si="159"/>
        <v>5.1675284330729718E-3</v>
      </c>
    </row>
    <row r="733" spans="2:18">
      <c r="B733"/>
      <c r="C733" s="174"/>
      <c r="D733" s="176">
        <f t="shared" si="147"/>
        <v>0</v>
      </c>
      <c r="E733" s="176">
        <f t="shared" si="147"/>
        <v>0</v>
      </c>
      <c r="F733" s="61">
        <f t="shared" si="148"/>
        <v>0</v>
      </c>
      <c r="G733" s="61">
        <f t="shared" si="148"/>
        <v>0</v>
      </c>
      <c r="H733" s="61">
        <f t="shared" si="149"/>
        <v>0</v>
      </c>
      <c r="I733" s="61">
        <f t="shared" si="150"/>
        <v>0</v>
      </c>
      <c r="J733" s="61">
        <f t="shared" si="151"/>
        <v>0</v>
      </c>
      <c r="K733" s="61">
        <f t="shared" si="152"/>
        <v>0</v>
      </c>
      <c r="L733" s="61">
        <f t="shared" si="153"/>
        <v>0</v>
      </c>
      <c r="M733" s="61">
        <f t="shared" ca="1" si="158"/>
        <v>-5.1675284330729718E-3</v>
      </c>
      <c r="N733" s="61">
        <f t="shared" ca="1" si="154"/>
        <v>0</v>
      </c>
      <c r="O733" s="177">
        <f t="shared" ca="1" si="155"/>
        <v>0</v>
      </c>
      <c r="P733" s="61">
        <f t="shared" ca="1" si="156"/>
        <v>0</v>
      </c>
      <c r="Q733" s="61">
        <f t="shared" ca="1" si="157"/>
        <v>0</v>
      </c>
      <c r="R733">
        <f t="shared" ca="1" si="159"/>
        <v>5.1675284330729718E-3</v>
      </c>
    </row>
    <row r="734" spans="2:18">
      <c r="B734"/>
      <c r="C734" s="174"/>
      <c r="D734" s="176">
        <f t="shared" si="147"/>
        <v>0</v>
      </c>
      <c r="E734" s="176">
        <f t="shared" si="147"/>
        <v>0</v>
      </c>
      <c r="F734" s="61">
        <f t="shared" si="148"/>
        <v>0</v>
      </c>
      <c r="G734" s="61">
        <f t="shared" si="148"/>
        <v>0</v>
      </c>
      <c r="H734" s="61">
        <f t="shared" si="149"/>
        <v>0</v>
      </c>
      <c r="I734" s="61">
        <f t="shared" si="150"/>
        <v>0</v>
      </c>
      <c r="J734" s="61">
        <f t="shared" si="151"/>
        <v>0</v>
      </c>
      <c r="K734" s="61">
        <f t="shared" si="152"/>
        <v>0</v>
      </c>
      <c r="L734" s="61">
        <f t="shared" si="153"/>
        <v>0</v>
      </c>
      <c r="M734" s="61">
        <f t="shared" ca="1" si="158"/>
        <v>-5.1675284330729718E-3</v>
      </c>
      <c r="N734" s="61">
        <f t="shared" ca="1" si="154"/>
        <v>0</v>
      </c>
      <c r="O734" s="177">
        <f t="shared" ca="1" si="155"/>
        <v>0</v>
      </c>
      <c r="P734" s="61">
        <f t="shared" ca="1" si="156"/>
        <v>0</v>
      </c>
      <c r="Q734" s="61">
        <f t="shared" ca="1" si="157"/>
        <v>0</v>
      </c>
      <c r="R734">
        <f t="shared" ca="1" si="159"/>
        <v>5.1675284330729718E-3</v>
      </c>
    </row>
    <row r="735" spans="2:18">
      <c r="B735"/>
      <c r="C735" s="174"/>
      <c r="D735" s="176">
        <f t="shared" si="147"/>
        <v>0</v>
      </c>
      <c r="E735" s="176">
        <f t="shared" si="147"/>
        <v>0</v>
      </c>
      <c r="F735" s="61">
        <f t="shared" si="148"/>
        <v>0</v>
      </c>
      <c r="G735" s="61">
        <f t="shared" si="148"/>
        <v>0</v>
      </c>
      <c r="H735" s="61">
        <f t="shared" si="149"/>
        <v>0</v>
      </c>
      <c r="I735" s="61">
        <f t="shared" si="150"/>
        <v>0</v>
      </c>
      <c r="J735" s="61">
        <f t="shared" si="151"/>
        <v>0</v>
      </c>
      <c r="K735" s="61">
        <f t="shared" si="152"/>
        <v>0</v>
      </c>
      <c r="L735" s="61">
        <f t="shared" si="153"/>
        <v>0</v>
      </c>
      <c r="M735" s="61">
        <f t="shared" ca="1" si="158"/>
        <v>-5.1675284330729718E-3</v>
      </c>
      <c r="N735" s="61">
        <f t="shared" ca="1" si="154"/>
        <v>0</v>
      </c>
      <c r="O735" s="177">
        <f t="shared" ca="1" si="155"/>
        <v>0</v>
      </c>
      <c r="P735" s="61">
        <f t="shared" ca="1" si="156"/>
        <v>0</v>
      </c>
      <c r="Q735" s="61">
        <f t="shared" ca="1" si="157"/>
        <v>0</v>
      </c>
      <c r="R735">
        <f t="shared" ca="1" si="159"/>
        <v>5.1675284330729718E-3</v>
      </c>
    </row>
    <row r="736" spans="2:18">
      <c r="B736"/>
      <c r="C736" s="174"/>
      <c r="D736" s="176">
        <f t="shared" si="147"/>
        <v>0</v>
      </c>
      <c r="E736" s="176">
        <f t="shared" si="147"/>
        <v>0</v>
      </c>
      <c r="F736" s="61">
        <f t="shared" si="148"/>
        <v>0</v>
      </c>
      <c r="G736" s="61">
        <f t="shared" si="148"/>
        <v>0</v>
      </c>
      <c r="H736" s="61">
        <f t="shared" si="149"/>
        <v>0</v>
      </c>
      <c r="I736" s="61">
        <f t="shared" si="150"/>
        <v>0</v>
      </c>
      <c r="J736" s="61">
        <f t="shared" si="151"/>
        <v>0</v>
      </c>
      <c r="K736" s="61">
        <f t="shared" si="152"/>
        <v>0</v>
      </c>
      <c r="L736" s="61">
        <f t="shared" si="153"/>
        <v>0</v>
      </c>
      <c r="M736" s="61">
        <f t="shared" ca="1" si="158"/>
        <v>-5.1675284330729718E-3</v>
      </c>
      <c r="N736" s="61">
        <f t="shared" ca="1" si="154"/>
        <v>0</v>
      </c>
      <c r="O736" s="177">
        <f t="shared" ca="1" si="155"/>
        <v>0</v>
      </c>
      <c r="P736" s="61">
        <f t="shared" ca="1" si="156"/>
        <v>0</v>
      </c>
      <c r="Q736" s="61">
        <f t="shared" ca="1" si="157"/>
        <v>0</v>
      </c>
      <c r="R736">
        <f t="shared" ca="1" si="159"/>
        <v>5.1675284330729718E-3</v>
      </c>
    </row>
    <row r="737" spans="2:18">
      <c r="B737"/>
      <c r="C737" s="174"/>
      <c r="D737" s="176">
        <f t="shared" si="147"/>
        <v>0</v>
      </c>
      <c r="E737" s="176">
        <f t="shared" si="147"/>
        <v>0</v>
      </c>
      <c r="F737" s="61">
        <f t="shared" si="148"/>
        <v>0</v>
      </c>
      <c r="G737" s="61">
        <f t="shared" si="148"/>
        <v>0</v>
      </c>
      <c r="H737" s="61">
        <f t="shared" si="149"/>
        <v>0</v>
      </c>
      <c r="I737" s="61">
        <f t="shared" si="150"/>
        <v>0</v>
      </c>
      <c r="J737" s="61">
        <f t="shared" si="151"/>
        <v>0</v>
      </c>
      <c r="K737" s="61">
        <f t="shared" si="152"/>
        <v>0</v>
      </c>
      <c r="L737" s="61">
        <f t="shared" si="153"/>
        <v>0</v>
      </c>
      <c r="M737" s="61">
        <f t="shared" ca="1" si="158"/>
        <v>-5.1675284330729718E-3</v>
      </c>
      <c r="N737" s="61">
        <f t="shared" ca="1" si="154"/>
        <v>0</v>
      </c>
      <c r="O737" s="177">
        <f t="shared" ca="1" si="155"/>
        <v>0</v>
      </c>
      <c r="P737" s="61">
        <f t="shared" ca="1" si="156"/>
        <v>0</v>
      </c>
      <c r="Q737" s="61">
        <f t="shared" ca="1" si="157"/>
        <v>0</v>
      </c>
      <c r="R737">
        <f t="shared" ca="1" si="159"/>
        <v>5.1675284330729718E-3</v>
      </c>
    </row>
    <row r="738" spans="2:18">
      <c r="B738"/>
      <c r="C738" s="174"/>
      <c r="D738" s="176">
        <f t="shared" si="147"/>
        <v>0</v>
      </c>
      <c r="E738" s="176">
        <f t="shared" si="147"/>
        <v>0</v>
      </c>
      <c r="F738" s="61">
        <f t="shared" si="148"/>
        <v>0</v>
      </c>
      <c r="G738" s="61">
        <f t="shared" si="148"/>
        <v>0</v>
      </c>
      <c r="H738" s="61">
        <f t="shared" si="149"/>
        <v>0</v>
      </c>
      <c r="I738" s="61">
        <f t="shared" si="150"/>
        <v>0</v>
      </c>
      <c r="J738" s="61">
        <f t="shared" si="151"/>
        <v>0</v>
      </c>
      <c r="K738" s="61">
        <f t="shared" si="152"/>
        <v>0</v>
      </c>
      <c r="L738" s="61">
        <f t="shared" si="153"/>
        <v>0</v>
      </c>
      <c r="M738" s="61">
        <f t="shared" ca="1" si="158"/>
        <v>-5.1675284330729718E-3</v>
      </c>
      <c r="N738" s="61">
        <f t="shared" ca="1" si="154"/>
        <v>0</v>
      </c>
      <c r="O738" s="177">
        <f t="shared" ca="1" si="155"/>
        <v>0</v>
      </c>
      <c r="P738" s="61">
        <f t="shared" ca="1" si="156"/>
        <v>0</v>
      </c>
      <c r="Q738" s="61">
        <f t="shared" ca="1" si="157"/>
        <v>0</v>
      </c>
      <c r="R738">
        <f t="shared" ca="1" si="159"/>
        <v>5.1675284330729718E-3</v>
      </c>
    </row>
    <row r="739" spans="2:18">
      <c r="B739"/>
      <c r="C739" s="174"/>
      <c r="D739" s="176">
        <f t="shared" si="147"/>
        <v>0</v>
      </c>
      <c r="E739" s="176">
        <f t="shared" si="147"/>
        <v>0</v>
      </c>
      <c r="F739" s="61">
        <f t="shared" si="148"/>
        <v>0</v>
      </c>
      <c r="G739" s="61">
        <f t="shared" si="148"/>
        <v>0</v>
      </c>
      <c r="H739" s="61">
        <f t="shared" si="149"/>
        <v>0</v>
      </c>
      <c r="I739" s="61">
        <f t="shared" si="150"/>
        <v>0</v>
      </c>
      <c r="J739" s="61">
        <f t="shared" si="151"/>
        <v>0</v>
      </c>
      <c r="K739" s="61">
        <f t="shared" si="152"/>
        <v>0</v>
      </c>
      <c r="L739" s="61">
        <f t="shared" si="153"/>
        <v>0</v>
      </c>
      <c r="M739" s="61">
        <f t="shared" ca="1" si="158"/>
        <v>-5.1675284330729718E-3</v>
      </c>
      <c r="N739" s="61">
        <f t="shared" ca="1" si="154"/>
        <v>0</v>
      </c>
      <c r="O739" s="177">
        <f t="shared" ca="1" si="155"/>
        <v>0</v>
      </c>
      <c r="P739" s="61">
        <f t="shared" ca="1" si="156"/>
        <v>0</v>
      </c>
      <c r="Q739" s="61">
        <f t="shared" ca="1" si="157"/>
        <v>0</v>
      </c>
      <c r="R739">
        <f t="shared" ca="1" si="159"/>
        <v>5.1675284330729718E-3</v>
      </c>
    </row>
    <row r="740" spans="2:18">
      <c r="B740"/>
      <c r="C740" s="174"/>
      <c r="D740" s="176">
        <f t="shared" si="147"/>
        <v>0</v>
      </c>
      <c r="E740" s="176">
        <f t="shared" si="147"/>
        <v>0</v>
      </c>
      <c r="F740" s="61">
        <f t="shared" si="148"/>
        <v>0</v>
      </c>
      <c r="G740" s="61">
        <f t="shared" si="148"/>
        <v>0</v>
      </c>
      <c r="H740" s="61">
        <f t="shared" si="149"/>
        <v>0</v>
      </c>
      <c r="I740" s="61">
        <f t="shared" si="150"/>
        <v>0</v>
      </c>
      <c r="J740" s="61">
        <f t="shared" si="151"/>
        <v>0</v>
      </c>
      <c r="K740" s="61">
        <f t="shared" si="152"/>
        <v>0</v>
      </c>
      <c r="L740" s="61">
        <f t="shared" si="153"/>
        <v>0</v>
      </c>
      <c r="M740" s="61">
        <f t="shared" ca="1" si="158"/>
        <v>-5.1675284330729718E-3</v>
      </c>
      <c r="N740" s="61">
        <f t="shared" ca="1" si="154"/>
        <v>0</v>
      </c>
      <c r="O740" s="177">
        <f t="shared" ca="1" si="155"/>
        <v>0</v>
      </c>
      <c r="P740" s="61">
        <f t="shared" ca="1" si="156"/>
        <v>0</v>
      </c>
      <c r="Q740" s="61">
        <f t="shared" ca="1" si="157"/>
        <v>0</v>
      </c>
      <c r="R740">
        <f t="shared" ca="1" si="159"/>
        <v>5.1675284330729718E-3</v>
      </c>
    </row>
    <row r="741" spans="2:18">
      <c r="B741"/>
      <c r="C741" s="174"/>
      <c r="D741" s="176">
        <f t="shared" si="147"/>
        <v>0</v>
      </c>
      <c r="E741" s="176">
        <f t="shared" si="147"/>
        <v>0</v>
      </c>
      <c r="F741" s="61">
        <f t="shared" si="148"/>
        <v>0</v>
      </c>
      <c r="G741" s="61">
        <f t="shared" si="148"/>
        <v>0</v>
      </c>
      <c r="H741" s="61">
        <f t="shared" si="149"/>
        <v>0</v>
      </c>
      <c r="I741" s="61">
        <f t="shared" si="150"/>
        <v>0</v>
      </c>
      <c r="J741" s="61">
        <f t="shared" si="151"/>
        <v>0</v>
      </c>
      <c r="K741" s="61">
        <f t="shared" si="152"/>
        <v>0</v>
      </c>
      <c r="L741" s="61">
        <f t="shared" si="153"/>
        <v>0</v>
      </c>
      <c r="M741" s="61">
        <f t="shared" ca="1" si="158"/>
        <v>-5.1675284330729718E-3</v>
      </c>
      <c r="N741" s="61">
        <f t="shared" ca="1" si="154"/>
        <v>0</v>
      </c>
      <c r="O741" s="177">
        <f t="shared" ca="1" si="155"/>
        <v>0</v>
      </c>
      <c r="P741" s="61">
        <f t="shared" ca="1" si="156"/>
        <v>0</v>
      </c>
      <c r="Q741" s="61">
        <f t="shared" ca="1" si="157"/>
        <v>0</v>
      </c>
      <c r="R741">
        <f t="shared" ca="1" si="159"/>
        <v>5.1675284330729718E-3</v>
      </c>
    </row>
    <row r="742" spans="2:18">
      <c r="B742"/>
      <c r="C742" s="174"/>
      <c r="D742" s="176">
        <f t="shared" si="147"/>
        <v>0</v>
      </c>
      <c r="E742" s="176">
        <f t="shared" si="147"/>
        <v>0</v>
      </c>
      <c r="F742" s="61">
        <f t="shared" si="148"/>
        <v>0</v>
      </c>
      <c r="G742" s="61">
        <f t="shared" si="148"/>
        <v>0</v>
      </c>
      <c r="H742" s="61">
        <f t="shared" si="149"/>
        <v>0</v>
      </c>
      <c r="I742" s="61">
        <f t="shared" si="150"/>
        <v>0</v>
      </c>
      <c r="J742" s="61">
        <f t="shared" si="151"/>
        <v>0</v>
      </c>
      <c r="K742" s="61">
        <f t="shared" si="152"/>
        <v>0</v>
      </c>
      <c r="L742" s="61">
        <f t="shared" si="153"/>
        <v>0</v>
      </c>
      <c r="M742" s="61">
        <f t="shared" ca="1" si="158"/>
        <v>-5.1675284330729718E-3</v>
      </c>
      <c r="N742" s="61">
        <f t="shared" ca="1" si="154"/>
        <v>0</v>
      </c>
      <c r="O742" s="177">
        <f t="shared" ca="1" si="155"/>
        <v>0</v>
      </c>
      <c r="P742" s="61">
        <f t="shared" ca="1" si="156"/>
        <v>0</v>
      </c>
      <c r="Q742" s="61">
        <f t="shared" ca="1" si="157"/>
        <v>0</v>
      </c>
      <c r="R742">
        <f t="shared" ca="1" si="159"/>
        <v>5.1675284330729718E-3</v>
      </c>
    </row>
    <row r="743" spans="2:18">
      <c r="B743"/>
      <c r="C743" s="174"/>
      <c r="D743" s="176">
        <f t="shared" si="147"/>
        <v>0</v>
      </c>
      <c r="E743" s="176">
        <f t="shared" si="147"/>
        <v>0</v>
      </c>
      <c r="F743" s="61">
        <f t="shared" si="148"/>
        <v>0</v>
      </c>
      <c r="G743" s="61">
        <f t="shared" si="148"/>
        <v>0</v>
      </c>
      <c r="H743" s="61">
        <f t="shared" si="149"/>
        <v>0</v>
      </c>
      <c r="I743" s="61">
        <f t="shared" si="150"/>
        <v>0</v>
      </c>
      <c r="J743" s="61">
        <f t="shared" si="151"/>
        <v>0</v>
      </c>
      <c r="K743" s="61">
        <f t="shared" si="152"/>
        <v>0</v>
      </c>
      <c r="L743" s="61">
        <f t="shared" si="153"/>
        <v>0</v>
      </c>
      <c r="M743" s="61">
        <f t="shared" ca="1" si="158"/>
        <v>-5.1675284330729718E-3</v>
      </c>
      <c r="N743" s="61">
        <f t="shared" ca="1" si="154"/>
        <v>0</v>
      </c>
      <c r="O743" s="177">
        <f t="shared" ca="1" si="155"/>
        <v>0</v>
      </c>
      <c r="P743" s="61">
        <f t="shared" ca="1" si="156"/>
        <v>0</v>
      </c>
      <c r="Q743" s="61">
        <f t="shared" ca="1" si="157"/>
        <v>0</v>
      </c>
      <c r="R743">
        <f t="shared" ca="1" si="159"/>
        <v>5.1675284330729718E-3</v>
      </c>
    </row>
    <row r="744" spans="2:18">
      <c r="B744"/>
      <c r="C744" s="174"/>
      <c r="D744" s="176">
        <f t="shared" si="147"/>
        <v>0</v>
      </c>
      <c r="E744" s="176">
        <f t="shared" si="147"/>
        <v>0</v>
      </c>
      <c r="F744" s="61">
        <f t="shared" si="148"/>
        <v>0</v>
      </c>
      <c r="G744" s="61">
        <f t="shared" si="148"/>
        <v>0</v>
      </c>
      <c r="H744" s="61">
        <f t="shared" si="149"/>
        <v>0</v>
      </c>
      <c r="I744" s="61">
        <f t="shared" si="150"/>
        <v>0</v>
      </c>
      <c r="J744" s="61">
        <f t="shared" si="151"/>
        <v>0</v>
      </c>
      <c r="K744" s="61">
        <f t="shared" si="152"/>
        <v>0</v>
      </c>
      <c r="L744" s="61">
        <f t="shared" si="153"/>
        <v>0</v>
      </c>
      <c r="M744" s="61">
        <f t="shared" ca="1" si="158"/>
        <v>-5.1675284330729718E-3</v>
      </c>
      <c r="N744" s="61">
        <f t="shared" ca="1" si="154"/>
        <v>0</v>
      </c>
      <c r="O744" s="177">
        <f t="shared" ca="1" si="155"/>
        <v>0</v>
      </c>
      <c r="P744" s="61">
        <f t="shared" ca="1" si="156"/>
        <v>0</v>
      </c>
      <c r="Q744" s="61">
        <f t="shared" ca="1" si="157"/>
        <v>0</v>
      </c>
      <c r="R744">
        <f t="shared" ca="1" si="159"/>
        <v>5.1675284330729718E-3</v>
      </c>
    </row>
    <row r="745" spans="2:18">
      <c r="B745"/>
      <c r="C745" s="174"/>
      <c r="D745" s="176">
        <f t="shared" si="147"/>
        <v>0</v>
      </c>
      <c r="E745" s="176">
        <f t="shared" si="147"/>
        <v>0</v>
      </c>
      <c r="F745" s="61">
        <f t="shared" si="148"/>
        <v>0</v>
      </c>
      <c r="G745" s="61">
        <f t="shared" si="148"/>
        <v>0</v>
      </c>
      <c r="H745" s="61">
        <f t="shared" si="149"/>
        <v>0</v>
      </c>
      <c r="I745" s="61">
        <f t="shared" si="150"/>
        <v>0</v>
      </c>
      <c r="J745" s="61">
        <f t="shared" si="151"/>
        <v>0</v>
      </c>
      <c r="K745" s="61">
        <f t="shared" si="152"/>
        <v>0</v>
      </c>
      <c r="L745" s="61">
        <f t="shared" si="153"/>
        <v>0</v>
      </c>
      <c r="M745" s="61">
        <f t="shared" ca="1" si="158"/>
        <v>-5.1675284330729718E-3</v>
      </c>
      <c r="N745" s="61">
        <f t="shared" ca="1" si="154"/>
        <v>0</v>
      </c>
      <c r="O745" s="177">
        <f t="shared" ca="1" si="155"/>
        <v>0</v>
      </c>
      <c r="P745" s="61">
        <f t="shared" ca="1" si="156"/>
        <v>0</v>
      </c>
      <c r="Q745" s="61">
        <f t="shared" ca="1" si="157"/>
        <v>0</v>
      </c>
      <c r="R745">
        <f t="shared" ca="1" si="159"/>
        <v>5.1675284330729718E-3</v>
      </c>
    </row>
    <row r="746" spans="2:18">
      <c r="B746"/>
      <c r="C746" s="174"/>
      <c r="D746" s="176">
        <f t="shared" si="147"/>
        <v>0</v>
      </c>
      <c r="E746" s="176">
        <f t="shared" si="147"/>
        <v>0</v>
      </c>
      <c r="F746" s="61">
        <f t="shared" si="148"/>
        <v>0</v>
      </c>
      <c r="G746" s="61">
        <f t="shared" si="148"/>
        <v>0</v>
      </c>
      <c r="H746" s="61">
        <f t="shared" si="149"/>
        <v>0</v>
      </c>
      <c r="I746" s="61">
        <f t="shared" si="150"/>
        <v>0</v>
      </c>
      <c r="J746" s="61">
        <f t="shared" si="151"/>
        <v>0</v>
      </c>
      <c r="K746" s="61">
        <f t="shared" si="152"/>
        <v>0</v>
      </c>
      <c r="L746" s="61">
        <f t="shared" si="153"/>
        <v>0</v>
      </c>
      <c r="M746" s="61">
        <f t="shared" ca="1" si="158"/>
        <v>-5.1675284330729718E-3</v>
      </c>
      <c r="N746" s="61">
        <f t="shared" ca="1" si="154"/>
        <v>0</v>
      </c>
      <c r="O746" s="177">
        <f t="shared" ca="1" si="155"/>
        <v>0</v>
      </c>
      <c r="P746" s="61">
        <f t="shared" ca="1" si="156"/>
        <v>0</v>
      </c>
      <c r="Q746" s="61">
        <f t="shared" ca="1" si="157"/>
        <v>0</v>
      </c>
      <c r="R746">
        <f t="shared" ca="1" si="159"/>
        <v>5.1675284330729718E-3</v>
      </c>
    </row>
    <row r="747" spans="2:18">
      <c r="B747"/>
      <c r="C747" s="174"/>
      <c r="D747" s="176">
        <f t="shared" si="147"/>
        <v>0</v>
      </c>
      <c r="E747" s="176">
        <f t="shared" si="147"/>
        <v>0</v>
      </c>
      <c r="F747" s="61">
        <f t="shared" si="148"/>
        <v>0</v>
      </c>
      <c r="G747" s="61">
        <f t="shared" si="148"/>
        <v>0</v>
      </c>
      <c r="H747" s="61">
        <f t="shared" si="149"/>
        <v>0</v>
      </c>
      <c r="I747" s="61">
        <f t="shared" si="150"/>
        <v>0</v>
      </c>
      <c r="J747" s="61">
        <f t="shared" si="151"/>
        <v>0</v>
      </c>
      <c r="K747" s="61">
        <f t="shared" si="152"/>
        <v>0</v>
      </c>
      <c r="L747" s="61">
        <f t="shared" si="153"/>
        <v>0</v>
      </c>
      <c r="M747" s="61">
        <f t="shared" ca="1" si="158"/>
        <v>-5.1675284330729718E-3</v>
      </c>
      <c r="N747" s="61">
        <f t="shared" ca="1" si="154"/>
        <v>0</v>
      </c>
      <c r="O747" s="177">
        <f t="shared" ca="1" si="155"/>
        <v>0</v>
      </c>
      <c r="P747" s="61">
        <f t="shared" ca="1" si="156"/>
        <v>0</v>
      </c>
      <c r="Q747" s="61">
        <f t="shared" ca="1" si="157"/>
        <v>0</v>
      </c>
      <c r="R747">
        <f t="shared" ca="1" si="159"/>
        <v>5.1675284330729718E-3</v>
      </c>
    </row>
    <row r="748" spans="2:18">
      <c r="B748"/>
      <c r="C748" s="174"/>
      <c r="D748" s="176">
        <f t="shared" si="147"/>
        <v>0</v>
      </c>
      <c r="E748" s="176">
        <f t="shared" si="147"/>
        <v>0</v>
      </c>
      <c r="F748" s="61">
        <f t="shared" si="148"/>
        <v>0</v>
      </c>
      <c r="G748" s="61">
        <f t="shared" si="148"/>
        <v>0</v>
      </c>
      <c r="H748" s="61">
        <f t="shared" si="149"/>
        <v>0</v>
      </c>
      <c r="I748" s="61">
        <f t="shared" si="150"/>
        <v>0</v>
      </c>
      <c r="J748" s="61">
        <f t="shared" si="151"/>
        <v>0</v>
      </c>
      <c r="K748" s="61">
        <f t="shared" si="152"/>
        <v>0</v>
      </c>
      <c r="L748" s="61">
        <f t="shared" si="153"/>
        <v>0</v>
      </c>
      <c r="M748" s="61">
        <f t="shared" ca="1" si="158"/>
        <v>-5.1675284330729718E-3</v>
      </c>
      <c r="N748" s="61">
        <f t="shared" ca="1" si="154"/>
        <v>0</v>
      </c>
      <c r="O748" s="177">
        <f t="shared" ca="1" si="155"/>
        <v>0</v>
      </c>
      <c r="P748" s="61">
        <f t="shared" ca="1" si="156"/>
        <v>0</v>
      </c>
      <c r="Q748" s="61">
        <f t="shared" ca="1" si="157"/>
        <v>0</v>
      </c>
      <c r="R748">
        <f t="shared" ca="1" si="159"/>
        <v>5.1675284330729718E-3</v>
      </c>
    </row>
    <row r="749" spans="2:18">
      <c r="B749"/>
      <c r="C749" s="174"/>
      <c r="D749" s="176">
        <f t="shared" si="147"/>
        <v>0</v>
      </c>
      <c r="E749" s="176">
        <f t="shared" si="147"/>
        <v>0</v>
      </c>
      <c r="F749" s="61">
        <f t="shared" si="148"/>
        <v>0</v>
      </c>
      <c r="G749" s="61">
        <f t="shared" si="148"/>
        <v>0</v>
      </c>
      <c r="H749" s="61">
        <f t="shared" si="149"/>
        <v>0</v>
      </c>
      <c r="I749" s="61">
        <f t="shared" si="150"/>
        <v>0</v>
      </c>
      <c r="J749" s="61">
        <f t="shared" si="151"/>
        <v>0</v>
      </c>
      <c r="K749" s="61">
        <f t="shared" si="152"/>
        <v>0</v>
      </c>
      <c r="L749" s="61">
        <f t="shared" si="153"/>
        <v>0</v>
      </c>
      <c r="M749" s="61">
        <f t="shared" ca="1" si="158"/>
        <v>-5.1675284330729718E-3</v>
      </c>
      <c r="N749" s="61">
        <f t="shared" ca="1" si="154"/>
        <v>0</v>
      </c>
      <c r="O749" s="177">
        <f t="shared" ca="1" si="155"/>
        <v>0</v>
      </c>
      <c r="P749" s="61">
        <f t="shared" ca="1" si="156"/>
        <v>0</v>
      </c>
      <c r="Q749" s="61">
        <f t="shared" ca="1" si="157"/>
        <v>0</v>
      </c>
      <c r="R749">
        <f t="shared" ca="1" si="159"/>
        <v>5.1675284330729718E-3</v>
      </c>
    </row>
    <row r="750" spans="2:18">
      <c r="B750"/>
      <c r="C750" s="174"/>
      <c r="D750" s="176">
        <f t="shared" si="147"/>
        <v>0</v>
      </c>
      <c r="E750" s="176">
        <f t="shared" si="147"/>
        <v>0</v>
      </c>
      <c r="F750" s="61">
        <f t="shared" si="148"/>
        <v>0</v>
      </c>
      <c r="G750" s="61">
        <f t="shared" si="148"/>
        <v>0</v>
      </c>
      <c r="H750" s="61">
        <f t="shared" si="149"/>
        <v>0</v>
      </c>
      <c r="I750" s="61">
        <f t="shared" si="150"/>
        <v>0</v>
      </c>
      <c r="J750" s="61">
        <f t="shared" si="151"/>
        <v>0</v>
      </c>
      <c r="K750" s="61">
        <f t="shared" si="152"/>
        <v>0</v>
      </c>
      <c r="L750" s="61">
        <f t="shared" si="153"/>
        <v>0</v>
      </c>
      <c r="M750" s="61">
        <f t="shared" ca="1" si="158"/>
        <v>-5.1675284330729718E-3</v>
      </c>
      <c r="N750" s="61">
        <f t="shared" ca="1" si="154"/>
        <v>0</v>
      </c>
      <c r="O750" s="177">
        <f t="shared" ca="1" si="155"/>
        <v>0</v>
      </c>
      <c r="P750" s="61">
        <f t="shared" ca="1" si="156"/>
        <v>0</v>
      </c>
      <c r="Q750" s="61">
        <f t="shared" ca="1" si="157"/>
        <v>0</v>
      </c>
      <c r="R750">
        <f t="shared" ca="1" si="159"/>
        <v>5.1675284330729718E-3</v>
      </c>
    </row>
    <row r="751" spans="2:18">
      <c r="B751"/>
      <c r="C751" s="174"/>
      <c r="D751" s="176">
        <f t="shared" si="147"/>
        <v>0</v>
      </c>
      <c r="E751" s="176">
        <f t="shared" si="147"/>
        <v>0</v>
      </c>
      <c r="F751" s="61">
        <f t="shared" si="148"/>
        <v>0</v>
      </c>
      <c r="G751" s="61">
        <f t="shared" si="148"/>
        <v>0</v>
      </c>
      <c r="H751" s="61">
        <f t="shared" si="149"/>
        <v>0</v>
      </c>
      <c r="I751" s="61">
        <f t="shared" si="150"/>
        <v>0</v>
      </c>
      <c r="J751" s="61">
        <f t="shared" si="151"/>
        <v>0</v>
      </c>
      <c r="K751" s="61">
        <f t="shared" si="152"/>
        <v>0</v>
      </c>
      <c r="L751" s="61">
        <f t="shared" si="153"/>
        <v>0</v>
      </c>
      <c r="M751" s="61">
        <f t="shared" ca="1" si="158"/>
        <v>-5.1675284330729718E-3</v>
      </c>
      <c r="N751" s="61">
        <f t="shared" ca="1" si="154"/>
        <v>0</v>
      </c>
      <c r="O751" s="177">
        <f t="shared" ca="1" si="155"/>
        <v>0</v>
      </c>
      <c r="P751" s="61">
        <f t="shared" ca="1" si="156"/>
        <v>0</v>
      </c>
      <c r="Q751" s="61">
        <f t="shared" ca="1" si="157"/>
        <v>0</v>
      </c>
      <c r="R751">
        <f t="shared" ca="1" si="159"/>
        <v>5.1675284330729718E-3</v>
      </c>
    </row>
    <row r="752" spans="2:18">
      <c r="B752"/>
      <c r="C752" s="174"/>
      <c r="D752" s="176">
        <f t="shared" si="147"/>
        <v>0</v>
      </c>
      <c r="E752" s="176">
        <f t="shared" si="147"/>
        <v>0</v>
      </c>
      <c r="F752" s="61">
        <f t="shared" si="148"/>
        <v>0</v>
      </c>
      <c r="G752" s="61">
        <f t="shared" si="148"/>
        <v>0</v>
      </c>
      <c r="H752" s="61">
        <f t="shared" si="149"/>
        <v>0</v>
      </c>
      <c r="I752" s="61">
        <f t="shared" si="150"/>
        <v>0</v>
      </c>
      <c r="J752" s="61">
        <f t="shared" si="151"/>
        <v>0</v>
      </c>
      <c r="K752" s="61">
        <f t="shared" si="152"/>
        <v>0</v>
      </c>
      <c r="L752" s="61">
        <f t="shared" si="153"/>
        <v>0</v>
      </c>
      <c r="M752" s="61">
        <f t="shared" ca="1" si="158"/>
        <v>-5.1675284330729718E-3</v>
      </c>
      <c r="N752" s="61">
        <f t="shared" ca="1" si="154"/>
        <v>0</v>
      </c>
      <c r="O752" s="177">
        <f t="shared" ca="1" si="155"/>
        <v>0</v>
      </c>
      <c r="P752" s="61">
        <f t="shared" ca="1" si="156"/>
        <v>0</v>
      </c>
      <c r="Q752" s="61">
        <f t="shared" ca="1" si="157"/>
        <v>0</v>
      </c>
      <c r="R752">
        <f t="shared" ca="1" si="159"/>
        <v>5.1675284330729718E-3</v>
      </c>
    </row>
    <row r="753" spans="2:18">
      <c r="B753"/>
      <c r="C753" s="174"/>
      <c r="D753" s="176">
        <f t="shared" si="147"/>
        <v>0</v>
      </c>
      <c r="E753" s="176">
        <f t="shared" si="147"/>
        <v>0</v>
      </c>
      <c r="F753" s="61">
        <f t="shared" si="148"/>
        <v>0</v>
      </c>
      <c r="G753" s="61">
        <f t="shared" si="148"/>
        <v>0</v>
      </c>
      <c r="H753" s="61">
        <f t="shared" si="149"/>
        <v>0</v>
      </c>
      <c r="I753" s="61">
        <f t="shared" si="150"/>
        <v>0</v>
      </c>
      <c r="J753" s="61">
        <f t="shared" si="151"/>
        <v>0</v>
      </c>
      <c r="K753" s="61">
        <f t="shared" si="152"/>
        <v>0</v>
      </c>
      <c r="L753" s="61">
        <f t="shared" si="153"/>
        <v>0</v>
      </c>
      <c r="M753" s="61">
        <f t="shared" ca="1" si="158"/>
        <v>-5.1675284330729718E-3</v>
      </c>
      <c r="N753" s="61">
        <f t="shared" ca="1" si="154"/>
        <v>0</v>
      </c>
      <c r="O753" s="177">
        <f t="shared" ca="1" si="155"/>
        <v>0</v>
      </c>
      <c r="P753" s="61">
        <f t="shared" ca="1" si="156"/>
        <v>0</v>
      </c>
      <c r="Q753" s="61">
        <f t="shared" ca="1" si="157"/>
        <v>0</v>
      </c>
      <c r="R753">
        <f t="shared" ca="1" si="159"/>
        <v>5.1675284330729718E-3</v>
      </c>
    </row>
    <row r="754" spans="2:18">
      <c r="B754"/>
      <c r="C754" s="174"/>
      <c r="D754" s="176">
        <f t="shared" si="147"/>
        <v>0</v>
      </c>
      <c r="E754" s="176">
        <f t="shared" si="147"/>
        <v>0</v>
      </c>
      <c r="F754" s="61">
        <f t="shared" si="148"/>
        <v>0</v>
      </c>
      <c r="G754" s="61">
        <f t="shared" si="148"/>
        <v>0</v>
      </c>
      <c r="H754" s="61">
        <f t="shared" si="149"/>
        <v>0</v>
      </c>
      <c r="I754" s="61">
        <f t="shared" si="150"/>
        <v>0</v>
      </c>
      <c r="J754" s="61">
        <f t="shared" si="151"/>
        <v>0</v>
      </c>
      <c r="K754" s="61">
        <f t="shared" si="152"/>
        <v>0</v>
      </c>
      <c r="L754" s="61">
        <f t="shared" si="153"/>
        <v>0</v>
      </c>
      <c r="M754" s="61">
        <f t="shared" ca="1" si="158"/>
        <v>-5.1675284330729718E-3</v>
      </c>
      <c r="N754" s="61">
        <f t="shared" ca="1" si="154"/>
        <v>0</v>
      </c>
      <c r="O754" s="177">
        <f t="shared" ca="1" si="155"/>
        <v>0</v>
      </c>
      <c r="P754" s="61">
        <f t="shared" ca="1" si="156"/>
        <v>0</v>
      </c>
      <c r="Q754" s="61">
        <f t="shared" ca="1" si="157"/>
        <v>0</v>
      </c>
      <c r="R754">
        <f t="shared" ca="1" si="159"/>
        <v>5.1675284330729718E-3</v>
      </c>
    </row>
    <row r="755" spans="2:18">
      <c r="B755"/>
      <c r="C755" s="174"/>
      <c r="D755" s="176">
        <f t="shared" si="147"/>
        <v>0</v>
      </c>
      <c r="E755" s="176">
        <f t="shared" si="147"/>
        <v>0</v>
      </c>
      <c r="F755" s="61">
        <f t="shared" si="148"/>
        <v>0</v>
      </c>
      <c r="G755" s="61">
        <f t="shared" si="148"/>
        <v>0</v>
      </c>
      <c r="H755" s="61">
        <f t="shared" si="149"/>
        <v>0</v>
      </c>
      <c r="I755" s="61">
        <f t="shared" si="150"/>
        <v>0</v>
      </c>
      <c r="J755" s="61">
        <f t="shared" si="151"/>
        <v>0</v>
      </c>
      <c r="K755" s="61">
        <f t="shared" si="152"/>
        <v>0</v>
      </c>
      <c r="L755" s="61">
        <f t="shared" si="153"/>
        <v>0</v>
      </c>
      <c r="M755" s="61">
        <f t="shared" ca="1" si="158"/>
        <v>-5.1675284330729718E-3</v>
      </c>
      <c r="N755" s="61">
        <f t="shared" ca="1" si="154"/>
        <v>0</v>
      </c>
      <c r="O755" s="177">
        <f t="shared" ca="1" si="155"/>
        <v>0</v>
      </c>
      <c r="P755" s="61">
        <f t="shared" ca="1" si="156"/>
        <v>0</v>
      </c>
      <c r="Q755" s="61">
        <f t="shared" ca="1" si="157"/>
        <v>0</v>
      </c>
      <c r="R755">
        <f t="shared" ca="1" si="159"/>
        <v>5.1675284330729718E-3</v>
      </c>
    </row>
    <row r="756" spans="2:18">
      <c r="B756"/>
      <c r="C756" s="174"/>
      <c r="D756" s="176">
        <f t="shared" si="147"/>
        <v>0</v>
      </c>
      <c r="E756" s="176">
        <f t="shared" si="147"/>
        <v>0</v>
      </c>
      <c r="F756" s="61">
        <f t="shared" si="148"/>
        <v>0</v>
      </c>
      <c r="G756" s="61">
        <f t="shared" si="148"/>
        <v>0</v>
      </c>
      <c r="H756" s="61">
        <f t="shared" si="149"/>
        <v>0</v>
      </c>
      <c r="I756" s="61">
        <f t="shared" si="150"/>
        <v>0</v>
      </c>
      <c r="J756" s="61">
        <f t="shared" si="151"/>
        <v>0</v>
      </c>
      <c r="K756" s="61">
        <f t="shared" si="152"/>
        <v>0</v>
      </c>
      <c r="L756" s="61">
        <f t="shared" si="153"/>
        <v>0</v>
      </c>
      <c r="M756" s="61">
        <f t="shared" ca="1" si="158"/>
        <v>-5.1675284330729718E-3</v>
      </c>
      <c r="N756" s="61">
        <f t="shared" ca="1" si="154"/>
        <v>0</v>
      </c>
      <c r="O756" s="177">
        <f t="shared" ca="1" si="155"/>
        <v>0</v>
      </c>
      <c r="P756" s="61">
        <f t="shared" ca="1" si="156"/>
        <v>0</v>
      </c>
      <c r="Q756" s="61">
        <f t="shared" ca="1" si="157"/>
        <v>0</v>
      </c>
      <c r="R756">
        <f t="shared" ca="1" si="159"/>
        <v>5.1675284330729718E-3</v>
      </c>
    </row>
    <row r="757" spans="2:18">
      <c r="B757"/>
      <c r="C757" s="174"/>
      <c r="D757" s="176">
        <f t="shared" si="147"/>
        <v>0</v>
      </c>
      <c r="E757" s="176">
        <f t="shared" si="147"/>
        <v>0</v>
      </c>
      <c r="F757" s="61">
        <f t="shared" si="148"/>
        <v>0</v>
      </c>
      <c r="G757" s="61">
        <f t="shared" si="148"/>
        <v>0</v>
      </c>
      <c r="H757" s="61">
        <f t="shared" si="149"/>
        <v>0</v>
      </c>
      <c r="I757" s="61">
        <f t="shared" si="150"/>
        <v>0</v>
      </c>
      <c r="J757" s="61">
        <f t="shared" si="151"/>
        <v>0</v>
      </c>
      <c r="K757" s="61">
        <f t="shared" si="152"/>
        <v>0</v>
      </c>
      <c r="L757" s="61">
        <f t="shared" si="153"/>
        <v>0</v>
      </c>
      <c r="M757" s="61">
        <f t="shared" ca="1" si="158"/>
        <v>-5.1675284330729718E-3</v>
      </c>
      <c r="N757" s="61">
        <f t="shared" ca="1" si="154"/>
        <v>0</v>
      </c>
      <c r="O757" s="177">
        <f t="shared" ca="1" si="155"/>
        <v>0</v>
      </c>
      <c r="P757" s="61">
        <f t="shared" ca="1" si="156"/>
        <v>0</v>
      </c>
      <c r="Q757" s="61">
        <f t="shared" ca="1" si="157"/>
        <v>0</v>
      </c>
      <c r="R757">
        <f t="shared" ca="1" si="159"/>
        <v>5.1675284330729718E-3</v>
      </c>
    </row>
    <row r="758" spans="2:18">
      <c r="B758"/>
      <c r="C758" s="174"/>
      <c r="D758" s="176">
        <f t="shared" si="147"/>
        <v>0</v>
      </c>
      <c r="E758" s="176">
        <f t="shared" si="147"/>
        <v>0</v>
      </c>
      <c r="F758" s="61">
        <f t="shared" si="148"/>
        <v>0</v>
      </c>
      <c r="G758" s="61">
        <f t="shared" si="148"/>
        <v>0</v>
      </c>
      <c r="H758" s="61">
        <f t="shared" si="149"/>
        <v>0</v>
      </c>
      <c r="I758" s="61">
        <f t="shared" si="150"/>
        <v>0</v>
      </c>
      <c r="J758" s="61">
        <f t="shared" si="151"/>
        <v>0</v>
      </c>
      <c r="K758" s="61">
        <f t="shared" si="152"/>
        <v>0</v>
      </c>
      <c r="L758" s="61">
        <f t="shared" si="153"/>
        <v>0</v>
      </c>
      <c r="M758" s="61">
        <f t="shared" ca="1" si="158"/>
        <v>-5.1675284330729718E-3</v>
      </c>
      <c r="N758" s="61">
        <f t="shared" ca="1" si="154"/>
        <v>0</v>
      </c>
      <c r="O758" s="177">
        <f t="shared" ca="1" si="155"/>
        <v>0</v>
      </c>
      <c r="P758" s="61">
        <f t="shared" ca="1" si="156"/>
        <v>0</v>
      </c>
      <c r="Q758" s="61">
        <f t="shared" ca="1" si="157"/>
        <v>0</v>
      </c>
      <c r="R758">
        <f t="shared" ca="1" si="159"/>
        <v>5.1675284330729718E-3</v>
      </c>
    </row>
    <row r="759" spans="2:18">
      <c r="B759"/>
      <c r="C759" s="174"/>
      <c r="D759" s="176">
        <f t="shared" si="147"/>
        <v>0</v>
      </c>
      <c r="E759" s="176">
        <f t="shared" si="147"/>
        <v>0</v>
      </c>
      <c r="F759" s="61">
        <f t="shared" si="148"/>
        <v>0</v>
      </c>
      <c r="G759" s="61">
        <f t="shared" si="148"/>
        <v>0</v>
      </c>
      <c r="H759" s="61">
        <f t="shared" si="149"/>
        <v>0</v>
      </c>
      <c r="I759" s="61">
        <f t="shared" si="150"/>
        <v>0</v>
      </c>
      <c r="J759" s="61">
        <f t="shared" si="151"/>
        <v>0</v>
      </c>
      <c r="K759" s="61">
        <f t="shared" si="152"/>
        <v>0</v>
      </c>
      <c r="L759" s="61">
        <f t="shared" si="153"/>
        <v>0</v>
      </c>
      <c r="M759" s="61">
        <f t="shared" ca="1" si="158"/>
        <v>-5.1675284330729718E-3</v>
      </c>
      <c r="N759" s="61">
        <f t="shared" ca="1" si="154"/>
        <v>0</v>
      </c>
      <c r="O759" s="177">
        <f t="shared" ca="1" si="155"/>
        <v>0</v>
      </c>
      <c r="P759" s="61">
        <f t="shared" ca="1" si="156"/>
        <v>0</v>
      </c>
      <c r="Q759" s="61">
        <f t="shared" ca="1" si="157"/>
        <v>0</v>
      </c>
      <c r="R759">
        <f t="shared" ca="1" si="159"/>
        <v>5.1675284330729718E-3</v>
      </c>
    </row>
    <row r="760" spans="2:18">
      <c r="B760"/>
      <c r="C760" s="174"/>
      <c r="D760" s="176">
        <f t="shared" si="147"/>
        <v>0</v>
      </c>
      <c r="E760" s="176">
        <f t="shared" si="147"/>
        <v>0</v>
      </c>
      <c r="F760" s="61">
        <f t="shared" si="148"/>
        <v>0</v>
      </c>
      <c r="G760" s="61">
        <f t="shared" si="148"/>
        <v>0</v>
      </c>
      <c r="H760" s="61">
        <f t="shared" si="149"/>
        <v>0</v>
      </c>
      <c r="I760" s="61">
        <f t="shared" si="150"/>
        <v>0</v>
      </c>
      <c r="J760" s="61">
        <f t="shared" si="151"/>
        <v>0</v>
      </c>
      <c r="K760" s="61">
        <f t="shared" si="152"/>
        <v>0</v>
      </c>
      <c r="L760" s="61">
        <f t="shared" si="153"/>
        <v>0</v>
      </c>
      <c r="M760" s="61">
        <f t="shared" ca="1" si="158"/>
        <v>-5.1675284330729718E-3</v>
      </c>
      <c r="N760" s="61">
        <f t="shared" ca="1" si="154"/>
        <v>0</v>
      </c>
      <c r="O760" s="177">
        <f t="shared" ca="1" si="155"/>
        <v>0</v>
      </c>
      <c r="P760" s="61">
        <f t="shared" ca="1" si="156"/>
        <v>0</v>
      </c>
      <c r="Q760" s="61">
        <f t="shared" ca="1" si="157"/>
        <v>0</v>
      </c>
      <c r="R760">
        <f t="shared" ca="1" si="159"/>
        <v>5.1675284330729718E-3</v>
      </c>
    </row>
    <row r="761" spans="2:18">
      <c r="B761"/>
      <c r="C761" s="174"/>
      <c r="D761" s="176">
        <f t="shared" si="147"/>
        <v>0</v>
      </c>
      <c r="E761" s="176">
        <f t="shared" si="147"/>
        <v>0</v>
      </c>
      <c r="F761" s="61">
        <f t="shared" si="148"/>
        <v>0</v>
      </c>
      <c r="G761" s="61">
        <f t="shared" si="148"/>
        <v>0</v>
      </c>
      <c r="H761" s="61">
        <f t="shared" si="149"/>
        <v>0</v>
      </c>
      <c r="I761" s="61">
        <f t="shared" si="150"/>
        <v>0</v>
      </c>
      <c r="J761" s="61">
        <f t="shared" si="151"/>
        <v>0</v>
      </c>
      <c r="K761" s="61">
        <f t="shared" si="152"/>
        <v>0</v>
      </c>
      <c r="L761" s="61">
        <f t="shared" si="153"/>
        <v>0</v>
      </c>
      <c r="M761" s="61">
        <f t="shared" ca="1" si="158"/>
        <v>-5.1675284330729718E-3</v>
      </c>
      <c r="N761" s="61">
        <f t="shared" ca="1" si="154"/>
        <v>0</v>
      </c>
      <c r="O761" s="177">
        <f t="shared" ca="1" si="155"/>
        <v>0</v>
      </c>
      <c r="P761" s="61">
        <f t="shared" ca="1" si="156"/>
        <v>0</v>
      </c>
      <c r="Q761" s="61">
        <f t="shared" ca="1" si="157"/>
        <v>0</v>
      </c>
      <c r="R761">
        <f t="shared" ca="1" si="159"/>
        <v>5.1675284330729718E-3</v>
      </c>
    </row>
    <row r="762" spans="2:18">
      <c r="B762"/>
      <c r="C762" s="174"/>
      <c r="D762" s="176">
        <f t="shared" si="147"/>
        <v>0</v>
      </c>
      <c r="E762" s="176">
        <f t="shared" si="147"/>
        <v>0</v>
      </c>
      <c r="F762" s="61">
        <f t="shared" si="148"/>
        <v>0</v>
      </c>
      <c r="G762" s="61">
        <f t="shared" si="148"/>
        <v>0</v>
      </c>
      <c r="H762" s="61">
        <f t="shared" si="149"/>
        <v>0</v>
      </c>
      <c r="I762" s="61">
        <f t="shared" si="150"/>
        <v>0</v>
      </c>
      <c r="J762" s="61">
        <f t="shared" si="151"/>
        <v>0</v>
      </c>
      <c r="K762" s="61">
        <f t="shared" si="152"/>
        <v>0</v>
      </c>
      <c r="L762" s="61">
        <f t="shared" si="153"/>
        <v>0</v>
      </c>
      <c r="M762" s="61">
        <f t="shared" ca="1" si="158"/>
        <v>-5.1675284330729718E-3</v>
      </c>
      <c r="N762" s="61">
        <f t="shared" ca="1" si="154"/>
        <v>0</v>
      </c>
      <c r="O762" s="177">
        <f t="shared" ca="1" si="155"/>
        <v>0</v>
      </c>
      <c r="P762" s="61">
        <f t="shared" ca="1" si="156"/>
        <v>0</v>
      </c>
      <c r="Q762" s="61">
        <f t="shared" ca="1" si="157"/>
        <v>0</v>
      </c>
      <c r="R762">
        <f t="shared" ca="1" si="159"/>
        <v>5.1675284330729718E-3</v>
      </c>
    </row>
    <row r="763" spans="2:18">
      <c r="B763"/>
      <c r="C763" s="174"/>
      <c r="D763" s="176">
        <f t="shared" si="147"/>
        <v>0</v>
      </c>
      <c r="E763" s="176">
        <f t="shared" si="147"/>
        <v>0</v>
      </c>
      <c r="F763" s="61">
        <f t="shared" si="148"/>
        <v>0</v>
      </c>
      <c r="G763" s="61">
        <f t="shared" si="148"/>
        <v>0</v>
      </c>
      <c r="H763" s="61">
        <f t="shared" si="149"/>
        <v>0</v>
      </c>
      <c r="I763" s="61">
        <f t="shared" si="150"/>
        <v>0</v>
      </c>
      <c r="J763" s="61">
        <f t="shared" si="151"/>
        <v>0</v>
      </c>
      <c r="K763" s="61">
        <f t="shared" si="152"/>
        <v>0</v>
      </c>
      <c r="L763" s="61">
        <f t="shared" si="153"/>
        <v>0</v>
      </c>
      <c r="M763" s="61">
        <f t="shared" ca="1" si="158"/>
        <v>-5.1675284330729718E-3</v>
      </c>
      <c r="N763" s="61">
        <f t="shared" ca="1" si="154"/>
        <v>0</v>
      </c>
      <c r="O763" s="177">
        <f t="shared" ca="1" si="155"/>
        <v>0</v>
      </c>
      <c r="P763" s="61">
        <f t="shared" ca="1" si="156"/>
        <v>0</v>
      </c>
      <c r="Q763" s="61">
        <f t="shared" ca="1" si="157"/>
        <v>0</v>
      </c>
      <c r="R763">
        <f t="shared" ca="1" si="159"/>
        <v>5.1675284330729718E-3</v>
      </c>
    </row>
    <row r="764" spans="2:18">
      <c r="B764"/>
      <c r="C764" s="174"/>
      <c r="D764" s="176">
        <f t="shared" si="147"/>
        <v>0</v>
      </c>
      <c r="E764" s="176">
        <f t="shared" si="147"/>
        <v>0</v>
      </c>
      <c r="F764" s="61">
        <f t="shared" si="148"/>
        <v>0</v>
      </c>
      <c r="G764" s="61">
        <f t="shared" si="148"/>
        <v>0</v>
      </c>
      <c r="H764" s="61">
        <f t="shared" si="149"/>
        <v>0</v>
      </c>
      <c r="I764" s="61">
        <f t="shared" si="150"/>
        <v>0</v>
      </c>
      <c r="J764" s="61">
        <f t="shared" si="151"/>
        <v>0</v>
      </c>
      <c r="K764" s="61">
        <f t="shared" si="152"/>
        <v>0</v>
      </c>
      <c r="L764" s="61">
        <f t="shared" si="153"/>
        <v>0</v>
      </c>
      <c r="M764" s="61">
        <f t="shared" ca="1" si="158"/>
        <v>-5.1675284330729718E-3</v>
      </c>
      <c r="N764" s="61">
        <f t="shared" ca="1" si="154"/>
        <v>0</v>
      </c>
      <c r="O764" s="177">
        <f t="shared" ca="1" si="155"/>
        <v>0</v>
      </c>
      <c r="P764" s="61">
        <f t="shared" ca="1" si="156"/>
        <v>0</v>
      </c>
      <c r="Q764" s="61">
        <f t="shared" ca="1" si="157"/>
        <v>0</v>
      </c>
      <c r="R764">
        <f t="shared" ca="1" si="159"/>
        <v>5.1675284330729718E-3</v>
      </c>
    </row>
    <row r="765" spans="2:18">
      <c r="B765"/>
      <c r="C765" s="174"/>
      <c r="D765" s="176">
        <f t="shared" si="147"/>
        <v>0</v>
      </c>
      <c r="E765" s="176">
        <f t="shared" si="147"/>
        <v>0</v>
      </c>
      <c r="F765" s="61">
        <f t="shared" si="148"/>
        <v>0</v>
      </c>
      <c r="G765" s="61">
        <f t="shared" si="148"/>
        <v>0</v>
      </c>
      <c r="H765" s="61">
        <f t="shared" si="149"/>
        <v>0</v>
      </c>
      <c r="I765" s="61">
        <f t="shared" si="150"/>
        <v>0</v>
      </c>
      <c r="J765" s="61">
        <f t="shared" si="151"/>
        <v>0</v>
      </c>
      <c r="K765" s="61">
        <f t="shared" si="152"/>
        <v>0</v>
      </c>
      <c r="L765" s="61">
        <f t="shared" si="153"/>
        <v>0</v>
      </c>
      <c r="M765" s="61">
        <f t="shared" ca="1" si="158"/>
        <v>-5.1675284330729718E-3</v>
      </c>
      <c r="N765" s="61">
        <f t="shared" ca="1" si="154"/>
        <v>0</v>
      </c>
      <c r="O765" s="177">
        <f t="shared" ca="1" si="155"/>
        <v>0</v>
      </c>
      <c r="P765" s="61">
        <f t="shared" ca="1" si="156"/>
        <v>0</v>
      </c>
      <c r="Q765" s="61">
        <f t="shared" ca="1" si="157"/>
        <v>0</v>
      </c>
      <c r="R765">
        <f t="shared" ca="1" si="159"/>
        <v>5.1675284330729718E-3</v>
      </c>
    </row>
    <row r="766" spans="2:18">
      <c r="B766"/>
      <c r="C766" s="174"/>
      <c r="D766" s="176">
        <f t="shared" si="147"/>
        <v>0</v>
      </c>
      <c r="E766" s="176">
        <f t="shared" si="147"/>
        <v>0</v>
      </c>
      <c r="F766" s="61">
        <f t="shared" si="148"/>
        <v>0</v>
      </c>
      <c r="G766" s="61">
        <f t="shared" si="148"/>
        <v>0</v>
      </c>
      <c r="H766" s="61">
        <f t="shared" si="149"/>
        <v>0</v>
      </c>
      <c r="I766" s="61">
        <f t="shared" si="150"/>
        <v>0</v>
      </c>
      <c r="J766" s="61">
        <f t="shared" si="151"/>
        <v>0</v>
      </c>
      <c r="K766" s="61">
        <f t="shared" si="152"/>
        <v>0</v>
      </c>
      <c r="L766" s="61">
        <f t="shared" si="153"/>
        <v>0</v>
      </c>
      <c r="M766" s="61">
        <f t="shared" ca="1" si="158"/>
        <v>-5.1675284330729718E-3</v>
      </c>
      <c r="N766" s="61">
        <f t="shared" ca="1" si="154"/>
        <v>0</v>
      </c>
      <c r="O766" s="177">
        <f t="shared" ca="1" si="155"/>
        <v>0</v>
      </c>
      <c r="P766" s="61">
        <f t="shared" ca="1" si="156"/>
        <v>0</v>
      </c>
      <c r="Q766" s="61">
        <f t="shared" ca="1" si="157"/>
        <v>0</v>
      </c>
      <c r="R766">
        <f t="shared" ca="1" si="159"/>
        <v>5.1675284330729718E-3</v>
      </c>
    </row>
    <row r="767" spans="2:18">
      <c r="B767"/>
      <c r="C767" s="174"/>
      <c r="D767" s="176">
        <f t="shared" si="147"/>
        <v>0</v>
      </c>
      <c r="E767" s="176">
        <f t="shared" si="147"/>
        <v>0</v>
      </c>
      <c r="F767" s="61">
        <f t="shared" si="148"/>
        <v>0</v>
      </c>
      <c r="G767" s="61">
        <f t="shared" si="148"/>
        <v>0</v>
      </c>
      <c r="H767" s="61">
        <f t="shared" si="149"/>
        <v>0</v>
      </c>
      <c r="I767" s="61">
        <f t="shared" si="150"/>
        <v>0</v>
      </c>
      <c r="J767" s="61">
        <f t="shared" si="151"/>
        <v>0</v>
      </c>
      <c r="K767" s="61">
        <f t="shared" si="152"/>
        <v>0</v>
      </c>
      <c r="L767" s="61">
        <f t="shared" si="153"/>
        <v>0</v>
      </c>
      <c r="M767" s="61">
        <f t="shared" ca="1" si="158"/>
        <v>-5.1675284330729718E-3</v>
      </c>
      <c r="N767" s="61">
        <f t="shared" ca="1" si="154"/>
        <v>0</v>
      </c>
      <c r="O767" s="177">
        <f t="shared" ca="1" si="155"/>
        <v>0</v>
      </c>
      <c r="P767" s="61">
        <f t="shared" ca="1" si="156"/>
        <v>0</v>
      </c>
      <c r="Q767" s="61">
        <f t="shared" ca="1" si="157"/>
        <v>0</v>
      </c>
      <c r="R767">
        <f t="shared" ca="1" si="159"/>
        <v>5.1675284330729718E-3</v>
      </c>
    </row>
    <row r="768" spans="2:18">
      <c r="B768"/>
      <c r="C768" s="174"/>
      <c r="D768" s="176">
        <f t="shared" si="147"/>
        <v>0</v>
      </c>
      <c r="E768" s="176">
        <f t="shared" si="147"/>
        <v>0</v>
      </c>
      <c r="F768" s="61">
        <f t="shared" si="148"/>
        <v>0</v>
      </c>
      <c r="G768" s="61">
        <f t="shared" si="148"/>
        <v>0</v>
      </c>
      <c r="H768" s="61">
        <f t="shared" si="149"/>
        <v>0</v>
      </c>
      <c r="I768" s="61">
        <f t="shared" si="150"/>
        <v>0</v>
      </c>
      <c r="J768" s="61">
        <f t="shared" si="151"/>
        <v>0</v>
      </c>
      <c r="K768" s="61">
        <f t="shared" si="152"/>
        <v>0</v>
      </c>
      <c r="L768" s="61">
        <f t="shared" si="153"/>
        <v>0</v>
      </c>
      <c r="M768" s="61">
        <f t="shared" ca="1" si="158"/>
        <v>-5.1675284330729718E-3</v>
      </c>
      <c r="N768" s="61">
        <f t="shared" ca="1" si="154"/>
        <v>0</v>
      </c>
      <c r="O768" s="177">
        <f t="shared" ca="1" si="155"/>
        <v>0</v>
      </c>
      <c r="P768" s="61">
        <f t="shared" ca="1" si="156"/>
        <v>0</v>
      </c>
      <c r="Q768" s="61">
        <f t="shared" ca="1" si="157"/>
        <v>0</v>
      </c>
      <c r="R768">
        <f t="shared" ca="1" si="159"/>
        <v>5.1675284330729718E-3</v>
      </c>
    </row>
    <row r="769" spans="2:18">
      <c r="B769"/>
      <c r="C769" s="174"/>
      <c r="D769" s="176">
        <f t="shared" si="147"/>
        <v>0</v>
      </c>
      <c r="E769" s="176">
        <f t="shared" si="147"/>
        <v>0</v>
      </c>
      <c r="F769" s="61">
        <f t="shared" si="148"/>
        <v>0</v>
      </c>
      <c r="G769" s="61">
        <f t="shared" si="148"/>
        <v>0</v>
      </c>
      <c r="H769" s="61">
        <f t="shared" si="149"/>
        <v>0</v>
      </c>
      <c r="I769" s="61">
        <f t="shared" si="150"/>
        <v>0</v>
      </c>
      <c r="J769" s="61">
        <f t="shared" si="151"/>
        <v>0</v>
      </c>
      <c r="K769" s="61">
        <f t="shared" si="152"/>
        <v>0</v>
      </c>
      <c r="L769" s="61">
        <f t="shared" si="153"/>
        <v>0</v>
      </c>
      <c r="M769" s="61">
        <f t="shared" ca="1" si="158"/>
        <v>-5.1675284330729718E-3</v>
      </c>
      <c r="N769" s="61">
        <f t="shared" ca="1" si="154"/>
        <v>0</v>
      </c>
      <c r="O769" s="177">
        <f t="shared" ca="1" si="155"/>
        <v>0</v>
      </c>
      <c r="P769" s="61">
        <f t="shared" ca="1" si="156"/>
        <v>0</v>
      </c>
      <c r="Q769" s="61">
        <f t="shared" ca="1" si="157"/>
        <v>0</v>
      </c>
      <c r="R769">
        <f t="shared" ca="1" si="159"/>
        <v>5.1675284330729718E-3</v>
      </c>
    </row>
    <row r="770" spans="2:18">
      <c r="B770"/>
      <c r="C770" s="174"/>
      <c r="D770" s="176">
        <f t="shared" si="147"/>
        <v>0</v>
      </c>
      <c r="E770" s="176">
        <f t="shared" si="147"/>
        <v>0</v>
      </c>
      <c r="F770" s="61">
        <f t="shared" si="148"/>
        <v>0</v>
      </c>
      <c r="G770" s="61">
        <f t="shared" si="148"/>
        <v>0</v>
      </c>
      <c r="H770" s="61">
        <f t="shared" si="149"/>
        <v>0</v>
      </c>
      <c r="I770" s="61">
        <f t="shared" si="150"/>
        <v>0</v>
      </c>
      <c r="J770" s="61">
        <f t="shared" si="151"/>
        <v>0</v>
      </c>
      <c r="K770" s="61">
        <f t="shared" si="152"/>
        <v>0</v>
      </c>
      <c r="L770" s="61">
        <f t="shared" si="153"/>
        <v>0</v>
      </c>
      <c r="M770" s="61">
        <f t="shared" ca="1" si="158"/>
        <v>-5.1675284330729718E-3</v>
      </c>
      <c r="N770" s="61">
        <f t="shared" ca="1" si="154"/>
        <v>0</v>
      </c>
      <c r="O770" s="177">
        <f t="shared" ca="1" si="155"/>
        <v>0</v>
      </c>
      <c r="P770" s="61">
        <f t="shared" ca="1" si="156"/>
        <v>0</v>
      </c>
      <c r="Q770" s="61">
        <f t="shared" ca="1" si="157"/>
        <v>0</v>
      </c>
      <c r="R770">
        <f t="shared" ca="1" si="159"/>
        <v>5.1675284330729718E-3</v>
      </c>
    </row>
    <row r="771" spans="2:18">
      <c r="B771"/>
      <c r="C771" s="174"/>
      <c r="D771" s="176">
        <f t="shared" si="147"/>
        <v>0</v>
      </c>
      <c r="E771" s="176">
        <f t="shared" si="147"/>
        <v>0</v>
      </c>
      <c r="F771" s="61">
        <f t="shared" si="148"/>
        <v>0</v>
      </c>
      <c r="G771" s="61">
        <f t="shared" si="148"/>
        <v>0</v>
      </c>
      <c r="H771" s="61">
        <f t="shared" si="149"/>
        <v>0</v>
      </c>
      <c r="I771" s="61">
        <f t="shared" si="150"/>
        <v>0</v>
      </c>
      <c r="J771" s="61">
        <f t="shared" si="151"/>
        <v>0</v>
      </c>
      <c r="K771" s="61">
        <f t="shared" si="152"/>
        <v>0</v>
      </c>
      <c r="L771" s="61">
        <f t="shared" si="153"/>
        <v>0</v>
      </c>
      <c r="M771" s="61">
        <f t="shared" ca="1" si="158"/>
        <v>-5.1675284330729718E-3</v>
      </c>
      <c r="N771" s="61">
        <f t="shared" ca="1" si="154"/>
        <v>0</v>
      </c>
      <c r="O771" s="177">
        <f t="shared" ca="1" si="155"/>
        <v>0</v>
      </c>
      <c r="P771" s="61">
        <f t="shared" ca="1" si="156"/>
        <v>0</v>
      </c>
      <c r="Q771" s="61">
        <f t="shared" ca="1" si="157"/>
        <v>0</v>
      </c>
      <c r="R771">
        <f t="shared" ca="1" si="159"/>
        <v>5.1675284330729718E-3</v>
      </c>
    </row>
    <row r="772" spans="2:18">
      <c r="B772"/>
      <c r="C772" s="174"/>
      <c r="D772" s="176">
        <f t="shared" si="147"/>
        <v>0</v>
      </c>
      <c r="E772" s="176">
        <f t="shared" si="147"/>
        <v>0</v>
      </c>
      <c r="F772" s="61">
        <f t="shared" si="148"/>
        <v>0</v>
      </c>
      <c r="G772" s="61">
        <f t="shared" si="148"/>
        <v>0</v>
      </c>
      <c r="H772" s="61">
        <f t="shared" si="149"/>
        <v>0</v>
      </c>
      <c r="I772" s="61">
        <f t="shared" si="150"/>
        <v>0</v>
      </c>
      <c r="J772" s="61">
        <f t="shared" si="151"/>
        <v>0</v>
      </c>
      <c r="K772" s="61">
        <f t="shared" si="152"/>
        <v>0</v>
      </c>
      <c r="L772" s="61">
        <f t="shared" si="153"/>
        <v>0</v>
      </c>
      <c r="M772" s="61">
        <f t="shared" ca="1" si="158"/>
        <v>-5.1675284330729718E-3</v>
      </c>
      <c r="N772" s="61">
        <f t="shared" ca="1" si="154"/>
        <v>0</v>
      </c>
      <c r="O772" s="177">
        <f t="shared" ca="1" si="155"/>
        <v>0</v>
      </c>
      <c r="P772" s="61">
        <f t="shared" ca="1" si="156"/>
        <v>0</v>
      </c>
      <c r="Q772" s="61">
        <f t="shared" ca="1" si="157"/>
        <v>0</v>
      </c>
      <c r="R772">
        <f t="shared" ca="1" si="159"/>
        <v>5.1675284330729718E-3</v>
      </c>
    </row>
    <row r="773" spans="2:18">
      <c r="B773"/>
      <c r="C773" s="174"/>
      <c r="D773" s="176">
        <f t="shared" si="147"/>
        <v>0</v>
      </c>
      <c r="E773" s="176">
        <f t="shared" si="147"/>
        <v>0</v>
      </c>
      <c r="F773" s="61">
        <f t="shared" si="148"/>
        <v>0</v>
      </c>
      <c r="G773" s="61">
        <f t="shared" si="148"/>
        <v>0</v>
      </c>
      <c r="H773" s="61">
        <f t="shared" si="149"/>
        <v>0</v>
      </c>
      <c r="I773" s="61">
        <f t="shared" si="150"/>
        <v>0</v>
      </c>
      <c r="J773" s="61">
        <f t="shared" si="151"/>
        <v>0</v>
      </c>
      <c r="K773" s="61">
        <f t="shared" si="152"/>
        <v>0</v>
      </c>
      <c r="L773" s="61">
        <f t="shared" si="153"/>
        <v>0</v>
      </c>
      <c r="M773" s="61">
        <f t="shared" ca="1" si="158"/>
        <v>-5.1675284330729718E-3</v>
      </c>
      <c r="N773" s="61">
        <f t="shared" ca="1" si="154"/>
        <v>0</v>
      </c>
      <c r="O773" s="177">
        <f t="shared" ca="1" si="155"/>
        <v>0</v>
      </c>
      <c r="P773" s="61">
        <f t="shared" ca="1" si="156"/>
        <v>0</v>
      </c>
      <c r="Q773" s="61">
        <f t="shared" ca="1" si="157"/>
        <v>0</v>
      </c>
      <c r="R773">
        <f t="shared" ca="1" si="159"/>
        <v>5.1675284330729718E-3</v>
      </c>
    </row>
    <row r="774" spans="2:18">
      <c r="B774"/>
      <c r="C774" s="174"/>
      <c r="D774" s="176">
        <f t="shared" si="147"/>
        <v>0</v>
      </c>
      <c r="E774" s="176">
        <f t="shared" si="147"/>
        <v>0</v>
      </c>
      <c r="F774" s="61">
        <f t="shared" si="148"/>
        <v>0</v>
      </c>
      <c r="G774" s="61">
        <f t="shared" si="148"/>
        <v>0</v>
      </c>
      <c r="H774" s="61">
        <f t="shared" si="149"/>
        <v>0</v>
      </c>
      <c r="I774" s="61">
        <f t="shared" si="150"/>
        <v>0</v>
      </c>
      <c r="J774" s="61">
        <f t="shared" si="151"/>
        <v>0</v>
      </c>
      <c r="K774" s="61">
        <f t="shared" si="152"/>
        <v>0</v>
      </c>
      <c r="L774" s="61">
        <f t="shared" si="153"/>
        <v>0</v>
      </c>
      <c r="M774" s="61">
        <f t="shared" ca="1" si="158"/>
        <v>-5.1675284330729718E-3</v>
      </c>
      <c r="N774" s="61">
        <f t="shared" ca="1" si="154"/>
        <v>0</v>
      </c>
      <c r="O774" s="177">
        <f t="shared" ca="1" si="155"/>
        <v>0</v>
      </c>
      <c r="P774" s="61">
        <f t="shared" ca="1" si="156"/>
        <v>0</v>
      </c>
      <c r="Q774" s="61">
        <f t="shared" ca="1" si="157"/>
        <v>0</v>
      </c>
      <c r="R774">
        <f t="shared" ca="1" si="159"/>
        <v>5.1675284330729718E-3</v>
      </c>
    </row>
    <row r="775" spans="2:18">
      <c r="B775"/>
      <c r="C775" s="174"/>
      <c r="D775" s="176">
        <f t="shared" si="147"/>
        <v>0</v>
      </c>
      <c r="E775" s="176">
        <f t="shared" si="147"/>
        <v>0</v>
      </c>
      <c r="F775" s="61">
        <f t="shared" si="148"/>
        <v>0</v>
      </c>
      <c r="G775" s="61">
        <f t="shared" si="148"/>
        <v>0</v>
      </c>
      <c r="H775" s="61">
        <f t="shared" si="149"/>
        <v>0</v>
      </c>
      <c r="I775" s="61">
        <f t="shared" si="150"/>
        <v>0</v>
      </c>
      <c r="J775" s="61">
        <f t="shared" si="151"/>
        <v>0</v>
      </c>
      <c r="K775" s="61">
        <f t="shared" si="152"/>
        <v>0</v>
      </c>
      <c r="L775" s="61">
        <f t="shared" si="153"/>
        <v>0</v>
      </c>
      <c r="M775" s="61">
        <f t="shared" ca="1" si="158"/>
        <v>-5.1675284330729718E-3</v>
      </c>
      <c r="N775" s="61">
        <f t="shared" ca="1" si="154"/>
        <v>0</v>
      </c>
      <c r="O775" s="177">
        <f t="shared" ca="1" si="155"/>
        <v>0</v>
      </c>
      <c r="P775" s="61">
        <f t="shared" ca="1" si="156"/>
        <v>0</v>
      </c>
      <c r="Q775" s="61">
        <f t="shared" ca="1" si="157"/>
        <v>0</v>
      </c>
      <c r="R775">
        <f t="shared" ca="1" si="159"/>
        <v>5.1675284330729718E-3</v>
      </c>
    </row>
    <row r="776" spans="2:18">
      <c r="B776"/>
      <c r="C776" s="174"/>
      <c r="D776" s="176">
        <f t="shared" si="147"/>
        <v>0</v>
      </c>
      <c r="E776" s="176">
        <f t="shared" si="147"/>
        <v>0</v>
      </c>
      <c r="F776" s="61">
        <f t="shared" si="148"/>
        <v>0</v>
      </c>
      <c r="G776" s="61">
        <f t="shared" si="148"/>
        <v>0</v>
      </c>
      <c r="H776" s="61">
        <f t="shared" si="149"/>
        <v>0</v>
      </c>
      <c r="I776" s="61">
        <f t="shared" si="150"/>
        <v>0</v>
      </c>
      <c r="J776" s="61">
        <f t="shared" si="151"/>
        <v>0</v>
      </c>
      <c r="K776" s="61">
        <f t="shared" si="152"/>
        <v>0</v>
      </c>
      <c r="L776" s="61">
        <f t="shared" si="153"/>
        <v>0</v>
      </c>
      <c r="M776" s="61">
        <f t="shared" ca="1" si="158"/>
        <v>-5.1675284330729718E-3</v>
      </c>
      <c r="N776" s="61">
        <f t="shared" ca="1" si="154"/>
        <v>0</v>
      </c>
      <c r="O776" s="177">
        <f t="shared" ca="1" si="155"/>
        <v>0</v>
      </c>
      <c r="P776" s="61">
        <f t="shared" ca="1" si="156"/>
        <v>0</v>
      </c>
      <c r="Q776" s="61">
        <f t="shared" ca="1" si="157"/>
        <v>0</v>
      </c>
      <c r="R776">
        <f t="shared" ca="1" si="159"/>
        <v>5.1675284330729718E-3</v>
      </c>
    </row>
    <row r="777" spans="2:18">
      <c r="B777"/>
      <c r="C777" s="174"/>
      <c r="D777" s="176">
        <f t="shared" si="147"/>
        <v>0</v>
      </c>
      <c r="E777" s="176">
        <f t="shared" si="147"/>
        <v>0</v>
      </c>
      <c r="F777" s="61">
        <f t="shared" si="148"/>
        <v>0</v>
      </c>
      <c r="G777" s="61">
        <f t="shared" si="148"/>
        <v>0</v>
      </c>
      <c r="H777" s="61">
        <f t="shared" si="149"/>
        <v>0</v>
      </c>
      <c r="I777" s="61">
        <f t="shared" si="150"/>
        <v>0</v>
      </c>
      <c r="J777" s="61">
        <f t="shared" si="151"/>
        <v>0</v>
      </c>
      <c r="K777" s="61">
        <f t="shared" si="152"/>
        <v>0</v>
      </c>
      <c r="L777" s="61">
        <f t="shared" si="153"/>
        <v>0</v>
      </c>
      <c r="M777" s="61">
        <f t="shared" ca="1" si="158"/>
        <v>-5.1675284330729718E-3</v>
      </c>
      <c r="N777" s="61">
        <f t="shared" ca="1" si="154"/>
        <v>0</v>
      </c>
      <c r="O777" s="177">
        <f t="shared" ca="1" si="155"/>
        <v>0</v>
      </c>
      <c r="P777" s="61">
        <f t="shared" ca="1" si="156"/>
        <v>0</v>
      </c>
      <c r="Q777" s="61">
        <f t="shared" ca="1" si="157"/>
        <v>0</v>
      </c>
      <c r="R777">
        <f t="shared" ca="1" si="159"/>
        <v>5.1675284330729718E-3</v>
      </c>
    </row>
    <row r="778" spans="2:18">
      <c r="B778"/>
      <c r="C778" s="174"/>
      <c r="D778" s="176">
        <f t="shared" si="147"/>
        <v>0</v>
      </c>
      <c r="E778" s="176">
        <f t="shared" si="147"/>
        <v>0</v>
      </c>
      <c r="F778" s="61">
        <f t="shared" si="148"/>
        <v>0</v>
      </c>
      <c r="G778" s="61">
        <f t="shared" si="148"/>
        <v>0</v>
      </c>
      <c r="H778" s="61">
        <f t="shared" si="149"/>
        <v>0</v>
      </c>
      <c r="I778" s="61">
        <f t="shared" si="150"/>
        <v>0</v>
      </c>
      <c r="J778" s="61">
        <f t="shared" si="151"/>
        <v>0</v>
      </c>
      <c r="K778" s="61">
        <f t="shared" si="152"/>
        <v>0</v>
      </c>
      <c r="L778" s="61">
        <f t="shared" si="153"/>
        <v>0</v>
      </c>
      <c r="M778" s="61">
        <f t="shared" ca="1" si="158"/>
        <v>-5.1675284330729718E-3</v>
      </c>
      <c r="N778" s="61">
        <f t="shared" ca="1" si="154"/>
        <v>0</v>
      </c>
      <c r="O778" s="177">
        <f t="shared" ca="1" si="155"/>
        <v>0</v>
      </c>
      <c r="P778" s="61">
        <f t="shared" ca="1" si="156"/>
        <v>0</v>
      </c>
      <c r="Q778" s="61">
        <f t="shared" ca="1" si="157"/>
        <v>0</v>
      </c>
      <c r="R778">
        <f t="shared" ca="1" si="159"/>
        <v>5.1675284330729718E-3</v>
      </c>
    </row>
    <row r="779" spans="2:18">
      <c r="B779"/>
      <c r="C779" s="174"/>
      <c r="D779" s="176">
        <f t="shared" si="147"/>
        <v>0</v>
      </c>
      <c r="E779" s="176">
        <f t="shared" si="147"/>
        <v>0</v>
      </c>
      <c r="F779" s="61">
        <f t="shared" si="148"/>
        <v>0</v>
      </c>
      <c r="G779" s="61">
        <f t="shared" si="148"/>
        <v>0</v>
      </c>
      <c r="H779" s="61">
        <f t="shared" si="149"/>
        <v>0</v>
      </c>
      <c r="I779" s="61">
        <f t="shared" si="150"/>
        <v>0</v>
      </c>
      <c r="J779" s="61">
        <f t="shared" si="151"/>
        <v>0</v>
      </c>
      <c r="K779" s="61">
        <f t="shared" si="152"/>
        <v>0</v>
      </c>
      <c r="L779" s="61">
        <f t="shared" si="153"/>
        <v>0</v>
      </c>
      <c r="M779" s="61">
        <f t="shared" ca="1" si="158"/>
        <v>-5.1675284330729718E-3</v>
      </c>
      <c r="N779" s="61">
        <f t="shared" ca="1" si="154"/>
        <v>0</v>
      </c>
      <c r="O779" s="177">
        <f t="shared" ca="1" si="155"/>
        <v>0</v>
      </c>
      <c r="P779" s="61">
        <f t="shared" ca="1" si="156"/>
        <v>0</v>
      </c>
      <c r="Q779" s="61">
        <f t="shared" ca="1" si="157"/>
        <v>0</v>
      </c>
      <c r="R779">
        <f t="shared" ca="1" si="159"/>
        <v>5.1675284330729718E-3</v>
      </c>
    </row>
    <row r="780" spans="2:18">
      <c r="B780"/>
      <c r="C780" s="174"/>
      <c r="D780" s="176">
        <f t="shared" si="147"/>
        <v>0</v>
      </c>
      <c r="E780" s="176">
        <f t="shared" si="147"/>
        <v>0</v>
      </c>
      <c r="F780" s="61">
        <f t="shared" si="148"/>
        <v>0</v>
      </c>
      <c r="G780" s="61">
        <f t="shared" si="148"/>
        <v>0</v>
      </c>
      <c r="H780" s="61">
        <f t="shared" si="149"/>
        <v>0</v>
      </c>
      <c r="I780" s="61">
        <f t="shared" si="150"/>
        <v>0</v>
      </c>
      <c r="J780" s="61">
        <f t="shared" si="151"/>
        <v>0</v>
      </c>
      <c r="K780" s="61">
        <f t="shared" si="152"/>
        <v>0</v>
      </c>
      <c r="L780" s="61">
        <f t="shared" si="153"/>
        <v>0</v>
      </c>
      <c r="M780" s="61">
        <f t="shared" ca="1" si="158"/>
        <v>-5.1675284330729718E-3</v>
      </c>
      <c r="N780" s="61">
        <f t="shared" ca="1" si="154"/>
        <v>0</v>
      </c>
      <c r="O780" s="177">
        <f t="shared" ca="1" si="155"/>
        <v>0</v>
      </c>
      <c r="P780" s="61">
        <f t="shared" ca="1" si="156"/>
        <v>0</v>
      </c>
      <c r="Q780" s="61">
        <f t="shared" ca="1" si="157"/>
        <v>0</v>
      </c>
      <c r="R780">
        <f t="shared" ca="1" si="159"/>
        <v>5.1675284330729718E-3</v>
      </c>
    </row>
    <row r="781" spans="2:18">
      <c r="B781"/>
      <c r="C781" s="174"/>
      <c r="D781" s="176">
        <f t="shared" si="147"/>
        <v>0</v>
      </c>
      <c r="E781" s="176">
        <f t="shared" si="147"/>
        <v>0</v>
      </c>
      <c r="F781" s="61">
        <f t="shared" si="148"/>
        <v>0</v>
      </c>
      <c r="G781" s="61">
        <f t="shared" si="148"/>
        <v>0</v>
      </c>
      <c r="H781" s="61">
        <f t="shared" si="149"/>
        <v>0</v>
      </c>
      <c r="I781" s="61">
        <f t="shared" si="150"/>
        <v>0</v>
      </c>
      <c r="J781" s="61">
        <f t="shared" si="151"/>
        <v>0</v>
      </c>
      <c r="K781" s="61">
        <f t="shared" si="152"/>
        <v>0</v>
      </c>
      <c r="L781" s="61">
        <f t="shared" si="153"/>
        <v>0</v>
      </c>
      <c r="M781" s="61">
        <f t="shared" ca="1" si="158"/>
        <v>-5.1675284330729718E-3</v>
      </c>
      <c r="N781" s="61">
        <f t="shared" ca="1" si="154"/>
        <v>0</v>
      </c>
      <c r="O781" s="177">
        <f t="shared" ca="1" si="155"/>
        <v>0</v>
      </c>
      <c r="P781" s="61">
        <f t="shared" ca="1" si="156"/>
        <v>0</v>
      </c>
      <c r="Q781" s="61">
        <f t="shared" ca="1" si="157"/>
        <v>0</v>
      </c>
      <c r="R781">
        <f t="shared" ca="1" si="159"/>
        <v>5.1675284330729718E-3</v>
      </c>
    </row>
    <row r="782" spans="2:18">
      <c r="B782"/>
      <c r="C782" s="174"/>
      <c r="D782" s="176">
        <f t="shared" si="147"/>
        <v>0</v>
      </c>
      <c r="E782" s="176">
        <f t="shared" si="147"/>
        <v>0</v>
      </c>
      <c r="F782" s="61">
        <f t="shared" si="148"/>
        <v>0</v>
      </c>
      <c r="G782" s="61">
        <f t="shared" si="148"/>
        <v>0</v>
      </c>
      <c r="H782" s="61">
        <f t="shared" si="149"/>
        <v>0</v>
      </c>
      <c r="I782" s="61">
        <f t="shared" si="150"/>
        <v>0</v>
      </c>
      <c r="J782" s="61">
        <f t="shared" si="151"/>
        <v>0</v>
      </c>
      <c r="K782" s="61">
        <f t="shared" si="152"/>
        <v>0</v>
      </c>
      <c r="L782" s="61">
        <f t="shared" si="153"/>
        <v>0</v>
      </c>
      <c r="M782" s="61">
        <f t="shared" ca="1" si="158"/>
        <v>-5.1675284330729718E-3</v>
      </c>
      <c r="N782" s="61">
        <f t="shared" ca="1" si="154"/>
        <v>0</v>
      </c>
      <c r="O782" s="177">
        <f t="shared" ca="1" si="155"/>
        <v>0</v>
      </c>
      <c r="P782" s="61">
        <f t="shared" ca="1" si="156"/>
        <v>0</v>
      </c>
      <c r="Q782" s="61">
        <f t="shared" ca="1" si="157"/>
        <v>0</v>
      </c>
      <c r="R782">
        <f t="shared" ca="1" si="159"/>
        <v>5.1675284330729718E-3</v>
      </c>
    </row>
    <row r="783" spans="2:18">
      <c r="B783"/>
      <c r="C783" s="174"/>
      <c r="D783" s="176">
        <f t="shared" ref="D783:E846" si="160">A783/A$18</f>
        <v>0</v>
      </c>
      <c r="E783" s="176">
        <f t="shared" si="160"/>
        <v>0</v>
      </c>
      <c r="F783" s="61">
        <f t="shared" ref="F783:G846" si="161">$C783*D783</f>
        <v>0</v>
      </c>
      <c r="G783" s="61">
        <f t="shared" si="161"/>
        <v>0</v>
      </c>
      <c r="H783" s="61">
        <f t="shared" si="149"/>
        <v>0</v>
      </c>
      <c r="I783" s="61">
        <f t="shared" si="150"/>
        <v>0</v>
      </c>
      <c r="J783" s="61">
        <f t="shared" si="151"/>
        <v>0</v>
      </c>
      <c r="K783" s="61">
        <f t="shared" si="152"/>
        <v>0</v>
      </c>
      <c r="L783" s="61">
        <f t="shared" si="153"/>
        <v>0</v>
      </c>
      <c r="M783" s="61">
        <f t="shared" ca="1" si="158"/>
        <v>-5.1675284330729718E-3</v>
      </c>
      <c r="N783" s="61">
        <f t="shared" ca="1" si="154"/>
        <v>0</v>
      </c>
      <c r="O783" s="177">
        <f t="shared" ca="1" si="155"/>
        <v>0</v>
      </c>
      <c r="P783" s="61">
        <f t="shared" ca="1" si="156"/>
        <v>0</v>
      </c>
      <c r="Q783" s="61">
        <f t="shared" ca="1" si="157"/>
        <v>0</v>
      </c>
      <c r="R783">
        <f t="shared" ca="1" si="159"/>
        <v>5.1675284330729718E-3</v>
      </c>
    </row>
    <row r="784" spans="2:18">
      <c r="B784"/>
      <c r="C784" s="174"/>
      <c r="D784" s="176">
        <f t="shared" si="160"/>
        <v>0</v>
      </c>
      <c r="E784" s="176">
        <f t="shared" si="160"/>
        <v>0</v>
      </c>
      <c r="F784" s="61">
        <f t="shared" si="161"/>
        <v>0</v>
      </c>
      <c r="G784" s="61">
        <f t="shared" si="161"/>
        <v>0</v>
      </c>
      <c r="H784" s="61">
        <f t="shared" ref="H784:H847" si="162">C784*D784*D784</f>
        <v>0</v>
      </c>
      <c r="I784" s="61">
        <f t="shared" ref="I784:I847" si="163">C784*D784*D784*D784</f>
        <v>0</v>
      </c>
      <c r="J784" s="61">
        <f t="shared" ref="J784:J847" si="164">C784*D784*D784*D784*D784</f>
        <v>0</v>
      </c>
      <c r="K784" s="61">
        <f t="shared" ref="K784:K847" si="165">C784*E784*D784</f>
        <v>0</v>
      </c>
      <c r="L784" s="61">
        <f t="shared" ref="L784:L847" si="166">C784*E784*D784*D784</f>
        <v>0</v>
      </c>
      <c r="M784" s="61">
        <f t="shared" ca="1" si="158"/>
        <v>-5.1675284330729718E-3</v>
      </c>
      <c r="N784" s="61">
        <f t="shared" ref="N784:N847" ca="1" si="167">C784*(M784-E784)^2</f>
        <v>0</v>
      </c>
      <c r="O784" s="177">
        <f t="shared" ref="O784:O847" ca="1" si="168">(C784*O$1-O$2*F784+O$3*H784)^2</f>
        <v>0</v>
      </c>
      <c r="P784" s="61">
        <f t="shared" ref="P784:P847" ca="1" si="169">(-C784*O$2+O$4*F784-O$5*H784)^2</f>
        <v>0</v>
      </c>
      <c r="Q784" s="61">
        <f t="shared" ref="Q784:Q847" ca="1" si="170">+(C784*O$3-F784*O$5+H784*O$6)^2</f>
        <v>0</v>
      </c>
      <c r="R784">
        <f t="shared" ca="1" si="159"/>
        <v>5.1675284330729718E-3</v>
      </c>
    </row>
    <row r="785" spans="2:18">
      <c r="B785"/>
      <c r="C785" s="174"/>
      <c r="D785" s="176">
        <f t="shared" si="160"/>
        <v>0</v>
      </c>
      <c r="E785" s="176">
        <f t="shared" si="160"/>
        <v>0</v>
      </c>
      <c r="F785" s="61">
        <f t="shared" si="161"/>
        <v>0</v>
      </c>
      <c r="G785" s="61">
        <f t="shared" si="161"/>
        <v>0</v>
      </c>
      <c r="H785" s="61">
        <f t="shared" si="162"/>
        <v>0</v>
      </c>
      <c r="I785" s="61">
        <f t="shared" si="163"/>
        <v>0</v>
      </c>
      <c r="J785" s="61">
        <f t="shared" si="164"/>
        <v>0</v>
      </c>
      <c r="K785" s="61">
        <f t="shared" si="165"/>
        <v>0</v>
      </c>
      <c r="L785" s="61">
        <f t="shared" si="166"/>
        <v>0</v>
      </c>
      <c r="M785" s="61">
        <f t="shared" ca="1" si="158"/>
        <v>-5.1675284330729718E-3</v>
      </c>
      <c r="N785" s="61">
        <f t="shared" ca="1" si="167"/>
        <v>0</v>
      </c>
      <c r="O785" s="177">
        <f t="shared" ca="1" si="168"/>
        <v>0</v>
      </c>
      <c r="P785" s="61">
        <f t="shared" ca="1" si="169"/>
        <v>0</v>
      </c>
      <c r="Q785" s="61">
        <f t="shared" ca="1" si="170"/>
        <v>0</v>
      </c>
      <c r="R785">
        <f t="shared" ca="1" si="159"/>
        <v>5.1675284330729718E-3</v>
      </c>
    </row>
    <row r="786" spans="2:18">
      <c r="B786"/>
      <c r="C786" s="174"/>
      <c r="D786" s="176">
        <f t="shared" si="160"/>
        <v>0</v>
      </c>
      <c r="E786" s="176">
        <f t="shared" si="160"/>
        <v>0</v>
      </c>
      <c r="F786" s="61">
        <f t="shared" si="161"/>
        <v>0</v>
      </c>
      <c r="G786" s="61">
        <f t="shared" si="161"/>
        <v>0</v>
      </c>
      <c r="H786" s="61">
        <f t="shared" si="162"/>
        <v>0</v>
      </c>
      <c r="I786" s="61">
        <f t="shared" si="163"/>
        <v>0</v>
      </c>
      <c r="J786" s="61">
        <f t="shared" si="164"/>
        <v>0</v>
      </c>
      <c r="K786" s="61">
        <f t="shared" si="165"/>
        <v>0</v>
      </c>
      <c r="L786" s="61">
        <f t="shared" si="166"/>
        <v>0</v>
      </c>
      <c r="M786" s="61">
        <f t="shared" ca="1" si="158"/>
        <v>-5.1675284330729718E-3</v>
      </c>
      <c r="N786" s="61">
        <f t="shared" ca="1" si="167"/>
        <v>0</v>
      </c>
      <c r="O786" s="177">
        <f t="shared" ca="1" si="168"/>
        <v>0</v>
      </c>
      <c r="P786" s="61">
        <f t="shared" ca="1" si="169"/>
        <v>0</v>
      </c>
      <c r="Q786" s="61">
        <f t="shared" ca="1" si="170"/>
        <v>0</v>
      </c>
      <c r="R786">
        <f t="shared" ca="1" si="159"/>
        <v>5.1675284330729718E-3</v>
      </c>
    </row>
    <row r="787" spans="2:18">
      <c r="B787"/>
      <c r="C787" s="174"/>
      <c r="D787" s="176">
        <f t="shared" si="160"/>
        <v>0</v>
      </c>
      <c r="E787" s="176">
        <f t="shared" si="160"/>
        <v>0</v>
      </c>
      <c r="F787" s="61">
        <f t="shared" si="161"/>
        <v>0</v>
      </c>
      <c r="G787" s="61">
        <f t="shared" si="161"/>
        <v>0</v>
      </c>
      <c r="H787" s="61">
        <f t="shared" si="162"/>
        <v>0</v>
      </c>
      <c r="I787" s="61">
        <f t="shared" si="163"/>
        <v>0</v>
      </c>
      <c r="J787" s="61">
        <f t="shared" si="164"/>
        <v>0</v>
      </c>
      <c r="K787" s="61">
        <f t="shared" si="165"/>
        <v>0</v>
      </c>
      <c r="L787" s="61">
        <f t="shared" si="166"/>
        <v>0</v>
      </c>
      <c r="M787" s="61">
        <f t="shared" ca="1" si="158"/>
        <v>-5.1675284330729718E-3</v>
      </c>
      <c r="N787" s="61">
        <f t="shared" ca="1" si="167"/>
        <v>0</v>
      </c>
      <c r="O787" s="177">
        <f t="shared" ca="1" si="168"/>
        <v>0</v>
      </c>
      <c r="P787" s="61">
        <f t="shared" ca="1" si="169"/>
        <v>0</v>
      </c>
      <c r="Q787" s="61">
        <f t="shared" ca="1" si="170"/>
        <v>0</v>
      </c>
      <c r="R787">
        <f t="shared" ca="1" si="159"/>
        <v>5.1675284330729718E-3</v>
      </c>
    </row>
    <row r="788" spans="2:18">
      <c r="B788"/>
      <c r="C788" s="174"/>
      <c r="D788" s="176">
        <f t="shared" si="160"/>
        <v>0</v>
      </c>
      <c r="E788" s="176">
        <f t="shared" si="160"/>
        <v>0</v>
      </c>
      <c r="F788" s="61">
        <f t="shared" si="161"/>
        <v>0</v>
      </c>
      <c r="G788" s="61">
        <f t="shared" si="161"/>
        <v>0</v>
      </c>
      <c r="H788" s="61">
        <f t="shared" si="162"/>
        <v>0</v>
      </c>
      <c r="I788" s="61">
        <f t="shared" si="163"/>
        <v>0</v>
      </c>
      <c r="J788" s="61">
        <f t="shared" si="164"/>
        <v>0</v>
      </c>
      <c r="K788" s="61">
        <f t="shared" si="165"/>
        <v>0</v>
      </c>
      <c r="L788" s="61">
        <f t="shared" si="166"/>
        <v>0</v>
      </c>
      <c r="M788" s="61">
        <f t="shared" ca="1" si="158"/>
        <v>-5.1675284330729718E-3</v>
      </c>
      <c r="N788" s="61">
        <f t="shared" ca="1" si="167"/>
        <v>0</v>
      </c>
      <c r="O788" s="177">
        <f t="shared" ca="1" si="168"/>
        <v>0</v>
      </c>
      <c r="P788" s="61">
        <f t="shared" ca="1" si="169"/>
        <v>0</v>
      </c>
      <c r="Q788" s="61">
        <f t="shared" ca="1" si="170"/>
        <v>0</v>
      </c>
      <c r="R788">
        <f t="shared" ca="1" si="159"/>
        <v>5.1675284330729718E-3</v>
      </c>
    </row>
    <row r="789" spans="2:18">
      <c r="B789"/>
      <c r="C789" s="174"/>
      <c r="D789" s="176">
        <f t="shared" si="160"/>
        <v>0</v>
      </c>
      <c r="E789" s="176">
        <f t="shared" si="160"/>
        <v>0</v>
      </c>
      <c r="F789" s="61">
        <f t="shared" si="161"/>
        <v>0</v>
      </c>
      <c r="G789" s="61">
        <f t="shared" si="161"/>
        <v>0</v>
      </c>
      <c r="H789" s="61">
        <f t="shared" si="162"/>
        <v>0</v>
      </c>
      <c r="I789" s="61">
        <f t="shared" si="163"/>
        <v>0</v>
      </c>
      <c r="J789" s="61">
        <f t="shared" si="164"/>
        <v>0</v>
      </c>
      <c r="K789" s="61">
        <f t="shared" si="165"/>
        <v>0</v>
      </c>
      <c r="L789" s="61">
        <f t="shared" si="166"/>
        <v>0</v>
      </c>
      <c r="M789" s="61">
        <f t="shared" ref="M789:M852" ca="1" si="171">+E$4+E$5*D789+E$6*D789^2</f>
        <v>-5.1675284330729718E-3</v>
      </c>
      <c r="N789" s="61">
        <f t="shared" ca="1" si="167"/>
        <v>0</v>
      </c>
      <c r="O789" s="177">
        <f t="shared" ca="1" si="168"/>
        <v>0</v>
      </c>
      <c r="P789" s="61">
        <f t="shared" ca="1" si="169"/>
        <v>0</v>
      </c>
      <c r="Q789" s="61">
        <f t="shared" ca="1" si="170"/>
        <v>0</v>
      </c>
      <c r="R789">
        <f t="shared" ref="R789:R852" ca="1" si="172">+E789-M789</f>
        <v>5.1675284330729718E-3</v>
      </c>
    </row>
    <row r="790" spans="2:18">
      <c r="B790"/>
      <c r="C790" s="174"/>
      <c r="D790" s="176">
        <f t="shared" si="160"/>
        <v>0</v>
      </c>
      <c r="E790" s="176">
        <f t="shared" si="160"/>
        <v>0</v>
      </c>
      <c r="F790" s="61">
        <f t="shared" si="161"/>
        <v>0</v>
      </c>
      <c r="G790" s="61">
        <f t="shared" si="161"/>
        <v>0</v>
      </c>
      <c r="H790" s="61">
        <f t="shared" si="162"/>
        <v>0</v>
      </c>
      <c r="I790" s="61">
        <f t="shared" si="163"/>
        <v>0</v>
      </c>
      <c r="J790" s="61">
        <f t="shared" si="164"/>
        <v>0</v>
      </c>
      <c r="K790" s="61">
        <f t="shared" si="165"/>
        <v>0</v>
      </c>
      <c r="L790" s="61">
        <f t="shared" si="166"/>
        <v>0</v>
      </c>
      <c r="M790" s="61">
        <f t="shared" ca="1" si="171"/>
        <v>-5.1675284330729718E-3</v>
      </c>
      <c r="N790" s="61">
        <f t="shared" ca="1" si="167"/>
        <v>0</v>
      </c>
      <c r="O790" s="177">
        <f t="shared" ca="1" si="168"/>
        <v>0</v>
      </c>
      <c r="P790" s="61">
        <f t="shared" ca="1" si="169"/>
        <v>0</v>
      </c>
      <c r="Q790" s="61">
        <f t="shared" ca="1" si="170"/>
        <v>0</v>
      </c>
      <c r="R790">
        <f t="shared" ca="1" si="172"/>
        <v>5.1675284330729718E-3</v>
      </c>
    </row>
    <row r="791" spans="2:18">
      <c r="B791"/>
      <c r="C791" s="174"/>
      <c r="D791" s="176">
        <f t="shared" si="160"/>
        <v>0</v>
      </c>
      <c r="E791" s="176">
        <f t="shared" si="160"/>
        <v>0</v>
      </c>
      <c r="F791" s="61">
        <f t="shared" si="161"/>
        <v>0</v>
      </c>
      <c r="G791" s="61">
        <f t="shared" si="161"/>
        <v>0</v>
      </c>
      <c r="H791" s="61">
        <f t="shared" si="162"/>
        <v>0</v>
      </c>
      <c r="I791" s="61">
        <f t="shared" si="163"/>
        <v>0</v>
      </c>
      <c r="J791" s="61">
        <f t="shared" si="164"/>
        <v>0</v>
      </c>
      <c r="K791" s="61">
        <f t="shared" si="165"/>
        <v>0</v>
      </c>
      <c r="L791" s="61">
        <f t="shared" si="166"/>
        <v>0</v>
      </c>
      <c r="M791" s="61">
        <f t="shared" ca="1" si="171"/>
        <v>-5.1675284330729718E-3</v>
      </c>
      <c r="N791" s="61">
        <f t="shared" ca="1" si="167"/>
        <v>0</v>
      </c>
      <c r="O791" s="177">
        <f t="shared" ca="1" si="168"/>
        <v>0</v>
      </c>
      <c r="P791" s="61">
        <f t="shared" ca="1" si="169"/>
        <v>0</v>
      </c>
      <c r="Q791" s="61">
        <f t="shared" ca="1" si="170"/>
        <v>0</v>
      </c>
      <c r="R791">
        <f t="shared" ca="1" si="172"/>
        <v>5.1675284330729718E-3</v>
      </c>
    </row>
    <row r="792" spans="2:18">
      <c r="B792"/>
      <c r="C792" s="174"/>
      <c r="D792" s="176">
        <f t="shared" si="160"/>
        <v>0</v>
      </c>
      <c r="E792" s="176">
        <f t="shared" si="160"/>
        <v>0</v>
      </c>
      <c r="F792" s="61">
        <f t="shared" si="161"/>
        <v>0</v>
      </c>
      <c r="G792" s="61">
        <f t="shared" si="161"/>
        <v>0</v>
      </c>
      <c r="H792" s="61">
        <f t="shared" si="162"/>
        <v>0</v>
      </c>
      <c r="I792" s="61">
        <f t="shared" si="163"/>
        <v>0</v>
      </c>
      <c r="J792" s="61">
        <f t="shared" si="164"/>
        <v>0</v>
      </c>
      <c r="K792" s="61">
        <f t="shared" si="165"/>
        <v>0</v>
      </c>
      <c r="L792" s="61">
        <f t="shared" si="166"/>
        <v>0</v>
      </c>
      <c r="M792" s="61">
        <f t="shared" ca="1" si="171"/>
        <v>-5.1675284330729718E-3</v>
      </c>
      <c r="N792" s="61">
        <f t="shared" ca="1" si="167"/>
        <v>0</v>
      </c>
      <c r="O792" s="177">
        <f t="shared" ca="1" si="168"/>
        <v>0</v>
      </c>
      <c r="P792" s="61">
        <f t="shared" ca="1" si="169"/>
        <v>0</v>
      </c>
      <c r="Q792" s="61">
        <f t="shared" ca="1" si="170"/>
        <v>0</v>
      </c>
      <c r="R792">
        <f t="shared" ca="1" si="172"/>
        <v>5.1675284330729718E-3</v>
      </c>
    </row>
    <row r="793" spans="2:18">
      <c r="B793"/>
      <c r="C793" s="174"/>
      <c r="D793" s="176">
        <f t="shared" si="160"/>
        <v>0</v>
      </c>
      <c r="E793" s="176">
        <f t="shared" si="160"/>
        <v>0</v>
      </c>
      <c r="F793" s="61">
        <f t="shared" si="161"/>
        <v>0</v>
      </c>
      <c r="G793" s="61">
        <f t="shared" si="161"/>
        <v>0</v>
      </c>
      <c r="H793" s="61">
        <f t="shared" si="162"/>
        <v>0</v>
      </c>
      <c r="I793" s="61">
        <f t="shared" si="163"/>
        <v>0</v>
      </c>
      <c r="J793" s="61">
        <f t="shared" si="164"/>
        <v>0</v>
      </c>
      <c r="K793" s="61">
        <f t="shared" si="165"/>
        <v>0</v>
      </c>
      <c r="L793" s="61">
        <f t="shared" si="166"/>
        <v>0</v>
      </c>
      <c r="M793" s="61">
        <f t="shared" ca="1" si="171"/>
        <v>-5.1675284330729718E-3</v>
      </c>
      <c r="N793" s="61">
        <f t="shared" ca="1" si="167"/>
        <v>0</v>
      </c>
      <c r="O793" s="177">
        <f t="shared" ca="1" si="168"/>
        <v>0</v>
      </c>
      <c r="P793" s="61">
        <f t="shared" ca="1" si="169"/>
        <v>0</v>
      </c>
      <c r="Q793" s="61">
        <f t="shared" ca="1" si="170"/>
        <v>0</v>
      </c>
      <c r="R793">
        <f t="shared" ca="1" si="172"/>
        <v>5.1675284330729718E-3</v>
      </c>
    </row>
    <row r="794" spans="2:18">
      <c r="B794"/>
      <c r="C794" s="174"/>
      <c r="D794" s="176">
        <f t="shared" si="160"/>
        <v>0</v>
      </c>
      <c r="E794" s="176">
        <f t="shared" si="160"/>
        <v>0</v>
      </c>
      <c r="F794" s="61">
        <f t="shared" si="161"/>
        <v>0</v>
      </c>
      <c r="G794" s="61">
        <f t="shared" si="161"/>
        <v>0</v>
      </c>
      <c r="H794" s="61">
        <f t="shared" si="162"/>
        <v>0</v>
      </c>
      <c r="I794" s="61">
        <f t="shared" si="163"/>
        <v>0</v>
      </c>
      <c r="J794" s="61">
        <f t="shared" si="164"/>
        <v>0</v>
      </c>
      <c r="K794" s="61">
        <f t="shared" si="165"/>
        <v>0</v>
      </c>
      <c r="L794" s="61">
        <f t="shared" si="166"/>
        <v>0</v>
      </c>
      <c r="M794" s="61">
        <f t="shared" ca="1" si="171"/>
        <v>-5.1675284330729718E-3</v>
      </c>
      <c r="N794" s="61">
        <f t="shared" ca="1" si="167"/>
        <v>0</v>
      </c>
      <c r="O794" s="177">
        <f t="shared" ca="1" si="168"/>
        <v>0</v>
      </c>
      <c r="P794" s="61">
        <f t="shared" ca="1" si="169"/>
        <v>0</v>
      </c>
      <c r="Q794" s="61">
        <f t="shared" ca="1" si="170"/>
        <v>0</v>
      </c>
      <c r="R794">
        <f t="shared" ca="1" si="172"/>
        <v>5.1675284330729718E-3</v>
      </c>
    </row>
    <row r="795" spans="2:18">
      <c r="B795"/>
      <c r="C795" s="174"/>
      <c r="D795" s="176">
        <f t="shared" si="160"/>
        <v>0</v>
      </c>
      <c r="E795" s="176">
        <f t="shared" si="160"/>
        <v>0</v>
      </c>
      <c r="F795" s="61">
        <f t="shared" si="161"/>
        <v>0</v>
      </c>
      <c r="G795" s="61">
        <f t="shared" si="161"/>
        <v>0</v>
      </c>
      <c r="H795" s="61">
        <f t="shared" si="162"/>
        <v>0</v>
      </c>
      <c r="I795" s="61">
        <f t="shared" si="163"/>
        <v>0</v>
      </c>
      <c r="J795" s="61">
        <f t="shared" si="164"/>
        <v>0</v>
      </c>
      <c r="K795" s="61">
        <f t="shared" si="165"/>
        <v>0</v>
      </c>
      <c r="L795" s="61">
        <f t="shared" si="166"/>
        <v>0</v>
      </c>
      <c r="M795" s="61">
        <f t="shared" ca="1" si="171"/>
        <v>-5.1675284330729718E-3</v>
      </c>
      <c r="N795" s="61">
        <f t="shared" ca="1" si="167"/>
        <v>0</v>
      </c>
      <c r="O795" s="177">
        <f t="shared" ca="1" si="168"/>
        <v>0</v>
      </c>
      <c r="P795" s="61">
        <f t="shared" ca="1" si="169"/>
        <v>0</v>
      </c>
      <c r="Q795" s="61">
        <f t="shared" ca="1" si="170"/>
        <v>0</v>
      </c>
      <c r="R795">
        <f t="shared" ca="1" si="172"/>
        <v>5.1675284330729718E-3</v>
      </c>
    </row>
    <row r="796" spans="2:18">
      <c r="B796"/>
      <c r="C796" s="174"/>
      <c r="D796" s="176">
        <f t="shared" si="160"/>
        <v>0</v>
      </c>
      <c r="E796" s="176">
        <f t="shared" si="160"/>
        <v>0</v>
      </c>
      <c r="F796" s="61">
        <f t="shared" si="161"/>
        <v>0</v>
      </c>
      <c r="G796" s="61">
        <f t="shared" si="161"/>
        <v>0</v>
      </c>
      <c r="H796" s="61">
        <f t="shared" si="162"/>
        <v>0</v>
      </c>
      <c r="I796" s="61">
        <f t="shared" si="163"/>
        <v>0</v>
      </c>
      <c r="J796" s="61">
        <f t="shared" si="164"/>
        <v>0</v>
      </c>
      <c r="K796" s="61">
        <f t="shared" si="165"/>
        <v>0</v>
      </c>
      <c r="L796" s="61">
        <f t="shared" si="166"/>
        <v>0</v>
      </c>
      <c r="M796" s="61">
        <f t="shared" ca="1" si="171"/>
        <v>-5.1675284330729718E-3</v>
      </c>
      <c r="N796" s="61">
        <f t="shared" ca="1" si="167"/>
        <v>0</v>
      </c>
      <c r="O796" s="177">
        <f t="shared" ca="1" si="168"/>
        <v>0</v>
      </c>
      <c r="P796" s="61">
        <f t="shared" ca="1" si="169"/>
        <v>0</v>
      </c>
      <c r="Q796" s="61">
        <f t="shared" ca="1" si="170"/>
        <v>0</v>
      </c>
      <c r="R796">
        <f t="shared" ca="1" si="172"/>
        <v>5.1675284330729718E-3</v>
      </c>
    </row>
    <row r="797" spans="2:18">
      <c r="B797"/>
      <c r="C797" s="174"/>
      <c r="D797" s="176">
        <f t="shared" si="160"/>
        <v>0</v>
      </c>
      <c r="E797" s="176">
        <f t="shared" si="160"/>
        <v>0</v>
      </c>
      <c r="F797" s="61">
        <f t="shared" si="161"/>
        <v>0</v>
      </c>
      <c r="G797" s="61">
        <f t="shared" si="161"/>
        <v>0</v>
      </c>
      <c r="H797" s="61">
        <f t="shared" si="162"/>
        <v>0</v>
      </c>
      <c r="I797" s="61">
        <f t="shared" si="163"/>
        <v>0</v>
      </c>
      <c r="J797" s="61">
        <f t="shared" si="164"/>
        <v>0</v>
      </c>
      <c r="K797" s="61">
        <f t="shared" si="165"/>
        <v>0</v>
      </c>
      <c r="L797" s="61">
        <f t="shared" si="166"/>
        <v>0</v>
      </c>
      <c r="M797" s="61">
        <f t="shared" ca="1" si="171"/>
        <v>-5.1675284330729718E-3</v>
      </c>
      <c r="N797" s="61">
        <f t="shared" ca="1" si="167"/>
        <v>0</v>
      </c>
      <c r="O797" s="177">
        <f t="shared" ca="1" si="168"/>
        <v>0</v>
      </c>
      <c r="P797" s="61">
        <f t="shared" ca="1" si="169"/>
        <v>0</v>
      </c>
      <c r="Q797" s="61">
        <f t="shared" ca="1" si="170"/>
        <v>0</v>
      </c>
      <c r="R797">
        <f t="shared" ca="1" si="172"/>
        <v>5.1675284330729718E-3</v>
      </c>
    </row>
    <row r="798" spans="2:18">
      <c r="B798"/>
      <c r="C798" s="174"/>
      <c r="D798" s="176">
        <f t="shared" si="160"/>
        <v>0</v>
      </c>
      <c r="E798" s="176">
        <f t="shared" si="160"/>
        <v>0</v>
      </c>
      <c r="F798" s="61">
        <f t="shared" si="161"/>
        <v>0</v>
      </c>
      <c r="G798" s="61">
        <f t="shared" si="161"/>
        <v>0</v>
      </c>
      <c r="H798" s="61">
        <f t="shared" si="162"/>
        <v>0</v>
      </c>
      <c r="I798" s="61">
        <f t="shared" si="163"/>
        <v>0</v>
      </c>
      <c r="J798" s="61">
        <f t="shared" si="164"/>
        <v>0</v>
      </c>
      <c r="K798" s="61">
        <f t="shared" si="165"/>
        <v>0</v>
      </c>
      <c r="L798" s="61">
        <f t="shared" si="166"/>
        <v>0</v>
      </c>
      <c r="M798" s="61">
        <f t="shared" ca="1" si="171"/>
        <v>-5.1675284330729718E-3</v>
      </c>
      <c r="N798" s="61">
        <f t="shared" ca="1" si="167"/>
        <v>0</v>
      </c>
      <c r="O798" s="177">
        <f t="shared" ca="1" si="168"/>
        <v>0</v>
      </c>
      <c r="P798" s="61">
        <f t="shared" ca="1" si="169"/>
        <v>0</v>
      </c>
      <c r="Q798" s="61">
        <f t="shared" ca="1" si="170"/>
        <v>0</v>
      </c>
      <c r="R798">
        <f t="shared" ca="1" si="172"/>
        <v>5.1675284330729718E-3</v>
      </c>
    </row>
    <row r="799" spans="2:18">
      <c r="B799"/>
      <c r="C799" s="174"/>
      <c r="D799" s="176">
        <f t="shared" si="160"/>
        <v>0</v>
      </c>
      <c r="E799" s="176">
        <f t="shared" si="160"/>
        <v>0</v>
      </c>
      <c r="F799" s="61">
        <f t="shared" si="161"/>
        <v>0</v>
      </c>
      <c r="G799" s="61">
        <f t="shared" si="161"/>
        <v>0</v>
      </c>
      <c r="H799" s="61">
        <f t="shared" si="162"/>
        <v>0</v>
      </c>
      <c r="I799" s="61">
        <f t="shared" si="163"/>
        <v>0</v>
      </c>
      <c r="J799" s="61">
        <f t="shared" si="164"/>
        <v>0</v>
      </c>
      <c r="K799" s="61">
        <f t="shared" si="165"/>
        <v>0</v>
      </c>
      <c r="L799" s="61">
        <f t="shared" si="166"/>
        <v>0</v>
      </c>
      <c r="M799" s="61">
        <f t="shared" ca="1" si="171"/>
        <v>-5.1675284330729718E-3</v>
      </c>
      <c r="N799" s="61">
        <f t="shared" ca="1" si="167"/>
        <v>0</v>
      </c>
      <c r="O799" s="177">
        <f t="shared" ca="1" si="168"/>
        <v>0</v>
      </c>
      <c r="P799" s="61">
        <f t="shared" ca="1" si="169"/>
        <v>0</v>
      </c>
      <c r="Q799" s="61">
        <f t="shared" ca="1" si="170"/>
        <v>0</v>
      </c>
      <c r="R799">
        <f t="shared" ca="1" si="172"/>
        <v>5.1675284330729718E-3</v>
      </c>
    </row>
    <row r="800" spans="2:18">
      <c r="B800"/>
      <c r="C800" s="174"/>
      <c r="D800" s="176">
        <f t="shared" si="160"/>
        <v>0</v>
      </c>
      <c r="E800" s="176">
        <f t="shared" si="160"/>
        <v>0</v>
      </c>
      <c r="F800" s="61">
        <f t="shared" si="161"/>
        <v>0</v>
      </c>
      <c r="G800" s="61">
        <f t="shared" si="161"/>
        <v>0</v>
      </c>
      <c r="H800" s="61">
        <f t="shared" si="162"/>
        <v>0</v>
      </c>
      <c r="I800" s="61">
        <f t="shared" si="163"/>
        <v>0</v>
      </c>
      <c r="J800" s="61">
        <f t="shared" si="164"/>
        <v>0</v>
      </c>
      <c r="K800" s="61">
        <f t="shared" si="165"/>
        <v>0</v>
      </c>
      <c r="L800" s="61">
        <f t="shared" si="166"/>
        <v>0</v>
      </c>
      <c r="M800" s="61">
        <f t="shared" ca="1" si="171"/>
        <v>-5.1675284330729718E-3</v>
      </c>
      <c r="N800" s="61">
        <f t="shared" ca="1" si="167"/>
        <v>0</v>
      </c>
      <c r="O800" s="177">
        <f t="shared" ca="1" si="168"/>
        <v>0</v>
      </c>
      <c r="P800" s="61">
        <f t="shared" ca="1" si="169"/>
        <v>0</v>
      </c>
      <c r="Q800" s="61">
        <f t="shared" ca="1" si="170"/>
        <v>0</v>
      </c>
      <c r="R800">
        <f t="shared" ca="1" si="172"/>
        <v>5.1675284330729718E-3</v>
      </c>
    </row>
    <row r="801" spans="2:18">
      <c r="B801"/>
      <c r="C801" s="174"/>
      <c r="D801" s="176">
        <f t="shared" si="160"/>
        <v>0</v>
      </c>
      <c r="E801" s="176">
        <f t="shared" si="160"/>
        <v>0</v>
      </c>
      <c r="F801" s="61">
        <f t="shared" si="161"/>
        <v>0</v>
      </c>
      <c r="G801" s="61">
        <f t="shared" si="161"/>
        <v>0</v>
      </c>
      <c r="H801" s="61">
        <f t="shared" si="162"/>
        <v>0</v>
      </c>
      <c r="I801" s="61">
        <f t="shared" si="163"/>
        <v>0</v>
      </c>
      <c r="J801" s="61">
        <f t="shared" si="164"/>
        <v>0</v>
      </c>
      <c r="K801" s="61">
        <f t="shared" si="165"/>
        <v>0</v>
      </c>
      <c r="L801" s="61">
        <f t="shared" si="166"/>
        <v>0</v>
      </c>
      <c r="M801" s="61">
        <f t="shared" ca="1" si="171"/>
        <v>-5.1675284330729718E-3</v>
      </c>
      <c r="N801" s="61">
        <f t="shared" ca="1" si="167"/>
        <v>0</v>
      </c>
      <c r="O801" s="177">
        <f t="shared" ca="1" si="168"/>
        <v>0</v>
      </c>
      <c r="P801" s="61">
        <f t="shared" ca="1" si="169"/>
        <v>0</v>
      </c>
      <c r="Q801" s="61">
        <f t="shared" ca="1" si="170"/>
        <v>0</v>
      </c>
      <c r="R801">
        <f t="shared" ca="1" si="172"/>
        <v>5.1675284330729718E-3</v>
      </c>
    </row>
    <row r="802" spans="2:18">
      <c r="B802"/>
      <c r="C802" s="174"/>
      <c r="D802" s="176">
        <f t="shared" si="160"/>
        <v>0</v>
      </c>
      <c r="E802" s="176">
        <f t="shared" si="160"/>
        <v>0</v>
      </c>
      <c r="F802" s="61">
        <f t="shared" si="161"/>
        <v>0</v>
      </c>
      <c r="G802" s="61">
        <f t="shared" si="161"/>
        <v>0</v>
      </c>
      <c r="H802" s="61">
        <f t="shared" si="162"/>
        <v>0</v>
      </c>
      <c r="I802" s="61">
        <f t="shared" si="163"/>
        <v>0</v>
      </c>
      <c r="J802" s="61">
        <f t="shared" si="164"/>
        <v>0</v>
      </c>
      <c r="K802" s="61">
        <f t="shared" si="165"/>
        <v>0</v>
      </c>
      <c r="L802" s="61">
        <f t="shared" si="166"/>
        <v>0</v>
      </c>
      <c r="M802" s="61">
        <f t="shared" ca="1" si="171"/>
        <v>-5.1675284330729718E-3</v>
      </c>
      <c r="N802" s="61">
        <f t="shared" ca="1" si="167"/>
        <v>0</v>
      </c>
      <c r="O802" s="177">
        <f t="shared" ca="1" si="168"/>
        <v>0</v>
      </c>
      <c r="P802" s="61">
        <f t="shared" ca="1" si="169"/>
        <v>0</v>
      </c>
      <c r="Q802" s="61">
        <f t="shared" ca="1" si="170"/>
        <v>0</v>
      </c>
      <c r="R802">
        <f t="shared" ca="1" si="172"/>
        <v>5.1675284330729718E-3</v>
      </c>
    </row>
    <row r="803" spans="2:18">
      <c r="B803"/>
      <c r="C803" s="174"/>
      <c r="D803" s="176">
        <f t="shared" si="160"/>
        <v>0</v>
      </c>
      <c r="E803" s="176">
        <f t="shared" si="160"/>
        <v>0</v>
      </c>
      <c r="F803" s="61">
        <f t="shared" si="161"/>
        <v>0</v>
      </c>
      <c r="G803" s="61">
        <f t="shared" si="161"/>
        <v>0</v>
      </c>
      <c r="H803" s="61">
        <f t="shared" si="162"/>
        <v>0</v>
      </c>
      <c r="I803" s="61">
        <f t="shared" si="163"/>
        <v>0</v>
      </c>
      <c r="J803" s="61">
        <f t="shared" si="164"/>
        <v>0</v>
      </c>
      <c r="K803" s="61">
        <f t="shared" si="165"/>
        <v>0</v>
      </c>
      <c r="L803" s="61">
        <f t="shared" si="166"/>
        <v>0</v>
      </c>
      <c r="M803" s="61">
        <f t="shared" ca="1" si="171"/>
        <v>-5.1675284330729718E-3</v>
      </c>
      <c r="N803" s="61">
        <f t="shared" ca="1" si="167"/>
        <v>0</v>
      </c>
      <c r="O803" s="177">
        <f t="shared" ca="1" si="168"/>
        <v>0</v>
      </c>
      <c r="P803" s="61">
        <f t="shared" ca="1" si="169"/>
        <v>0</v>
      </c>
      <c r="Q803" s="61">
        <f t="shared" ca="1" si="170"/>
        <v>0</v>
      </c>
      <c r="R803">
        <f t="shared" ca="1" si="172"/>
        <v>5.1675284330729718E-3</v>
      </c>
    </row>
    <row r="804" spans="2:18">
      <c r="B804"/>
      <c r="C804" s="174"/>
      <c r="D804" s="176">
        <f t="shared" si="160"/>
        <v>0</v>
      </c>
      <c r="E804" s="176">
        <f t="shared" si="160"/>
        <v>0</v>
      </c>
      <c r="F804" s="61">
        <f t="shared" si="161"/>
        <v>0</v>
      </c>
      <c r="G804" s="61">
        <f t="shared" si="161"/>
        <v>0</v>
      </c>
      <c r="H804" s="61">
        <f t="shared" si="162"/>
        <v>0</v>
      </c>
      <c r="I804" s="61">
        <f t="shared" si="163"/>
        <v>0</v>
      </c>
      <c r="J804" s="61">
        <f t="shared" si="164"/>
        <v>0</v>
      </c>
      <c r="K804" s="61">
        <f t="shared" si="165"/>
        <v>0</v>
      </c>
      <c r="L804" s="61">
        <f t="shared" si="166"/>
        <v>0</v>
      </c>
      <c r="M804" s="61">
        <f t="shared" ca="1" si="171"/>
        <v>-5.1675284330729718E-3</v>
      </c>
      <c r="N804" s="61">
        <f t="shared" ca="1" si="167"/>
        <v>0</v>
      </c>
      <c r="O804" s="177">
        <f t="shared" ca="1" si="168"/>
        <v>0</v>
      </c>
      <c r="P804" s="61">
        <f t="shared" ca="1" si="169"/>
        <v>0</v>
      </c>
      <c r="Q804" s="61">
        <f t="shared" ca="1" si="170"/>
        <v>0</v>
      </c>
      <c r="R804">
        <f t="shared" ca="1" si="172"/>
        <v>5.1675284330729718E-3</v>
      </c>
    </row>
    <row r="805" spans="2:18">
      <c r="B805"/>
      <c r="C805" s="174"/>
      <c r="D805" s="176">
        <f t="shared" si="160"/>
        <v>0</v>
      </c>
      <c r="E805" s="176">
        <f t="shared" si="160"/>
        <v>0</v>
      </c>
      <c r="F805" s="61">
        <f t="shared" si="161"/>
        <v>0</v>
      </c>
      <c r="G805" s="61">
        <f t="shared" si="161"/>
        <v>0</v>
      </c>
      <c r="H805" s="61">
        <f t="shared" si="162"/>
        <v>0</v>
      </c>
      <c r="I805" s="61">
        <f t="shared" si="163"/>
        <v>0</v>
      </c>
      <c r="J805" s="61">
        <f t="shared" si="164"/>
        <v>0</v>
      </c>
      <c r="K805" s="61">
        <f t="shared" si="165"/>
        <v>0</v>
      </c>
      <c r="L805" s="61">
        <f t="shared" si="166"/>
        <v>0</v>
      </c>
      <c r="M805" s="61">
        <f t="shared" ca="1" si="171"/>
        <v>-5.1675284330729718E-3</v>
      </c>
      <c r="N805" s="61">
        <f t="shared" ca="1" si="167"/>
        <v>0</v>
      </c>
      <c r="O805" s="177">
        <f t="shared" ca="1" si="168"/>
        <v>0</v>
      </c>
      <c r="P805" s="61">
        <f t="shared" ca="1" si="169"/>
        <v>0</v>
      </c>
      <c r="Q805" s="61">
        <f t="shared" ca="1" si="170"/>
        <v>0</v>
      </c>
      <c r="R805">
        <f t="shared" ca="1" si="172"/>
        <v>5.1675284330729718E-3</v>
      </c>
    </row>
    <row r="806" spans="2:18">
      <c r="B806"/>
      <c r="C806" s="174"/>
      <c r="D806" s="176">
        <f t="shared" si="160"/>
        <v>0</v>
      </c>
      <c r="E806" s="176">
        <f t="shared" si="160"/>
        <v>0</v>
      </c>
      <c r="F806" s="61">
        <f t="shared" si="161"/>
        <v>0</v>
      </c>
      <c r="G806" s="61">
        <f t="shared" si="161"/>
        <v>0</v>
      </c>
      <c r="H806" s="61">
        <f t="shared" si="162"/>
        <v>0</v>
      </c>
      <c r="I806" s="61">
        <f t="shared" si="163"/>
        <v>0</v>
      </c>
      <c r="J806" s="61">
        <f t="shared" si="164"/>
        <v>0</v>
      </c>
      <c r="K806" s="61">
        <f t="shared" si="165"/>
        <v>0</v>
      </c>
      <c r="L806" s="61">
        <f t="shared" si="166"/>
        <v>0</v>
      </c>
      <c r="M806" s="61">
        <f t="shared" ca="1" si="171"/>
        <v>-5.1675284330729718E-3</v>
      </c>
      <c r="N806" s="61">
        <f t="shared" ca="1" si="167"/>
        <v>0</v>
      </c>
      <c r="O806" s="177">
        <f t="shared" ca="1" si="168"/>
        <v>0</v>
      </c>
      <c r="P806" s="61">
        <f t="shared" ca="1" si="169"/>
        <v>0</v>
      </c>
      <c r="Q806" s="61">
        <f t="shared" ca="1" si="170"/>
        <v>0</v>
      </c>
      <c r="R806">
        <f t="shared" ca="1" si="172"/>
        <v>5.1675284330729718E-3</v>
      </c>
    </row>
    <row r="807" spans="2:18">
      <c r="B807"/>
      <c r="C807" s="174"/>
      <c r="D807" s="176">
        <f t="shared" si="160"/>
        <v>0</v>
      </c>
      <c r="E807" s="176">
        <f t="shared" si="160"/>
        <v>0</v>
      </c>
      <c r="F807" s="61">
        <f t="shared" si="161"/>
        <v>0</v>
      </c>
      <c r="G807" s="61">
        <f t="shared" si="161"/>
        <v>0</v>
      </c>
      <c r="H807" s="61">
        <f t="shared" si="162"/>
        <v>0</v>
      </c>
      <c r="I807" s="61">
        <f t="shared" si="163"/>
        <v>0</v>
      </c>
      <c r="J807" s="61">
        <f t="shared" si="164"/>
        <v>0</v>
      </c>
      <c r="K807" s="61">
        <f t="shared" si="165"/>
        <v>0</v>
      </c>
      <c r="L807" s="61">
        <f t="shared" si="166"/>
        <v>0</v>
      </c>
      <c r="M807" s="61">
        <f t="shared" ca="1" si="171"/>
        <v>-5.1675284330729718E-3</v>
      </c>
      <c r="N807" s="61">
        <f t="shared" ca="1" si="167"/>
        <v>0</v>
      </c>
      <c r="O807" s="177">
        <f t="shared" ca="1" si="168"/>
        <v>0</v>
      </c>
      <c r="P807" s="61">
        <f t="shared" ca="1" si="169"/>
        <v>0</v>
      </c>
      <c r="Q807" s="61">
        <f t="shared" ca="1" si="170"/>
        <v>0</v>
      </c>
      <c r="R807">
        <f t="shared" ca="1" si="172"/>
        <v>5.1675284330729718E-3</v>
      </c>
    </row>
    <row r="808" spans="2:18">
      <c r="B808"/>
      <c r="C808" s="174"/>
      <c r="D808" s="176">
        <f t="shared" si="160"/>
        <v>0</v>
      </c>
      <c r="E808" s="176">
        <f t="shared" si="160"/>
        <v>0</v>
      </c>
      <c r="F808" s="61">
        <f t="shared" si="161"/>
        <v>0</v>
      </c>
      <c r="G808" s="61">
        <f t="shared" si="161"/>
        <v>0</v>
      </c>
      <c r="H808" s="61">
        <f t="shared" si="162"/>
        <v>0</v>
      </c>
      <c r="I808" s="61">
        <f t="shared" si="163"/>
        <v>0</v>
      </c>
      <c r="J808" s="61">
        <f t="shared" si="164"/>
        <v>0</v>
      </c>
      <c r="K808" s="61">
        <f t="shared" si="165"/>
        <v>0</v>
      </c>
      <c r="L808" s="61">
        <f t="shared" si="166"/>
        <v>0</v>
      </c>
      <c r="M808" s="61">
        <f t="shared" ca="1" si="171"/>
        <v>-5.1675284330729718E-3</v>
      </c>
      <c r="N808" s="61">
        <f t="shared" ca="1" si="167"/>
        <v>0</v>
      </c>
      <c r="O808" s="177">
        <f t="shared" ca="1" si="168"/>
        <v>0</v>
      </c>
      <c r="P808" s="61">
        <f t="shared" ca="1" si="169"/>
        <v>0</v>
      </c>
      <c r="Q808" s="61">
        <f t="shared" ca="1" si="170"/>
        <v>0</v>
      </c>
      <c r="R808">
        <f t="shared" ca="1" si="172"/>
        <v>5.1675284330729718E-3</v>
      </c>
    </row>
    <row r="809" spans="2:18">
      <c r="B809"/>
      <c r="C809" s="174"/>
      <c r="D809" s="176">
        <f t="shared" si="160"/>
        <v>0</v>
      </c>
      <c r="E809" s="176">
        <f t="shared" si="160"/>
        <v>0</v>
      </c>
      <c r="F809" s="61">
        <f t="shared" si="161"/>
        <v>0</v>
      </c>
      <c r="G809" s="61">
        <f t="shared" si="161"/>
        <v>0</v>
      </c>
      <c r="H809" s="61">
        <f t="shared" si="162"/>
        <v>0</v>
      </c>
      <c r="I809" s="61">
        <f t="shared" si="163"/>
        <v>0</v>
      </c>
      <c r="J809" s="61">
        <f t="shared" si="164"/>
        <v>0</v>
      </c>
      <c r="K809" s="61">
        <f t="shared" si="165"/>
        <v>0</v>
      </c>
      <c r="L809" s="61">
        <f t="shared" si="166"/>
        <v>0</v>
      </c>
      <c r="M809" s="61">
        <f t="shared" ca="1" si="171"/>
        <v>-5.1675284330729718E-3</v>
      </c>
      <c r="N809" s="61">
        <f t="shared" ca="1" si="167"/>
        <v>0</v>
      </c>
      <c r="O809" s="177">
        <f t="shared" ca="1" si="168"/>
        <v>0</v>
      </c>
      <c r="P809" s="61">
        <f t="shared" ca="1" si="169"/>
        <v>0</v>
      </c>
      <c r="Q809" s="61">
        <f t="shared" ca="1" si="170"/>
        <v>0</v>
      </c>
      <c r="R809">
        <f t="shared" ca="1" si="172"/>
        <v>5.1675284330729718E-3</v>
      </c>
    </row>
    <row r="810" spans="2:18">
      <c r="B810"/>
      <c r="C810" s="174"/>
      <c r="D810" s="176">
        <f t="shared" si="160"/>
        <v>0</v>
      </c>
      <c r="E810" s="176">
        <f t="shared" si="160"/>
        <v>0</v>
      </c>
      <c r="F810" s="61">
        <f t="shared" si="161"/>
        <v>0</v>
      </c>
      <c r="G810" s="61">
        <f t="shared" si="161"/>
        <v>0</v>
      </c>
      <c r="H810" s="61">
        <f t="shared" si="162"/>
        <v>0</v>
      </c>
      <c r="I810" s="61">
        <f t="shared" si="163"/>
        <v>0</v>
      </c>
      <c r="J810" s="61">
        <f t="shared" si="164"/>
        <v>0</v>
      </c>
      <c r="K810" s="61">
        <f t="shared" si="165"/>
        <v>0</v>
      </c>
      <c r="L810" s="61">
        <f t="shared" si="166"/>
        <v>0</v>
      </c>
      <c r="M810" s="61">
        <f t="shared" ca="1" si="171"/>
        <v>-5.1675284330729718E-3</v>
      </c>
      <c r="N810" s="61">
        <f t="shared" ca="1" si="167"/>
        <v>0</v>
      </c>
      <c r="O810" s="177">
        <f t="shared" ca="1" si="168"/>
        <v>0</v>
      </c>
      <c r="P810" s="61">
        <f t="shared" ca="1" si="169"/>
        <v>0</v>
      </c>
      <c r="Q810" s="61">
        <f t="shared" ca="1" si="170"/>
        <v>0</v>
      </c>
      <c r="R810">
        <f t="shared" ca="1" si="172"/>
        <v>5.1675284330729718E-3</v>
      </c>
    </row>
    <row r="811" spans="2:18">
      <c r="B811"/>
      <c r="C811" s="174"/>
      <c r="D811" s="176">
        <f t="shared" si="160"/>
        <v>0</v>
      </c>
      <c r="E811" s="176">
        <f t="shared" si="160"/>
        <v>0</v>
      </c>
      <c r="F811" s="61">
        <f t="shared" si="161"/>
        <v>0</v>
      </c>
      <c r="G811" s="61">
        <f t="shared" si="161"/>
        <v>0</v>
      </c>
      <c r="H811" s="61">
        <f t="shared" si="162"/>
        <v>0</v>
      </c>
      <c r="I811" s="61">
        <f t="shared" si="163"/>
        <v>0</v>
      </c>
      <c r="J811" s="61">
        <f t="shared" si="164"/>
        <v>0</v>
      </c>
      <c r="K811" s="61">
        <f t="shared" si="165"/>
        <v>0</v>
      </c>
      <c r="L811" s="61">
        <f t="shared" si="166"/>
        <v>0</v>
      </c>
      <c r="M811" s="61">
        <f t="shared" ca="1" si="171"/>
        <v>-5.1675284330729718E-3</v>
      </c>
      <c r="N811" s="61">
        <f t="shared" ca="1" si="167"/>
        <v>0</v>
      </c>
      <c r="O811" s="177">
        <f t="shared" ca="1" si="168"/>
        <v>0</v>
      </c>
      <c r="P811" s="61">
        <f t="shared" ca="1" si="169"/>
        <v>0</v>
      </c>
      <c r="Q811" s="61">
        <f t="shared" ca="1" si="170"/>
        <v>0</v>
      </c>
      <c r="R811">
        <f t="shared" ca="1" si="172"/>
        <v>5.1675284330729718E-3</v>
      </c>
    </row>
    <row r="812" spans="2:18">
      <c r="B812"/>
      <c r="C812" s="174"/>
      <c r="D812" s="176">
        <f t="shared" si="160"/>
        <v>0</v>
      </c>
      <c r="E812" s="176">
        <f t="shared" si="160"/>
        <v>0</v>
      </c>
      <c r="F812" s="61">
        <f t="shared" si="161"/>
        <v>0</v>
      </c>
      <c r="G812" s="61">
        <f t="shared" si="161"/>
        <v>0</v>
      </c>
      <c r="H812" s="61">
        <f t="shared" si="162"/>
        <v>0</v>
      </c>
      <c r="I812" s="61">
        <f t="shared" si="163"/>
        <v>0</v>
      </c>
      <c r="J812" s="61">
        <f t="shared" si="164"/>
        <v>0</v>
      </c>
      <c r="K812" s="61">
        <f t="shared" si="165"/>
        <v>0</v>
      </c>
      <c r="L812" s="61">
        <f t="shared" si="166"/>
        <v>0</v>
      </c>
      <c r="M812" s="61">
        <f t="shared" ca="1" si="171"/>
        <v>-5.1675284330729718E-3</v>
      </c>
      <c r="N812" s="61">
        <f t="shared" ca="1" si="167"/>
        <v>0</v>
      </c>
      <c r="O812" s="177">
        <f t="shared" ca="1" si="168"/>
        <v>0</v>
      </c>
      <c r="P812" s="61">
        <f t="shared" ca="1" si="169"/>
        <v>0</v>
      </c>
      <c r="Q812" s="61">
        <f t="shared" ca="1" si="170"/>
        <v>0</v>
      </c>
      <c r="R812">
        <f t="shared" ca="1" si="172"/>
        <v>5.1675284330729718E-3</v>
      </c>
    </row>
    <row r="813" spans="2:18">
      <c r="B813"/>
      <c r="C813" s="174"/>
      <c r="D813" s="176">
        <f t="shared" si="160"/>
        <v>0</v>
      </c>
      <c r="E813" s="176">
        <f t="shared" si="160"/>
        <v>0</v>
      </c>
      <c r="F813" s="61">
        <f t="shared" si="161"/>
        <v>0</v>
      </c>
      <c r="G813" s="61">
        <f t="shared" si="161"/>
        <v>0</v>
      </c>
      <c r="H813" s="61">
        <f t="shared" si="162"/>
        <v>0</v>
      </c>
      <c r="I813" s="61">
        <f t="shared" si="163"/>
        <v>0</v>
      </c>
      <c r="J813" s="61">
        <f t="shared" si="164"/>
        <v>0</v>
      </c>
      <c r="K813" s="61">
        <f t="shared" si="165"/>
        <v>0</v>
      </c>
      <c r="L813" s="61">
        <f t="shared" si="166"/>
        <v>0</v>
      </c>
      <c r="M813" s="61">
        <f t="shared" ca="1" si="171"/>
        <v>-5.1675284330729718E-3</v>
      </c>
      <c r="N813" s="61">
        <f t="shared" ca="1" si="167"/>
        <v>0</v>
      </c>
      <c r="O813" s="177">
        <f t="shared" ca="1" si="168"/>
        <v>0</v>
      </c>
      <c r="P813" s="61">
        <f t="shared" ca="1" si="169"/>
        <v>0</v>
      </c>
      <c r="Q813" s="61">
        <f t="shared" ca="1" si="170"/>
        <v>0</v>
      </c>
      <c r="R813">
        <f t="shared" ca="1" si="172"/>
        <v>5.1675284330729718E-3</v>
      </c>
    </row>
    <row r="814" spans="2:18">
      <c r="B814"/>
      <c r="C814" s="174"/>
      <c r="D814" s="176">
        <f t="shared" si="160"/>
        <v>0</v>
      </c>
      <c r="E814" s="176">
        <f t="shared" si="160"/>
        <v>0</v>
      </c>
      <c r="F814" s="61">
        <f t="shared" si="161"/>
        <v>0</v>
      </c>
      <c r="G814" s="61">
        <f t="shared" si="161"/>
        <v>0</v>
      </c>
      <c r="H814" s="61">
        <f t="shared" si="162"/>
        <v>0</v>
      </c>
      <c r="I814" s="61">
        <f t="shared" si="163"/>
        <v>0</v>
      </c>
      <c r="J814" s="61">
        <f t="shared" si="164"/>
        <v>0</v>
      </c>
      <c r="K814" s="61">
        <f t="shared" si="165"/>
        <v>0</v>
      </c>
      <c r="L814" s="61">
        <f t="shared" si="166"/>
        <v>0</v>
      </c>
      <c r="M814" s="61">
        <f t="shared" ca="1" si="171"/>
        <v>-5.1675284330729718E-3</v>
      </c>
      <c r="N814" s="61">
        <f t="shared" ca="1" si="167"/>
        <v>0</v>
      </c>
      <c r="O814" s="177">
        <f t="shared" ca="1" si="168"/>
        <v>0</v>
      </c>
      <c r="P814" s="61">
        <f t="shared" ca="1" si="169"/>
        <v>0</v>
      </c>
      <c r="Q814" s="61">
        <f t="shared" ca="1" si="170"/>
        <v>0</v>
      </c>
      <c r="R814">
        <f t="shared" ca="1" si="172"/>
        <v>5.1675284330729718E-3</v>
      </c>
    </row>
    <row r="815" spans="2:18">
      <c r="B815"/>
      <c r="C815" s="174"/>
      <c r="D815" s="176">
        <f t="shared" si="160"/>
        <v>0</v>
      </c>
      <c r="E815" s="176">
        <f t="shared" si="160"/>
        <v>0</v>
      </c>
      <c r="F815" s="61">
        <f t="shared" si="161"/>
        <v>0</v>
      </c>
      <c r="G815" s="61">
        <f t="shared" si="161"/>
        <v>0</v>
      </c>
      <c r="H815" s="61">
        <f t="shared" si="162"/>
        <v>0</v>
      </c>
      <c r="I815" s="61">
        <f t="shared" si="163"/>
        <v>0</v>
      </c>
      <c r="J815" s="61">
        <f t="shared" si="164"/>
        <v>0</v>
      </c>
      <c r="K815" s="61">
        <f t="shared" si="165"/>
        <v>0</v>
      </c>
      <c r="L815" s="61">
        <f t="shared" si="166"/>
        <v>0</v>
      </c>
      <c r="M815" s="61">
        <f t="shared" ca="1" si="171"/>
        <v>-5.1675284330729718E-3</v>
      </c>
      <c r="N815" s="61">
        <f t="shared" ca="1" si="167"/>
        <v>0</v>
      </c>
      <c r="O815" s="177">
        <f t="shared" ca="1" si="168"/>
        <v>0</v>
      </c>
      <c r="P815" s="61">
        <f t="shared" ca="1" si="169"/>
        <v>0</v>
      </c>
      <c r="Q815" s="61">
        <f t="shared" ca="1" si="170"/>
        <v>0</v>
      </c>
      <c r="R815">
        <f t="shared" ca="1" si="172"/>
        <v>5.1675284330729718E-3</v>
      </c>
    </row>
    <row r="816" spans="2:18">
      <c r="B816"/>
      <c r="C816" s="174"/>
      <c r="D816" s="176">
        <f t="shared" si="160"/>
        <v>0</v>
      </c>
      <c r="E816" s="176">
        <f t="shared" si="160"/>
        <v>0</v>
      </c>
      <c r="F816" s="61">
        <f t="shared" si="161"/>
        <v>0</v>
      </c>
      <c r="G816" s="61">
        <f t="shared" si="161"/>
        <v>0</v>
      </c>
      <c r="H816" s="61">
        <f t="shared" si="162"/>
        <v>0</v>
      </c>
      <c r="I816" s="61">
        <f t="shared" si="163"/>
        <v>0</v>
      </c>
      <c r="J816" s="61">
        <f t="shared" si="164"/>
        <v>0</v>
      </c>
      <c r="K816" s="61">
        <f t="shared" si="165"/>
        <v>0</v>
      </c>
      <c r="L816" s="61">
        <f t="shared" si="166"/>
        <v>0</v>
      </c>
      <c r="M816" s="61">
        <f t="shared" ca="1" si="171"/>
        <v>-5.1675284330729718E-3</v>
      </c>
      <c r="N816" s="61">
        <f t="shared" ca="1" si="167"/>
        <v>0</v>
      </c>
      <c r="O816" s="177">
        <f t="shared" ca="1" si="168"/>
        <v>0</v>
      </c>
      <c r="P816" s="61">
        <f t="shared" ca="1" si="169"/>
        <v>0</v>
      </c>
      <c r="Q816" s="61">
        <f t="shared" ca="1" si="170"/>
        <v>0</v>
      </c>
      <c r="R816">
        <f t="shared" ca="1" si="172"/>
        <v>5.1675284330729718E-3</v>
      </c>
    </row>
    <row r="817" spans="2:18">
      <c r="B817"/>
      <c r="C817" s="174"/>
      <c r="D817" s="176">
        <f t="shared" si="160"/>
        <v>0</v>
      </c>
      <c r="E817" s="176">
        <f t="shared" si="160"/>
        <v>0</v>
      </c>
      <c r="F817" s="61">
        <f t="shared" si="161"/>
        <v>0</v>
      </c>
      <c r="G817" s="61">
        <f t="shared" si="161"/>
        <v>0</v>
      </c>
      <c r="H817" s="61">
        <f t="shared" si="162"/>
        <v>0</v>
      </c>
      <c r="I817" s="61">
        <f t="shared" si="163"/>
        <v>0</v>
      </c>
      <c r="J817" s="61">
        <f t="shared" si="164"/>
        <v>0</v>
      </c>
      <c r="K817" s="61">
        <f t="shared" si="165"/>
        <v>0</v>
      </c>
      <c r="L817" s="61">
        <f t="shared" si="166"/>
        <v>0</v>
      </c>
      <c r="M817" s="61">
        <f t="shared" ca="1" si="171"/>
        <v>-5.1675284330729718E-3</v>
      </c>
      <c r="N817" s="61">
        <f t="shared" ca="1" si="167"/>
        <v>0</v>
      </c>
      <c r="O817" s="177">
        <f t="shared" ca="1" si="168"/>
        <v>0</v>
      </c>
      <c r="P817" s="61">
        <f t="shared" ca="1" si="169"/>
        <v>0</v>
      </c>
      <c r="Q817" s="61">
        <f t="shared" ca="1" si="170"/>
        <v>0</v>
      </c>
      <c r="R817">
        <f t="shared" ca="1" si="172"/>
        <v>5.1675284330729718E-3</v>
      </c>
    </row>
    <row r="818" spans="2:18">
      <c r="B818"/>
      <c r="C818" s="174"/>
      <c r="D818" s="176">
        <f t="shared" si="160"/>
        <v>0</v>
      </c>
      <c r="E818" s="176">
        <f t="shared" si="160"/>
        <v>0</v>
      </c>
      <c r="F818" s="61">
        <f t="shared" si="161"/>
        <v>0</v>
      </c>
      <c r="G818" s="61">
        <f t="shared" si="161"/>
        <v>0</v>
      </c>
      <c r="H818" s="61">
        <f t="shared" si="162"/>
        <v>0</v>
      </c>
      <c r="I818" s="61">
        <f t="shared" si="163"/>
        <v>0</v>
      </c>
      <c r="J818" s="61">
        <f t="shared" si="164"/>
        <v>0</v>
      </c>
      <c r="K818" s="61">
        <f t="shared" si="165"/>
        <v>0</v>
      </c>
      <c r="L818" s="61">
        <f t="shared" si="166"/>
        <v>0</v>
      </c>
      <c r="M818" s="61">
        <f t="shared" ca="1" si="171"/>
        <v>-5.1675284330729718E-3</v>
      </c>
      <c r="N818" s="61">
        <f t="shared" ca="1" si="167"/>
        <v>0</v>
      </c>
      <c r="O818" s="177">
        <f t="shared" ca="1" si="168"/>
        <v>0</v>
      </c>
      <c r="P818" s="61">
        <f t="shared" ca="1" si="169"/>
        <v>0</v>
      </c>
      <c r="Q818" s="61">
        <f t="shared" ca="1" si="170"/>
        <v>0</v>
      </c>
      <c r="R818">
        <f t="shared" ca="1" si="172"/>
        <v>5.1675284330729718E-3</v>
      </c>
    </row>
    <row r="819" spans="2:18">
      <c r="B819"/>
      <c r="C819" s="174"/>
      <c r="D819" s="176">
        <f t="shared" si="160"/>
        <v>0</v>
      </c>
      <c r="E819" s="176">
        <f t="shared" si="160"/>
        <v>0</v>
      </c>
      <c r="F819" s="61">
        <f t="shared" si="161"/>
        <v>0</v>
      </c>
      <c r="G819" s="61">
        <f t="shared" si="161"/>
        <v>0</v>
      </c>
      <c r="H819" s="61">
        <f t="shared" si="162"/>
        <v>0</v>
      </c>
      <c r="I819" s="61">
        <f t="shared" si="163"/>
        <v>0</v>
      </c>
      <c r="J819" s="61">
        <f t="shared" si="164"/>
        <v>0</v>
      </c>
      <c r="K819" s="61">
        <f t="shared" si="165"/>
        <v>0</v>
      </c>
      <c r="L819" s="61">
        <f t="shared" si="166"/>
        <v>0</v>
      </c>
      <c r="M819" s="61">
        <f t="shared" ca="1" si="171"/>
        <v>-5.1675284330729718E-3</v>
      </c>
      <c r="N819" s="61">
        <f t="shared" ca="1" si="167"/>
        <v>0</v>
      </c>
      <c r="O819" s="177">
        <f t="shared" ca="1" si="168"/>
        <v>0</v>
      </c>
      <c r="P819" s="61">
        <f t="shared" ca="1" si="169"/>
        <v>0</v>
      </c>
      <c r="Q819" s="61">
        <f t="shared" ca="1" si="170"/>
        <v>0</v>
      </c>
      <c r="R819">
        <f t="shared" ca="1" si="172"/>
        <v>5.1675284330729718E-3</v>
      </c>
    </row>
    <row r="820" spans="2:18">
      <c r="B820"/>
      <c r="C820" s="174"/>
      <c r="D820" s="176">
        <f t="shared" si="160"/>
        <v>0</v>
      </c>
      <c r="E820" s="176">
        <f t="shared" si="160"/>
        <v>0</v>
      </c>
      <c r="F820" s="61">
        <f t="shared" si="161"/>
        <v>0</v>
      </c>
      <c r="G820" s="61">
        <f t="shared" si="161"/>
        <v>0</v>
      </c>
      <c r="H820" s="61">
        <f t="shared" si="162"/>
        <v>0</v>
      </c>
      <c r="I820" s="61">
        <f t="shared" si="163"/>
        <v>0</v>
      </c>
      <c r="J820" s="61">
        <f t="shared" si="164"/>
        <v>0</v>
      </c>
      <c r="K820" s="61">
        <f t="shared" si="165"/>
        <v>0</v>
      </c>
      <c r="L820" s="61">
        <f t="shared" si="166"/>
        <v>0</v>
      </c>
      <c r="M820" s="61">
        <f t="shared" ca="1" si="171"/>
        <v>-5.1675284330729718E-3</v>
      </c>
      <c r="N820" s="61">
        <f t="shared" ca="1" si="167"/>
        <v>0</v>
      </c>
      <c r="O820" s="177">
        <f t="shared" ca="1" si="168"/>
        <v>0</v>
      </c>
      <c r="P820" s="61">
        <f t="shared" ca="1" si="169"/>
        <v>0</v>
      </c>
      <c r="Q820" s="61">
        <f t="shared" ca="1" si="170"/>
        <v>0</v>
      </c>
      <c r="R820">
        <f t="shared" ca="1" si="172"/>
        <v>5.1675284330729718E-3</v>
      </c>
    </row>
    <row r="821" spans="2:18">
      <c r="B821"/>
      <c r="C821" s="174"/>
      <c r="D821" s="176">
        <f t="shared" si="160"/>
        <v>0</v>
      </c>
      <c r="E821" s="176">
        <f t="shared" si="160"/>
        <v>0</v>
      </c>
      <c r="F821" s="61">
        <f t="shared" si="161"/>
        <v>0</v>
      </c>
      <c r="G821" s="61">
        <f t="shared" si="161"/>
        <v>0</v>
      </c>
      <c r="H821" s="61">
        <f t="shared" si="162"/>
        <v>0</v>
      </c>
      <c r="I821" s="61">
        <f t="shared" si="163"/>
        <v>0</v>
      </c>
      <c r="J821" s="61">
        <f t="shared" si="164"/>
        <v>0</v>
      </c>
      <c r="K821" s="61">
        <f t="shared" si="165"/>
        <v>0</v>
      </c>
      <c r="L821" s="61">
        <f t="shared" si="166"/>
        <v>0</v>
      </c>
      <c r="M821" s="61">
        <f t="shared" ca="1" si="171"/>
        <v>-5.1675284330729718E-3</v>
      </c>
      <c r="N821" s="61">
        <f t="shared" ca="1" si="167"/>
        <v>0</v>
      </c>
      <c r="O821" s="177">
        <f t="shared" ca="1" si="168"/>
        <v>0</v>
      </c>
      <c r="P821" s="61">
        <f t="shared" ca="1" si="169"/>
        <v>0</v>
      </c>
      <c r="Q821" s="61">
        <f t="shared" ca="1" si="170"/>
        <v>0</v>
      </c>
      <c r="R821">
        <f t="shared" ca="1" si="172"/>
        <v>5.1675284330729718E-3</v>
      </c>
    </row>
    <row r="822" spans="2:18">
      <c r="B822"/>
      <c r="C822" s="174"/>
      <c r="D822" s="176">
        <f t="shared" si="160"/>
        <v>0</v>
      </c>
      <c r="E822" s="176">
        <f t="shared" si="160"/>
        <v>0</v>
      </c>
      <c r="F822" s="61">
        <f t="shared" si="161"/>
        <v>0</v>
      </c>
      <c r="G822" s="61">
        <f t="shared" si="161"/>
        <v>0</v>
      </c>
      <c r="H822" s="61">
        <f t="shared" si="162"/>
        <v>0</v>
      </c>
      <c r="I822" s="61">
        <f t="shared" si="163"/>
        <v>0</v>
      </c>
      <c r="J822" s="61">
        <f t="shared" si="164"/>
        <v>0</v>
      </c>
      <c r="K822" s="61">
        <f t="shared" si="165"/>
        <v>0</v>
      </c>
      <c r="L822" s="61">
        <f t="shared" si="166"/>
        <v>0</v>
      </c>
      <c r="M822" s="61">
        <f t="shared" ca="1" si="171"/>
        <v>-5.1675284330729718E-3</v>
      </c>
      <c r="N822" s="61">
        <f t="shared" ca="1" si="167"/>
        <v>0</v>
      </c>
      <c r="O822" s="177">
        <f t="shared" ca="1" si="168"/>
        <v>0</v>
      </c>
      <c r="P822" s="61">
        <f t="shared" ca="1" si="169"/>
        <v>0</v>
      </c>
      <c r="Q822" s="61">
        <f t="shared" ca="1" si="170"/>
        <v>0</v>
      </c>
      <c r="R822">
        <f t="shared" ca="1" si="172"/>
        <v>5.1675284330729718E-3</v>
      </c>
    </row>
    <row r="823" spans="2:18">
      <c r="B823"/>
      <c r="C823" s="174"/>
      <c r="D823" s="176">
        <f t="shared" si="160"/>
        <v>0</v>
      </c>
      <c r="E823" s="176">
        <f t="shared" si="160"/>
        <v>0</v>
      </c>
      <c r="F823" s="61">
        <f t="shared" si="161"/>
        <v>0</v>
      </c>
      <c r="G823" s="61">
        <f t="shared" si="161"/>
        <v>0</v>
      </c>
      <c r="H823" s="61">
        <f t="shared" si="162"/>
        <v>0</v>
      </c>
      <c r="I823" s="61">
        <f t="shared" si="163"/>
        <v>0</v>
      </c>
      <c r="J823" s="61">
        <f t="shared" si="164"/>
        <v>0</v>
      </c>
      <c r="K823" s="61">
        <f t="shared" si="165"/>
        <v>0</v>
      </c>
      <c r="L823" s="61">
        <f t="shared" si="166"/>
        <v>0</v>
      </c>
      <c r="M823" s="61">
        <f t="shared" ca="1" si="171"/>
        <v>-5.1675284330729718E-3</v>
      </c>
      <c r="N823" s="61">
        <f t="shared" ca="1" si="167"/>
        <v>0</v>
      </c>
      <c r="O823" s="177">
        <f t="shared" ca="1" si="168"/>
        <v>0</v>
      </c>
      <c r="P823" s="61">
        <f t="shared" ca="1" si="169"/>
        <v>0</v>
      </c>
      <c r="Q823" s="61">
        <f t="shared" ca="1" si="170"/>
        <v>0</v>
      </c>
      <c r="R823">
        <f t="shared" ca="1" si="172"/>
        <v>5.1675284330729718E-3</v>
      </c>
    </row>
    <row r="824" spans="2:18">
      <c r="B824"/>
      <c r="C824" s="174"/>
      <c r="D824" s="176">
        <f t="shared" si="160"/>
        <v>0</v>
      </c>
      <c r="E824" s="176">
        <f t="shared" si="160"/>
        <v>0</v>
      </c>
      <c r="F824" s="61">
        <f t="shared" si="161"/>
        <v>0</v>
      </c>
      <c r="G824" s="61">
        <f t="shared" si="161"/>
        <v>0</v>
      </c>
      <c r="H824" s="61">
        <f t="shared" si="162"/>
        <v>0</v>
      </c>
      <c r="I824" s="61">
        <f t="shared" si="163"/>
        <v>0</v>
      </c>
      <c r="J824" s="61">
        <f t="shared" si="164"/>
        <v>0</v>
      </c>
      <c r="K824" s="61">
        <f t="shared" si="165"/>
        <v>0</v>
      </c>
      <c r="L824" s="61">
        <f t="shared" si="166"/>
        <v>0</v>
      </c>
      <c r="M824" s="61">
        <f t="shared" ca="1" si="171"/>
        <v>-5.1675284330729718E-3</v>
      </c>
      <c r="N824" s="61">
        <f t="shared" ca="1" si="167"/>
        <v>0</v>
      </c>
      <c r="O824" s="177">
        <f t="shared" ca="1" si="168"/>
        <v>0</v>
      </c>
      <c r="P824" s="61">
        <f t="shared" ca="1" si="169"/>
        <v>0</v>
      </c>
      <c r="Q824" s="61">
        <f t="shared" ca="1" si="170"/>
        <v>0</v>
      </c>
      <c r="R824">
        <f t="shared" ca="1" si="172"/>
        <v>5.1675284330729718E-3</v>
      </c>
    </row>
    <row r="825" spans="2:18">
      <c r="B825"/>
      <c r="C825" s="174"/>
      <c r="D825" s="176">
        <f t="shared" si="160"/>
        <v>0</v>
      </c>
      <c r="E825" s="176">
        <f t="shared" si="160"/>
        <v>0</v>
      </c>
      <c r="F825" s="61">
        <f t="shared" si="161"/>
        <v>0</v>
      </c>
      <c r="G825" s="61">
        <f t="shared" si="161"/>
        <v>0</v>
      </c>
      <c r="H825" s="61">
        <f t="shared" si="162"/>
        <v>0</v>
      </c>
      <c r="I825" s="61">
        <f t="shared" si="163"/>
        <v>0</v>
      </c>
      <c r="J825" s="61">
        <f t="shared" si="164"/>
        <v>0</v>
      </c>
      <c r="K825" s="61">
        <f t="shared" si="165"/>
        <v>0</v>
      </c>
      <c r="L825" s="61">
        <f t="shared" si="166"/>
        <v>0</v>
      </c>
      <c r="M825" s="61">
        <f t="shared" ca="1" si="171"/>
        <v>-5.1675284330729718E-3</v>
      </c>
      <c r="N825" s="61">
        <f t="shared" ca="1" si="167"/>
        <v>0</v>
      </c>
      <c r="O825" s="177">
        <f t="shared" ca="1" si="168"/>
        <v>0</v>
      </c>
      <c r="P825" s="61">
        <f t="shared" ca="1" si="169"/>
        <v>0</v>
      </c>
      <c r="Q825" s="61">
        <f t="shared" ca="1" si="170"/>
        <v>0</v>
      </c>
      <c r="R825">
        <f t="shared" ca="1" si="172"/>
        <v>5.1675284330729718E-3</v>
      </c>
    </row>
    <row r="826" spans="2:18">
      <c r="B826"/>
      <c r="C826" s="174"/>
      <c r="D826" s="176">
        <f t="shared" si="160"/>
        <v>0</v>
      </c>
      <c r="E826" s="176">
        <f t="shared" si="160"/>
        <v>0</v>
      </c>
      <c r="F826" s="61">
        <f t="shared" si="161"/>
        <v>0</v>
      </c>
      <c r="G826" s="61">
        <f t="shared" si="161"/>
        <v>0</v>
      </c>
      <c r="H826" s="61">
        <f t="shared" si="162"/>
        <v>0</v>
      </c>
      <c r="I826" s="61">
        <f t="shared" si="163"/>
        <v>0</v>
      </c>
      <c r="J826" s="61">
        <f t="shared" si="164"/>
        <v>0</v>
      </c>
      <c r="K826" s="61">
        <f t="shared" si="165"/>
        <v>0</v>
      </c>
      <c r="L826" s="61">
        <f t="shared" si="166"/>
        <v>0</v>
      </c>
      <c r="M826" s="61">
        <f t="shared" ca="1" si="171"/>
        <v>-5.1675284330729718E-3</v>
      </c>
      <c r="N826" s="61">
        <f t="shared" ca="1" si="167"/>
        <v>0</v>
      </c>
      <c r="O826" s="177">
        <f t="shared" ca="1" si="168"/>
        <v>0</v>
      </c>
      <c r="P826" s="61">
        <f t="shared" ca="1" si="169"/>
        <v>0</v>
      </c>
      <c r="Q826" s="61">
        <f t="shared" ca="1" si="170"/>
        <v>0</v>
      </c>
      <c r="R826">
        <f t="shared" ca="1" si="172"/>
        <v>5.1675284330729718E-3</v>
      </c>
    </row>
    <row r="827" spans="2:18">
      <c r="B827"/>
      <c r="C827" s="174"/>
      <c r="D827" s="176">
        <f t="shared" si="160"/>
        <v>0</v>
      </c>
      <c r="E827" s="176">
        <f t="shared" si="160"/>
        <v>0</v>
      </c>
      <c r="F827" s="61">
        <f t="shared" si="161"/>
        <v>0</v>
      </c>
      <c r="G827" s="61">
        <f t="shared" si="161"/>
        <v>0</v>
      </c>
      <c r="H827" s="61">
        <f t="shared" si="162"/>
        <v>0</v>
      </c>
      <c r="I827" s="61">
        <f t="shared" si="163"/>
        <v>0</v>
      </c>
      <c r="J827" s="61">
        <f t="shared" si="164"/>
        <v>0</v>
      </c>
      <c r="K827" s="61">
        <f t="shared" si="165"/>
        <v>0</v>
      </c>
      <c r="L827" s="61">
        <f t="shared" si="166"/>
        <v>0</v>
      </c>
      <c r="M827" s="61">
        <f t="shared" ca="1" si="171"/>
        <v>-5.1675284330729718E-3</v>
      </c>
      <c r="N827" s="61">
        <f t="shared" ca="1" si="167"/>
        <v>0</v>
      </c>
      <c r="O827" s="177">
        <f t="shared" ca="1" si="168"/>
        <v>0</v>
      </c>
      <c r="P827" s="61">
        <f t="shared" ca="1" si="169"/>
        <v>0</v>
      </c>
      <c r="Q827" s="61">
        <f t="shared" ca="1" si="170"/>
        <v>0</v>
      </c>
      <c r="R827">
        <f t="shared" ca="1" si="172"/>
        <v>5.1675284330729718E-3</v>
      </c>
    </row>
    <row r="828" spans="2:18">
      <c r="B828"/>
      <c r="C828" s="174"/>
      <c r="D828" s="176">
        <f t="shared" si="160"/>
        <v>0</v>
      </c>
      <c r="E828" s="176">
        <f t="shared" si="160"/>
        <v>0</v>
      </c>
      <c r="F828" s="61">
        <f t="shared" si="161"/>
        <v>0</v>
      </c>
      <c r="G828" s="61">
        <f t="shared" si="161"/>
        <v>0</v>
      </c>
      <c r="H828" s="61">
        <f t="shared" si="162"/>
        <v>0</v>
      </c>
      <c r="I828" s="61">
        <f t="shared" si="163"/>
        <v>0</v>
      </c>
      <c r="J828" s="61">
        <f t="shared" si="164"/>
        <v>0</v>
      </c>
      <c r="K828" s="61">
        <f t="shared" si="165"/>
        <v>0</v>
      </c>
      <c r="L828" s="61">
        <f t="shared" si="166"/>
        <v>0</v>
      </c>
      <c r="M828" s="61">
        <f t="shared" ca="1" si="171"/>
        <v>-5.1675284330729718E-3</v>
      </c>
      <c r="N828" s="61">
        <f t="shared" ca="1" si="167"/>
        <v>0</v>
      </c>
      <c r="O828" s="177">
        <f t="shared" ca="1" si="168"/>
        <v>0</v>
      </c>
      <c r="P828" s="61">
        <f t="shared" ca="1" si="169"/>
        <v>0</v>
      </c>
      <c r="Q828" s="61">
        <f t="shared" ca="1" si="170"/>
        <v>0</v>
      </c>
      <c r="R828">
        <f t="shared" ca="1" si="172"/>
        <v>5.1675284330729718E-3</v>
      </c>
    </row>
    <row r="829" spans="2:18">
      <c r="B829"/>
      <c r="C829" s="174"/>
      <c r="D829" s="176">
        <f t="shared" si="160"/>
        <v>0</v>
      </c>
      <c r="E829" s="176">
        <f t="shared" si="160"/>
        <v>0</v>
      </c>
      <c r="F829" s="61">
        <f t="shared" si="161"/>
        <v>0</v>
      </c>
      <c r="G829" s="61">
        <f t="shared" si="161"/>
        <v>0</v>
      </c>
      <c r="H829" s="61">
        <f t="shared" si="162"/>
        <v>0</v>
      </c>
      <c r="I829" s="61">
        <f t="shared" si="163"/>
        <v>0</v>
      </c>
      <c r="J829" s="61">
        <f t="shared" si="164"/>
        <v>0</v>
      </c>
      <c r="K829" s="61">
        <f t="shared" si="165"/>
        <v>0</v>
      </c>
      <c r="L829" s="61">
        <f t="shared" si="166"/>
        <v>0</v>
      </c>
      <c r="M829" s="61">
        <f t="shared" ca="1" si="171"/>
        <v>-5.1675284330729718E-3</v>
      </c>
      <c r="N829" s="61">
        <f t="shared" ca="1" si="167"/>
        <v>0</v>
      </c>
      <c r="O829" s="177">
        <f t="shared" ca="1" si="168"/>
        <v>0</v>
      </c>
      <c r="P829" s="61">
        <f t="shared" ca="1" si="169"/>
        <v>0</v>
      </c>
      <c r="Q829" s="61">
        <f t="shared" ca="1" si="170"/>
        <v>0</v>
      </c>
      <c r="R829">
        <f t="shared" ca="1" si="172"/>
        <v>5.1675284330729718E-3</v>
      </c>
    </row>
    <row r="830" spans="2:18">
      <c r="B830"/>
      <c r="C830" s="174"/>
      <c r="D830" s="176">
        <f t="shared" si="160"/>
        <v>0</v>
      </c>
      <c r="E830" s="176">
        <f t="shared" si="160"/>
        <v>0</v>
      </c>
      <c r="F830" s="61">
        <f t="shared" si="161"/>
        <v>0</v>
      </c>
      <c r="G830" s="61">
        <f t="shared" si="161"/>
        <v>0</v>
      </c>
      <c r="H830" s="61">
        <f t="shared" si="162"/>
        <v>0</v>
      </c>
      <c r="I830" s="61">
        <f t="shared" si="163"/>
        <v>0</v>
      </c>
      <c r="J830" s="61">
        <f t="shared" si="164"/>
        <v>0</v>
      </c>
      <c r="K830" s="61">
        <f t="shared" si="165"/>
        <v>0</v>
      </c>
      <c r="L830" s="61">
        <f t="shared" si="166"/>
        <v>0</v>
      </c>
      <c r="M830" s="61">
        <f t="shared" ca="1" si="171"/>
        <v>-5.1675284330729718E-3</v>
      </c>
      <c r="N830" s="61">
        <f t="shared" ca="1" si="167"/>
        <v>0</v>
      </c>
      <c r="O830" s="177">
        <f t="shared" ca="1" si="168"/>
        <v>0</v>
      </c>
      <c r="P830" s="61">
        <f t="shared" ca="1" si="169"/>
        <v>0</v>
      </c>
      <c r="Q830" s="61">
        <f t="shared" ca="1" si="170"/>
        <v>0</v>
      </c>
      <c r="R830">
        <f t="shared" ca="1" si="172"/>
        <v>5.1675284330729718E-3</v>
      </c>
    </row>
    <row r="831" spans="2:18">
      <c r="B831"/>
      <c r="C831" s="174"/>
      <c r="D831" s="176">
        <f t="shared" si="160"/>
        <v>0</v>
      </c>
      <c r="E831" s="176">
        <f t="shared" si="160"/>
        <v>0</v>
      </c>
      <c r="F831" s="61">
        <f t="shared" si="161"/>
        <v>0</v>
      </c>
      <c r="G831" s="61">
        <f t="shared" si="161"/>
        <v>0</v>
      </c>
      <c r="H831" s="61">
        <f t="shared" si="162"/>
        <v>0</v>
      </c>
      <c r="I831" s="61">
        <f t="shared" si="163"/>
        <v>0</v>
      </c>
      <c r="J831" s="61">
        <f t="shared" si="164"/>
        <v>0</v>
      </c>
      <c r="K831" s="61">
        <f t="shared" si="165"/>
        <v>0</v>
      </c>
      <c r="L831" s="61">
        <f t="shared" si="166"/>
        <v>0</v>
      </c>
      <c r="M831" s="61">
        <f t="shared" ca="1" si="171"/>
        <v>-5.1675284330729718E-3</v>
      </c>
      <c r="N831" s="61">
        <f t="shared" ca="1" si="167"/>
        <v>0</v>
      </c>
      <c r="O831" s="177">
        <f t="shared" ca="1" si="168"/>
        <v>0</v>
      </c>
      <c r="P831" s="61">
        <f t="shared" ca="1" si="169"/>
        <v>0</v>
      </c>
      <c r="Q831" s="61">
        <f t="shared" ca="1" si="170"/>
        <v>0</v>
      </c>
      <c r="R831">
        <f t="shared" ca="1" si="172"/>
        <v>5.1675284330729718E-3</v>
      </c>
    </row>
    <row r="832" spans="2:18">
      <c r="B832"/>
      <c r="C832" s="174"/>
      <c r="D832" s="176">
        <f t="shared" si="160"/>
        <v>0</v>
      </c>
      <c r="E832" s="176">
        <f t="shared" si="160"/>
        <v>0</v>
      </c>
      <c r="F832" s="61">
        <f t="shared" si="161"/>
        <v>0</v>
      </c>
      <c r="G832" s="61">
        <f t="shared" si="161"/>
        <v>0</v>
      </c>
      <c r="H832" s="61">
        <f t="shared" si="162"/>
        <v>0</v>
      </c>
      <c r="I832" s="61">
        <f t="shared" si="163"/>
        <v>0</v>
      </c>
      <c r="J832" s="61">
        <f t="shared" si="164"/>
        <v>0</v>
      </c>
      <c r="K832" s="61">
        <f t="shared" si="165"/>
        <v>0</v>
      </c>
      <c r="L832" s="61">
        <f t="shared" si="166"/>
        <v>0</v>
      </c>
      <c r="M832" s="61">
        <f t="shared" ca="1" si="171"/>
        <v>-5.1675284330729718E-3</v>
      </c>
      <c r="N832" s="61">
        <f t="shared" ca="1" si="167"/>
        <v>0</v>
      </c>
      <c r="O832" s="177">
        <f t="shared" ca="1" si="168"/>
        <v>0</v>
      </c>
      <c r="P832" s="61">
        <f t="shared" ca="1" si="169"/>
        <v>0</v>
      </c>
      <c r="Q832" s="61">
        <f t="shared" ca="1" si="170"/>
        <v>0</v>
      </c>
      <c r="R832">
        <f t="shared" ca="1" si="172"/>
        <v>5.1675284330729718E-3</v>
      </c>
    </row>
    <row r="833" spans="2:18">
      <c r="B833"/>
      <c r="C833" s="174"/>
      <c r="D833" s="176">
        <f t="shared" si="160"/>
        <v>0</v>
      </c>
      <c r="E833" s="176">
        <f t="shared" si="160"/>
        <v>0</v>
      </c>
      <c r="F833" s="61">
        <f t="shared" si="161"/>
        <v>0</v>
      </c>
      <c r="G833" s="61">
        <f t="shared" si="161"/>
        <v>0</v>
      </c>
      <c r="H833" s="61">
        <f t="shared" si="162"/>
        <v>0</v>
      </c>
      <c r="I833" s="61">
        <f t="shared" si="163"/>
        <v>0</v>
      </c>
      <c r="J833" s="61">
        <f t="shared" si="164"/>
        <v>0</v>
      </c>
      <c r="K833" s="61">
        <f t="shared" si="165"/>
        <v>0</v>
      </c>
      <c r="L833" s="61">
        <f t="shared" si="166"/>
        <v>0</v>
      </c>
      <c r="M833" s="61">
        <f t="shared" ca="1" si="171"/>
        <v>-5.1675284330729718E-3</v>
      </c>
      <c r="N833" s="61">
        <f t="shared" ca="1" si="167"/>
        <v>0</v>
      </c>
      <c r="O833" s="177">
        <f t="shared" ca="1" si="168"/>
        <v>0</v>
      </c>
      <c r="P833" s="61">
        <f t="shared" ca="1" si="169"/>
        <v>0</v>
      </c>
      <c r="Q833" s="61">
        <f t="shared" ca="1" si="170"/>
        <v>0</v>
      </c>
      <c r="R833">
        <f t="shared" ca="1" si="172"/>
        <v>5.1675284330729718E-3</v>
      </c>
    </row>
    <row r="834" spans="2:18">
      <c r="B834"/>
      <c r="C834" s="174"/>
      <c r="D834" s="176">
        <f t="shared" si="160"/>
        <v>0</v>
      </c>
      <c r="E834" s="176">
        <f t="shared" si="160"/>
        <v>0</v>
      </c>
      <c r="F834" s="61">
        <f t="shared" si="161"/>
        <v>0</v>
      </c>
      <c r="G834" s="61">
        <f t="shared" si="161"/>
        <v>0</v>
      </c>
      <c r="H834" s="61">
        <f t="shared" si="162"/>
        <v>0</v>
      </c>
      <c r="I834" s="61">
        <f t="shared" si="163"/>
        <v>0</v>
      </c>
      <c r="J834" s="61">
        <f t="shared" si="164"/>
        <v>0</v>
      </c>
      <c r="K834" s="61">
        <f t="shared" si="165"/>
        <v>0</v>
      </c>
      <c r="L834" s="61">
        <f t="shared" si="166"/>
        <v>0</v>
      </c>
      <c r="M834" s="61">
        <f t="shared" ca="1" si="171"/>
        <v>-5.1675284330729718E-3</v>
      </c>
      <c r="N834" s="61">
        <f t="shared" ca="1" si="167"/>
        <v>0</v>
      </c>
      <c r="O834" s="177">
        <f t="shared" ca="1" si="168"/>
        <v>0</v>
      </c>
      <c r="P834" s="61">
        <f t="shared" ca="1" si="169"/>
        <v>0</v>
      </c>
      <c r="Q834" s="61">
        <f t="shared" ca="1" si="170"/>
        <v>0</v>
      </c>
      <c r="R834">
        <f t="shared" ca="1" si="172"/>
        <v>5.1675284330729718E-3</v>
      </c>
    </row>
    <row r="835" spans="2:18">
      <c r="B835"/>
      <c r="C835" s="174"/>
      <c r="D835" s="176">
        <f t="shared" si="160"/>
        <v>0</v>
      </c>
      <c r="E835" s="176">
        <f t="shared" si="160"/>
        <v>0</v>
      </c>
      <c r="F835" s="61">
        <f t="shared" si="161"/>
        <v>0</v>
      </c>
      <c r="G835" s="61">
        <f t="shared" si="161"/>
        <v>0</v>
      </c>
      <c r="H835" s="61">
        <f t="shared" si="162"/>
        <v>0</v>
      </c>
      <c r="I835" s="61">
        <f t="shared" si="163"/>
        <v>0</v>
      </c>
      <c r="J835" s="61">
        <f t="shared" si="164"/>
        <v>0</v>
      </c>
      <c r="K835" s="61">
        <f t="shared" si="165"/>
        <v>0</v>
      </c>
      <c r="L835" s="61">
        <f t="shared" si="166"/>
        <v>0</v>
      </c>
      <c r="M835" s="61">
        <f t="shared" ca="1" si="171"/>
        <v>-5.1675284330729718E-3</v>
      </c>
      <c r="N835" s="61">
        <f t="shared" ca="1" si="167"/>
        <v>0</v>
      </c>
      <c r="O835" s="177">
        <f t="shared" ca="1" si="168"/>
        <v>0</v>
      </c>
      <c r="P835" s="61">
        <f t="shared" ca="1" si="169"/>
        <v>0</v>
      </c>
      <c r="Q835" s="61">
        <f t="shared" ca="1" si="170"/>
        <v>0</v>
      </c>
      <c r="R835">
        <f t="shared" ca="1" si="172"/>
        <v>5.1675284330729718E-3</v>
      </c>
    </row>
    <row r="836" spans="2:18">
      <c r="B836"/>
      <c r="C836" s="174"/>
      <c r="D836" s="176">
        <f t="shared" si="160"/>
        <v>0</v>
      </c>
      <c r="E836" s="176">
        <f t="shared" si="160"/>
        <v>0</v>
      </c>
      <c r="F836" s="61">
        <f t="shared" si="161"/>
        <v>0</v>
      </c>
      <c r="G836" s="61">
        <f t="shared" si="161"/>
        <v>0</v>
      </c>
      <c r="H836" s="61">
        <f t="shared" si="162"/>
        <v>0</v>
      </c>
      <c r="I836" s="61">
        <f t="shared" si="163"/>
        <v>0</v>
      </c>
      <c r="J836" s="61">
        <f t="shared" si="164"/>
        <v>0</v>
      </c>
      <c r="K836" s="61">
        <f t="shared" si="165"/>
        <v>0</v>
      </c>
      <c r="L836" s="61">
        <f t="shared" si="166"/>
        <v>0</v>
      </c>
      <c r="M836" s="61">
        <f t="shared" ca="1" si="171"/>
        <v>-5.1675284330729718E-3</v>
      </c>
      <c r="N836" s="61">
        <f t="shared" ca="1" si="167"/>
        <v>0</v>
      </c>
      <c r="O836" s="177">
        <f t="shared" ca="1" si="168"/>
        <v>0</v>
      </c>
      <c r="P836" s="61">
        <f t="shared" ca="1" si="169"/>
        <v>0</v>
      </c>
      <c r="Q836" s="61">
        <f t="shared" ca="1" si="170"/>
        <v>0</v>
      </c>
      <c r="R836">
        <f t="shared" ca="1" si="172"/>
        <v>5.1675284330729718E-3</v>
      </c>
    </row>
    <row r="837" spans="2:18">
      <c r="B837"/>
      <c r="C837" s="174"/>
      <c r="D837" s="176">
        <f t="shared" si="160"/>
        <v>0</v>
      </c>
      <c r="E837" s="176">
        <f t="shared" si="160"/>
        <v>0</v>
      </c>
      <c r="F837" s="61">
        <f t="shared" si="161"/>
        <v>0</v>
      </c>
      <c r="G837" s="61">
        <f t="shared" si="161"/>
        <v>0</v>
      </c>
      <c r="H837" s="61">
        <f t="shared" si="162"/>
        <v>0</v>
      </c>
      <c r="I837" s="61">
        <f t="shared" si="163"/>
        <v>0</v>
      </c>
      <c r="J837" s="61">
        <f t="shared" si="164"/>
        <v>0</v>
      </c>
      <c r="K837" s="61">
        <f t="shared" si="165"/>
        <v>0</v>
      </c>
      <c r="L837" s="61">
        <f t="shared" si="166"/>
        <v>0</v>
      </c>
      <c r="M837" s="61">
        <f t="shared" ca="1" si="171"/>
        <v>-5.1675284330729718E-3</v>
      </c>
      <c r="N837" s="61">
        <f t="shared" ca="1" si="167"/>
        <v>0</v>
      </c>
      <c r="O837" s="177">
        <f t="shared" ca="1" si="168"/>
        <v>0</v>
      </c>
      <c r="P837" s="61">
        <f t="shared" ca="1" si="169"/>
        <v>0</v>
      </c>
      <c r="Q837" s="61">
        <f t="shared" ca="1" si="170"/>
        <v>0</v>
      </c>
      <c r="R837">
        <f t="shared" ca="1" si="172"/>
        <v>5.1675284330729718E-3</v>
      </c>
    </row>
    <row r="838" spans="2:18">
      <c r="B838"/>
      <c r="C838" s="174"/>
      <c r="D838" s="176">
        <f t="shared" si="160"/>
        <v>0</v>
      </c>
      <c r="E838" s="176">
        <f t="shared" si="160"/>
        <v>0</v>
      </c>
      <c r="F838" s="61">
        <f t="shared" si="161"/>
        <v>0</v>
      </c>
      <c r="G838" s="61">
        <f t="shared" si="161"/>
        <v>0</v>
      </c>
      <c r="H838" s="61">
        <f t="shared" si="162"/>
        <v>0</v>
      </c>
      <c r="I838" s="61">
        <f t="shared" si="163"/>
        <v>0</v>
      </c>
      <c r="J838" s="61">
        <f t="shared" si="164"/>
        <v>0</v>
      </c>
      <c r="K838" s="61">
        <f t="shared" si="165"/>
        <v>0</v>
      </c>
      <c r="L838" s="61">
        <f t="shared" si="166"/>
        <v>0</v>
      </c>
      <c r="M838" s="61">
        <f t="shared" ca="1" si="171"/>
        <v>-5.1675284330729718E-3</v>
      </c>
      <c r="N838" s="61">
        <f t="shared" ca="1" si="167"/>
        <v>0</v>
      </c>
      <c r="O838" s="177">
        <f t="shared" ca="1" si="168"/>
        <v>0</v>
      </c>
      <c r="P838" s="61">
        <f t="shared" ca="1" si="169"/>
        <v>0</v>
      </c>
      <c r="Q838" s="61">
        <f t="shared" ca="1" si="170"/>
        <v>0</v>
      </c>
      <c r="R838">
        <f t="shared" ca="1" si="172"/>
        <v>5.1675284330729718E-3</v>
      </c>
    </row>
    <row r="839" spans="2:18">
      <c r="B839"/>
      <c r="C839" s="174"/>
      <c r="D839" s="176">
        <f t="shared" si="160"/>
        <v>0</v>
      </c>
      <c r="E839" s="176">
        <f t="shared" si="160"/>
        <v>0</v>
      </c>
      <c r="F839" s="61">
        <f t="shared" si="161"/>
        <v>0</v>
      </c>
      <c r="G839" s="61">
        <f t="shared" si="161"/>
        <v>0</v>
      </c>
      <c r="H839" s="61">
        <f t="shared" si="162"/>
        <v>0</v>
      </c>
      <c r="I839" s="61">
        <f t="shared" si="163"/>
        <v>0</v>
      </c>
      <c r="J839" s="61">
        <f t="shared" si="164"/>
        <v>0</v>
      </c>
      <c r="K839" s="61">
        <f t="shared" si="165"/>
        <v>0</v>
      </c>
      <c r="L839" s="61">
        <f t="shared" si="166"/>
        <v>0</v>
      </c>
      <c r="M839" s="61">
        <f t="shared" ca="1" si="171"/>
        <v>-5.1675284330729718E-3</v>
      </c>
      <c r="N839" s="61">
        <f t="shared" ca="1" si="167"/>
        <v>0</v>
      </c>
      <c r="O839" s="177">
        <f t="shared" ca="1" si="168"/>
        <v>0</v>
      </c>
      <c r="P839" s="61">
        <f t="shared" ca="1" si="169"/>
        <v>0</v>
      </c>
      <c r="Q839" s="61">
        <f t="shared" ca="1" si="170"/>
        <v>0</v>
      </c>
      <c r="R839">
        <f t="shared" ca="1" si="172"/>
        <v>5.1675284330729718E-3</v>
      </c>
    </row>
    <row r="840" spans="2:18">
      <c r="B840"/>
      <c r="C840" s="174"/>
      <c r="D840" s="176">
        <f t="shared" si="160"/>
        <v>0</v>
      </c>
      <c r="E840" s="176">
        <f t="shared" si="160"/>
        <v>0</v>
      </c>
      <c r="F840" s="61">
        <f t="shared" si="161"/>
        <v>0</v>
      </c>
      <c r="G840" s="61">
        <f t="shared" si="161"/>
        <v>0</v>
      </c>
      <c r="H840" s="61">
        <f t="shared" si="162"/>
        <v>0</v>
      </c>
      <c r="I840" s="61">
        <f t="shared" si="163"/>
        <v>0</v>
      </c>
      <c r="J840" s="61">
        <f t="shared" si="164"/>
        <v>0</v>
      </c>
      <c r="K840" s="61">
        <f t="shared" si="165"/>
        <v>0</v>
      </c>
      <c r="L840" s="61">
        <f t="shared" si="166"/>
        <v>0</v>
      </c>
      <c r="M840" s="61">
        <f t="shared" ca="1" si="171"/>
        <v>-5.1675284330729718E-3</v>
      </c>
      <c r="N840" s="61">
        <f t="shared" ca="1" si="167"/>
        <v>0</v>
      </c>
      <c r="O840" s="177">
        <f t="shared" ca="1" si="168"/>
        <v>0</v>
      </c>
      <c r="P840" s="61">
        <f t="shared" ca="1" si="169"/>
        <v>0</v>
      </c>
      <c r="Q840" s="61">
        <f t="shared" ca="1" si="170"/>
        <v>0</v>
      </c>
      <c r="R840">
        <f t="shared" ca="1" si="172"/>
        <v>5.1675284330729718E-3</v>
      </c>
    </row>
    <row r="841" spans="2:18">
      <c r="B841"/>
      <c r="C841" s="174"/>
      <c r="D841" s="176">
        <f t="shared" si="160"/>
        <v>0</v>
      </c>
      <c r="E841" s="176">
        <f t="shared" si="160"/>
        <v>0</v>
      </c>
      <c r="F841" s="61">
        <f t="shared" si="161"/>
        <v>0</v>
      </c>
      <c r="G841" s="61">
        <f t="shared" si="161"/>
        <v>0</v>
      </c>
      <c r="H841" s="61">
        <f t="shared" si="162"/>
        <v>0</v>
      </c>
      <c r="I841" s="61">
        <f t="shared" si="163"/>
        <v>0</v>
      </c>
      <c r="J841" s="61">
        <f t="shared" si="164"/>
        <v>0</v>
      </c>
      <c r="K841" s="61">
        <f t="shared" si="165"/>
        <v>0</v>
      </c>
      <c r="L841" s="61">
        <f t="shared" si="166"/>
        <v>0</v>
      </c>
      <c r="M841" s="61">
        <f t="shared" ca="1" si="171"/>
        <v>-5.1675284330729718E-3</v>
      </c>
      <c r="N841" s="61">
        <f t="shared" ca="1" si="167"/>
        <v>0</v>
      </c>
      <c r="O841" s="177">
        <f t="shared" ca="1" si="168"/>
        <v>0</v>
      </c>
      <c r="P841" s="61">
        <f t="shared" ca="1" si="169"/>
        <v>0</v>
      </c>
      <c r="Q841" s="61">
        <f t="shared" ca="1" si="170"/>
        <v>0</v>
      </c>
      <c r="R841">
        <f t="shared" ca="1" si="172"/>
        <v>5.1675284330729718E-3</v>
      </c>
    </row>
    <row r="842" spans="2:18">
      <c r="B842"/>
      <c r="C842" s="174"/>
      <c r="D842" s="176">
        <f t="shared" si="160"/>
        <v>0</v>
      </c>
      <c r="E842" s="176">
        <f t="shared" si="160"/>
        <v>0</v>
      </c>
      <c r="F842" s="61">
        <f t="shared" si="161"/>
        <v>0</v>
      </c>
      <c r="G842" s="61">
        <f t="shared" si="161"/>
        <v>0</v>
      </c>
      <c r="H842" s="61">
        <f t="shared" si="162"/>
        <v>0</v>
      </c>
      <c r="I842" s="61">
        <f t="shared" si="163"/>
        <v>0</v>
      </c>
      <c r="J842" s="61">
        <f t="shared" si="164"/>
        <v>0</v>
      </c>
      <c r="K842" s="61">
        <f t="shared" si="165"/>
        <v>0</v>
      </c>
      <c r="L842" s="61">
        <f t="shared" si="166"/>
        <v>0</v>
      </c>
      <c r="M842" s="61">
        <f t="shared" ca="1" si="171"/>
        <v>-5.1675284330729718E-3</v>
      </c>
      <c r="N842" s="61">
        <f t="shared" ca="1" si="167"/>
        <v>0</v>
      </c>
      <c r="O842" s="177">
        <f t="shared" ca="1" si="168"/>
        <v>0</v>
      </c>
      <c r="P842" s="61">
        <f t="shared" ca="1" si="169"/>
        <v>0</v>
      </c>
      <c r="Q842" s="61">
        <f t="shared" ca="1" si="170"/>
        <v>0</v>
      </c>
      <c r="R842">
        <f t="shared" ca="1" si="172"/>
        <v>5.1675284330729718E-3</v>
      </c>
    </row>
    <row r="843" spans="2:18">
      <c r="B843"/>
      <c r="C843" s="174"/>
      <c r="D843" s="176">
        <f t="shared" si="160"/>
        <v>0</v>
      </c>
      <c r="E843" s="176">
        <f t="shared" si="160"/>
        <v>0</v>
      </c>
      <c r="F843" s="61">
        <f t="shared" si="161"/>
        <v>0</v>
      </c>
      <c r="G843" s="61">
        <f t="shared" si="161"/>
        <v>0</v>
      </c>
      <c r="H843" s="61">
        <f t="shared" si="162"/>
        <v>0</v>
      </c>
      <c r="I843" s="61">
        <f t="shared" si="163"/>
        <v>0</v>
      </c>
      <c r="J843" s="61">
        <f t="shared" si="164"/>
        <v>0</v>
      </c>
      <c r="K843" s="61">
        <f t="shared" si="165"/>
        <v>0</v>
      </c>
      <c r="L843" s="61">
        <f t="shared" si="166"/>
        <v>0</v>
      </c>
      <c r="M843" s="61">
        <f t="shared" ca="1" si="171"/>
        <v>-5.1675284330729718E-3</v>
      </c>
      <c r="N843" s="61">
        <f t="shared" ca="1" si="167"/>
        <v>0</v>
      </c>
      <c r="O843" s="177">
        <f t="shared" ca="1" si="168"/>
        <v>0</v>
      </c>
      <c r="P843" s="61">
        <f t="shared" ca="1" si="169"/>
        <v>0</v>
      </c>
      <c r="Q843" s="61">
        <f t="shared" ca="1" si="170"/>
        <v>0</v>
      </c>
      <c r="R843">
        <f t="shared" ca="1" si="172"/>
        <v>5.1675284330729718E-3</v>
      </c>
    </row>
    <row r="844" spans="2:18">
      <c r="B844"/>
      <c r="C844" s="174"/>
      <c r="D844" s="176">
        <f t="shared" si="160"/>
        <v>0</v>
      </c>
      <c r="E844" s="176">
        <f t="shared" si="160"/>
        <v>0</v>
      </c>
      <c r="F844" s="61">
        <f t="shared" si="161"/>
        <v>0</v>
      </c>
      <c r="G844" s="61">
        <f t="shared" si="161"/>
        <v>0</v>
      </c>
      <c r="H844" s="61">
        <f t="shared" si="162"/>
        <v>0</v>
      </c>
      <c r="I844" s="61">
        <f t="shared" si="163"/>
        <v>0</v>
      </c>
      <c r="J844" s="61">
        <f t="shared" si="164"/>
        <v>0</v>
      </c>
      <c r="K844" s="61">
        <f t="shared" si="165"/>
        <v>0</v>
      </c>
      <c r="L844" s="61">
        <f t="shared" si="166"/>
        <v>0</v>
      </c>
      <c r="M844" s="61">
        <f t="shared" ca="1" si="171"/>
        <v>-5.1675284330729718E-3</v>
      </c>
      <c r="N844" s="61">
        <f t="shared" ca="1" si="167"/>
        <v>0</v>
      </c>
      <c r="O844" s="177">
        <f t="shared" ca="1" si="168"/>
        <v>0</v>
      </c>
      <c r="P844" s="61">
        <f t="shared" ca="1" si="169"/>
        <v>0</v>
      </c>
      <c r="Q844" s="61">
        <f t="shared" ca="1" si="170"/>
        <v>0</v>
      </c>
      <c r="R844">
        <f t="shared" ca="1" si="172"/>
        <v>5.1675284330729718E-3</v>
      </c>
    </row>
    <row r="845" spans="2:18">
      <c r="B845"/>
      <c r="C845" s="174"/>
      <c r="D845" s="176">
        <f t="shared" si="160"/>
        <v>0</v>
      </c>
      <c r="E845" s="176">
        <f t="shared" si="160"/>
        <v>0</v>
      </c>
      <c r="F845" s="61">
        <f t="shared" si="161"/>
        <v>0</v>
      </c>
      <c r="G845" s="61">
        <f t="shared" si="161"/>
        <v>0</v>
      </c>
      <c r="H845" s="61">
        <f t="shared" si="162"/>
        <v>0</v>
      </c>
      <c r="I845" s="61">
        <f t="shared" si="163"/>
        <v>0</v>
      </c>
      <c r="J845" s="61">
        <f t="shared" si="164"/>
        <v>0</v>
      </c>
      <c r="K845" s="61">
        <f t="shared" si="165"/>
        <v>0</v>
      </c>
      <c r="L845" s="61">
        <f t="shared" si="166"/>
        <v>0</v>
      </c>
      <c r="M845" s="61">
        <f t="shared" ca="1" si="171"/>
        <v>-5.1675284330729718E-3</v>
      </c>
      <c r="N845" s="61">
        <f t="shared" ca="1" si="167"/>
        <v>0</v>
      </c>
      <c r="O845" s="177">
        <f t="shared" ca="1" si="168"/>
        <v>0</v>
      </c>
      <c r="P845" s="61">
        <f t="shared" ca="1" si="169"/>
        <v>0</v>
      </c>
      <c r="Q845" s="61">
        <f t="shared" ca="1" si="170"/>
        <v>0</v>
      </c>
      <c r="R845">
        <f t="shared" ca="1" si="172"/>
        <v>5.1675284330729718E-3</v>
      </c>
    </row>
    <row r="846" spans="2:18">
      <c r="B846"/>
      <c r="C846" s="174"/>
      <c r="D846" s="176">
        <f t="shared" si="160"/>
        <v>0</v>
      </c>
      <c r="E846" s="176">
        <f t="shared" si="160"/>
        <v>0</v>
      </c>
      <c r="F846" s="61">
        <f t="shared" si="161"/>
        <v>0</v>
      </c>
      <c r="G846" s="61">
        <f t="shared" si="161"/>
        <v>0</v>
      </c>
      <c r="H846" s="61">
        <f t="shared" si="162"/>
        <v>0</v>
      </c>
      <c r="I846" s="61">
        <f t="shared" si="163"/>
        <v>0</v>
      </c>
      <c r="J846" s="61">
        <f t="shared" si="164"/>
        <v>0</v>
      </c>
      <c r="K846" s="61">
        <f t="shared" si="165"/>
        <v>0</v>
      </c>
      <c r="L846" s="61">
        <f t="shared" si="166"/>
        <v>0</v>
      </c>
      <c r="M846" s="61">
        <f t="shared" ca="1" si="171"/>
        <v>-5.1675284330729718E-3</v>
      </c>
      <c r="N846" s="61">
        <f t="shared" ca="1" si="167"/>
        <v>0</v>
      </c>
      <c r="O846" s="177">
        <f t="shared" ca="1" si="168"/>
        <v>0</v>
      </c>
      <c r="P846" s="61">
        <f t="shared" ca="1" si="169"/>
        <v>0</v>
      </c>
      <c r="Q846" s="61">
        <f t="shared" ca="1" si="170"/>
        <v>0</v>
      </c>
      <c r="R846">
        <f t="shared" ca="1" si="172"/>
        <v>5.1675284330729718E-3</v>
      </c>
    </row>
    <row r="847" spans="2:18">
      <c r="B847"/>
      <c r="C847" s="174"/>
      <c r="D847" s="176">
        <f t="shared" ref="D847:E910" si="173">A847/A$18</f>
        <v>0</v>
      </c>
      <c r="E847" s="176">
        <f t="shared" si="173"/>
        <v>0</v>
      </c>
      <c r="F847" s="61">
        <f t="shared" ref="F847:G910" si="174">$C847*D847</f>
        <v>0</v>
      </c>
      <c r="G847" s="61">
        <f t="shared" si="174"/>
        <v>0</v>
      </c>
      <c r="H847" s="61">
        <f t="shared" si="162"/>
        <v>0</v>
      </c>
      <c r="I847" s="61">
        <f t="shared" si="163"/>
        <v>0</v>
      </c>
      <c r="J847" s="61">
        <f t="shared" si="164"/>
        <v>0</v>
      </c>
      <c r="K847" s="61">
        <f t="shared" si="165"/>
        <v>0</v>
      </c>
      <c r="L847" s="61">
        <f t="shared" si="166"/>
        <v>0</v>
      </c>
      <c r="M847" s="61">
        <f t="shared" ca="1" si="171"/>
        <v>-5.1675284330729718E-3</v>
      </c>
      <c r="N847" s="61">
        <f t="shared" ca="1" si="167"/>
        <v>0</v>
      </c>
      <c r="O847" s="177">
        <f t="shared" ca="1" si="168"/>
        <v>0</v>
      </c>
      <c r="P847" s="61">
        <f t="shared" ca="1" si="169"/>
        <v>0</v>
      </c>
      <c r="Q847" s="61">
        <f t="shared" ca="1" si="170"/>
        <v>0</v>
      </c>
      <c r="R847">
        <f t="shared" ca="1" si="172"/>
        <v>5.1675284330729718E-3</v>
      </c>
    </row>
    <row r="848" spans="2:18">
      <c r="B848"/>
      <c r="C848" s="174"/>
      <c r="D848" s="176">
        <f t="shared" si="173"/>
        <v>0</v>
      </c>
      <c r="E848" s="176">
        <f t="shared" si="173"/>
        <v>0</v>
      </c>
      <c r="F848" s="61">
        <f t="shared" si="174"/>
        <v>0</v>
      </c>
      <c r="G848" s="61">
        <f t="shared" si="174"/>
        <v>0</v>
      </c>
      <c r="H848" s="61">
        <f t="shared" ref="H848:H911" si="175">C848*D848*D848</f>
        <v>0</v>
      </c>
      <c r="I848" s="61">
        <f t="shared" ref="I848:I911" si="176">C848*D848*D848*D848</f>
        <v>0</v>
      </c>
      <c r="J848" s="61">
        <f t="shared" ref="J848:J911" si="177">C848*D848*D848*D848*D848</f>
        <v>0</v>
      </c>
      <c r="K848" s="61">
        <f t="shared" ref="K848:K911" si="178">C848*E848*D848</f>
        <v>0</v>
      </c>
      <c r="L848" s="61">
        <f t="shared" ref="L848:L911" si="179">C848*E848*D848*D848</f>
        <v>0</v>
      </c>
      <c r="M848" s="61">
        <f t="shared" ca="1" si="171"/>
        <v>-5.1675284330729718E-3</v>
      </c>
      <c r="N848" s="61">
        <f t="shared" ref="N848:N911" ca="1" si="180">C848*(M848-E848)^2</f>
        <v>0</v>
      </c>
      <c r="O848" s="177">
        <f t="shared" ref="O848:O911" ca="1" si="181">(C848*O$1-O$2*F848+O$3*H848)^2</f>
        <v>0</v>
      </c>
      <c r="P848" s="61">
        <f t="shared" ref="P848:P911" ca="1" si="182">(-C848*O$2+O$4*F848-O$5*H848)^2</f>
        <v>0</v>
      </c>
      <c r="Q848" s="61">
        <f t="shared" ref="Q848:Q911" ca="1" si="183">+(C848*O$3-F848*O$5+H848*O$6)^2</f>
        <v>0</v>
      </c>
      <c r="R848">
        <f t="shared" ca="1" si="172"/>
        <v>5.1675284330729718E-3</v>
      </c>
    </row>
    <row r="849" spans="2:18">
      <c r="B849"/>
      <c r="C849" s="174"/>
      <c r="D849" s="176">
        <f t="shared" si="173"/>
        <v>0</v>
      </c>
      <c r="E849" s="176">
        <f t="shared" si="173"/>
        <v>0</v>
      </c>
      <c r="F849" s="61">
        <f t="shared" si="174"/>
        <v>0</v>
      </c>
      <c r="G849" s="61">
        <f t="shared" si="174"/>
        <v>0</v>
      </c>
      <c r="H849" s="61">
        <f t="shared" si="175"/>
        <v>0</v>
      </c>
      <c r="I849" s="61">
        <f t="shared" si="176"/>
        <v>0</v>
      </c>
      <c r="J849" s="61">
        <f t="shared" si="177"/>
        <v>0</v>
      </c>
      <c r="K849" s="61">
        <f t="shared" si="178"/>
        <v>0</v>
      </c>
      <c r="L849" s="61">
        <f t="shared" si="179"/>
        <v>0</v>
      </c>
      <c r="M849" s="61">
        <f t="shared" ca="1" si="171"/>
        <v>-5.1675284330729718E-3</v>
      </c>
      <c r="N849" s="61">
        <f t="shared" ca="1" si="180"/>
        <v>0</v>
      </c>
      <c r="O849" s="177">
        <f t="shared" ca="1" si="181"/>
        <v>0</v>
      </c>
      <c r="P849" s="61">
        <f t="shared" ca="1" si="182"/>
        <v>0</v>
      </c>
      <c r="Q849" s="61">
        <f t="shared" ca="1" si="183"/>
        <v>0</v>
      </c>
      <c r="R849">
        <f t="shared" ca="1" si="172"/>
        <v>5.1675284330729718E-3</v>
      </c>
    </row>
    <row r="850" spans="2:18">
      <c r="B850"/>
      <c r="C850" s="174"/>
      <c r="D850" s="176">
        <f t="shared" si="173"/>
        <v>0</v>
      </c>
      <c r="E850" s="176">
        <f t="shared" si="173"/>
        <v>0</v>
      </c>
      <c r="F850" s="61">
        <f t="shared" si="174"/>
        <v>0</v>
      </c>
      <c r="G850" s="61">
        <f t="shared" si="174"/>
        <v>0</v>
      </c>
      <c r="H850" s="61">
        <f t="shared" si="175"/>
        <v>0</v>
      </c>
      <c r="I850" s="61">
        <f t="shared" si="176"/>
        <v>0</v>
      </c>
      <c r="J850" s="61">
        <f t="shared" si="177"/>
        <v>0</v>
      </c>
      <c r="K850" s="61">
        <f t="shared" si="178"/>
        <v>0</v>
      </c>
      <c r="L850" s="61">
        <f t="shared" si="179"/>
        <v>0</v>
      </c>
      <c r="M850" s="61">
        <f t="shared" ca="1" si="171"/>
        <v>-5.1675284330729718E-3</v>
      </c>
      <c r="N850" s="61">
        <f t="shared" ca="1" si="180"/>
        <v>0</v>
      </c>
      <c r="O850" s="177">
        <f t="shared" ca="1" si="181"/>
        <v>0</v>
      </c>
      <c r="P850" s="61">
        <f t="shared" ca="1" si="182"/>
        <v>0</v>
      </c>
      <c r="Q850" s="61">
        <f t="shared" ca="1" si="183"/>
        <v>0</v>
      </c>
      <c r="R850">
        <f t="shared" ca="1" si="172"/>
        <v>5.1675284330729718E-3</v>
      </c>
    </row>
    <row r="851" spans="2:18">
      <c r="B851"/>
      <c r="C851" s="174"/>
      <c r="D851" s="176">
        <f t="shared" si="173"/>
        <v>0</v>
      </c>
      <c r="E851" s="176">
        <f t="shared" si="173"/>
        <v>0</v>
      </c>
      <c r="F851" s="61">
        <f t="shared" si="174"/>
        <v>0</v>
      </c>
      <c r="G851" s="61">
        <f t="shared" si="174"/>
        <v>0</v>
      </c>
      <c r="H851" s="61">
        <f t="shared" si="175"/>
        <v>0</v>
      </c>
      <c r="I851" s="61">
        <f t="shared" si="176"/>
        <v>0</v>
      </c>
      <c r="J851" s="61">
        <f t="shared" si="177"/>
        <v>0</v>
      </c>
      <c r="K851" s="61">
        <f t="shared" si="178"/>
        <v>0</v>
      </c>
      <c r="L851" s="61">
        <f t="shared" si="179"/>
        <v>0</v>
      </c>
      <c r="M851" s="61">
        <f t="shared" ca="1" si="171"/>
        <v>-5.1675284330729718E-3</v>
      </c>
      <c r="N851" s="61">
        <f t="shared" ca="1" si="180"/>
        <v>0</v>
      </c>
      <c r="O851" s="177">
        <f t="shared" ca="1" si="181"/>
        <v>0</v>
      </c>
      <c r="P851" s="61">
        <f t="shared" ca="1" si="182"/>
        <v>0</v>
      </c>
      <c r="Q851" s="61">
        <f t="shared" ca="1" si="183"/>
        <v>0</v>
      </c>
      <c r="R851">
        <f t="shared" ca="1" si="172"/>
        <v>5.1675284330729718E-3</v>
      </c>
    </row>
    <row r="852" spans="2:18">
      <c r="B852"/>
      <c r="C852" s="174"/>
      <c r="D852" s="176">
        <f t="shared" si="173"/>
        <v>0</v>
      </c>
      <c r="E852" s="176">
        <f t="shared" si="173"/>
        <v>0</v>
      </c>
      <c r="F852" s="61">
        <f t="shared" si="174"/>
        <v>0</v>
      </c>
      <c r="G852" s="61">
        <f t="shared" si="174"/>
        <v>0</v>
      </c>
      <c r="H852" s="61">
        <f t="shared" si="175"/>
        <v>0</v>
      </c>
      <c r="I852" s="61">
        <f t="shared" si="176"/>
        <v>0</v>
      </c>
      <c r="J852" s="61">
        <f t="shared" si="177"/>
        <v>0</v>
      </c>
      <c r="K852" s="61">
        <f t="shared" si="178"/>
        <v>0</v>
      </c>
      <c r="L852" s="61">
        <f t="shared" si="179"/>
        <v>0</v>
      </c>
      <c r="M852" s="61">
        <f t="shared" ca="1" si="171"/>
        <v>-5.1675284330729718E-3</v>
      </c>
      <c r="N852" s="61">
        <f t="shared" ca="1" si="180"/>
        <v>0</v>
      </c>
      <c r="O852" s="177">
        <f t="shared" ca="1" si="181"/>
        <v>0</v>
      </c>
      <c r="P852" s="61">
        <f t="shared" ca="1" si="182"/>
        <v>0</v>
      </c>
      <c r="Q852" s="61">
        <f t="shared" ca="1" si="183"/>
        <v>0</v>
      </c>
      <c r="R852">
        <f t="shared" ca="1" si="172"/>
        <v>5.1675284330729718E-3</v>
      </c>
    </row>
    <row r="853" spans="2:18">
      <c r="B853"/>
      <c r="C853" s="174"/>
      <c r="D853" s="176">
        <f t="shared" si="173"/>
        <v>0</v>
      </c>
      <c r="E853" s="176">
        <f t="shared" si="173"/>
        <v>0</v>
      </c>
      <c r="F853" s="61">
        <f t="shared" si="174"/>
        <v>0</v>
      </c>
      <c r="G853" s="61">
        <f t="shared" si="174"/>
        <v>0</v>
      </c>
      <c r="H853" s="61">
        <f t="shared" si="175"/>
        <v>0</v>
      </c>
      <c r="I853" s="61">
        <f t="shared" si="176"/>
        <v>0</v>
      </c>
      <c r="J853" s="61">
        <f t="shared" si="177"/>
        <v>0</v>
      </c>
      <c r="K853" s="61">
        <f t="shared" si="178"/>
        <v>0</v>
      </c>
      <c r="L853" s="61">
        <f t="shared" si="179"/>
        <v>0</v>
      </c>
      <c r="M853" s="61">
        <f t="shared" ref="M853:M916" ca="1" si="184">+E$4+E$5*D853+E$6*D853^2</f>
        <v>-5.1675284330729718E-3</v>
      </c>
      <c r="N853" s="61">
        <f t="shared" ca="1" si="180"/>
        <v>0</v>
      </c>
      <c r="O853" s="177">
        <f t="shared" ca="1" si="181"/>
        <v>0</v>
      </c>
      <c r="P853" s="61">
        <f t="shared" ca="1" si="182"/>
        <v>0</v>
      </c>
      <c r="Q853" s="61">
        <f t="shared" ca="1" si="183"/>
        <v>0</v>
      </c>
      <c r="R853">
        <f t="shared" ref="R853:R916" ca="1" si="185">+E853-M853</f>
        <v>5.1675284330729718E-3</v>
      </c>
    </row>
    <row r="854" spans="2:18">
      <c r="B854"/>
      <c r="C854" s="174"/>
      <c r="D854" s="176">
        <f t="shared" si="173"/>
        <v>0</v>
      </c>
      <c r="E854" s="176">
        <f t="shared" si="173"/>
        <v>0</v>
      </c>
      <c r="F854" s="61">
        <f t="shared" si="174"/>
        <v>0</v>
      </c>
      <c r="G854" s="61">
        <f t="shared" si="174"/>
        <v>0</v>
      </c>
      <c r="H854" s="61">
        <f t="shared" si="175"/>
        <v>0</v>
      </c>
      <c r="I854" s="61">
        <f t="shared" si="176"/>
        <v>0</v>
      </c>
      <c r="J854" s="61">
        <f t="shared" si="177"/>
        <v>0</v>
      </c>
      <c r="K854" s="61">
        <f t="shared" si="178"/>
        <v>0</v>
      </c>
      <c r="L854" s="61">
        <f t="shared" si="179"/>
        <v>0</v>
      </c>
      <c r="M854" s="61">
        <f t="shared" ca="1" si="184"/>
        <v>-5.1675284330729718E-3</v>
      </c>
      <c r="N854" s="61">
        <f t="shared" ca="1" si="180"/>
        <v>0</v>
      </c>
      <c r="O854" s="177">
        <f t="shared" ca="1" si="181"/>
        <v>0</v>
      </c>
      <c r="P854" s="61">
        <f t="shared" ca="1" si="182"/>
        <v>0</v>
      </c>
      <c r="Q854" s="61">
        <f t="shared" ca="1" si="183"/>
        <v>0</v>
      </c>
      <c r="R854">
        <f t="shared" ca="1" si="185"/>
        <v>5.1675284330729718E-3</v>
      </c>
    </row>
    <row r="855" spans="2:18">
      <c r="B855"/>
      <c r="C855" s="174"/>
      <c r="D855" s="176">
        <f t="shared" si="173"/>
        <v>0</v>
      </c>
      <c r="E855" s="176">
        <f t="shared" si="173"/>
        <v>0</v>
      </c>
      <c r="F855" s="61">
        <f t="shared" si="174"/>
        <v>0</v>
      </c>
      <c r="G855" s="61">
        <f t="shared" si="174"/>
        <v>0</v>
      </c>
      <c r="H855" s="61">
        <f t="shared" si="175"/>
        <v>0</v>
      </c>
      <c r="I855" s="61">
        <f t="shared" si="176"/>
        <v>0</v>
      </c>
      <c r="J855" s="61">
        <f t="shared" si="177"/>
        <v>0</v>
      </c>
      <c r="K855" s="61">
        <f t="shared" si="178"/>
        <v>0</v>
      </c>
      <c r="L855" s="61">
        <f t="shared" si="179"/>
        <v>0</v>
      </c>
      <c r="M855" s="61">
        <f t="shared" ca="1" si="184"/>
        <v>-5.1675284330729718E-3</v>
      </c>
      <c r="N855" s="61">
        <f t="shared" ca="1" si="180"/>
        <v>0</v>
      </c>
      <c r="O855" s="177">
        <f t="shared" ca="1" si="181"/>
        <v>0</v>
      </c>
      <c r="P855" s="61">
        <f t="shared" ca="1" si="182"/>
        <v>0</v>
      </c>
      <c r="Q855" s="61">
        <f t="shared" ca="1" si="183"/>
        <v>0</v>
      </c>
      <c r="R855">
        <f t="shared" ca="1" si="185"/>
        <v>5.1675284330729718E-3</v>
      </c>
    </row>
    <row r="856" spans="2:18">
      <c r="B856"/>
      <c r="C856" s="174"/>
      <c r="D856" s="176">
        <f t="shared" si="173"/>
        <v>0</v>
      </c>
      <c r="E856" s="176">
        <f t="shared" si="173"/>
        <v>0</v>
      </c>
      <c r="F856" s="61">
        <f t="shared" si="174"/>
        <v>0</v>
      </c>
      <c r="G856" s="61">
        <f t="shared" si="174"/>
        <v>0</v>
      </c>
      <c r="H856" s="61">
        <f t="shared" si="175"/>
        <v>0</v>
      </c>
      <c r="I856" s="61">
        <f t="shared" si="176"/>
        <v>0</v>
      </c>
      <c r="J856" s="61">
        <f t="shared" si="177"/>
        <v>0</v>
      </c>
      <c r="K856" s="61">
        <f t="shared" si="178"/>
        <v>0</v>
      </c>
      <c r="L856" s="61">
        <f t="shared" si="179"/>
        <v>0</v>
      </c>
      <c r="M856" s="61">
        <f t="shared" ca="1" si="184"/>
        <v>-5.1675284330729718E-3</v>
      </c>
      <c r="N856" s="61">
        <f t="shared" ca="1" si="180"/>
        <v>0</v>
      </c>
      <c r="O856" s="177">
        <f t="shared" ca="1" si="181"/>
        <v>0</v>
      </c>
      <c r="P856" s="61">
        <f t="shared" ca="1" si="182"/>
        <v>0</v>
      </c>
      <c r="Q856" s="61">
        <f t="shared" ca="1" si="183"/>
        <v>0</v>
      </c>
      <c r="R856">
        <f t="shared" ca="1" si="185"/>
        <v>5.1675284330729718E-3</v>
      </c>
    </row>
    <row r="857" spans="2:18">
      <c r="B857"/>
      <c r="C857" s="174"/>
      <c r="D857" s="176">
        <f t="shared" si="173"/>
        <v>0</v>
      </c>
      <c r="E857" s="176">
        <f t="shared" si="173"/>
        <v>0</v>
      </c>
      <c r="F857" s="61">
        <f t="shared" si="174"/>
        <v>0</v>
      </c>
      <c r="G857" s="61">
        <f t="shared" si="174"/>
        <v>0</v>
      </c>
      <c r="H857" s="61">
        <f t="shared" si="175"/>
        <v>0</v>
      </c>
      <c r="I857" s="61">
        <f t="shared" si="176"/>
        <v>0</v>
      </c>
      <c r="J857" s="61">
        <f t="shared" si="177"/>
        <v>0</v>
      </c>
      <c r="K857" s="61">
        <f t="shared" si="178"/>
        <v>0</v>
      </c>
      <c r="L857" s="61">
        <f t="shared" si="179"/>
        <v>0</v>
      </c>
      <c r="M857" s="61">
        <f t="shared" ca="1" si="184"/>
        <v>-5.1675284330729718E-3</v>
      </c>
      <c r="N857" s="61">
        <f t="shared" ca="1" si="180"/>
        <v>0</v>
      </c>
      <c r="O857" s="177">
        <f t="shared" ca="1" si="181"/>
        <v>0</v>
      </c>
      <c r="P857" s="61">
        <f t="shared" ca="1" si="182"/>
        <v>0</v>
      </c>
      <c r="Q857" s="61">
        <f t="shared" ca="1" si="183"/>
        <v>0</v>
      </c>
      <c r="R857">
        <f t="shared" ca="1" si="185"/>
        <v>5.1675284330729718E-3</v>
      </c>
    </row>
    <row r="858" spans="2:18">
      <c r="B858"/>
      <c r="C858" s="174"/>
      <c r="D858" s="176">
        <f t="shared" si="173"/>
        <v>0</v>
      </c>
      <c r="E858" s="176">
        <f t="shared" si="173"/>
        <v>0</v>
      </c>
      <c r="F858" s="61">
        <f t="shared" si="174"/>
        <v>0</v>
      </c>
      <c r="G858" s="61">
        <f t="shared" si="174"/>
        <v>0</v>
      </c>
      <c r="H858" s="61">
        <f t="shared" si="175"/>
        <v>0</v>
      </c>
      <c r="I858" s="61">
        <f t="shared" si="176"/>
        <v>0</v>
      </c>
      <c r="J858" s="61">
        <f t="shared" si="177"/>
        <v>0</v>
      </c>
      <c r="K858" s="61">
        <f t="shared" si="178"/>
        <v>0</v>
      </c>
      <c r="L858" s="61">
        <f t="shared" si="179"/>
        <v>0</v>
      </c>
      <c r="M858" s="61">
        <f t="shared" ca="1" si="184"/>
        <v>-5.1675284330729718E-3</v>
      </c>
      <c r="N858" s="61">
        <f t="shared" ca="1" si="180"/>
        <v>0</v>
      </c>
      <c r="O858" s="177">
        <f t="shared" ca="1" si="181"/>
        <v>0</v>
      </c>
      <c r="P858" s="61">
        <f t="shared" ca="1" si="182"/>
        <v>0</v>
      </c>
      <c r="Q858" s="61">
        <f t="shared" ca="1" si="183"/>
        <v>0</v>
      </c>
      <c r="R858">
        <f t="shared" ca="1" si="185"/>
        <v>5.1675284330729718E-3</v>
      </c>
    </row>
    <row r="859" spans="2:18">
      <c r="B859"/>
      <c r="C859" s="174"/>
      <c r="D859" s="176">
        <f t="shared" si="173"/>
        <v>0</v>
      </c>
      <c r="E859" s="176">
        <f t="shared" si="173"/>
        <v>0</v>
      </c>
      <c r="F859" s="61">
        <f t="shared" si="174"/>
        <v>0</v>
      </c>
      <c r="G859" s="61">
        <f t="shared" si="174"/>
        <v>0</v>
      </c>
      <c r="H859" s="61">
        <f t="shared" si="175"/>
        <v>0</v>
      </c>
      <c r="I859" s="61">
        <f t="shared" si="176"/>
        <v>0</v>
      </c>
      <c r="J859" s="61">
        <f t="shared" si="177"/>
        <v>0</v>
      </c>
      <c r="K859" s="61">
        <f t="shared" si="178"/>
        <v>0</v>
      </c>
      <c r="L859" s="61">
        <f t="shared" si="179"/>
        <v>0</v>
      </c>
      <c r="M859" s="61">
        <f t="shared" ca="1" si="184"/>
        <v>-5.1675284330729718E-3</v>
      </c>
      <c r="N859" s="61">
        <f t="shared" ca="1" si="180"/>
        <v>0</v>
      </c>
      <c r="O859" s="177">
        <f t="shared" ca="1" si="181"/>
        <v>0</v>
      </c>
      <c r="P859" s="61">
        <f t="shared" ca="1" si="182"/>
        <v>0</v>
      </c>
      <c r="Q859" s="61">
        <f t="shared" ca="1" si="183"/>
        <v>0</v>
      </c>
      <c r="R859">
        <f t="shared" ca="1" si="185"/>
        <v>5.1675284330729718E-3</v>
      </c>
    </row>
    <row r="860" spans="2:18">
      <c r="B860"/>
      <c r="C860" s="174"/>
      <c r="D860" s="176">
        <f t="shared" si="173"/>
        <v>0</v>
      </c>
      <c r="E860" s="176">
        <f t="shared" si="173"/>
        <v>0</v>
      </c>
      <c r="F860" s="61">
        <f t="shared" si="174"/>
        <v>0</v>
      </c>
      <c r="G860" s="61">
        <f t="shared" si="174"/>
        <v>0</v>
      </c>
      <c r="H860" s="61">
        <f t="shared" si="175"/>
        <v>0</v>
      </c>
      <c r="I860" s="61">
        <f t="shared" si="176"/>
        <v>0</v>
      </c>
      <c r="J860" s="61">
        <f t="shared" si="177"/>
        <v>0</v>
      </c>
      <c r="K860" s="61">
        <f t="shared" si="178"/>
        <v>0</v>
      </c>
      <c r="L860" s="61">
        <f t="shared" si="179"/>
        <v>0</v>
      </c>
      <c r="M860" s="61">
        <f t="shared" ca="1" si="184"/>
        <v>-5.1675284330729718E-3</v>
      </c>
      <c r="N860" s="61">
        <f t="shared" ca="1" si="180"/>
        <v>0</v>
      </c>
      <c r="O860" s="177">
        <f t="shared" ca="1" si="181"/>
        <v>0</v>
      </c>
      <c r="P860" s="61">
        <f t="shared" ca="1" si="182"/>
        <v>0</v>
      </c>
      <c r="Q860" s="61">
        <f t="shared" ca="1" si="183"/>
        <v>0</v>
      </c>
      <c r="R860">
        <f t="shared" ca="1" si="185"/>
        <v>5.1675284330729718E-3</v>
      </c>
    </row>
    <row r="861" spans="2:18">
      <c r="B861"/>
      <c r="C861" s="174"/>
      <c r="D861" s="176">
        <f t="shared" si="173"/>
        <v>0</v>
      </c>
      <c r="E861" s="176">
        <f t="shared" si="173"/>
        <v>0</v>
      </c>
      <c r="F861" s="61">
        <f t="shared" si="174"/>
        <v>0</v>
      </c>
      <c r="G861" s="61">
        <f t="shared" si="174"/>
        <v>0</v>
      </c>
      <c r="H861" s="61">
        <f t="shared" si="175"/>
        <v>0</v>
      </c>
      <c r="I861" s="61">
        <f t="shared" si="176"/>
        <v>0</v>
      </c>
      <c r="J861" s="61">
        <f t="shared" si="177"/>
        <v>0</v>
      </c>
      <c r="K861" s="61">
        <f t="shared" si="178"/>
        <v>0</v>
      </c>
      <c r="L861" s="61">
        <f t="shared" si="179"/>
        <v>0</v>
      </c>
      <c r="M861" s="61">
        <f t="shared" ca="1" si="184"/>
        <v>-5.1675284330729718E-3</v>
      </c>
      <c r="N861" s="61">
        <f t="shared" ca="1" si="180"/>
        <v>0</v>
      </c>
      <c r="O861" s="177">
        <f t="shared" ca="1" si="181"/>
        <v>0</v>
      </c>
      <c r="P861" s="61">
        <f t="shared" ca="1" si="182"/>
        <v>0</v>
      </c>
      <c r="Q861" s="61">
        <f t="shared" ca="1" si="183"/>
        <v>0</v>
      </c>
      <c r="R861">
        <f t="shared" ca="1" si="185"/>
        <v>5.1675284330729718E-3</v>
      </c>
    </row>
    <row r="862" spans="2:18">
      <c r="B862"/>
      <c r="C862" s="174"/>
      <c r="D862" s="176">
        <f t="shared" si="173"/>
        <v>0</v>
      </c>
      <c r="E862" s="176">
        <f t="shared" si="173"/>
        <v>0</v>
      </c>
      <c r="F862" s="61">
        <f t="shared" si="174"/>
        <v>0</v>
      </c>
      <c r="G862" s="61">
        <f t="shared" si="174"/>
        <v>0</v>
      </c>
      <c r="H862" s="61">
        <f t="shared" si="175"/>
        <v>0</v>
      </c>
      <c r="I862" s="61">
        <f t="shared" si="176"/>
        <v>0</v>
      </c>
      <c r="J862" s="61">
        <f t="shared" si="177"/>
        <v>0</v>
      </c>
      <c r="K862" s="61">
        <f t="shared" si="178"/>
        <v>0</v>
      </c>
      <c r="L862" s="61">
        <f t="shared" si="179"/>
        <v>0</v>
      </c>
      <c r="M862" s="61">
        <f t="shared" ca="1" si="184"/>
        <v>-5.1675284330729718E-3</v>
      </c>
      <c r="N862" s="61">
        <f t="shared" ca="1" si="180"/>
        <v>0</v>
      </c>
      <c r="O862" s="177">
        <f t="shared" ca="1" si="181"/>
        <v>0</v>
      </c>
      <c r="P862" s="61">
        <f t="shared" ca="1" si="182"/>
        <v>0</v>
      </c>
      <c r="Q862" s="61">
        <f t="shared" ca="1" si="183"/>
        <v>0</v>
      </c>
      <c r="R862">
        <f t="shared" ca="1" si="185"/>
        <v>5.1675284330729718E-3</v>
      </c>
    </row>
    <row r="863" spans="2:18">
      <c r="B863"/>
      <c r="C863" s="174"/>
      <c r="D863" s="176">
        <f t="shared" si="173"/>
        <v>0</v>
      </c>
      <c r="E863" s="176">
        <f t="shared" si="173"/>
        <v>0</v>
      </c>
      <c r="F863" s="61">
        <f t="shared" si="174"/>
        <v>0</v>
      </c>
      <c r="G863" s="61">
        <f t="shared" si="174"/>
        <v>0</v>
      </c>
      <c r="H863" s="61">
        <f t="shared" si="175"/>
        <v>0</v>
      </c>
      <c r="I863" s="61">
        <f t="shared" si="176"/>
        <v>0</v>
      </c>
      <c r="J863" s="61">
        <f t="shared" si="177"/>
        <v>0</v>
      </c>
      <c r="K863" s="61">
        <f t="shared" si="178"/>
        <v>0</v>
      </c>
      <c r="L863" s="61">
        <f t="shared" si="179"/>
        <v>0</v>
      </c>
      <c r="M863" s="61">
        <f t="shared" ca="1" si="184"/>
        <v>-5.1675284330729718E-3</v>
      </c>
      <c r="N863" s="61">
        <f t="shared" ca="1" si="180"/>
        <v>0</v>
      </c>
      <c r="O863" s="177">
        <f t="shared" ca="1" si="181"/>
        <v>0</v>
      </c>
      <c r="P863" s="61">
        <f t="shared" ca="1" si="182"/>
        <v>0</v>
      </c>
      <c r="Q863" s="61">
        <f t="shared" ca="1" si="183"/>
        <v>0</v>
      </c>
      <c r="R863">
        <f t="shared" ca="1" si="185"/>
        <v>5.1675284330729718E-3</v>
      </c>
    </row>
    <row r="864" spans="2:18">
      <c r="B864"/>
      <c r="C864" s="174"/>
      <c r="D864" s="176">
        <f t="shared" si="173"/>
        <v>0</v>
      </c>
      <c r="E864" s="176">
        <f t="shared" si="173"/>
        <v>0</v>
      </c>
      <c r="F864" s="61">
        <f t="shared" si="174"/>
        <v>0</v>
      </c>
      <c r="G864" s="61">
        <f t="shared" si="174"/>
        <v>0</v>
      </c>
      <c r="H864" s="61">
        <f t="shared" si="175"/>
        <v>0</v>
      </c>
      <c r="I864" s="61">
        <f t="shared" si="176"/>
        <v>0</v>
      </c>
      <c r="J864" s="61">
        <f t="shared" si="177"/>
        <v>0</v>
      </c>
      <c r="K864" s="61">
        <f t="shared" si="178"/>
        <v>0</v>
      </c>
      <c r="L864" s="61">
        <f t="shared" si="179"/>
        <v>0</v>
      </c>
      <c r="M864" s="61">
        <f t="shared" ca="1" si="184"/>
        <v>-5.1675284330729718E-3</v>
      </c>
      <c r="N864" s="61">
        <f t="shared" ca="1" si="180"/>
        <v>0</v>
      </c>
      <c r="O864" s="177">
        <f t="shared" ca="1" si="181"/>
        <v>0</v>
      </c>
      <c r="P864" s="61">
        <f t="shared" ca="1" si="182"/>
        <v>0</v>
      </c>
      <c r="Q864" s="61">
        <f t="shared" ca="1" si="183"/>
        <v>0</v>
      </c>
      <c r="R864">
        <f t="shared" ca="1" si="185"/>
        <v>5.1675284330729718E-3</v>
      </c>
    </row>
    <row r="865" spans="2:18">
      <c r="B865"/>
      <c r="C865" s="174"/>
      <c r="D865" s="176">
        <f t="shared" si="173"/>
        <v>0</v>
      </c>
      <c r="E865" s="176">
        <f t="shared" si="173"/>
        <v>0</v>
      </c>
      <c r="F865" s="61">
        <f t="shared" si="174"/>
        <v>0</v>
      </c>
      <c r="G865" s="61">
        <f t="shared" si="174"/>
        <v>0</v>
      </c>
      <c r="H865" s="61">
        <f t="shared" si="175"/>
        <v>0</v>
      </c>
      <c r="I865" s="61">
        <f t="shared" si="176"/>
        <v>0</v>
      </c>
      <c r="J865" s="61">
        <f t="shared" si="177"/>
        <v>0</v>
      </c>
      <c r="K865" s="61">
        <f t="shared" si="178"/>
        <v>0</v>
      </c>
      <c r="L865" s="61">
        <f t="shared" si="179"/>
        <v>0</v>
      </c>
      <c r="M865" s="61">
        <f t="shared" ca="1" si="184"/>
        <v>-5.1675284330729718E-3</v>
      </c>
      <c r="N865" s="61">
        <f t="shared" ca="1" si="180"/>
        <v>0</v>
      </c>
      <c r="O865" s="177">
        <f t="shared" ca="1" si="181"/>
        <v>0</v>
      </c>
      <c r="P865" s="61">
        <f t="shared" ca="1" si="182"/>
        <v>0</v>
      </c>
      <c r="Q865" s="61">
        <f t="shared" ca="1" si="183"/>
        <v>0</v>
      </c>
      <c r="R865">
        <f t="shared" ca="1" si="185"/>
        <v>5.1675284330729718E-3</v>
      </c>
    </row>
    <row r="866" spans="2:18">
      <c r="B866"/>
      <c r="C866" s="174"/>
      <c r="D866" s="176">
        <f t="shared" si="173"/>
        <v>0</v>
      </c>
      <c r="E866" s="176">
        <f t="shared" si="173"/>
        <v>0</v>
      </c>
      <c r="F866" s="61">
        <f t="shared" si="174"/>
        <v>0</v>
      </c>
      <c r="G866" s="61">
        <f t="shared" si="174"/>
        <v>0</v>
      </c>
      <c r="H866" s="61">
        <f t="shared" si="175"/>
        <v>0</v>
      </c>
      <c r="I866" s="61">
        <f t="shared" si="176"/>
        <v>0</v>
      </c>
      <c r="J866" s="61">
        <f t="shared" si="177"/>
        <v>0</v>
      </c>
      <c r="K866" s="61">
        <f t="shared" si="178"/>
        <v>0</v>
      </c>
      <c r="L866" s="61">
        <f t="shared" si="179"/>
        <v>0</v>
      </c>
      <c r="M866" s="61">
        <f t="shared" ca="1" si="184"/>
        <v>-5.1675284330729718E-3</v>
      </c>
      <c r="N866" s="61">
        <f t="shared" ca="1" si="180"/>
        <v>0</v>
      </c>
      <c r="O866" s="177">
        <f t="shared" ca="1" si="181"/>
        <v>0</v>
      </c>
      <c r="P866" s="61">
        <f t="shared" ca="1" si="182"/>
        <v>0</v>
      </c>
      <c r="Q866" s="61">
        <f t="shared" ca="1" si="183"/>
        <v>0</v>
      </c>
      <c r="R866">
        <f t="shared" ca="1" si="185"/>
        <v>5.1675284330729718E-3</v>
      </c>
    </row>
    <row r="867" spans="2:18">
      <c r="B867"/>
      <c r="C867" s="174"/>
      <c r="D867" s="176">
        <f t="shared" si="173"/>
        <v>0</v>
      </c>
      <c r="E867" s="176">
        <f t="shared" si="173"/>
        <v>0</v>
      </c>
      <c r="F867" s="61">
        <f t="shared" si="174"/>
        <v>0</v>
      </c>
      <c r="G867" s="61">
        <f t="shared" si="174"/>
        <v>0</v>
      </c>
      <c r="H867" s="61">
        <f t="shared" si="175"/>
        <v>0</v>
      </c>
      <c r="I867" s="61">
        <f t="shared" si="176"/>
        <v>0</v>
      </c>
      <c r="J867" s="61">
        <f t="shared" si="177"/>
        <v>0</v>
      </c>
      <c r="K867" s="61">
        <f t="shared" si="178"/>
        <v>0</v>
      </c>
      <c r="L867" s="61">
        <f t="shared" si="179"/>
        <v>0</v>
      </c>
      <c r="M867" s="61">
        <f t="shared" ca="1" si="184"/>
        <v>-5.1675284330729718E-3</v>
      </c>
      <c r="N867" s="61">
        <f t="shared" ca="1" si="180"/>
        <v>0</v>
      </c>
      <c r="O867" s="177">
        <f t="shared" ca="1" si="181"/>
        <v>0</v>
      </c>
      <c r="P867" s="61">
        <f t="shared" ca="1" si="182"/>
        <v>0</v>
      </c>
      <c r="Q867" s="61">
        <f t="shared" ca="1" si="183"/>
        <v>0</v>
      </c>
      <c r="R867">
        <f t="shared" ca="1" si="185"/>
        <v>5.1675284330729718E-3</v>
      </c>
    </row>
    <row r="868" spans="2:18">
      <c r="B868"/>
      <c r="C868" s="174"/>
      <c r="D868" s="176">
        <f t="shared" si="173"/>
        <v>0</v>
      </c>
      <c r="E868" s="176">
        <f t="shared" si="173"/>
        <v>0</v>
      </c>
      <c r="F868" s="61">
        <f t="shared" si="174"/>
        <v>0</v>
      </c>
      <c r="G868" s="61">
        <f t="shared" si="174"/>
        <v>0</v>
      </c>
      <c r="H868" s="61">
        <f t="shared" si="175"/>
        <v>0</v>
      </c>
      <c r="I868" s="61">
        <f t="shared" si="176"/>
        <v>0</v>
      </c>
      <c r="J868" s="61">
        <f t="shared" si="177"/>
        <v>0</v>
      </c>
      <c r="K868" s="61">
        <f t="shared" si="178"/>
        <v>0</v>
      </c>
      <c r="L868" s="61">
        <f t="shared" si="179"/>
        <v>0</v>
      </c>
      <c r="M868" s="61">
        <f t="shared" ca="1" si="184"/>
        <v>-5.1675284330729718E-3</v>
      </c>
      <c r="N868" s="61">
        <f t="shared" ca="1" si="180"/>
        <v>0</v>
      </c>
      <c r="O868" s="177">
        <f t="shared" ca="1" si="181"/>
        <v>0</v>
      </c>
      <c r="P868" s="61">
        <f t="shared" ca="1" si="182"/>
        <v>0</v>
      </c>
      <c r="Q868" s="61">
        <f t="shared" ca="1" si="183"/>
        <v>0</v>
      </c>
      <c r="R868">
        <f t="shared" ca="1" si="185"/>
        <v>5.1675284330729718E-3</v>
      </c>
    </row>
    <row r="869" spans="2:18">
      <c r="B869"/>
      <c r="C869" s="174"/>
      <c r="D869" s="176">
        <f t="shared" si="173"/>
        <v>0</v>
      </c>
      <c r="E869" s="176">
        <f t="shared" si="173"/>
        <v>0</v>
      </c>
      <c r="F869" s="61">
        <f t="shared" si="174"/>
        <v>0</v>
      </c>
      <c r="G869" s="61">
        <f t="shared" si="174"/>
        <v>0</v>
      </c>
      <c r="H869" s="61">
        <f t="shared" si="175"/>
        <v>0</v>
      </c>
      <c r="I869" s="61">
        <f t="shared" si="176"/>
        <v>0</v>
      </c>
      <c r="J869" s="61">
        <f t="shared" si="177"/>
        <v>0</v>
      </c>
      <c r="K869" s="61">
        <f t="shared" si="178"/>
        <v>0</v>
      </c>
      <c r="L869" s="61">
        <f t="shared" si="179"/>
        <v>0</v>
      </c>
      <c r="M869" s="61">
        <f t="shared" ca="1" si="184"/>
        <v>-5.1675284330729718E-3</v>
      </c>
      <c r="N869" s="61">
        <f t="shared" ca="1" si="180"/>
        <v>0</v>
      </c>
      <c r="O869" s="177">
        <f t="shared" ca="1" si="181"/>
        <v>0</v>
      </c>
      <c r="P869" s="61">
        <f t="shared" ca="1" si="182"/>
        <v>0</v>
      </c>
      <c r="Q869" s="61">
        <f t="shared" ca="1" si="183"/>
        <v>0</v>
      </c>
      <c r="R869">
        <f t="shared" ca="1" si="185"/>
        <v>5.1675284330729718E-3</v>
      </c>
    </row>
    <row r="870" spans="2:18">
      <c r="B870"/>
      <c r="C870" s="174"/>
      <c r="D870" s="176">
        <f t="shared" si="173"/>
        <v>0</v>
      </c>
      <c r="E870" s="176">
        <f t="shared" si="173"/>
        <v>0</v>
      </c>
      <c r="F870" s="61">
        <f t="shared" si="174"/>
        <v>0</v>
      </c>
      <c r="G870" s="61">
        <f t="shared" si="174"/>
        <v>0</v>
      </c>
      <c r="H870" s="61">
        <f t="shared" si="175"/>
        <v>0</v>
      </c>
      <c r="I870" s="61">
        <f t="shared" si="176"/>
        <v>0</v>
      </c>
      <c r="J870" s="61">
        <f t="shared" si="177"/>
        <v>0</v>
      </c>
      <c r="K870" s="61">
        <f t="shared" si="178"/>
        <v>0</v>
      </c>
      <c r="L870" s="61">
        <f t="shared" si="179"/>
        <v>0</v>
      </c>
      <c r="M870" s="61">
        <f t="shared" ca="1" si="184"/>
        <v>-5.1675284330729718E-3</v>
      </c>
      <c r="N870" s="61">
        <f t="shared" ca="1" si="180"/>
        <v>0</v>
      </c>
      <c r="O870" s="177">
        <f t="shared" ca="1" si="181"/>
        <v>0</v>
      </c>
      <c r="P870" s="61">
        <f t="shared" ca="1" si="182"/>
        <v>0</v>
      </c>
      <c r="Q870" s="61">
        <f t="shared" ca="1" si="183"/>
        <v>0</v>
      </c>
      <c r="R870">
        <f t="shared" ca="1" si="185"/>
        <v>5.1675284330729718E-3</v>
      </c>
    </row>
    <row r="871" spans="2:18">
      <c r="B871"/>
      <c r="C871" s="174"/>
      <c r="D871" s="176">
        <f t="shared" si="173"/>
        <v>0</v>
      </c>
      <c r="E871" s="176">
        <f t="shared" si="173"/>
        <v>0</v>
      </c>
      <c r="F871" s="61">
        <f t="shared" si="174"/>
        <v>0</v>
      </c>
      <c r="G871" s="61">
        <f t="shared" si="174"/>
        <v>0</v>
      </c>
      <c r="H871" s="61">
        <f t="shared" si="175"/>
        <v>0</v>
      </c>
      <c r="I871" s="61">
        <f t="shared" si="176"/>
        <v>0</v>
      </c>
      <c r="J871" s="61">
        <f t="shared" si="177"/>
        <v>0</v>
      </c>
      <c r="K871" s="61">
        <f t="shared" si="178"/>
        <v>0</v>
      </c>
      <c r="L871" s="61">
        <f t="shared" si="179"/>
        <v>0</v>
      </c>
      <c r="M871" s="61">
        <f t="shared" ca="1" si="184"/>
        <v>-5.1675284330729718E-3</v>
      </c>
      <c r="N871" s="61">
        <f t="shared" ca="1" si="180"/>
        <v>0</v>
      </c>
      <c r="O871" s="177">
        <f t="shared" ca="1" si="181"/>
        <v>0</v>
      </c>
      <c r="P871" s="61">
        <f t="shared" ca="1" si="182"/>
        <v>0</v>
      </c>
      <c r="Q871" s="61">
        <f t="shared" ca="1" si="183"/>
        <v>0</v>
      </c>
      <c r="R871">
        <f t="shared" ca="1" si="185"/>
        <v>5.1675284330729718E-3</v>
      </c>
    </row>
    <row r="872" spans="2:18">
      <c r="B872"/>
      <c r="C872" s="174"/>
      <c r="D872" s="176">
        <f t="shared" si="173"/>
        <v>0</v>
      </c>
      <c r="E872" s="176">
        <f t="shared" si="173"/>
        <v>0</v>
      </c>
      <c r="F872" s="61">
        <f t="shared" si="174"/>
        <v>0</v>
      </c>
      <c r="G872" s="61">
        <f t="shared" si="174"/>
        <v>0</v>
      </c>
      <c r="H872" s="61">
        <f t="shared" si="175"/>
        <v>0</v>
      </c>
      <c r="I872" s="61">
        <f t="shared" si="176"/>
        <v>0</v>
      </c>
      <c r="J872" s="61">
        <f t="shared" si="177"/>
        <v>0</v>
      </c>
      <c r="K872" s="61">
        <f t="shared" si="178"/>
        <v>0</v>
      </c>
      <c r="L872" s="61">
        <f t="shared" si="179"/>
        <v>0</v>
      </c>
      <c r="M872" s="61">
        <f t="shared" ca="1" si="184"/>
        <v>-5.1675284330729718E-3</v>
      </c>
      <c r="N872" s="61">
        <f t="shared" ca="1" si="180"/>
        <v>0</v>
      </c>
      <c r="O872" s="177">
        <f t="shared" ca="1" si="181"/>
        <v>0</v>
      </c>
      <c r="P872" s="61">
        <f t="shared" ca="1" si="182"/>
        <v>0</v>
      </c>
      <c r="Q872" s="61">
        <f t="shared" ca="1" si="183"/>
        <v>0</v>
      </c>
      <c r="R872">
        <f t="shared" ca="1" si="185"/>
        <v>5.1675284330729718E-3</v>
      </c>
    </row>
    <row r="873" spans="2:18">
      <c r="B873"/>
      <c r="C873" s="174"/>
      <c r="D873" s="176">
        <f t="shared" si="173"/>
        <v>0</v>
      </c>
      <c r="E873" s="176">
        <f t="shared" si="173"/>
        <v>0</v>
      </c>
      <c r="F873" s="61">
        <f t="shared" si="174"/>
        <v>0</v>
      </c>
      <c r="G873" s="61">
        <f t="shared" si="174"/>
        <v>0</v>
      </c>
      <c r="H873" s="61">
        <f t="shared" si="175"/>
        <v>0</v>
      </c>
      <c r="I873" s="61">
        <f t="shared" si="176"/>
        <v>0</v>
      </c>
      <c r="J873" s="61">
        <f t="shared" si="177"/>
        <v>0</v>
      </c>
      <c r="K873" s="61">
        <f t="shared" si="178"/>
        <v>0</v>
      </c>
      <c r="L873" s="61">
        <f t="shared" si="179"/>
        <v>0</v>
      </c>
      <c r="M873" s="61">
        <f t="shared" ca="1" si="184"/>
        <v>-5.1675284330729718E-3</v>
      </c>
      <c r="N873" s="61">
        <f t="shared" ca="1" si="180"/>
        <v>0</v>
      </c>
      <c r="O873" s="177">
        <f t="shared" ca="1" si="181"/>
        <v>0</v>
      </c>
      <c r="P873" s="61">
        <f t="shared" ca="1" si="182"/>
        <v>0</v>
      </c>
      <c r="Q873" s="61">
        <f t="shared" ca="1" si="183"/>
        <v>0</v>
      </c>
      <c r="R873">
        <f t="shared" ca="1" si="185"/>
        <v>5.1675284330729718E-3</v>
      </c>
    </row>
    <row r="874" spans="2:18">
      <c r="B874"/>
      <c r="C874" s="174"/>
      <c r="D874" s="176">
        <f t="shared" si="173"/>
        <v>0</v>
      </c>
      <c r="E874" s="176">
        <f t="shared" si="173"/>
        <v>0</v>
      </c>
      <c r="F874" s="61">
        <f t="shared" si="174"/>
        <v>0</v>
      </c>
      <c r="G874" s="61">
        <f t="shared" si="174"/>
        <v>0</v>
      </c>
      <c r="H874" s="61">
        <f t="shared" si="175"/>
        <v>0</v>
      </c>
      <c r="I874" s="61">
        <f t="shared" si="176"/>
        <v>0</v>
      </c>
      <c r="J874" s="61">
        <f t="shared" si="177"/>
        <v>0</v>
      </c>
      <c r="K874" s="61">
        <f t="shared" si="178"/>
        <v>0</v>
      </c>
      <c r="L874" s="61">
        <f t="shared" si="179"/>
        <v>0</v>
      </c>
      <c r="M874" s="61">
        <f t="shared" ca="1" si="184"/>
        <v>-5.1675284330729718E-3</v>
      </c>
      <c r="N874" s="61">
        <f t="shared" ca="1" si="180"/>
        <v>0</v>
      </c>
      <c r="O874" s="177">
        <f t="shared" ca="1" si="181"/>
        <v>0</v>
      </c>
      <c r="P874" s="61">
        <f t="shared" ca="1" si="182"/>
        <v>0</v>
      </c>
      <c r="Q874" s="61">
        <f t="shared" ca="1" si="183"/>
        <v>0</v>
      </c>
      <c r="R874">
        <f t="shared" ca="1" si="185"/>
        <v>5.1675284330729718E-3</v>
      </c>
    </row>
    <row r="875" spans="2:18">
      <c r="B875"/>
      <c r="C875" s="174"/>
      <c r="D875" s="176">
        <f t="shared" si="173"/>
        <v>0</v>
      </c>
      <c r="E875" s="176">
        <f t="shared" si="173"/>
        <v>0</v>
      </c>
      <c r="F875" s="61">
        <f t="shared" si="174"/>
        <v>0</v>
      </c>
      <c r="G875" s="61">
        <f t="shared" si="174"/>
        <v>0</v>
      </c>
      <c r="H875" s="61">
        <f t="shared" si="175"/>
        <v>0</v>
      </c>
      <c r="I875" s="61">
        <f t="shared" si="176"/>
        <v>0</v>
      </c>
      <c r="J875" s="61">
        <f t="shared" si="177"/>
        <v>0</v>
      </c>
      <c r="K875" s="61">
        <f t="shared" si="178"/>
        <v>0</v>
      </c>
      <c r="L875" s="61">
        <f t="shared" si="179"/>
        <v>0</v>
      </c>
      <c r="M875" s="61">
        <f t="shared" ca="1" si="184"/>
        <v>-5.1675284330729718E-3</v>
      </c>
      <c r="N875" s="61">
        <f t="shared" ca="1" si="180"/>
        <v>0</v>
      </c>
      <c r="O875" s="177">
        <f t="shared" ca="1" si="181"/>
        <v>0</v>
      </c>
      <c r="P875" s="61">
        <f t="shared" ca="1" si="182"/>
        <v>0</v>
      </c>
      <c r="Q875" s="61">
        <f t="shared" ca="1" si="183"/>
        <v>0</v>
      </c>
      <c r="R875">
        <f t="shared" ca="1" si="185"/>
        <v>5.1675284330729718E-3</v>
      </c>
    </row>
    <row r="876" spans="2:18">
      <c r="B876"/>
      <c r="C876" s="174"/>
      <c r="D876" s="176">
        <f t="shared" si="173"/>
        <v>0</v>
      </c>
      <c r="E876" s="176">
        <f t="shared" si="173"/>
        <v>0</v>
      </c>
      <c r="F876" s="61">
        <f t="shared" si="174"/>
        <v>0</v>
      </c>
      <c r="G876" s="61">
        <f t="shared" si="174"/>
        <v>0</v>
      </c>
      <c r="H876" s="61">
        <f t="shared" si="175"/>
        <v>0</v>
      </c>
      <c r="I876" s="61">
        <f t="shared" si="176"/>
        <v>0</v>
      </c>
      <c r="J876" s="61">
        <f t="shared" si="177"/>
        <v>0</v>
      </c>
      <c r="K876" s="61">
        <f t="shared" si="178"/>
        <v>0</v>
      </c>
      <c r="L876" s="61">
        <f t="shared" si="179"/>
        <v>0</v>
      </c>
      <c r="M876" s="61">
        <f t="shared" ca="1" si="184"/>
        <v>-5.1675284330729718E-3</v>
      </c>
      <c r="N876" s="61">
        <f t="shared" ca="1" si="180"/>
        <v>0</v>
      </c>
      <c r="O876" s="177">
        <f t="shared" ca="1" si="181"/>
        <v>0</v>
      </c>
      <c r="P876" s="61">
        <f t="shared" ca="1" si="182"/>
        <v>0</v>
      </c>
      <c r="Q876" s="61">
        <f t="shared" ca="1" si="183"/>
        <v>0</v>
      </c>
      <c r="R876">
        <f t="shared" ca="1" si="185"/>
        <v>5.1675284330729718E-3</v>
      </c>
    </row>
    <row r="877" spans="2:18">
      <c r="B877"/>
      <c r="C877" s="174"/>
      <c r="D877" s="176">
        <f t="shared" si="173"/>
        <v>0</v>
      </c>
      <c r="E877" s="176">
        <f t="shared" si="173"/>
        <v>0</v>
      </c>
      <c r="F877" s="61">
        <f t="shared" si="174"/>
        <v>0</v>
      </c>
      <c r="G877" s="61">
        <f t="shared" si="174"/>
        <v>0</v>
      </c>
      <c r="H877" s="61">
        <f t="shared" si="175"/>
        <v>0</v>
      </c>
      <c r="I877" s="61">
        <f t="shared" si="176"/>
        <v>0</v>
      </c>
      <c r="J877" s="61">
        <f t="shared" si="177"/>
        <v>0</v>
      </c>
      <c r="K877" s="61">
        <f t="shared" si="178"/>
        <v>0</v>
      </c>
      <c r="L877" s="61">
        <f t="shared" si="179"/>
        <v>0</v>
      </c>
      <c r="M877" s="61">
        <f t="shared" ca="1" si="184"/>
        <v>-5.1675284330729718E-3</v>
      </c>
      <c r="N877" s="61">
        <f t="shared" ca="1" si="180"/>
        <v>0</v>
      </c>
      <c r="O877" s="177">
        <f t="shared" ca="1" si="181"/>
        <v>0</v>
      </c>
      <c r="P877" s="61">
        <f t="shared" ca="1" si="182"/>
        <v>0</v>
      </c>
      <c r="Q877" s="61">
        <f t="shared" ca="1" si="183"/>
        <v>0</v>
      </c>
      <c r="R877">
        <f t="shared" ca="1" si="185"/>
        <v>5.1675284330729718E-3</v>
      </c>
    </row>
    <row r="878" spans="2:18">
      <c r="B878"/>
      <c r="C878" s="174"/>
      <c r="D878" s="176">
        <f t="shared" si="173"/>
        <v>0</v>
      </c>
      <c r="E878" s="176">
        <f t="shared" si="173"/>
        <v>0</v>
      </c>
      <c r="F878" s="61">
        <f t="shared" si="174"/>
        <v>0</v>
      </c>
      <c r="G878" s="61">
        <f t="shared" si="174"/>
        <v>0</v>
      </c>
      <c r="H878" s="61">
        <f t="shared" si="175"/>
        <v>0</v>
      </c>
      <c r="I878" s="61">
        <f t="shared" si="176"/>
        <v>0</v>
      </c>
      <c r="J878" s="61">
        <f t="shared" si="177"/>
        <v>0</v>
      </c>
      <c r="K878" s="61">
        <f t="shared" si="178"/>
        <v>0</v>
      </c>
      <c r="L878" s="61">
        <f t="shared" si="179"/>
        <v>0</v>
      </c>
      <c r="M878" s="61">
        <f t="shared" ca="1" si="184"/>
        <v>-5.1675284330729718E-3</v>
      </c>
      <c r="N878" s="61">
        <f t="shared" ca="1" si="180"/>
        <v>0</v>
      </c>
      <c r="O878" s="177">
        <f t="shared" ca="1" si="181"/>
        <v>0</v>
      </c>
      <c r="P878" s="61">
        <f t="shared" ca="1" si="182"/>
        <v>0</v>
      </c>
      <c r="Q878" s="61">
        <f t="shared" ca="1" si="183"/>
        <v>0</v>
      </c>
      <c r="R878">
        <f t="shared" ca="1" si="185"/>
        <v>5.1675284330729718E-3</v>
      </c>
    </row>
    <row r="879" spans="2:18">
      <c r="B879"/>
      <c r="C879" s="174"/>
      <c r="D879" s="176">
        <f t="shared" si="173"/>
        <v>0</v>
      </c>
      <c r="E879" s="176">
        <f t="shared" si="173"/>
        <v>0</v>
      </c>
      <c r="F879" s="61">
        <f t="shared" si="174"/>
        <v>0</v>
      </c>
      <c r="G879" s="61">
        <f t="shared" si="174"/>
        <v>0</v>
      </c>
      <c r="H879" s="61">
        <f t="shared" si="175"/>
        <v>0</v>
      </c>
      <c r="I879" s="61">
        <f t="shared" si="176"/>
        <v>0</v>
      </c>
      <c r="J879" s="61">
        <f t="shared" si="177"/>
        <v>0</v>
      </c>
      <c r="K879" s="61">
        <f t="shared" si="178"/>
        <v>0</v>
      </c>
      <c r="L879" s="61">
        <f t="shared" si="179"/>
        <v>0</v>
      </c>
      <c r="M879" s="61">
        <f t="shared" ca="1" si="184"/>
        <v>-5.1675284330729718E-3</v>
      </c>
      <c r="N879" s="61">
        <f t="shared" ca="1" si="180"/>
        <v>0</v>
      </c>
      <c r="O879" s="177">
        <f t="shared" ca="1" si="181"/>
        <v>0</v>
      </c>
      <c r="P879" s="61">
        <f t="shared" ca="1" si="182"/>
        <v>0</v>
      </c>
      <c r="Q879" s="61">
        <f t="shared" ca="1" si="183"/>
        <v>0</v>
      </c>
      <c r="R879">
        <f t="shared" ca="1" si="185"/>
        <v>5.1675284330729718E-3</v>
      </c>
    </row>
    <row r="880" spans="2:18">
      <c r="B880"/>
      <c r="C880" s="174"/>
      <c r="D880" s="176">
        <f t="shared" si="173"/>
        <v>0</v>
      </c>
      <c r="E880" s="176">
        <f t="shared" si="173"/>
        <v>0</v>
      </c>
      <c r="F880" s="61">
        <f t="shared" si="174"/>
        <v>0</v>
      </c>
      <c r="G880" s="61">
        <f t="shared" si="174"/>
        <v>0</v>
      </c>
      <c r="H880" s="61">
        <f t="shared" si="175"/>
        <v>0</v>
      </c>
      <c r="I880" s="61">
        <f t="shared" si="176"/>
        <v>0</v>
      </c>
      <c r="J880" s="61">
        <f t="shared" si="177"/>
        <v>0</v>
      </c>
      <c r="K880" s="61">
        <f t="shared" si="178"/>
        <v>0</v>
      </c>
      <c r="L880" s="61">
        <f t="shared" si="179"/>
        <v>0</v>
      </c>
      <c r="M880" s="61">
        <f t="shared" ca="1" si="184"/>
        <v>-5.1675284330729718E-3</v>
      </c>
      <c r="N880" s="61">
        <f t="shared" ca="1" si="180"/>
        <v>0</v>
      </c>
      <c r="O880" s="177">
        <f t="shared" ca="1" si="181"/>
        <v>0</v>
      </c>
      <c r="P880" s="61">
        <f t="shared" ca="1" si="182"/>
        <v>0</v>
      </c>
      <c r="Q880" s="61">
        <f t="shared" ca="1" si="183"/>
        <v>0</v>
      </c>
      <c r="R880">
        <f t="shared" ca="1" si="185"/>
        <v>5.1675284330729718E-3</v>
      </c>
    </row>
    <row r="881" spans="2:18">
      <c r="B881"/>
      <c r="C881" s="174"/>
      <c r="D881" s="176">
        <f t="shared" si="173"/>
        <v>0</v>
      </c>
      <c r="E881" s="176">
        <f t="shared" si="173"/>
        <v>0</v>
      </c>
      <c r="F881" s="61">
        <f t="shared" si="174"/>
        <v>0</v>
      </c>
      <c r="G881" s="61">
        <f t="shared" si="174"/>
        <v>0</v>
      </c>
      <c r="H881" s="61">
        <f t="shared" si="175"/>
        <v>0</v>
      </c>
      <c r="I881" s="61">
        <f t="shared" si="176"/>
        <v>0</v>
      </c>
      <c r="J881" s="61">
        <f t="shared" si="177"/>
        <v>0</v>
      </c>
      <c r="K881" s="61">
        <f t="shared" si="178"/>
        <v>0</v>
      </c>
      <c r="L881" s="61">
        <f t="shared" si="179"/>
        <v>0</v>
      </c>
      <c r="M881" s="61">
        <f t="shared" ca="1" si="184"/>
        <v>-5.1675284330729718E-3</v>
      </c>
      <c r="N881" s="61">
        <f t="shared" ca="1" si="180"/>
        <v>0</v>
      </c>
      <c r="O881" s="177">
        <f t="shared" ca="1" si="181"/>
        <v>0</v>
      </c>
      <c r="P881" s="61">
        <f t="shared" ca="1" si="182"/>
        <v>0</v>
      </c>
      <c r="Q881" s="61">
        <f t="shared" ca="1" si="183"/>
        <v>0</v>
      </c>
      <c r="R881">
        <f t="shared" ca="1" si="185"/>
        <v>5.1675284330729718E-3</v>
      </c>
    </row>
    <row r="882" spans="2:18">
      <c r="B882"/>
      <c r="C882" s="174"/>
      <c r="D882" s="176">
        <f t="shared" si="173"/>
        <v>0</v>
      </c>
      <c r="E882" s="176">
        <f t="shared" si="173"/>
        <v>0</v>
      </c>
      <c r="F882" s="61">
        <f t="shared" si="174"/>
        <v>0</v>
      </c>
      <c r="G882" s="61">
        <f t="shared" si="174"/>
        <v>0</v>
      </c>
      <c r="H882" s="61">
        <f t="shared" si="175"/>
        <v>0</v>
      </c>
      <c r="I882" s="61">
        <f t="shared" si="176"/>
        <v>0</v>
      </c>
      <c r="J882" s="61">
        <f t="shared" si="177"/>
        <v>0</v>
      </c>
      <c r="K882" s="61">
        <f t="shared" si="178"/>
        <v>0</v>
      </c>
      <c r="L882" s="61">
        <f t="shared" si="179"/>
        <v>0</v>
      </c>
      <c r="M882" s="61">
        <f t="shared" ca="1" si="184"/>
        <v>-5.1675284330729718E-3</v>
      </c>
      <c r="N882" s="61">
        <f t="shared" ca="1" si="180"/>
        <v>0</v>
      </c>
      <c r="O882" s="177">
        <f t="shared" ca="1" si="181"/>
        <v>0</v>
      </c>
      <c r="P882" s="61">
        <f t="shared" ca="1" si="182"/>
        <v>0</v>
      </c>
      <c r="Q882" s="61">
        <f t="shared" ca="1" si="183"/>
        <v>0</v>
      </c>
      <c r="R882">
        <f t="shared" ca="1" si="185"/>
        <v>5.1675284330729718E-3</v>
      </c>
    </row>
    <row r="883" spans="2:18">
      <c r="B883"/>
      <c r="C883" s="174"/>
      <c r="D883" s="176">
        <f t="shared" si="173"/>
        <v>0</v>
      </c>
      <c r="E883" s="176">
        <f t="shared" si="173"/>
        <v>0</v>
      </c>
      <c r="F883" s="61">
        <f t="shared" si="174"/>
        <v>0</v>
      </c>
      <c r="G883" s="61">
        <f t="shared" si="174"/>
        <v>0</v>
      </c>
      <c r="H883" s="61">
        <f t="shared" si="175"/>
        <v>0</v>
      </c>
      <c r="I883" s="61">
        <f t="shared" si="176"/>
        <v>0</v>
      </c>
      <c r="J883" s="61">
        <f t="shared" si="177"/>
        <v>0</v>
      </c>
      <c r="K883" s="61">
        <f t="shared" si="178"/>
        <v>0</v>
      </c>
      <c r="L883" s="61">
        <f t="shared" si="179"/>
        <v>0</v>
      </c>
      <c r="M883" s="61">
        <f t="shared" ca="1" si="184"/>
        <v>-5.1675284330729718E-3</v>
      </c>
      <c r="N883" s="61">
        <f t="shared" ca="1" si="180"/>
        <v>0</v>
      </c>
      <c r="O883" s="177">
        <f t="shared" ca="1" si="181"/>
        <v>0</v>
      </c>
      <c r="P883" s="61">
        <f t="shared" ca="1" si="182"/>
        <v>0</v>
      </c>
      <c r="Q883" s="61">
        <f t="shared" ca="1" si="183"/>
        <v>0</v>
      </c>
      <c r="R883">
        <f t="shared" ca="1" si="185"/>
        <v>5.1675284330729718E-3</v>
      </c>
    </row>
    <row r="884" spans="2:18">
      <c r="B884"/>
      <c r="C884" s="174"/>
      <c r="D884" s="176">
        <f t="shared" si="173"/>
        <v>0</v>
      </c>
      <c r="E884" s="176">
        <f t="shared" si="173"/>
        <v>0</v>
      </c>
      <c r="F884" s="61">
        <f t="shared" si="174"/>
        <v>0</v>
      </c>
      <c r="G884" s="61">
        <f t="shared" si="174"/>
        <v>0</v>
      </c>
      <c r="H884" s="61">
        <f t="shared" si="175"/>
        <v>0</v>
      </c>
      <c r="I884" s="61">
        <f t="shared" si="176"/>
        <v>0</v>
      </c>
      <c r="J884" s="61">
        <f t="shared" si="177"/>
        <v>0</v>
      </c>
      <c r="K884" s="61">
        <f t="shared" si="178"/>
        <v>0</v>
      </c>
      <c r="L884" s="61">
        <f t="shared" si="179"/>
        <v>0</v>
      </c>
      <c r="M884" s="61">
        <f t="shared" ca="1" si="184"/>
        <v>-5.1675284330729718E-3</v>
      </c>
      <c r="N884" s="61">
        <f t="shared" ca="1" si="180"/>
        <v>0</v>
      </c>
      <c r="O884" s="177">
        <f t="shared" ca="1" si="181"/>
        <v>0</v>
      </c>
      <c r="P884" s="61">
        <f t="shared" ca="1" si="182"/>
        <v>0</v>
      </c>
      <c r="Q884" s="61">
        <f t="shared" ca="1" si="183"/>
        <v>0</v>
      </c>
      <c r="R884">
        <f t="shared" ca="1" si="185"/>
        <v>5.1675284330729718E-3</v>
      </c>
    </row>
    <row r="885" spans="2:18">
      <c r="B885"/>
      <c r="C885" s="174"/>
      <c r="D885" s="176">
        <f t="shared" si="173"/>
        <v>0</v>
      </c>
      <c r="E885" s="176">
        <f t="shared" si="173"/>
        <v>0</v>
      </c>
      <c r="F885" s="61">
        <f t="shared" si="174"/>
        <v>0</v>
      </c>
      <c r="G885" s="61">
        <f t="shared" si="174"/>
        <v>0</v>
      </c>
      <c r="H885" s="61">
        <f t="shared" si="175"/>
        <v>0</v>
      </c>
      <c r="I885" s="61">
        <f t="shared" si="176"/>
        <v>0</v>
      </c>
      <c r="J885" s="61">
        <f t="shared" si="177"/>
        <v>0</v>
      </c>
      <c r="K885" s="61">
        <f t="shared" si="178"/>
        <v>0</v>
      </c>
      <c r="L885" s="61">
        <f t="shared" si="179"/>
        <v>0</v>
      </c>
      <c r="M885" s="61">
        <f t="shared" ca="1" si="184"/>
        <v>-5.1675284330729718E-3</v>
      </c>
      <c r="N885" s="61">
        <f t="shared" ca="1" si="180"/>
        <v>0</v>
      </c>
      <c r="O885" s="177">
        <f t="shared" ca="1" si="181"/>
        <v>0</v>
      </c>
      <c r="P885" s="61">
        <f t="shared" ca="1" si="182"/>
        <v>0</v>
      </c>
      <c r="Q885" s="61">
        <f t="shared" ca="1" si="183"/>
        <v>0</v>
      </c>
      <c r="R885">
        <f t="shared" ca="1" si="185"/>
        <v>5.1675284330729718E-3</v>
      </c>
    </row>
    <row r="886" spans="2:18">
      <c r="B886"/>
      <c r="C886" s="174"/>
      <c r="D886" s="176">
        <f t="shared" si="173"/>
        <v>0</v>
      </c>
      <c r="E886" s="176">
        <f t="shared" si="173"/>
        <v>0</v>
      </c>
      <c r="F886" s="61">
        <f t="shared" si="174"/>
        <v>0</v>
      </c>
      <c r="G886" s="61">
        <f t="shared" si="174"/>
        <v>0</v>
      </c>
      <c r="H886" s="61">
        <f t="shared" si="175"/>
        <v>0</v>
      </c>
      <c r="I886" s="61">
        <f t="shared" si="176"/>
        <v>0</v>
      </c>
      <c r="J886" s="61">
        <f t="shared" si="177"/>
        <v>0</v>
      </c>
      <c r="K886" s="61">
        <f t="shared" si="178"/>
        <v>0</v>
      </c>
      <c r="L886" s="61">
        <f t="shared" si="179"/>
        <v>0</v>
      </c>
      <c r="M886" s="61">
        <f t="shared" ca="1" si="184"/>
        <v>-5.1675284330729718E-3</v>
      </c>
      <c r="N886" s="61">
        <f t="shared" ca="1" si="180"/>
        <v>0</v>
      </c>
      <c r="O886" s="177">
        <f t="shared" ca="1" si="181"/>
        <v>0</v>
      </c>
      <c r="P886" s="61">
        <f t="shared" ca="1" si="182"/>
        <v>0</v>
      </c>
      <c r="Q886" s="61">
        <f t="shared" ca="1" si="183"/>
        <v>0</v>
      </c>
      <c r="R886">
        <f t="shared" ca="1" si="185"/>
        <v>5.1675284330729718E-3</v>
      </c>
    </row>
    <row r="887" spans="2:18">
      <c r="B887"/>
      <c r="C887" s="174"/>
      <c r="D887" s="176">
        <f t="shared" si="173"/>
        <v>0</v>
      </c>
      <c r="E887" s="176">
        <f t="shared" si="173"/>
        <v>0</v>
      </c>
      <c r="F887" s="61">
        <f t="shared" si="174"/>
        <v>0</v>
      </c>
      <c r="G887" s="61">
        <f t="shared" si="174"/>
        <v>0</v>
      </c>
      <c r="H887" s="61">
        <f t="shared" si="175"/>
        <v>0</v>
      </c>
      <c r="I887" s="61">
        <f t="shared" si="176"/>
        <v>0</v>
      </c>
      <c r="J887" s="61">
        <f t="shared" si="177"/>
        <v>0</v>
      </c>
      <c r="K887" s="61">
        <f t="shared" si="178"/>
        <v>0</v>
      </c>
      <c r="L887" s="61">
        <f t="shared" si="179"/>
        <v>0</v>
      </c>
      <c r="M887" s="61">
        <f t="shared" ca="1" si="184"/>
        <v>-5.1675284330729718E-3</v>
      </c>
      <c r="N887" s="61">
        <f t="shared" ca="1" si="180"/>
        <v>0</v>
      </c>
      <c r="O887" s="177">
        <f t="shared" ca="1" si="181"/>
        <v>0</v>
      </c>
      <c r="P887" s="61">
        <f t="shared" ca="1" si="182"/>
        <v>0</v>
      </c>
      <c r="Q887" s="61">
        <f t="shared" ca="1" si="183"/>
        <v>0</v>
      </c>
      <c r="R887">
        <f t="shared" ca="1" si="185"/>
        <v>5.1675284330729718E-3</v>
      </c>
    </row>
    <row r="888" spans="2:18">
      <c r="B888"/>
      <c r="C888" s="174"/>
      <c r="D888" s="176">
        <f t="shared" si="173"/>
        <v>0</v>
      </c>
      <c r="E888" s="176">
        <f t="shared" si="173"/>
        <v>0</v>
      </c>
      <c r="F888" s="61">
        <f t="shared" si="174"/>
        <v>0</v>
      </c>
      <c r="G888" s="61">
        <f t="shared" si="174"/>
        <v>0</v>
      </c>
      <c r="H888" s="61">
        <f t="shared" si="175"/>
        <v>0</v>
      </c>
      <c r="I888" s="61">
        <f t="shared" si="176"/>
        <v>0</v>
      </c>
      <c r="J888" s="61">
        <f t="shared" si="177"/>
        <v>0</v>
      </c>
      <c r="K888" s="61">
        <f t="shared" si="178"/>
        <v>0</v>
      </c>
      <c r="L888" s="61">
        <f t="shared" si="179"/>
        <v>0</v>
      </c>
      <c r="M888" s="61">
        <f t="shared" ca="1" si="184"/>
        <v>-5.1675284330729718E-3</v>
      </c>
      <c r="N888" s="61">
        <f t="shared" ca="1" si="180"/>
        <v>0</v>
      </c>
      <c r="O888" s="177">
        <f t="shared" ca="1" si="181"/>
        <v>0</v>
      </c>
      <c r="P888" s="61">
        <f t="shared" ca="1" si="182"/>
        <v>0</v>
      </c>
      <c r="Q888" s="61">
        <f t="shared" ca="1" si="183"/>
        <v>0</v>
      </c>
      <c r="R888">
        <f t="shared" ca="1" si="185"/>
        <v>5.1675284330729718E-3</v>
      </c>
    </row>
    <row r="889" spans="2:18">
      <c r="B889"/>
      <c r="C889" s="174"/>
      <c r="D889" s="176">
        <f t="shared" si="173"/>
        <v>0</v>
      </c>
      <c r="E889" s="176">
        <f t="shared" si="173"/>
        <v>0</v>
      </c>
      <c r="F889" s="61">
        <f t="shared" si="174"/>
        <v>0</v>
      </c>
      <c r="G889" s="61">
        <f t="shared" si="174"/>
        <v>0</v>
      </c>
      <c r="H889" s="61">
        <f t="shared" si="175"/>
        <v>0</v>
      </c>
      <c r="I889" s="61">
        <f t="shared" si="176"/>
        <v>0</v>
      </c>
      <c r="J889" s="61">
        <f t="shared" si="177"/>
        <v>0</v>
      </c>
      <c r="K889" s="61">
        <f t="shared" si="178"/>
        <v>0</v>
      </c>
      <c r="L889" s="61">
        <f t="shared" si="179"/>
        <v>0</v>
      </c>
      <c r="M889" s="61">
        <f t="shared" ca="1" si="184"/>
        <v>-5.1675284330729718E-3</v>
      </c>
      <c r="N889" s="61">
        <f t="shared" ca="1" si="180"/>
        <v>0</v>
      </c>
      <c r="O889" s="177">
        <f t="shared" ca="1" si="181"/>
        <v>0</v>
      </c>
      <c r="P889" s="61">
        <f t="shared" ca="1" si="182"/>
        <v>0</v>
      </c>
      <c r="Q889" s="61">
        <f t="shared" ca="1" si="183"/>
        <v>0</v>
      </c>
      <c r="R889">
        <f t="shared" ca="1" si="185"/>
        <v>5.1675284330729718E-3</v>
      </c>
    </row>
    <row r="890" spans="2:18">
      <c r="B890"/>
      <c r="C890" s="174"/>
      <c r="D890" s="176">
        <f t="shared" si="173"/>
        <v>0</v>
      </c>
      <c r="E890" s="176">
        <f t="shared" si="173"/>
        <v>0</v>
      </c>
      <c r="F890" s="61">
        <f t="shared" si="174"/>
        <v>0</v>
      </c>
      <c r="G890" s="61">
        <f t="shared" si="174"/>
        <v>0</v>
      </c>
      <c r="H890" s="61">
        <f t="shared" si="175"/>
        <v>0</v>
      </c>
      <c r="I890" s="61">
        <f t="shared" si="176"/>
        <v>0</v>
      </c>
      <c r="J890" s="61">
        <f t="shared" si="177"/>
        <v>0</v>
      </c>
      <c r="K890" s="61">
        <f t="shared" si="178"/>
        <v>0</v>
      </c>
      <c r="L890" s="61">
        <f t="shared" si="179"/>
        <v>0</v>
      </c>
      <c r="M890" s="61">
        <f t="shared" ca="1" si="184"/>
        <v>-5.1675284330729718E-3</v>
      </c>
      <c r="N890" s="61">
        <f t="shared" ca="1" si="180"/>
        <v>0</v>
      </c>
      <c r="O890" s="177">
        <f t="shared" ca="1" si="181"/>
        <v>0</v>
      </c>
      <c r="P890" s="61">
        <f t="shared" ca="1" si="182"/>
        <v>0</v>
      </c>
      <c r="Q890" s="61">
        <f t="shared" ca="1" si="183"/>
        <v>0</v>
      </c>
      <c r="R890">
        <f t="shared" ca="1" si="185"/>
        <v>5.1675284330729718E-3</v>
      </c>
    </row>
    <row r="891" spans="2:18">
      <c r="B891"/>
      <c r="C891" s="174"/>
      <c r="D891" s="176">
        <f t="shared" si="173"/>
        <v>0</v>
      </c>
      <c r="E891" s="176">
        <f t="shared" si="173"/>
        <v>0</v>
      </c>
      <c r="F891" s="61">
        <f t="shared" si="174"/>
        <v>0</v>
      </c>
      <c r="G891" s="61">
        <f t="shared" si="174"/>
        <v>0</v>
      </c>
      <c r="H891" s="61">
        <f t="shared" si="175"/>
        <v>0</v>
      </c>
      <c r="I891" s="61">
        <f t="shared" si="176"/>
        <v>0</v>
      </c>
      <c r="J891" s="61">
        <f t="shared" si="177"/>
        <v>0</v>
      </c>
      <c r="K891" s="61">
        <f t="shared" si="178"/>
        <v>0</v>
      </c>
      <c r="L891" s="61">
        <f t="shared" si="179"/>
        <v>0</v>
      </c>
      <c r="M891" s="61">
        <f t="shared" ca="1" si="184"/>
        <v>-5.1675284330729718E-3</v>
      </c>
      <c r="N891" s="61">
        <f t="shared" ca="1" si="180"/>
        <v>0</v>
      </c>
      <c r="O891" s="177">
        <f t="shared" ca="1" si="181"/>
        <v>0</v>
      </c>
      <c r="P891" s="61">
        <f t="shared" ca="1" si="182"/>
        <v>0</v>
      </c>
      <c r="Q891" s="61">
        <f t="shared" ca="1" si="183"/>
        <v>0</v>
      </c>
      <c r="R891">
        <f t="shared" ca="1" si="185"/>
        <v>5.1675284330729718E-3</v>
      </c>
    </row>
    <row r="892" spans="2:18">
      <c r="B892"/>
      <c r="C892" s="174"/>
      <c r="D892" s="176">
        <f t="shared" si="173"/>
        <v>0</v>
      </c>
      <c r="E892" s="176">
        <f t="shared" si="173"/>
        <v>0</v>
      </c>
      <c r="F892" s="61">
        <f t="shared" si="174"/>
        <v>0</v>
      </c>
      <c r="G892" s="61">
        <f t="shared" si="174"/>
        <v>0</v>
      </c>
      <c r="H892" s="61">
        <f t="shared" si="175"/>
        <v>0</v>
      </c>
      <c r="I892" s="61">
        <f t="shared" si="176"/>
        <v>0</v>
      </c>
      <c r="J892" s="61">
        <f t="shared" si="177"/>
        <v>0</v>
      </c>
      <c r="K892" s="61">
        <f t="shared" si="178"/>
        <v>0</v>
      </c>
      <c r="L892" s="61">
        <f t="shared" si="179"/>
        <v>0</v>
      </c>
      <c r="M892" s="61">
        <f t="shared" ca="1" si="184"/>
        <v>-5.1675284330729718E-3</v>
      </c>
      <c r="N892" s="61">
        <f t="shared" ca="1" si="180"/>
        <v>0</v>
      </c>
      <c r="O892" s="177">
        <f t="shared" ca="1" si="181"/>
        <v>0</v>
      </c>
      <c r="P892" s="61">
        <f t="shared" ca="1" si="182"/>
        <v>0</v>
      </c>
      <c r="Q892" s="61">
        <f t="shared" ca="1" si="183"/>
        <v>0</v>
      </c>
      <c r="R892">
        <f t="shared" ca="1" si="185"/>
        <v>5.1675284330729718E-3</v>
      </c>
    </row>
    <row r="893" spans="2:18">
      <c r="B893"/>
      <c r="C893" s="174"/>
      <c r="D893" s="176">
        <f t="shared" si="173"/>
        <v>0</v>
      </c>
      <c r="E893" s="176">
        <f t="shared" si="173"/>
        <v>0</v>
      </c>
      <c r="F893" s="61">
        <f t="shared" si="174"/>
        <v>0</v>
      </c>
      <c r="G893" s="61">
        <f t="shared" si="174"/>
        <v>0</v>
      </c>
      <c r="H893" s="61">
        <f t="shared" si="175"/>
        <v>0</v>
      </c>
      <c r="I893" s="61">
        <f t="shared" si="176"/>
        <v>0</v>
      </c>
      <c r="J893" s="61">
        <f t="shared" si="177"/>
        <v>0</v>
      </c>
      <c r="K893" s="61">
        <f t="shared" si="178"/>
        <v>0</v>
      </c>
      <c r="L893" s="61">
        <f t="shared" si="179"/>
        <v>0</v>
      </c>
      <c r="M893" s="61">
        <f t="shared" ca="1" si="184"/>
        <v>-5.1675284330729718E-3</v>
      </c>
      <c r="N893" s="61">
        <f t="shared" ca="1" si="180"/>
        <v>0</v>
      </c>
      <c r="O893" s="177">
        <f t="shared" ca="1" si="181"/>
        <v>0</v>
      </c>
      <c r="P893" s="61">
        <f t="shared" ca="1" si="182"/>
        <v>0</v>
      </c>
      <c r="Q893" s="61">
        <f t="shared" ca="1" si="183"/>
        <v>0</v>
      </c>
      <c r="R893">
        <f t="shared" ca="1" si="185"/>
        <v>5.1675284330729718E-3</v>
      </c>
    </row>
    <row r="894" spans="2:18">
      <c r="B894"/>
      <c r="C894" s="174"/>
      <c r="D894" s="176">
        <f t="shared" si="173"/>
        <v>0</v>
      </c>
      <c r="E894" s="176">
        <f t="shared" si="173"/>
        <v>0</v>
      </c>
      <c r="F894" s="61">
        <f t="shared" si="174"/>
        <v>0</v>
      </c>
      <c r="G894" s="61">
        <f t="shared" si="174"/>
        <v>0</v>
      </c>
      <c r="H894" s="61">
        <f t="shared" si="175"/>
        <v>0</v>
      </c>
      <c r="I894" s="61">
        <f t="shared" si="176"/>
        <v>0</v>
      </c>
      <c r="J894" s="61">
        <f t="shared" si="177"/>
        <v>0</v>
      </c>
      <c r="K894" s="61">
        <f t="shared" si="178"/>
        <v>0</v>
      </c>
      <c r="L894" s="61">
        <f t="shared" si="179"/>
        <v>0</v>
      </c>
      <c r="M894" s="61">
        <f t="shared" ca="1" si="184"/>
        <v>-5.1675284330729718E-3</v>
      </c>
      <c r="N894" s="61">
        <f t="shared" ca="1" si="180"/>
        <v>0</v>
      </c>
      <c r="O894" s="177">
        <f t="shared" ca="1" si="181"/>
        <v>0</v>
      </c>
      <c r="P894" s="61">
        <f t="shared" ca="1" si="182"/>
        <v>0</v>
      </c>
      <c r="Q894" s="61">
        <f t="shared" ca="1" si="183"/>
        <v>0</v>
      </c>
      <c r="R894">
        <f t="shared" ca="1" si="185"/>
        <v>5.1675284330729718E-3</v>
      </c>
    </row>
    <row r="895" spans="2:18">
      <c r="B895"/>
      <c r="C895" s="174"/>
      <c r="D895" s="176">
        <f t="shared" si="173"/>
        <v>0</v>
      </c>
      <c r="E895" s="176">
        <f t="shared" si="173"/>
        <v>0</v>
      </c>
      <c r="F895" s="61">
        <f t="shared" si="174"/>
        <v>0</v>
      </c>
      <c r="G895" s="61">
        <f t="shared" si="174"/>
        <v>0</v>
      </c>
      <c r="H895" s="61">
        <f t="shared" si="175"/>
        <v>0</v>
      </c>
      <c r="I895" s="61">
        <f t="shared" si="176"/>
        <v>0</v>
      </c>
      <c r="J895" s="61">
        <f t="shared" si="177"/>
        <v>0</v>
      </c>
      <c r="K895" s="61">
        <f t="shared" si="178"/>
        <v>0</v>
      </c>
      <c r="L895" s="61">
        <f t="shared" si="179"/>
        <v>0</v>
      </c>
      <c r="M895" s="61">
        <f t="shared" ca="1" si="184"/>
        <v>-5.1675284330729718E-3</v>
      </c>
      <c r="N895" s="61">
        <f t="shared" ca="1" si="180"/>
        <v>0</v>
      </c>
      <c r="O895" s="177">
        <f t="shared" ca="1" si="181"/>
        <v>0</v>
      </c>
      <c r="P895" s="61">
        <f t="shared" ca="1" si="182"/>
        <v>0</v>
      </c>
      <c r="Q895" s="61">
        <f t="shared" ca="1" si="183"/>
        <v>0</v>
      </c>
      <c r="R895">
        <f t="shared" ca="1" si="185"/>
        <v>5.1675284330729718E-3</v>
      </c>
    </row>
    <row r="896" spans="2:18">
      <c r="B896"/>
      <c r="C896" s="174"/>
      <c r="D896" s="176">
        <f t="shared" si="173"/>
        <v>0</v>
      </c>
      <c r="E896" s="176">
        <f t="shared" si="173"/>
        <v>0</v>
      </c>
      <c r="F896" s="61">
        <f t="shared" si="174"/>
        <v>0</v>
      </c>
      <c r="G896" s="61">
        <f t="shared" si="174"/>
        <v>0</v>
      </c>
      <c r="H896" s="61">
        <f t="shared" si="175"/>
        <v>0</v>
      </c>
      <c r="I896" s="61">
        <f t="shared" si="176"/>
        <v>0</v>
      </c>
      <c r="J896" s="61">
        <f t="shared" si="177"/>
        <v>0</v>
      </c>
      <c r="K896" s="61">
        <f t="shared" si="178"/>
        <v>0</v>
      </c>
      <c r="L896" s="61">
        <f t="shared" si="179"/>
        <v>0</v>
      </c>
      <c r="M896" s="61">
        <f t="shared" ca="1" si="184"/>
        <v>-5.1675284330729718E-3</v>
      </c>
      <c r="N896" s="61">
        <f t="shared" ca="1" si="180"/>
        <v>0</v>
      </c>
      <c r="O896" s="177">
        <f t="shared" ca="1" si="181"/>
        <v>0</v>
      </c>
      <c r="P896" s="61">
        <f t="shared" ca="1" si="182"/>
        <v>0</v>
      </c>
      <c r="Q896" s="61">
        <f t="shared" ca="1" si="183"/>
        <v>0</v>
      </c>
      <c r="R896">
        <f t="shared" ca="1" si="185"/>
        <v>5.1675284330729718E-3</v>
      </c>
    </row>
    <row r="897" spans="2:18">
      <c r="B897"/>
      <c r="C897" s="174"/>
      <c r="D897" s="176">
        <f t="shared" si="173"/>
        <v>0</v>
      </c>
      <c r="E897" s="176">
        <f t="shared" si="173"/>
        <v>0</v>
      </c>
      <c r="F897" s="61">
        <f t="shared" si="174"/>
        <v>0</v>
      </c>
      <c r="G897" s="61">
        <f t="shared" si="174"/>
        <v>0</v>
      </c>
      <c r="H897" s="61">
        <f t="shared" si="175"/>
        <v>0</v>
      </c>
      <c r="I897" s="61">
        <f t="shared" si="176"/>
        <v>0</v>
      </c>
      <c r="J897" s="61">
        <f t="shared" si="177"/>
        <v>0</v>
      </c>
      <c r="K897" s="61">
        <f t="shared" si="178"/>
        <v>0</v>
      </c>
      <c r="L897" s="61">
        <f t="shared" si="179"/>
        <v>0</v>
      </c>
      <c r="M897" s="61">
        <f t="shared" ca="1" si="184"/>
        <v>-5.1675284330729718E-3</v>
      </c>
      <c r="N897" s="61">
        <f t="shared" ca="1" si="180"/>
        <v>0</v>
      </c>
      <c r="O897" s="177">
        <f t="shared" ca="1" si="181"/>
        <v>0</v>
      </c>
      <c r="P897" s="61">
        <f t="shared" ca="1" si="182"/>
        <v>0</v>
      </c>
      <c r="Q897" s="61">
        <f t="shared" ca="1" si="183"/>
        <v>0</v>
      </c>
      <c r="R897">
        <f t="shared" ca="1" si="185"/>
        <v>5.1675284330729718E-3</v>
      </c>
    </row>
    <row r="898" spans="2:18">
      <c r="B898"/>
      <c r="C898" s="174"/>
      <c r="D898" s="176">
        <f t="shared" si="173"/>
        <v>0</v>
      </c>
      <c r="E898" s="176">
        <f t="shared" si="173"/>
        <v>0</v>
      </c>
      <c r="F898" s="61">
        <f t="shared" si="174"/>
        <v>0</v>
      </c>
      <c r="G898" s="61">
        <f t="shared" si="174"/>
        <v>0</v>
      </c>
      <c r="H898" s="61">
        <f t="shared" si="175"/>
        <v>0</v>
      </c>
      <c r="I898" s="61">
        <f t="shared" si="176"/>
        <v>0</v>
      </c>
      <c r="J898" s="61">
        <f t="shared" si="177"/>
        <v>0</v>
      </c>
      <c r="K898" s="61">
        <f t="shared" si="178"/>
        <v>0</v>
      </c>
      <c r="L898" s="61">
        <f t="shared" si="179"/>
        <v>0</v>
      </c>
      <c r="M898" s="61">
        <f t="shared" ca="1" si="184"/>
        <v>-5.1675284330729718E-3</v>
      </c>
      <c r="N898" s="61">
        <f t="shared" ca="1" si="180"/>
        <v>0</v>
      </c>
      <c r="O898" s="177">
        <f t="shared" ca="1" si="181"/>
        <v>0</v>
      </c>
      <c r="P898" s="61">
        <f t="shared" ca="1" si="182"/>
        <v>0</v>
      </c>
      <c r="Q898" s="61">
        <f t="shared" ca="1" si="183"/>
        <v>0</v>
      </c>
      <c r="R898">
        <f t="shared" ca="1" si="185"/>
        <v>5.1675284330729718E-3</v>
      </c>
    </row>
    <row r="899" spans="2:18">
      <c r="B899"/>
      <c r="C899" s="174"/>
      <c r="D899" s="176">
        <f t="shared" si="173"/>
        <v>0</v>
      </c>
      <c r="E899" s="176">
        <f t="shared" si="173"/>
        <v>0</v>
      </c>
      <c r="F899" s="61">
        <f t="shared" si="174"/>
        <v>0</v>
      </c>
      <c r="G899" s="61">
        <f t="shared" si="174"/>
        <v>0</v>
      </c>
      <c r="H899" s="61">
        <f t="shared" si="175"/>
        <v>0</v>
      </c>
      <c r="I899" s="61">
        <f t="shared" si="176"/>
        <v>0</v>
      </c>
      <c r="J899" s="61">
        <f t="shared" si="177"/>
        <v>0</v>
      </c>
      <c r="K899" s="61">
        <f t="shared" si="178"/>
        <v>0</v>
      </c>
      <c r="L899" s="61">
        <f t="shared" si="179"/>
        <v>0</v>
      </c>
      <c r="M899" s="61">
        <f t="shared" ca="1" si="184"/>
        <v>-5.1675284330729718E-3</v>
      </c>
      <c r="N899" s="61">
        <f t="shared" ca="1" si="180"/>
        <v>0</v>
      </c>
      <c r="O899" s="177">
        <f t="shared" ca="1" si="181"/>
        <v>0</v>
      </c>
      <c r="P899" s="61">
        <f t="shared" ca="1" si="182"/>
        <v>0</v>
      </c>
      <c r="Q899" s="61">
        <f t="shared" ca="1" si="183"/>
        <v>0</v>
      </c>
      <c r="R899">
        <f t="shared" ca="1" si="185"/>
        <v>5.1675284330729718E-3</v>
      </c>
    </row>
    <row r="900" spans="2:18">
      <c r="B900"/>
      <c r="C900" s="174"/>
      <c r="D900" s="176">
        <f t="shared" si="173"/>
        <v>0</v>
      </c>
      <c r="E900" s="176">
        <f t="shared" si="173"/>
        <v>0</v>
      </c>
      <c r="F900" s="61">
        <f t="shared" si="174"/>
        <v>0</v>
      </c>
      <c r="G900" s="61">
        <f t="shared" si="174"/>
        <v>0</v>
      </c>
      <c r="H900" s="61">
        <f t="shared" si="175"/>
        <v>0</v>
      </c>
      <c r="I900" s="61">
        <f t="shared" si="176"/>
        <v>0</v>
      </c>
      <c r="J900" s="61">
        <f t="shared" si="177"/>
        <v>0</v>
      </c>
      <c r="K900" s="61">
        <f t="shared" si="178"/>
        <v>0</v>
      </c>
      <c r="L900" s="61">
        <f t="shared" si="179"/>
        <v>0</v>
      </c>
      <c r="M900" s="61">
        <f t="shared" ca="1" si="184"/>
        <v>-5.1675284330729718E-3</v>
      </c>
      <c r="N900" s="61">
        <f t="shared" ca="1" si="180"/>
        <v>0</v>
      </c>
      <c r="O900" s="177">
        <f t="shared" ca="1" si="181"/>
        <v>0</v>
      </c>
      <c r="P900" s="61">
        <f t="shared" ca="1" si="182"/>
        <v>0</v>
      </c>
      <c r="Q900" s="61">
        <f t="shared" ca="1" si="183"/>
        <v>0</v>
      </c>
      <c r="R900">
        <f t="shared" ca="1" si="185"/>
        <v>5.1675284330729718E-3</v>
      </c>
    </row>
    <row r="901" spans="2:18">
      <c r="B901"/>
      <c r="C901" s="174"/>
      <c r="D901" s="176">
        <f t="shared" si="173"/>
        <v>0</v>
      </c>
      <c r="E901" s="176">
        <f t="shared" si="173"/>
        <v>0</v>
      </c>
      <c r="F901" s="61">
        <f t="shared" si="174"/>
        <v>0</v>
      </c>
      <c r="G901" s="61">
        <f t="shared" si="174"/>
        <v>0</v>
      </c>
      <c r="H901" s="61">
        <f t="shared" si="175"/>
        <v>0</v>
      </c>
      <c r="I901" s="61">
        <f t="shared" si="176"/>
        <v>0</v>
      </c>
      <c r="J901" s="61">
        <f t="shared" si="177"/>
        <v>0</v>
      </c>
      <c r="K901" s="61">
        <f t="shared" si="178"/>
        <v>0</v>
      </c>
      <c r="L901" s="61">
        <f t="shared" si="179"/>
        <v>0</v>
      </c>
      <c r="M901" s="61">
        <f t="shared" ca="1" si="184"/>
        <v>-5.1675284330729718E-3</v>
      </c>
      <c r="N901" s="61">
        <f t="shared" ca="1" si="180"/>
        <v>0</v>
      </c>
      <c r="O901" s="177">
        <f t="shared" ca="1" si="181"/>
        <v>0</v>
      </c>
      <c r="P901" s="61">
        <f t="shared" ca="1" si="182"/>
        <v>0</v>
      </c>
      <c r="Q901" s="61">
        <f t="shared" ca="1" si="183"/>
        <v>0</v>
      </c>
      <c r="R901">
        <f t="shared" ca="1" si="185"/>
        <v>5.1675284330729718E-3</v>
      </c>
    </row>
    <row r="902" spans="2:18">
      <c r="B902"/>
      <c r="C902" s="174"/>
      <c r="D902" s="176">
        <f t="shared" si="173"/>
        <v>0</v>
      </c>
      <c r="E902" s="176">
        <f t="shared" si="173"/>
        <v>0</v>
      </c>
      <c r="F902" s="61">
        <f t="shared" si="174"/>
        <v>0</v>
      </c>
      <c r="G902" s="61">
        <f t="shared" si="174"/>
        <v>0</v>
      </c>
      <c r="H902" s="61">
        <f t="shared" si="175"/>
        <v>0</v>
      </c>
      <c r="I902" s="61">
        <f t="shared" si="176"/>
        <v>0</v>
      </c>
      <c r="J902" s="61">
        <f t="shared" si="177"/>
        <v>0</v>
      </c>
      <c r="K902" s="61">
        <f t="shared" si="178"/>
        <v>0</v>
      </c>
      <c r="L902" s="61">
        <f t="shared" si="179"/>
        <v>0</v>
      </c>
      <c r="M902" s="61">
        <f t="shared" ca="1" si="184"/>
        <v>-5.1675284330729718E-3</v>
      </c>
      <c r="N902" s="61">
        <f t="shared" ca="1" si="180"/>
        <v>0</v>
      </c>
      <c r="O902" s="177">
        <f t="shared" ca="1" si="181"/>
        <v>0</v>
      </c>
      <c r="P902" s="61">
        <f t="shared" ca="1" si="182"/>
        <v>0</v>
      </c>
      <c r="Q902" s="61">
        <f t="shared" ca="1" si="183"/>
        <v>0</v>
      </c>
      <c r="R902">
        <f t="shared" ca="1" si="185"/>
        <v>5.1675284330729718E-3</v>
      </c>
    </row>
    <row r="903" spans="2:18">
      <c r="B903"/>
      <c r="C903" s="174"/>
      <c r="D903" s="176">
        <f t="shared" si="173"/>
        <v>0</v>
      </c>
      <c r="E903" s="176">
        <f t="shared" si="173"/>
        <v>0</v>
      </c>
      <c r="F903" s="61">
        <f t="shared" si="174"/>
        <v>0</v>
      </c>
      <c r="G903" s="61">
        <f t="shared" si="174"/>
        <v>0</v>
      </c>
      <c r="H903" s="61">
        <f t="shared" si="175"/>
        <v>0</v>
      </c>
      <c r="I903" s="61">
        <f t="shared" si="176"/>
        <v>0</v>
      </c>
      <c r="J903" s="61">
        <f t="shared" si="177"/>
        <v>0</v>
      </c>
      <c r="K903" s="61">
        <f t="shared" si="178"/>
        <v>0</v>
      </c>
      <c r="L903" s="61">
        <f t="shared" si="179"/>
        <v>0</v>
      </c>
      <c r="M903" s="61">
        <f t="shared" ca="1" si="184"/>
        <v>-5.1675284330729718E-3</v>
      </c>
      <c r="N903" s="61">
        <f t="shared" ca="1" si="180"/>
        <v>0</v>
      </c>
      <c r="O903" s="177">
        <f t="shared" ca="1" si="181"/>
        <v>0</v>
      </c>
      <c r="P903" s="61">
        <f t="shared" ca="1" si="182"/>
        <v>0</v>
      </c>
      <c r="Q903" s="61">
        <f t="shared" ca="1" si="183"/>
        <v>0</v>
      </c>
      <c r="R903">
        <f t="shared" ca="1" si="185"/>
        <v>5.1675284330729718E-3</v>
      </c>
    </row>
    <row r="904" spans="2:18">
      <c r="B904"/>
      <c r="C904" s="174"/>
      <c r="D904" s="176">
        <f t="shared" si="173"/>
        <v>0</v>
      </c>
      <c r="E904" s="176">
        <f t="shared" si="173"/>
        <v>0</v>
      </c>
      <c r="F904" s="61">
        <f t="shared" si="174"/>
        <v>0</v>
      </c>
      <c r="G904" s="61">
        <f t="shared" si="174"/>
        <v>0</v>
      </c>
      <c r="H904" s="61">
        <f t="shared" si="175"/>
        <v>0</v>
      </c>
      <c r="I904" s="61">
        <f t="shared" si="176"/>
        <v>0</v>
      </c>
      <c r="J904" s="61">
        <f t="shared" si="177"/>
        <v>0</v>
      </c>
      <c r="K904" s="61">
        <f t="shared" si="178"/>
        <v>0</v>
      </c>
      <c r="L904" s="61">
        <f t="shared" si="179"/>
        <v>0</v>
      </c>
      <c r="M904" s="61">
        <f t="shared" ca="1" si="184"/>
        <v>-5.1675284330729718E-3</v>
      </c>
      <c r="N904" s="61">
        <f t="shared" ca="1" si="180"/>
        <v>0</v>
      </c>
      <c r="O904" s="177">
        <f t="shared" ca="1" si="181"/>
        <v>0</v>
      </c>
      <c r="P904" s="61">
        <f t="shared" ca="1" si="182"/>
        <v>0</v>
      </c>
      <c r="Q904" s="61">
        <f t="shared" ca="1" si="183"/>
        <v>0</v>
      </c>
      <c r="R904">
        <f t="shared" ca="1" si="185"/>
        <v>5.1675284330729718E-3</v>
      </c>
    </row>
    <row r="905" spans="2:18">
      <c r="B905"/>
      <c r="C905" s="174"/>
      <c r="D905" s="176">
        <f t="shared" si="173"/>
        <v>0</v>
      </c>
      <c r="E905" s="176">
        <f t="shared" si="173"/>
        <v>0</v>
      </c>
      <c r="F905" s="61">
        <f t="shared" si="174"/>
        <v>0</v>
      </c>
      <c r="G905" s="61">
        <f t="shared" si="174"/>
        <v>0</v>
      </c>
      <c r="H905" s="61">
        <f t="shared" si="175"/>
        <v>0</v>
      </c>
      <c r="I905" s="61">
        <f t="shared" si="176"/>
        <v>0</v>
      </c>
      <c r="J905" s="61">
        <f t="shared" si="177"/>
        <v>0</v>
      </c>
      <c r="K905" s="61">
        <f t="shared" si="178"/>
        <v>0</v>
      </c>
      <c r="L905" s="61">
        <f t="shared" si="179"/>
        <v>0</v>
      </c>
      <c r="M905" s="61">
        <f t="shared" ca="1" si="184"/>
        <v>-5.1675284330729718E-3</v>
      </c>
      <c r="N905" s="61">
        <f t="shared" ca="1" si="180"/>
        <v>0</v>
      </c>
      <c r="O905" s="177">
        <f t="shared" ca="1" si="181"/>
        <v>0</v>
      </c>
      <c r="P905" s="61">
        <f t="shared" ca="1" si="182"/>
        <v>0</v>
      </c>
      <c r="Q905" s="61">
        <f t="shared" ca="1" si="183"/>
        <v>0</v>
      </c>
      <c r="R905">
        <f t="shared" ca="1" si="185"/>
        <v>5.1675284330729718E-3</v>
      </c>
    </row>
    <row r="906" spans="2:18">
      <c r="B906"/>
      <c r="C906" s="174"/>
      <c r="D906" s="176">
        <f t="shared" si="173"/>
        <v>0</v>
      </c>
      <c r="E906" s="176">
        <f t="shared" si="173"/>
        <v>0</v>
      </c>
      <c r="F906" s="61">
        <f t="shared" si="174"/>
        <v>0</v>
      </c>
      <c r="G906" s="61">
        <f t="shared" si="174"/>
        <v>0</v>
      </c>
      <c r="H906" s="61">
        <f t="shared" si="175"/>
        <v>0</v>
      </c>
      <c r="I906" s="61">
        <f t="shared" si="176"/>
        <v>0</v>
      </c>
      <c r="J906" s="61">
        <f t="shared" si="177"/>
        <v>0</v>
      </c>
      <c r="K906" s="61">
        <f t="shared" si="178"/>
        <v>0</v>
      </c>
      <c r="L906" s="61">
        <f t="shared" si="179"/>
        <v>0</v>
      </c>
      <c r="M906" s="61">
        <f t="shared" ca="1" si="184"/>
        <v>-5.1675284330729718E-3</v>
      </c>
      <c r="N906" s="61">
        <f t="shared" ca="1" si="180"/>
        <v>0</v>
      </c>
      <c r="O906" s="177">
        <f t="shared" ca="1" si="181"/>
        <v>0</v>
      </c>
      <c r="P906" s="61">
        <f t="shared" ca="1" si="182"/>
        <v>0</v>
      </c>
      <c r="Q906" s="61">
        <f t="shared" ca="1" si="183"/>
        <v>0</v>
      </c>
      <c r="R906">
        <f t="shared" ca="1" si="185"/>
        <v>5.1675284330729718E-3</v>
      </c>
    </row>
    <row r="907" spans="2:18">
      <c r="B907"/>
      <c r="C907" s="174"/>
      <c r="D907" s="176">
        <f t="shared" si="173"/>
        <v>0</v>
      </c>
      <c r="E907" s="176">
        <f t="shared" si="173"/>
        <v>0</v>
      </c>
      <c r="F907" s="61">
        <f t="shared" si="174"/>
        <v>0</v>
      </c>
      <c r="G907" s="61">
        <f t="shared" si="174"/>
        <v>0</v>
      </c>
      <c r="H907" s="61">
        <f t="shared" si="175"/>
        <v>0</v>
      </c>
      <c r="I907" s="61">
        <f t="shared" si="176"/>
        <v>0</v>
      </c>
      <c r="J907" s="61">
        <f t="shared" si="177"/>
        <v>0</v>
      </c>
      <c r="K907" s="61">
        <f t="shared" si="178"/>
        <v>0</v>
      </c>
      <c r="L907" s="61">
        <f t="shared" si="179"/>
        <v>0</v>
      </c>
      <c r="M907" s="61">
        <f t="shared" ca="1" si="184"/>
        <v>-5.1675284330729718E-3</v>
      </c>
      <c r="N907" s="61">
        <f t="shared" ca="1" si="180"/>
        <v>0</v>
      </c>
      <c r="O907" s="177">
        <f t="shared" ca="1" si="181"/>
        <v>0</v>
      </c>
      <c r="P907" s="61">
        <f t="shared" ca="1" si="182"/>
        <v>0</v>
      </c>
      <c r="Q907" s="61">
        <f t="shared" ca="1" si="183"/>
        <v>0</v>
      </c>
      <c r="R907">
        <f t="shared" ca="1" si="185"/>
        <v>5.1675284330729718E-3</v>
      </c>
    </row>
    <row r="908" spans="2:18">
      <c r="B908"/>
      <c r="C908" s="174"/>
      <c r="D908" s="176">
        <f t="shared" si="173"/>
        <v>0</v>
      </c>
      <c r="E908" s="176">
        <f t="shared" si="173"/>
        <v>0</v>
      </c>
      <c r="F908" s="61">
        <f t="shared" si="174"/>
        <v>0</v>
      </c>
      <c r="G908" s="61">
        <f t="shared" si="174"/>
        <v>0</v>
      </c>
      <c r="H908" s="61">
        <f t="shared" si="175"/>
        <v>0</v>
      </c>
      <c r="I908" s="61">
        <f t="shared" si="176"/>
        <v>0</v>
      </c>
      <c r="J908" s="61">
        <f t="shared" si="177"/>
        <v>0</v>
      </c>
      <c r="K908" s="61">
        <f t="shared" si="178"/>
        <v>0</v>
      </c>
      <c r="L908" s="61">
        <f t="shared" si="179"/>
        <v>0</v>
      </c>
      <c r="M908" s="61">
        <f t="shared" ca="1" si="184"/>
        <v>-5.1675284330729718E-3</v>
      </c>
      <c r="N908" s="61">
        <f t="shared" ca="1" si="180"/>
        <v>0</v>
      </c>
      <c r="O908" s="177">
        <f t="shared" ca="1" si="181"/>
        <v>0</v>
      </c>
      <c r="P908" s="61">
        <f t="shared" ca="1" si="182"/>
        <v>0</v>
      </c>
      <c r="Q908" s="61">
        <f t="shared" ca="1" si="183"/>
        <v>0</v>
      </c>
      <c r="R908">
        <f t="shared" ca="1" si="185"/>
        <v>5.1675284330729718E-3</v>
      </c>
    </row>
    <row r="909" spans="2:18">
      <c r="B909"/>
      <c r="C909" s="174"/>
      <c r="D909" s="176">
        <f t="shared" si="173"/>
        <v>0</v>
      </c>
      <c r="E909" s="176">
        <f t="shared" si="173"/>
        <v>0</v>
      </c>
      <c r="F909" s="61">
        <f t="shared" si="174"/>
        <v>0</v>
      </c>
      <c r="G909" s="61">
        <f t="shared" si="174"/>
        <v>0</v>
      </c>
      <c r="H909" s="61">
        <f t="shared" si="175"/>
        <v>0</v>
      </c>
      <c r="I909" s="61">
        <f t="shared" si="176"/>
        <v>0</v>
      </c>
      <c r="J909" s="61">
        <f t="shared" si="177"/>
        <v>0</v>
      </c>
      <c r="K909" s="61">
        <f t="shared" si="178"/>
        <v>0</v>
      </c>
      <c r="L909" s="61">
        <f t="shared" si="179"/>
        <v>0</v>
      </c>
      <c r="M909" s="61">
        <f t="shared" ca="1" si="184"/>
        <v>-5.1675284330729718E-3</v>
      </c>
      <c r="N909" s="61">
        <f t="shared" ca="1" si="180"/>
        <v>0</v>
      </c>
      <c r="O909" s="177">
        <f t="shared" ca="1" si="181"/>
        <v>0</v>
      </c>
      <c r="P909" s="61">
        <f t="shared" ca="1" si="182"/>
        <v>0</v>
      </c>
      <c r="Q909" s="61">
        <f t="shared" ca="1" si="183"/>
        <v>0</v>
      </c>
      <c r="R909">
        <f t="shared" ca="1" si="185"/>
        <v>5.1675284330729718E-3</v>
      </c>
    </row>
    <row r="910" spans="2:18">
      <c r="B910"/>
      <c r="C910" s="174"/>
      <c r="D910" s="176">
        <f t="shared" si="173"/>
        <v>0</v>
      </c>
      <c r="E910" s="176">
        <f t="shared" si="173"/>
        <v>0</v>
      </c>
      <c r="F910" s="61">
        <f t="shared" si="174"/>
        <v>0</v>
      </c>
      <c r="G910" s="61">
        <f t="shared" si="174"/>
        <v>0</v>
      </c>
      <c r="H910" s="61">
        <f t="shared" si="175"/>
        <v>0</v>
      </c>
      <c r="I910" s="61">
        <f t="shared" si="176"/>
        <v>0</v>
      </c>
      <c r="J910" s="61">
        <f t="shared" si="177"/>
        <v>0</v>
      </c>
      <c r="K910" s="61">
        <f t="shared" si="178"/>
        <v>0</v>
      </c>
      <c r="L910" s="61">
        <f t="shared" si="179"/>
        <v>0</v>
      </c>
      <c r="M910" s="61">
        <f t="shared" ca="1" si="184"/>
        <v>-5.1675284330729718E-3</v>
      </c>
      <c r="N910" s="61">
        <f t="shared" ca="1" si="180"/>
        <v>0</v>
      </c>
      <c r="O910" s="177">
        <f t="shared" ca="1" si="181"/>
        <v>0</v>
      </c>
      <c r="P910" s="61">
        <f t="shared" ca="1" si="182"/>
        <v>0</v>
      </c>
      <c r="Q910" s="61">
        <f t="shared" ca="1" si="183"/>
        <v>0</v>
      </c>
      <c r="R910">
        <f t="shared" ca="1" si="185"/>
        <v>5.1675284330729718E-3</v>
      </c>
    </row>
    <row r="911" spans="2:18">
      <c r="B911"/>
      <c r="C911" s="174"/>
      <c r="D911" s="176">
        <f t="shared" ref="D911:E974" si="186">A911/A$18</f>
        <v>0</v>
      </c>
      <c r="E911" s="176">
        <f t="shared" si="186"/>
        <v>0</v>
      </c>
      <c r="F911" s="61">
        <f t="shared" ref="F911:G974" si="187">$C911*D911</f>
        <v>0</v>
      </c>
      <c r="G911" s="61">
        <f t="shared" si="187"/>
        <v>0</v>
      </c>
      <c r="H911" s="61">
        <f t="shared" si="175"/>
        <v>0</v>
      </c>
      <c r="I911" s="61">
        <f t="shared" si="176"/>
        <v>0</v>
      </c>
      <c r="J911" s="61">
        <f t="shared" si="177"/>
        <v>0</v>
      </c>
      <c r="K911" s="61">
        <f t="shared" si="178"/>
        <v>0</v>
      </c>
      <c r="L911" s="61">
        <f t="shared" si="179"/>
        <v>0</v>
      </c>
      <c r="M911" s="61">
        <f t="shared" ca="1" si="184"/>
        <v>-5.1675284330729718E-3</v>
      </c>
      <c r="N911" s="61">
        <f t="shared" ca="1" si="180"/>
        <v>0</v>
      </c>
      <c r="O911" s="177">
        <f t="shared" ca="1" si="181"/>
        <v>0</v>
      </c>
      <c r="P911" s="61">
        <f t="shared" ca="1" si="182"/>
        <v>0</v>
      </c>
      <c r="Q911" s="61">
        <f t="shared" ca="1" si="183"/>
        <v>0</v>
      </c>
      <c r="R911">
        <f t="shared" ca="1" si="185"/>
        <v>5.1675284330729718E-3</v>
      </c>
    </row>
    <row r="912" spans="2:18">
      <c r="B912"/>
      <c r="C912" s="174"/>
      <c r="D912" s="176">
        <f t="shared" si="186"/>
        <v>0</v>
      </c>
      <c r="E912" s="176">
        <f t="shared" si="186"/>
        <v>0</v>
      </c>
      <c r="F912" s="61">
        <f t="shared" si="187"/>
        <v>0</v>
      </c>
      <c r="G912" s="61">
        <f t="shared" si="187"/>
        <v>0</v>
      </c>
      <c r="H912" s="61">
        <f t="shared" ref="H912:H975" si="188">C912*D912*D912</f>
        <v>0</v>
      </c>
      <c r="I912" s="61">
        <f t="shared" ref="I912:I975" si="189">C912*D912*D912*D912</f>
        <v>0</v>
      </c>
      <c r="J912" s="61">
        <f t="shared" ref="J912:J975" si="190">C912*D912*D912*D912*D912</f>
        <v>0</v>
      </c>
      <c r="K912" s="61">
        <f t="shared" ref="K912:K975" si="191">C912*E912*D912</f>
        <v>0</v>
      </c>
      <c r="L912" s="61">
        <f t="shared" ref="L912:L975" si="192">C912*E912*D912*D912</f>
        <v>0</v>
      </c>
      <c r="M912" s="61">
        <f t="shared" ca="1" si="184"/>
        <v>-5.1675284330729718E-3</v>
      </c>
      <c r="N912" s="61">
        <f t="shared" ref="N912:N975" ca="1" si="193">C912*(M912-E912)^2</f>
        <v>0</v>
      </c>
      <c r="O912" s="177">
        <f t="shared" ref="O912:O975" ca="1" si="194">(C912*O$1-O$2*F912+O$3*H912)^2</f>
        <v>0</v>
      </c>
      <c r="P912" s="61">
        <f t="shared" ref="P912:P975" ca="1" si="195">(-C912*O$2+O$4*F912-O$5*H912)^2</f>
        <v>0</v>
      </c>
      <c r="Q912" s="61">
        <f t="shared" ref="Q912:Q975" ca="1" si="196">+(C912*O$3-F912*O$5+H912*O$6)^2</f>
        <v>0</v>
      </c>
      <c r="R912">
        <f t="shared" ca="1" si="185"/>
        <v>5.1675284330729718E-3</v>
      </c>
    </row>
    <row r="913" spans="2:18">
      <c r="B913"/>
      <c r="C913" s="174"/>
      <c r="D913" s="176">
        <f t="shared" si="186"/>
        <v>0</v>
      </c>
      <c r="E913" s="176">
        <f t="shared" si="186"/>
        <v>0</v>
      </c>
      <c r="F913" s="61">
        <f t="shared" si="187"/>
        <v>0</v>
      </c>
      <c r="G913" s="61">
        <f t="shared" si="187"/>
        <v>0</v>
      </c>
      <c r="H913" s="61">
        <f t="shared" si="188"/>
        <v>0</v>
      </c>
      <c r="I913" s="61">
        <f t="shared" si="189"/>
        <v>0</v>
      </c>
      <c r="J913" s="61">
        <f t="shared" si="190"/>
        <v>0</v>
      </c>
      <c r="K913" s="61">
        <f t="shared" si="191"/>
        <v>0</v>
      </c>
      <c r="L913" s="61">
        <f t="shared" si="192"/>
        <v>0</v>
      </c>
      <c r="M913" s="61">
        <f t="shared" ca="1" si="184"/>
        <v>-5.1675284330729718E-3</v>
      </c>
      <c r="N913" s="61">
        <f t="shared" ca="1" si="193"/>
        <v>0</v>
      </c>
      <c r="O913" s="177">
        <f t="shared" ca="1" si="194"/>
        <v>0</v>
      </c>
      <c r="P913" s="61">
        <f t="shared" ca="1" si="195"/>
        <v>0</v>
      </c>
      <c r="Q913" s="61">
        <f t="shared" ca="1" si="196"/>
        <v>0</v>
      </c>
      <c r="R913">
        <f t="shared" ca="1" si="185"/>
        <v>5.1675284330729718E-3</v>
      </c>
    </row>
    <row r="914" spans="2:18">
      <c r="B914"/>
      <c r="C914" s="174"/>
      <c r="D914" s="176">
        <f t="shared" si="186"/>
        <v>0</v>
      </c>
      <c r="E914" s="176">
        <f t="shared" si="186"/>
        <v>0</v>
      </c>
      <c r="F914" s="61">
        <f t="shared" si="187"/>
        <v>0</v>
      </c>
      <c r="G914" s="61">
        <f t="shared" si="187"/>
        <v>0</v>
      </c>
      <c r="H914" s="61">
        <f t="shared" si="188"/>
        <v>0</v>
      </c>
      <c r="I914" s="61">
        <f t="shared" si="189"/>
        <v>0</v>
      </c>
      <c r="J914" s="61">
        <f t="shared" si="190"/>
        <v>0</v>
      </c>
      <c r="K914" s="61">
        <f t="shared" si="191"/>
        <v>0</v>
      </c>
      <c r="L914" s="61">
        <f t="shared" si="192"/>
        <v>0</v>
      </c>
      <c r="M914" s="61">
        <f t="shared" ca="1" si="184"/>
        <v>-5.1675284330729718E-3</v>
      </c>
      <c r="N914" s="61">
        <f t="shared" ca="1" si="193"/>
        <v>0</v>
      </c>
      <c r="O914" s="177">
        <f t="shared" ca="1" si="194"/>
        <v>0</v>
      </c>
      <c r="P914" s="61">
        <f t="shared" ca="1" si="195"/>
        <v>0</v>
      </c>
      <c r="Q914" s="61">
        <f t="shared" ca="1" si="196"/>
        <v>0</v>
      </c>
      <c r="R914">
        <f t="shared" ca="1" si="185"/>
        <v>5.1675284330729718E-3</v>
      </c>
    </row>
    <row r="915" spans="2:18">
      <c r="B915"/>
      <c r="C915" s="174"/>
      <c r="D915" s="176">
        <f t="shared" si="186"/>
        <v>0</v>
      </c>
      <c r="E915" s="176">
        <f t="shared" si="186"/>
        <v>0</v>
      </c>
      <c r="F915" s="61">
        <f t="shared" si="187"/>
        <v>0</v>
      </c>
      <c r="G915" s="61">
        <f t="shared" si="187"/>
        <v>0</v>
      </c>
      <c r="H915" s="61">
        <f t="shared" si="188"/>
        <v>0</v>
      </c>
      <c r="I915" s="61">
        <f t="shared" si="189"/>
        <v>0</v>
      </c>
      <c r="J915" s="61">
        <f t="shared" si="190"/>
        <v>0</v>
      </c>
      <c r="K915" s="61">
        <f t="shared" si="191"/>
        <v>0</v>
      </c>
      <c r="L915" s="61">
        <f t="shared" si="192"/>
        <v>0</v>
      </c>
      <c r="M915" s="61">
        <f t="shared" ca="1" si="184"/>
        <v>-5.1675284330729718E-3</v>
      </c>
      <c r="N915" s="61">
        <f t="shared" ca="1" si="193"/>
        <v>0</v>
      </c>
      <c r="O915" s="177">
        <f t="shared" ca="1" si="194"/>
        <v>0</v>
      </c>
      <c r="P915" s="61">
        <f t="shared" ca="1" si="195"/>
        <v>0</v>
      </c>
      <c r="Q915" s="61">
        <f t="shared" ca="1" si="196"/>
        <v>0</v>
      </c>
      <c r="R915">
        <f t="shared" ca="1" si="185"/>
        <v>5.1675284330729718E-3</v>
      </c>
    </row>
    <row r="916" spans="2:18">
      <c r="B916"/>
      <c r="C916" s="174"/>
      <c r="D916" s="176">
        <f t="shared" si="186"/>
        <v>0</v>
      </c>
      <c r="E916" s="176">
        <f t="shared" si="186"/>
        <v>0</v>
      </c>
      <c r="F916" s="61">
        <f t="shared" si="187"/>
        <v>0</v>
      </c>
      <c r="G916" s="61">
        <f t="shared" si="187"/>
        <v>0</v>
      </c>
      <c r="H916" s="61">
        <f t="shared" si="188"/>
        <v>0</v>
      </c>
      <c r="I916" s="61">
        <f t="shared" si="189"/>
        <v>0</v>
      </c>
      <c r="J916" s="61">
        <f t="shared" si="190"/>
        <v>0</v>
      </c>
      <c r="K916" s="61">
        <f t="shared" si="191"/>
        <v>0</v>
      </c>
      <c r="L916" s="61">
        <f t="shared" si="192"/>
        <v>0</v>
      </c>
      <c r="M916" s="61">
        <f t="shared" ca="1" si="184"/>
        <v>-5.1675284330729718E-3</v>
      </c>
      <c r="N916" s="61">
        <f t="shared" ca="1" si="193"/>
        <v>0</v>
      </c>
      <c r="O916" s="177">
        <f t="shared" ca="1" si="194"/>
        <v>0</v>
      </c>
      <c r="P916" s="61">
        <f t="shared" ca="1" si="195"/>
        <v>0</v>
      </c>
      <c r="Q916" s="61">
        <f t="shared" ca="1" si="196"/>
        <v>0</v>
      </c>
      <c r="R916">
        <f t="shared" ca="1" si="185"/>
        <v>5.1675284330729718E-3</v>
      </c>
    </row>
    <row r="917" spans="2:18">
      <c r="B917"/>
      <c r="C917" s="174"/>
      <c r="D917" s="176">
        <f t="shared" si="186"/>
        <v>0</v>
      </c>
      <c r="E917" s="176">
        <f t="shared" si="186"/>
        <v>0</v>
      </c>
      <c r="F917" s="61">
        <f t="shared" si="187"/>
        <v>0</v>
      </c>
      <c r="G917" s="61">
        <f t="shared" si="187"/>
        <v>0</v>
      </c>
      <c r="H917" s="61">
        <f t="shared" si="188"/>
        <v>0</v>
      </c>
      <c r="I917" s="61">
        <f t="shared" si="189"/>
        <v>0</v>
      </c>
      <c r="J917" s="61">
        <f t="shared" si="190"/>
        <v>0</v>
      </c>
      <c r="K917" s="61">
        <f t="shared" si="191"/>
        <v>0</v>
      </c>
      <c r="L917" s="61">
        <f t="shared" si="192"/>
        <v>0</v>
      </c>
      <c r="M917" s="61">
        <f t="shared" ref="M917:M980" ca="1" si="197">+E$4+E$5*D917+E$6*D917^2</f>
        <v>-5.1675284330729718E-3</v>
      </c>
      <c r="N917" s="61">
        <f t="shared" ca="1" si="193"/>
        <v>0</v>
      </c>
      <c r="O917" s="177">
        <f t="shared" ca="1" si="194"/>
        <v>0</v>
      </c>
      <c r="P917" s="61">
        <f t="shared" ca="1" si="195"/>
        <v>0</v>
      </c>
      <c r="Q917" s="61">
        <f t="shared" ca="1" si="196"/>
        <v>0</v>
      </c>
      <c r="R917">
        <f t="shared" ref="R917:R980" ca="1" si="198">+E917-M917</f>
        <v>5.1675284330729718E-3</v>
      </c>
    </row>
    <row r="918" spans="2:18">
      <c r="B918"/>
      <c r="C918" s="174"/>
      <c r="D918" s="176">
        <f t="shared" si="186"/>
        <v>0</v>
      </c>
      <c r="E918" s="176">
        <f t="shared" si="186"/>
        <v>0</v>
      </c>
      <c r="F918" s="61">
        <f t="shared" si="187"/>
        <v>0</v>
      </c>
      <c r="G918" s="61">
        <f t="shared" si="187"/>
        <v>0</v>
      </c>
      <c r="H918" s="61">
        <f t="shared" si="188"/>
        <v>0</v>
      </c>
      <c r="I918" s="61">
        <f t="shared" si="189"/>
        <v>0</v>
      </c>
      <c r="J918" s="61">
        <f t="shared" si="190"/>
        <v>0</v>
      </c>
      <c r="K918" s="61">
        <f t="shared" si="191"/>
        <v>0</v>
      </c>
      <c r="L918" s="61">
        <f t="shared" si="192"/>
        <v>0</v>
      </c>
      <c r="M918" s="61">
        <f t="shared" ca="1" si="197"/>
        <v>-5.1675284330729718E-3</v>
      </c>
      <c r="N918" s="61">
        <f t="shared" ca="1" si="193"/>
        <v>0</v>
      </c>
      <c r="O918" s="177">
        <f t="shared" ca="1" si="194"/>
        <v>0</v>
      </c>
      <c r="P918" s="61">
        <f t="shared" ca="1" si="195"/>
        <v>0</v>
      </c>
      <c r="Q918" s="61">
        <f t="shared" ca="1" si="196"/>
        <v>0</v>
      </c>
      <c r="R918">
        <f t="shared" ca="1" si="198"/>
        <v>5.1675284330729718E-3</v>
      </c>
    </row>
    <row r="919" spans="2:18">
      <c r="B919"/>
      <c r="C919" s="174"/>
      <c r="D919" s="176">
        <f t="shared" si="186"/>
        <v>0</v>
      </c>
      <c r="E919" s="176">
        <f t="shared" si="186"/>
        <v>0</v>
      </c>
      <c r="F919" s="61">
        <f t="shared" si="187"/>
        <v>0</v>
      </c>
      <c r="G919" s="61">
        <f t="shared" si="187"/>
        <v>0</v>
      </c>
      <c r="H919" s="61">
        <f t="shared" si="188"/>
        <v>0</v>
      </c>
      <c r="I919" s="61">
        <f t="shared" si="189"/>
        <v>0</v>
      </c>
      <c r="J919" s="61">
        <f t="shared" si="190"/>
        <v>0</v>
      </c>
      <c r="K919" s="61">
        <f t="shared" si="191"/>
        <v>0</v>
      </c>
      <c r="L919" s="61">
        <f t="shared" si="192"/>
        <v>0</v>
      </c>
      <c r="M919" s="61">
        <f t="shared" ca="1" si="197"/>
        <v>-5.1675284330729718E-3</v>
      </c>
      <c r="N919" s="61">
        <f t="shared" ca="1" si="193"/>
        <v>0</v>
      </c>
      <c r="O919" s="177">
        <f t="shared" ca="1" si="194"/>
        <v>0</v>
      </c>
      <c r="P919" s="61">
        <f t="shared" ca="1" si="195"/>
        <v>0</v>
      </c>
      <c r="Q919" s="61">
        <f t="shared" ca="1" si="196"/>
        <v>0</v>
      </c>
      <c r="R919">
        <f t="shared" ca="1" si="198"/>
        <v>5.1675284330729718E-3</v>
      </c>
    </row>
    <row r="920" spans="2:18">
      <c r="B920"/>
      <c r="C920" s="174"/>
      <c r="D920" s="176">
        <f t="shared" si="186"/>
        <v>0</v>
      </c>
      <c r="E920" s="176">
        <f t="shared" si="186"/>
        <v>0</v>
      </c>
      <c r="F920" s="61">
        <f t="shared" si="187"/>
        <v>0</v>
      </c>
      <c r="G920" s="61">
        <f t="shared" si="187"/>
        <v>0</v>
      </c>
      <c r="H920" s="61">
        <f t="shared" si="188"/>
        <v>0</v>
      </c>
      <c r="I920" s="61">
        <f t="shared" si="189"/>
        <v>0</v>
      </c>
      <c r="J920" s="61">
        <f t="shared" si="190"/>
        <v>0</v>
      </c>
      <c r="K920" s="61">
        <f t="shared" si="191"/>
        <v>0</v>
      </c>
      <c r="L920" s="61">
        <f t="shared" si="192"/>
        <v>0</v>
      </c>
      <c r="M920" s="61">
        <f t="shared" ca="1" si="197"/>
        <v>-5.1675284330729718E-3</v>
      </c>
      <c r="N920" s="61">
        <f t="shared" ca="1" si="193"/>
        <v>0</v>
      </c>
      <c r="O920" s="177">
        <f t="shared" ca="1" si="194"/>
        <v>0</v>
      </c>
      <c r="P920" s="61">
        <f t="shared" ca="1" si="195"/>
        <v>0</v>
      </c>
      <c r="Q920" s="61">
        <f t="shared" ca="1" si="196"/>
        <v>0</v>
      </c>
      <c r="R920">
        <f t="shared" ca="1" si="198"/>
        <v>5.1675284330729718E-3</v>
      </c>
    </row>
    <row r="921" spans="2:18">
      <c r="B921"/>
      <c r="C921" s="174"/>
      <c r="D921" s="176">
        <f t="shared" si="186"/>
        <v>0</v>
      </c>
      <c r="E921" s="176">
        <f t="shared" si="186"/>
        <v>0</v>
      </c>
      <c r="F921" s="61">
        <f t="shared" si="187"/>
        <v>0</v>
      </c>
      <c r="G921" s="61">
        <f t="shared" si="187"/>
        <v>0</v>
      </c>
      <c r="H921" s="61">
        <f t="shared" si="188"/>
        <v>0</v>
      </c>
      <c r="I921" s="61">
        <f t="shared" si="189"/>
        <v>0</v>
      </c>
      <c r="J921" s="61">
        <f t="shared" si="190"/>
        <v>0</v>
      </c>
      <c r="K921" s="61">
        <f t="shared" si="191"/>
        <v>0</v>
      </c>
      <c r="L921" s="61">
        <f t="shared" si="192"/>
        <v>0</v>
      </c>
      <c r="M921" s="61">
        <f t="shared" ca="1" si="197"/>
        <v>-5.1675284330729718E-3</v>
      </c>
      <c r="N921" s="61">
        <f t="shared" ca="1" si="193"/>
        <v>0</v>
      </c>
      <c r="O921" s="177">
        <f t="shared" ca="1" si="194"/>
        <v>0</v>
      </c>
      <c r="P921" s="61">
        <f t="shared" ca="1" si="195"/>
        <v>0</v>
      </c>
      <c r="Q921" s="61">
        <f t="shared" ca="1" si="196"/>
        <v>0</v>
      </c>
      <c r="R921">
        <f t="shared" ca="1" si="198"/>
        <v>5.1675284330729718E-3</v>
      </c>
    </row>
    <row r="922" spans="2:18">
      <c r="B922"/>
      <c r="C922" s="174"/>
      <c r="D922" s="176">
        <f t="shared" si="186"/>
        <v>0</v>
      </c>
      <c r="E922" s="176">
        <f t="shared" si="186"/>
        <v>0</v>
      </c>
      <c r="F922" s="61">
        <f t="shared" si="187"/>
        <v>0</v>
      </c>
      <c r="G922" s="61">
        <f t="shared" si="187"/>
        <v>0</v>
      </c>
      <c r="H922" s="61">
        <f t="shared" si="188"/>
        <v>0</v>
      </c>
      <c r="I922" s="61">
        <f t="shared" si="189"/>
        <v>0</v>
      </c>
      <c r="J922" s="61">
        <f t="shared" si="190"/>
        <v>0</v>
      </c>
      <c r="K922" s="61">
        <f t="shared" si="191"/>
        <v>0</v>
      </c>
      <c r="L922" s="61">
        <f t="shared" si="192"/>
        <v>0</v>
      </c>
      <c r="M922" s="61">
        <f t="shared" ca="1" si="197"/>
        <v>-5.1675284330729718E-3</v>
      </c>
      <c r="N922" s="61">
        <f t="shared" ca="1" si="193"/>
        <v>0</v>
      </c>
      <c r="O922" s="177">
        <f t="shared" ca="1" si="194"/>
        <v>0</v>
      </c>
      <c r="P922" s="61">
        <f t="shared" ca="1" si="195"/>
        <v>0</v>
      </c>
      <c r="Q922" s="61">
        <f t="shared" ca="1" si="196"/>
        <v>0</v>
      </c>
      <c r="R922">
        <f t="shared" ca="1" si="198"/>
        <v>5.1675284330729718E-3</v>
      </c>
    </row>
    <row r="923" spans="2:18">
      <c r="B923"/>
      <c r="C923" s="174"/>
      <c r="D923" s="176">
        <f t="shared" si="186"/>
        <v>0</v>
      </c>
      <c r="E923" s="176">
        <f t="shared" si="186"/>
        <v>0</v>
      </c>
      <c r="F923" s="61">
        <f t="shared" si="187"/>
        <v>0</v>
      </c>
      <c r="G923" s="61">
        <f t="shared" si="187"/>
        <v>0</v>
      </c>
      <c r="H923" s="61">
        <f t="shared" si="188"/>
        <v>0</v>
      </c>
      <c r="I923" s="61">
        <f t="shared" si="189"/>
        <v>0</v>
      </c>
      <c r="J923" s="61">
        <f t="shared" si="190"/>
        <v>0</v>
      </c>
      <c r="K923" s="61">
        <f t="shared" si="191"/>
        <v>0</v>
      </c>
      <c r="L923" s="61">
        <f t="shared" si="192"/>
        <v>0</v>
      </c>
      <c r="M923" s="61">
        <f t="shared" ca="1" si="197"/>
        <v>-5.1675284330729718E-3</v>
      </c>
      <c r="N923" s="61">
        <f t="shared" ca="1" si="193"/>
        <v>0</v>
      </c>
      <c r="O923" s="177">
        <f t="shared" ca="1" si="194"/>
        <v>0</v>
      </c>
      <c r="P923" s="61">
        <f t="shared" ca="1" si="195"/>
        <v>0</v>
      </c>
      <c r="Q923" s="61">
        <f t="shared" ca="1" si="196"/>
        <v>0</v>
      </c>
      <c r="R923">
        <f t="shared" ca="1" si="198"/>
        <v>5.1675284330729718E-3</v>
      </c>
    </row>
    <row r="924" spans="2:18">
      <c r="B924"/>
      <c r="C924" s="174"/>
      <c r="D924" s="176">
        <f t="shared" si="186"/>
        <v>0</v>
      </c>
      <c r="E924" s="176">
        <f t="shared" si="186"/>
        <v>0</v>
      </c>
      <c r="F924" s="61">
        <f t="shared" si="187"/>
        <v>0</v>
      </c>
      <c r="G924" s="61">
        <f t="shared" si="187"/>
        <v>0</v>
      </c>
      <c r="H924" s="61">
        <f t="shared" si="188"/>
        <v>0</v>
      </c>
      <c r="I924" s="61">
        <f t="shared" si="189"/>
        <v>0</v>
      </c>
      <c r="J924" s="61">
        <f t="shared" si="190"/>
        <v>0</v>
      </c>
      <c r="K924" s="61">
        <f t="shared" si="191"/>
        <v>0</v>
      </c>
      <c r="L924" s="61">
        <f t="shared" si="192"/>
        <v>0</v>
      </c>
      <c r="M924" s="61">
        <f t="shared" ca="1" si="197"/>
        <v>-5.1675284330729718E-3</v>
      </c>
      <c r="N924" s="61">
        <f t="shared" ca="1" si="193"/>
        <v>0</v>
      </c>
      <c r="O924" s="177">
        <f t="shared" ca="1" si="194"/>
        <v>0</v>
      </c>
      <c r="P924" s="61">
        <f t="shared" ca="1" si="195"/>
        <v>0</v>
      </c>
      <c r="Q924" s="61">
        <f t="shared" ca="1" si="196"/>
        <v>0</v>
      </c>
      <c r="R924">
        <f t="shared" ca="1" si="198"/>
        <v>5.1675284330729718E-3</v>
      </c>
    </row>
    <row r="925" spans="2:18">
      <c r="B925"/>
      <c r="C925" s="174"/>
      <c r="D925" s="176">
        <f t="shared" si="186"/>
        <v>0</v>
      </c>
      <c r="E925" s="176">
        <f t="shared" si="186"/>
        <v>0</v>
      </c>
      <c r="F925" s="61">
        <f t="shared" si="187"/>
        <v>0</v>
      </c>
      <c r="G925" s="61">
        <f t="shared" si="187"/>
        <v>0</v>
      </c>
      <c r="H925" s="61">
        <f t="shared" si="188"/>
        <v>0</v>
      </c>
      <c r="I925" s="61">
        <f t="shared" si="189"/>
        <v>0</v>
      </c>
      <c r="J925" s="61">
        <f t="shared" si="190"/>
        <v>0</v>
      </c>
      <c r="K925" s="61">
        <f t="shared" si="191"/>
        <v>0</v>
      </c>
      <c r="L925" s="61">
        <f t="shared" si="192"/>
        <v>0</v>
      </c>
      <c r="M925" s="61">
        <f t="shared" ca="1" si="197"/>
        <v>-5.1675284330729718E-3</v>
      </c>
      <c r="N925" s="61">
        <f t="shared" ca="1" si="193"/>
        <v>0</v>
      </c>
      <c r="O925" s="177">
        <f t="shared" ca="1" si="194"/>
        <v>0</v>
      </c>
      <c r="P925" s="61">
        <f t="shared" ca="1" si="195"/>
        <v>0</v>
      </c>
      <c r="Q925" s="61">
        <f t="shared" ca="1" si="196"/>
        <v>0</v>
      </c>
      <c r="R925">
        <f t="shared" ca="1" si="198"/>
        <v>5.1675284330729718E-3</v>
      </c>
    </row>
    <row r="926" spans="2:18">
      <c r="B926"/>
      <c r="C926" s="174"/>
      <c r="D926" s="176">
        <f t="shared" si="186"/>
        <v>0</v>
      </c>
      <c r="E926" s="176">
        <f t="shared" si="186"/>
        <v>0</v>
      </c>
      <c r="F926" s="61">
        <f t="shared" si="187"/>
        <v>0</v>
      </c>
      <c r="G926" s="61">
        <f t="shared" si="187"/>
        <v>0</v>
      </c>
      <c r="H926" s="61">
        <f t="shared" si="188"/>
        <v>0</v>
      </c>
      <c r="I926" s="61">
        <f t="shared" si="189"/>
        <v>0</v>
      </c>
      <c r="J926" s="61">
        <f t="shared" si="190"/>
        <v>0</v>
      </c>
      <c r="K926" s="61">
        <f t="shared" si="191"/>
        <v>0</v>
      </c>
      <c r="L926" s="61">
        <f t="shared" si="192"/>
        <v>0</v>
      </c>
      <c r="M926" s="61">
        <f t="shared" ca="1" si="197"/>
        <v>-5.1675284330729718E-3</v>
      </c>
      <c r="N926" s="61">
        <f t="shared" ca="1" si="193"/>
        <v>0</v>
      </c>
      <c r="O926" s="177">
        <f t="shared" ca="1" si="194"/>
        <v>0</v>
      </c>
      <c r="P926" s="61">
        <f t="shared" ca="1" si="195"/>
        <v>0</v>
      </c>
      <c r="Q926" s="61">
        <f t="shared" ca="1" si="196"/>
        <v>0</v>
      </c>
      <c r="R926">
        <f t="shared" ca="1" si="198"/>
        <v>5.1675284330729718E-3</v>
      </c>
    </row>
    <row r="927" spans="2:18">
      <c r="B927"/>
      <c r="C927" s="174"/>
      <c r="D927" s="176">
        <f t="shared" si="186"/>
        <v>0</v>
      </c>
      <c r="E927" s="176">
        <f t="shared" si="186"/>
        <v>0</v>
      </c>
      <c r="F927" s="61">
        <f t="shared" si="187"/>
        <v>0</v>
      </c>
      <c r="G927" s="61">
        <f t="shared" si="187"/>
        <v>0</v>
      </c>
      <c r="H927" s="61">
        <f t="shared" si="188"/>
        <v>0</v>
      </c>
      <c r="I927" s="61">
        <f t="shared" si="189"/>
        <v>0</v>
      </c>
      <c r="J927" s="61">
        <f t="shared" si="190"/>
        <v>0</v>
      </c>
      <c r="K927" s="61">
        <f t="shared" si="191"/>
        <v>0</v>
      </c>
      <c r="L927" s="61">
        <f t="shared" si="192"/>
        <v>0</v>
      </c>
      <c r="M927" s="61">
        <f t="shared" ca="1" si="197"/>
        <v>-5.1675284330729718E-3</v>
      </c>
      <c r="N927" s="61">
        <f t="shared" ca="1" si="193"/>
        <v>0</v>
      </c>
      <c r="O927" s="177">
        <f t="shared" ca="1" si="194"/>
        <v>0</v>
      </c>
      <c r="P927" s="61">
        <f t="shared" ca="1" si="195"/>
        <v>0</v>
      </c>
      <c r="Q927" s="61">
        <f t="shared" ca="1" si="196"/>
        <v>0</v>
      </c>
      <c r="R927">
        <f t="shared" ca="1" si="198"/>
        <v>5.1675284330729718E-3</v>
      </c>
    </row>
    <row r="928" spans="2:18">
      <c r="B928"/>
      <c r="C928" s="174"/>
      <c r="D928" s="176">
        <f t="shared" si="186"/>
        <v>0</v>
      </c>
      <c r="E928" s="176">
        <f t="shared" si="186"/>
        <v>0</v>
      </c>
      <c r="F928" s="61">
        <f t="shared" si="187"/>
        <v>0</v>
      </c>
      <c r="G928" s="61">
        <f t="shared" si="187"/>
        <v>0</v>
      </c>
      <c r="H928" s="61">
        <f t="shared" si="188"/>
        <v>0</v>
      </c>
      <c r="I928" s="61">
        <f t="shared" si="189"/>
        <v>0</v>
      </c>
      <c r="J928" s="61">
        <f t="shared" si="190"/>
        <v>0</v>
      </c>
      <c r="K928" s="61">
        <f t="shared" si="191"/>
        <v>0</v>
      </c>
      <c r="L928" s="61">
        <f t="shared" si="192"/>
        <v>0</v>
      </c>
      <c r="M928" s="61">
        <f t="shared" ca="1" si="197"/>
        <v>-5.1675284330729718E-3</v>
      </c>
      <c r="N928" s="61">
        <f t="shared" ca="1" si="193"/>
        <v>0</v>
      </c>
      <c r="O928" s="177">
        <f t="shared" ca="1" si="194"/>
        <v>0</v>
      </c>
      <c r="P928" s="61">
        <f t="shared" ca="1" si="195"/>
        <v>0</v>
      </c>
      <c r="Q928" s="61">
        <f t="shared" ca="1" si="196"/>
        <v>0</v>
      </c>
      <c r="R928">
        <f t="shared" ca="1" si="198"/>
        <v>5.1675284330729718E-3</v>
      </c>
    </row>
    <row r="929" spans="2:18">
      <c r="B929"/>
      <c r="C929" s="174"/>
      <c r="D929" s="176">
        <f t="shared" si="186"/>
        <v>0</v>
      </c>
      <c r="E929" s="176">
        <f t="shared" si="186"/>
        <v>0</v>
      </c>
      <c r="F929" s="61">
        <f t="shared" si="187"/>
        <v>0</v>
      </c>
      <c r="G929" s="61">
        <f t="shared" si="187"/>
        <v>0</v>
      </c>
      <c r="H929" s="61">
        <f t="shared" si="188"/>
        <v>0</v>
      </c>
      <c r="I929" s="61">
        <f t="shared" si="189"/>
        <v>0</v>
      </c>
      <c r="J929" s="61">
        <f t="shared" si="190"/>
        <v>0</v>
      </c>
      <c r="K929" s="61">
        <f t="shared" si="191"/>
        <v>0</v>
      </c>
      <c r="L929" s="61">
        <f t="shared" si="192"/>
        <v>0</v>
      </c>
      <c r="M929" s="61">
        <f t="shared" ca="1" si="197"/>
        <v>-5.1675284330729718E-3</v>
      </c>
      <c r="N929" s="61">
        <f t="shared" ca="1" si="193"/>
        <v>0</v>
      </c>
      <c r="O929" s="177">
        <f t="shared" ca="1" si="194"/>
        <v>0</v>
      </c>
      <c r="P929" s="61">
        <f t="shared" ca="1" si="195"/>
        <v>0</v>
      </c>
      <c r="Q929" s="61">
        <f t="shared" ca="1" si="196"/>
        <v>0</v>
      </c>
      <c r="R929">
        <f t="shared" ca="1" si="198"/>
        <v>5.1675284330729718E-3</v>
      </c>
    </row>
    <row r="930" spans="2:18">
      <c r="B930"/>
      <c r="C930" s="174"/>
      <c r="D930" s="176">
        <f t="shared" si="186"/>
        <v>0</v>
      </c>
      <c r="E930" s="176">
        <f t="shared" si="186"/>
        <v>0</v>
      </c>
      <c r="F930" s="61">
        <f t="shared" si="187"/>
        <v>0</v>
      </c>
      <c r="G930" s="61">
        <f t="shared" si="187"/>
        <v>0</v>
      </c>
      <c r="H930" s="61">
        <f t="shared" si="188"/>
        <v>0</v>
      </c>
      <c r="I930" s="61">
        <f t="shared" si="189"/>
        <v>0</v>
      </c>
      <c r="J930" s="61">
        <f t="shared" si="190"/>
        <v>0</v>
      </c>
      <c r="K930" s="61">
        <f t="shared" si="191"/>
        <v>0</v>
      </c>
      <c r="L930" s="61">
        <f t="shared" si="192"/>
        <v>0</v>
      </c>
      <c r="M930" s="61">
        <f t="shared" ca="1" si="197"/>
        <v>-5.1675284330729718E-3</v>
      </c>
      <c r="N930" s="61">
        <f t="shared" ca="1" si="193"/>
        <v>0</v>
      </c>
      <c r="O930" s="177">
        <f t="shared" ca="1" si="194"/>
        <v>0</v>
      </c>
      <c r="P930" s="61">
        <f t="shared" ca="1" si="195"/>
        <v>0</v>
      </c>
      <c r="Q930" s="61">
        <f t="shared" ca="1" si="196"/>
        <v>0</v>
      </c>
      <c r="R930">
        <f t="shared" ca="1" si="198"/>
        <v>5.1675284330729718E-3</v>
      </c>
    </row>
    <row r="931" spans="2:18">
      <c r="B931"/>
      <c r="C931" s="174"/>
      <c r="D931" s="176">
        <f t="shared" si="186"/>
        <v>0</v>
      </c>
      <c r="E931" s="176">
        <f t="shared" si="186"/>
        <v>0</v>
      </c>
      <c r="F931" s="61">
        <f t="shared" si="187"/>
        <v>0</v>
      </c>
      <c r="G931" s="61">
        <f t="shared" si="187"/>
        <v>0</v>
      </c>
      <c r="H931" s="61">
        <f t="shared" si="188"/>
        <v>0</v>
      </c>
      <c r="I931" s="61">
        <f t="shared" si="189"/>
        <v>0</v>
      </c>
      <c r="J931" s="61">
        <f t="shared" si="190"/>
        <v>0</v>
      </c>
      <c r="K931" s="61">
        <f t="shared" si="191"/>
        <v>0</v>
      </c>
      <c r="L931" s="61">
        <f t="shared" si="192"/>
        <v>0</v>
      </c>
      <c r="M931" s="61">
        <f t="shared" ca="1" si="197"/>
        <v>-5.1675284330729718E-3</v>
      </c>
      <c r="N931" s="61">
        <f t="shared" ca="1" si="193"/>
        <v>0</v>
      </c>
      <c r="O931" s="177">
        <f t="shared" ca="1" si="194"/>
        <v>0</v>
      </c>
      <c r="P931" s="61">
        <f t="shared" ca="1" si="195"/>
        <v>0</v>
      </c>
      <c r="Q931" s="61">
        <f t="shared" ca="1" si="196"/>
        <v>0</v>
      </c>
      <c r="R931">
        <f t="shared" ca="1" si="198"/>
        <v>5.1675284330729718E-3</v>
      </c>
    </row>
    <row r="932" spans="2:18">
      <c r="B932"/>
      <c r="C932" s="174"/>
      <c r="D932" s="176">
        <f t="shared" si="186"/>
        <v>0</v>
      </c>
      <c r="E932" s="176">
        <f t="shared" si="186"/>
        <v>0</v>
      </c>
      <c r="F932" s="61">
        <f t="shared" si="187"/>
        <v>0</v>
      </c>
      <c r="G932" s="61">
        <f t="shared" si="187"/>
        <v>0</v>
      </c>
      <c r="H932" s="61">
        <f t="shared" si="188"/>
        <v>0</v>
      </c>
      <c r="I932" s="61">
        <f t="shared" si="189"/>
        <v>0</v>
      </c>
      <c r="J932" s="61">
        <f t="shared" si="190"/>
        <v>0</v>
      </c>
      <c r="K932" s="61">
        <f t="shared" si="191"/>
        <v>0</v>
      </c>
      <c r="L932" s="61">
        <f t="shared" si="192"/>
        <v>0</v>
      </c>
      <c r="M932" s="61">
        <f t="shared" ca="1" si="197"/>
        <v>-5.1675284330729718E-3</v>
      </c>
      <c r="N932" s="61">
        <f t="shared" ca="1" si="193"/>
        <v>0</v>
      </c>
      <c r="O932" s="177">
        <f t="shared" ca="1" si="194"/>
        <v>0</v>
      </c>
      <c r="P932" s="61">
        <f t="shared" ca="1" si="195"/>
        <v>0</v>
      </c>
      <c r="Q932" s="61">
        <f t="shared" ca="1" si="196"/>
        <v>0</v>
      </c>
      <c r="R932">
        <f t="shared" ca="1" si="198"/>
        <v>5.1675284330729718E-3</v>
      </c>
    </row>
    <row r="933" spans="2:18">
      <c r="B933"/>
      <c r="C933" s="174"/>
      <c r="D933" s="176">
        <f t="shared" si="186"/>
        <v>0</v>
      </c>
      <c r="E933" s="176">
        <f t="shared" si="186"/>
        <v>0</v>
      </c>
      <c r="F933" s="61">
        <f t="shared" si="187"/>
        <v>0</v>
      </c>
      <c r="G933" s="61">
        <f t="shared" si="187"/>
        <v>0</v>
      </c>
      <c r="H933" s="61">
        <f t="shared" si="188"/>
        <v>0</v>
      </c>
      <c r="I933" s="61">
        <f t="shared" si="189"/>
        <v>0</v>
      </c>
      <c r="J933" s="61">
        <f t="shared" si="190"/>
        <v>0</v>
      </c>
      <c r="K933" s="61">
        <f t="shared" si="191"/>
        <v>0</v>
      </c>
      <c r="L933" s="61">
        <f t="shared" si="192"/>
        <v>0</v>
      </c>
      <c r="M933" s="61">
        <f t="shared" ca="1" si="197"/>
        <v>-5.1675284330729718E-3</v>
      </c>
      <c r="N933" s="61">
        <f t="shared" ca="1" si="193"/>
        <v>0</v>
      </c>
      <c r="O933" s="177">
        <f t="shared" ca="1" si="194"/>
        <v>0</v>
      </c>
      <c r="P933" s="61">
        <f t="shared" ca="1" si="195"/>
        <v>0</v>
      </c>
      <c r="Q933" s="61">
        <f t="shared" ca="1" si="196"/>
        <v>0</v>
      </c>
      <c r="R933">
        <f t="shared" ca="1" si="198"/>
        <v>5.1675284330729718E-3</v>
      </c>
    </row>
    <row r="934" spans="2:18">
      <c r="B934"/>
      <c r="C934" s="174"/>
      <c r="D934" s="176">
        <f t="shared" si="186"/>
        <v>0</v>
      </c>
      <c r="E934" s="176">
        <f t="shared" si="186"/>
        <v>0</v>
      </c>
      <c r="F934" s="61">
        <f t="shared" si="187"/>
        <v>0</v>
      </c>
      <c r="G934" s="61">
        <f t="shared" si="187"/>
        <v>0</v>
      </c>
      <c r="H934" s="61">
        <f t="shared" si="188"/>
        <v>0</v>
      </c>
      <c r="I934" s="61">
        <f t="shared" si="189"/>
        <v>0</v>
      </c>
      <c r="J934" s="61">
        <f t="shared" si="190"/>
        <v>0</v>
      </c>
      <c r="K934" s="61">
        <f t="shared" si="191"/>
        <v>0</v>
      </c>
      <c r="L934" s="61">
        <f t="shared" si="192"/>
        <v>0</v>
      </c>
      <c r="M934" s="61">
        <f t="shared" ca="1" si="197"/>
        <v>-5.1675284330729718E-3</v>
      </c>
      <c r="N934" s="61">
        <f t="shared" ca="1" si="193"/>
        <v>0</v>
      </c>
      <c r="O934" s="177">
        <f t="shared" ca="1" si="194"/>
        <v>0</v>
      </c>
      <c r="P934" s="61">
        <f t="shared" ca="1" si="195"/>
        <v>0</v>
      </c>
      <c r="Q934" s="61">
        <f t="shared" ca="1" si="196"/>
        <v>0</v>
      </c>
      <c r="R934">
        <f t="shared" ca="1" si="198"/>
        <v>5.1675284330729718E-3</v>
      </c>
    </row>
    <row r="935" spans="2:18">
      <c r="B935"/>
      <c r="C935" s="174"/>
      <c r="D935" s="176">
        <f t="shared" si="186"/>
        <v>0</v>
      </c>
      <c r="E935" s="176">
        <f t="shared" si="186"/>
        <v>0</v>
      </c>
      <c r="F935" s="61">
        <f t="shared" si="187"/>
        <v>0</v>
      </c>
      <c r="G935" s="61">
        <f t="shared" si="187"/>
        <v>0</v>
      </c>
      <c r="H935" s="61">
        <f t="shared" si="188"/>
        <v>0</v>
      </c>
      <c r="I935" s="61">
        <f t="shared" si="189"/>
        <v>0</v>
      </c>
      <c r="J935" s="61">
        <f t="shared" si="190"/>
        <v>0</v>
      </c>
      <c r="K935" s="61">
        <f t="shared" si="191"/>
        <v>0</v>
      </c>
      <c r="L935" s="61">
        <f t="shared" si="192"/>
        <v>0</v>
      </c>
      <c r="M935" s="61">
        <f t="shared" ca="1" si="197"/>
        <v>-5.1675284330729718E-3</v>
      </c>
      <c r="N935" s="61">
        <f t="shared" ca="1" si="193"/>
        <v>0</v>
      </c>
      <c r="O935" s="177">
        <f t="shared" ca="1" si="194"/>
        <v>0</v>
      </c>
      <c r="P935" s="61">
        <f t="shared" ca="1" si="195"/>
        <v>0</v>
      </c>
      <c r="Q935" s="61">
        <f t="shared" ca="1" si="196"/>
        <v>0</v>
      </c>
      <c r="R935">
        <f t="shared" ca="1" si="198"/>
        <v>5.1675284330729718E-3</v>
      </c>
    </row>
    <row r="936" spans="2:18">
      <c r="B936"/>
      <c r="C936" s="174"/>
      <c r="D936" s="176">
        <f t="shared" si="186"/>
        <v>0</v>
      </c>
      <c r="E936" s="176">
        <f t="shared" si="186"/>
        <v>0</v>
      </c>
      <c r="F936" s="61">
        <f t="shared" si="187"/>
        <v>0</v>
      </c>
      <c r="G936" s="61">
        <f t="shared" si="187"/>
        <v>0</v>
      </c>
      <c r="H936" s="61">
        <f t="shared" si="188"/>
        <v>0</v>
      </c>
      <c r="I936" s="61">
        <f t="shared" si="189"/>
        <v>0</v>
      </c>
      <c r="J936" s="61">
        <f t="shared" si="190"/>
        <v>0</v>
      </c>
      <c r="K936" s="61">
        <f t="shared" si="191"/>
        <v>0</v>
      </c>
      <c r="L936" s="61">
        <f t="shared" si="192"/>
        <v>0</v>
      </c>
      <c r="M936" s="61">
        <f t="shared" ca="1" si="197"/>
        <v>-5.1675284330729718E-3</v>
      </c>
      <c r="N936" s="61">
        <f t="shared" ca="1" si="193"/>
        <v>0</v>
      </c>
      <c r="O936" s="177">
        <f t="shared" ca="1" si="194"/>
        <v>0</v>
      </c>
      <c r="P936" s="61">
        <f t="shared" ca="1" si="195"/>
        <v>0</v>
      </c>
      <c r="Q936" s="61">
        <f t="shared" ca="1" si="196"/>
        <v>0</v>
      </c>
      <c r="R936">
        <f t="shared" ca="1" si="198"/>
        <v>5.1675284330729718E-3</v>
      </c>
    </row>
    <row r="937" spans="2:18">
      <c r="B937"/>
      <c r="C937" s="174"/>
      <c r="D937" s="176">
        <f t="shared" si="186"/>
        <v>0</v>
      </c>
      <c r="E937" s="176">
        <f t="shared" si="186"/>
        <v>0</v>
      </c>
      <c r="F937" s="61">
        <f t="shared" si="187"/>
        <v>0</v>
      </c>
      <c r="G937" s="61">
        <f t="shared" si="187"/>
        <v>0</v>
      </c>
      <c r="H937" s="61">
        <f t="shared" si="188"/>
        <v>0</v>
      </c>
      <c r="I937" s="61">
        <f t="shared" si="189"/>
        <v>0</v>
      </c>
      <c r="J937" s="61">
        <f t="shared" si="190"/>
        <v>0</v>
      </c>
      <c r="K937" s="61">
        <f t="shared" si="191"/>
        <v>0</v>
      </c>
      <c r="L937" s="61">
        <f t="shared" si="192"/>
        <v>0</v>
      </c>
      <c r="M937" s="61">
        <f t="shared" ca="1" si="197"/>
        <v>-5.1675284330729718E-3</v>
      </c>
      <c r="N937" s="61">
        <f t="shared" ca="1" si="193"/>
        <v>0</v>
      </c>
      <c r="O937" s="177">
        <f t="shared" ca="1" si="194"/>
        <v>0</v>
      </c>
      <c r="P937" s="61">
        <f t="shared" ca="1" si="195"/>
        <v>0</v>
      </c>
      <c r="Q937" s="61">
        <f t="shared" ca="1" si="196"/>
        <v>0</v>
      </c>
      <c r="R937">
        <f t="shared" ca="1" si="198"/>
        <v>5.1675284330729718E-3</v>
      </c>
    </row>
    <row r="938" spans="2:18">
      <c r="B938"/>
      <c r="C938" s="174"/>
      <c r="D938" s="176">
        <f t="shared" si="186"/>
        <v>0</v>
      </c>
      <c r="E938" s="176">
        <f t="shared" si="186"/>
        <v>0</v>
      </c>
      <c r="F938" s="61">
        <f t="shared" si="187"/>
        <v>0</v>
      </c>
      <c r="G938" s="61">
        <f t="shared" si="187"/>
        <v>0</v>
      </c>
      <c r="H938" s="61">
        <f t="shared" si="188"/>
        <v>0</v>
      </c>
      <c r="I938" s="61">
        <f t="shared" si="189"/>
        <v>0</v>
      </c>
      <c r="J938" s="61">
        <f t="shared" si="190"/>
        <v>0</v>
      </c>
      <c r="K938" s="61">
        <f t="shared" si="191"/>
        <v>0</v>
      </c>
      <c r="L938" s="61">
        <f t="shared" si="192"/>
        <v>0</v>
      </c>
      <c r="M938" s="61">
        <f t="shared" ca="1" si="197"/>
        <v>-5.1675284330729718E-3</v>
      </c>
      <c r="N938" s="61">
        <f t="shared" ca="1" si="193"/>
        <v>0</v>
      </c>
      <c r="O938" s="177">
        <f t="shared" ca="1" si="194"/>
        <v>0</v>
      </c>
      <c r="P938" s="61">
        <f t="shared" ca="1" si="195"/>
        <v>0</v>
      </c>
      <c r="Q938" s="61">
        <f t="shared" ca="1" si="196"/>
        <v>0</v>
      </c>
      <c r="R938">
        <f t="shared" ca="1" si="198"/>
        <v>5.1675284330729718E-3</v>
      </c>
    </row>
    <row r="939" spans="2:18">
      <c r="B939"/>
      <c r="C939" s="174"/>
      <c r="D939" s="176">
        <f t="shared" si="186"/>
        <v>0</v>
      </c>
      <c r="E939" s="176">
        <f t="shared" si="186"/>
        <v>0</v>
      </c>
      <c r="F939" s="61">
        <f t="shared" si="187"/>
        <v>0</v>
      </c>
      <c r="G939" s="61">
        <f t="shared" si="187"/>
        <v>0</v>
      </c>
      <c r="H939" s="61">
        <f t="shared" si="188"/>
        <v>0</v>
      </c>
      <c r="I939" s="61">
        <f t="shared" si="189"/>
        <v>0</v>
      </c>
      <c r="J939" s="61">
        <f t="shared" si="190"/>
        <v>0</v>
      </c>
      <c r="K939" s="61">
        <f t="shared" si="191"/>
        <v>0</v>
      </c>
      <c r="L939" s="61">
        <f t="shared" si="192"/>
        <v>0</v>
      </c>
      <c r="M939" s="61">
        <f t="shared" ca="1" si="197"/>
        <v>-5.1675284330729718E-3</v>
      </c>
      <c r="N939" s="61">
        <f t="shared" ca="1" si="193"/>
        <v>0</v>
      </c>
      <c r="O939" s="177">
        <f t="shared" ca="1" si="194"/>
        <v>0</v>
      </c>
      <c r="P939" s="61">
        <f t="shared" ca="1" si="195"/>
        <v>0</v>
      </c>
      <c r="Q939" s="61">
        <f t="shared" ca="1" si="196"/>
        <v>0</v>
      </c>
      <c r="R939">
        <f t="shared" ca="1" si="198"/>
        <v>5.1675284330729718E-3</v>
      </c>
    </row>
    <row r="940" spans="2:18">
      <c r="B940"/>
      <c r="C940" s="174"/>
      <c r="D940" s="176">
        <f t="shared" si="186"/>
        <v>0</v>
      </c>
      <c r="E940" s="176">
        <f t="shared" si="186"/>
        <v>0</v>
      </c>
      <c r="F940" s="61">
        <f t="shared" si="187"/>
        <v>0</v>
      </c>
      <c r="G940" s="61">
        <f t="shared" si="187"/>
        <v>0</v>
      </c>
      <c r="H940" s="61">
        <f t="shared" si="188"/>
        <v>0</v>
      </c>
      <c r="I940" s="61">
        <f t="shared" si="189"/>
        <v>0</v>
      </c>
      <c r="J940" s="61">
        <f t="shared" si="190"/>
        <v>0</v>
      </c>
      <c r="K940" s="61">
        <f t="shared" si="191"/>
        <v>0</v>
      </c>
      <c r="L940" s="61">
        <f t="shared" si="192"/>
        <v>0</v>
      </c>
      <c r="M940" s="61">
        <f t="shared" ca="1" si="197"/>
        <v>-5.1675284330729718E-3</v>
      </c>
      <c r="N940" s="61">
        <f t="shared" ca="1" si="193"/>
        <v>0</v>
      </c>
      <c r="O940" s="177">
        <f t="shared" ca="1" si="194"/>
        <v>0</v>
      </c>
      <c r="P940" s="61">
        <f t="shared" ca="1" si="195"/>
        <v>0</v>
      </c>
      <c r="Q940" s="61">
        <f t="shared" ca="1" si="196"/>
        <v>0</v>
      </c>
      <c r="R940">
        <f t="shared" ca="1" si="198"/>
        <v>5.1675284330729718E-3</v>
      </c>
    </row>
    <row r="941" spans="2:18">
      <c r="B941"/>
      <c r="C941" s="174"/>
      <c r="D941" s="176">
        <f t="shared" si="186"/>
        <v>0</v>
      </c>
      <c r="E941" s="176">
        <f t="shared" si="186"/>
        <v>0</v>
      </c>
      <c r="F941" s="61">
        <f t="shared" si="187"/>
        <v>0</v>
      </c>
      <c r="G941" s="61">
        <f t="shared" si="187"/>
        <v>0</v>
      </c>
      <c r="H941" s="61">
        <f t="shared" si="188"/>
        <v>0</v>
      </c>
      <c r="I941" s="61">
        <f t="shared" si="189"/>
        <v>0</v>
      </c>
      <c r="J941" s="61">
        <f t="shared" si="190"/>
        <v>0</v>
      </c>
      <c r="K941" s="61">
        <f t="shared" si="191"/>
        <v>0</v>
      </c>
      <c r="L941" s="61">
        <f t="shared" si="192"/>
        <v>0</v>
      </c>
      <c r="M941" s="61">
        <f t="shared" ca="1" si="197"/>
        <v>-5.1675284330729718E-3</v>
      </c>
      <c r="N941" s="61">
        <f t="shared" ca="1" si="193"/>
        <v>0</v>
      </c>
      <c r="O941" s="177">
        <f t="shared" ca="1" si="194"/>
        <v>0</v>
      </c>
      <c r="P941" s="61">
        <f t="shared" ca="1" si="195"/>
        <v>0</v>
      </c>
      <c r="Q941" s="61">
        <f t="shared" ca="1" si="196"/>
        <v>0</v>
      </c>
      <c r="R941">
        <f t="shared" ca="1" si="198"/>
        <v>5.1675284330729718E-3</v>
      </c>
    </row>
    <row r="942" spans="2:18">
      <c r="B942"/>
      <c r="C942" s="174"/>
      <c r="D942" s="176">
        <f t="shared" si="186"/>
        <v>0</v>
      </c>
      <c r="E942" s="176">
        <f t="shared" si="186"/>
        <v>0</v>
      </c>
      <c r="F942" s="61">
        <f t="shared" si="187"/>
        <v>0</v>
      </c>
      <c r="G942" s="61">
        <f t="shared" si="187"/>
        <v>0</v>
      </c>
      <c r="H942" s="61">
        <f t="shared" si="188"/>
        <v>0</v>
      </c>
      <c r="I942" s="61">
        <f t="shared" si="189"/>
        <v>0</v>
      </c>
      <c r="J942" s="61">
        <f t="shared" si="190"/>
        <v>0</v>
      </c>
      <c r="K942" s="61">
        <f t="shared" si="191"/>
        <v>0</v>
      </c>
      <c r="L942" s="61">
        <f t="shared" si="192"/>
        <v>0</v>
      </c>
      <c r="M942" s="61">
        <f t="shared" ca="1" si="197"/>
        <v>-5.1675284330729718E-3</v>
      </c>
      <c r="N942" s="61">
        <f t="shared" ca="1" si="193"/>
        <v>0</v>
      </c>
      <c r="O942" s="177">
        <f t="shared" ca="1" si="194"/>
        <v>0</v>
      </c>
      <c r="P942" s="61">
        <f t="shared" ca="1" si="195"/>
        <v>0</v>
      </c>
      <c r="Q942" s="61">
        <f t="shared" ca="1" si="196"/>
        <v>0</v>
      </c>
      <c r="R942">
        <f t="shared" ca="1" si="198"/>
        <v>5.1675284330729718E-3</v>
      </c>
    </row>
    <row r="943" spans="2:18">
      <c r="B943"/>
      <c r="C943" s="174"/>
      <c r="D943" s="176">
        <f t="shared" si="186"/>
        <v>0</v>
      </c>
      <c r="E943" s="176">
        <f t="shared" si="186"/>
        <v>0</v>
      </c>
      <c r="F943" s="61">
        <f t="shared" si="187"/>
        <v>0</v>
      </c>
      <c r="G943" s="61">
        <f t="shared" si="187"/>
        <v>0</v>
      </c>
      <c r="H943" s="61">
        <f t="shared" si="188"/>
        <v>0</v>
      </c>
      <c r="I943" s="61">
        <f t="shared" si="189"/>
        <v>0</v>
      </c>
      <c r="J943" s="61">
        <f t="shared" si="190"/>
        <v>0</v>
      </c>
      <c r="K943" s="61">
        <f t="shared" si="191"/>
        <v>0</v>
      </c>
      <c r="L943" s="61">
        <f t="shared" si="192"/>
        <v>0</v>
      </c>
      <c r="M943" s="61">
        <f t="shared" ca="1" si="197"/>
        <v>-5.1675284330729718E-3</v>
      </c>
      <c r="N943" s="61">
        <f t="shared" ca="1" si="193"/>
        <v>0</v>
      </c>
      <c r="O943" s="177">
        <f t="shared" ca="1" si="194"/>
        <v>0</v>
      </c>
      <c r="P943" s="61">
        <f t="shared" ca="1" si="195"/>
        <v>0</v>
      </c>
      <c r="Q943" s="61">
        <f t="shared" ca="1" si="196"/>
        <v>0</v>
      </c>
      <c r="R943">
        <f t="shared" ca="1" si="198"/>
        <v>5.1675284330729718E-3</v>
      </c>
    </row>
    <row r="944" spans="2:18">
      <c r="B944"/>
      <c r="C944" s="174"/>
      <c r="D944" s="176">
        <f t="shared" si="186"/>
        <v>0</v>
      </c>
      <c r="E944" s="176">
        <f t="shared" si="186"/>
        <v>0</v>
      </c>
      <c r="F944" s="61">
        <f t="shared" si="187"/>
        <v>0</v>
      </c>
      <c r="G944" s="61">
        <f t="shared" si="187"/>
        <v>0</v>
      </c>
      <c r="H944" s="61">
        <f t="shared" si="188"/>
        <v>0</v>
      </c>
      <c r="I944" s="61">
        <f t="shared" si="189"/>
        <v>0</v>
      </c>
      <c r="J944" s="61">
        <f t="shared" si="190"/>
        <v>0</v>
      </c>
      <c r="K944" s="61">
        <f t="shared" si="191"/>
        <v>0</v>
      </c>
      <c r="L944" s="61">
        <f t="shared" si="192"/>
        <v>0</v>
      </c>
      <c r="M944" s="61">
        <f t="shared" ca="1" si="197"/>
        <v>-5.1675284330729718E-3</v>
      </c>
      <c r="N944" s="61">
        <f t="shared" ca="1" si="193"/>
        <v>0</v>
      </c>
      <c r="O944" s="177">
        <f t="shared" ca="1" si="194"/>
        <v>0</v>
      </c>
      <c r="P944" s="61">
        <f t="shared" ca="1" si="195"/>
        <v>0</v>
      </c>
      <c r="Q944" s="61">
        <f t="shared" ca="1" si="196"/>
        <v>0</v>
      </c>
      <c r="R944">
        <f t="shared" ca="1" si="198"/>
        <v>5.1675284330729718E-3</v>
      </c>
    </row>
    <row r="945" spans="2:18">
      <c r="B945"/>
      <c r="C945" s="174"/>
      <c r="D945" s="176">
        <f t="shared" si="186"/>
        <v>0</v>
      </c>
      <c r="E945" s="176">
        <f t="shared" si="186"/>
        <v>0</v>
      </c>
      <c r="F945" s="61">
        <f t="shared" si="187"/>
        <v>0</v>
      </c>
      <c r="G945" s="61">
        <f t="shared" si="187"/>
        <v>0</v>
      </c>
      <c r="H945" s="61">
        <f t="shared" si="188"/>
        <v>0</v>
      </c>
      <c r="I945" s="61">
        <f t="shared" si="189"/>
        <v>0</v>
      </c>
      <c r="J945" s="61">
        <f t="shared" si="190"/>
        <v>0</v>
      </c>
      <c r="K945" s="61">
        <f t="shared" si="191"/>
        <v>0</v>
      </c>
      <c r="L945" s="61">
        <f t="shared" si="192"/>
        <v>0</v>
      </c>
      <c r="M945" s="61">
        <f t="shared" ca="1" si="197"/>
        <v>-5.1675284330729718E-3</v>
      </c>
      <c r="N945" s="61">
        <f t="shared" ca="1" si="193"/>
        <v>0</v>
      </c>
      <c r="O945" s="177">
        <f t="shared" ca="1" si="194"/>
        <v>0</v>
      </c>
      <c r="P945" s="61">
        <f t="shared" ca="1" si="195"/>
        <v>0</v>
      </c>
      <c r="Q945" s="61">
        <f t="shared" ca="1" si="196"/>
        <v>0</v>
      </c>
      <c r="R945">
        <f t="shared" ca="1" si="198"/>
        <v>5.1675284330729718E-3</v>
      </c>
    </row>
    <row r="946" spans="2:18">
      <c r="B946"/>
      <c r="C946" s="174"/>
      <c r="D946" s="176">
        <f t="shared" si="186"/>
        <v>0</v>
      </c>
      <c r="E946" s="176">
        <f t="shared" si="186"/>
        <v>0</v>
      </c>
      <c r="F946" s="61">
        <f t="shared" si="187"/>
        <v>0</v>
      </c>
      <c r="G946" s="61">
        <f t="shared" si="187"/>
        <v>0</v>
      </c>
      <c r="H946" s="61">
        <f t="shared" si="188"/>
        <v>0</v>
      </c>
      <c r="I946" s="61">
        <f t="shared" si="189"/>
        <v>0</v>
      </c>
      <c r="J946" s="61">
        <f t="shared" si="190"/>
        <v>0</v>
      </c>
      <c r="K946" s="61">
        <f t="shared" si="191"/>
        <v>0</v>
      </c>
      <c r="L946" s="61">
        <f t="shared" si="192"/>
        <v>0</v>
      </c>
      <c r="M946" s="61">
        <f t="shared" ca="1" si="197"/>
        <v>-5.1675284330729718E-3</v>
      </c>
      <c r="N946" s="61">
        <f t="shared" ca="1" si="193"/>
        <v>0</v>
      </c>
      <c r="O946" s="177">
        <f t="shared" ca="1" si="194"/>
        <v>0</v>
      </c>
      <c r="P946" s="61">
        <f t="shared" ca="1" si="195"/>
        <v>0</v>
      </c>
      <c r="Q946" s="61">
        <f t="shared" ca="1" si="196"/>
        <v>0</v>
      </c>
      <c r="R946">
        <f t="shared" ca="1" si="198"/>
        <v>5.1675284330729718E-3</v>
      </c>
    </row>
    <row r="947" spans="2:18">
      <c r="C947" s="174"/>
      <c r="D947" s="176">
        <f t="shared" si="186"/>
        <v>0</v>
      </c>
      <c r="E947" s="176">
        <f t="shared" si="186"/>
        <v>0</v>
      </c>
      <c r="F947" s="61">
        <f t="shared" si="187"/>
        <v>0</v>
      </c>
      <c r="G947" s="61">
        <f t="shared" si="187"/>
        <v>0</v>
      </c>
      <c r="H947" s="61">
        <f t="shared" si="188"/>
        <v>0</v>
      </c>
      <c r="I947" s="61">
        <f t="shared" si="189"/>
        <v>0</v>
      </c>
      <c r="J947" s="61">
        <f t="shared" si="190"/>
        <v>0</v>
      </c>
      <c r="K947" s="61">
        <f t="shared" si="191"/>
        <v>0</v>
      </c>
      <c r="L947" s="61">
        <f t="shared" si="192"/>
        <v>0</v>
      </c>
      <c r="M947" s="61">
        <f t="shared" ca="1" si="197"/>
        <v>-5.1675284330729718E-3</v>
      </c>
      <c r="N947" s="61">
        <f t="shared" ca="1" si="193"/>
        <v>0</v>
      </c>
      <c r="O947" s="177">
        <f t="shared" ca="1" si="194"/>
        <v>0</v>
      </c>
      <c r="P947" s="61">
        <f t="shared" ca="1" si="195"/>
        <v>0</v>
      </c>
      <c r="Q947" s="61">
        <f t="shared" ca="1" si="196"/>
        <v>0</v>
      </c>
      <c r="R947">
        <f t="shared" ca="1" si="198"/>
        <v>5.1675284330729718E-3</v>
      </c>
    </row>
    <row r="948" spans="2:18">
      <c r="C948" s="174"/>
      <c r="D948" s="176">
        <f t="shared" si="186"/>
        <v>0</v>
      </c>
      <c r="E948" s="176">
        <f t="shared" si="186"/>
        <v>0</v>
      </c>
      <c r="F948" s="61">
        <f t="shared" si="187"/>
        <v>0</v>
      </c>
      <c r="G948" s="61">
        <f t="shared" si="187"/>
        <v>0</v>
      </c>
      <c r="H948" s="61">
        <f t="shared" si="188"/>
        <v>0</v>
      </c>
      <c r="I948" s="61">
        <f t="shared" si="189"/>
        <v>0</v>
      </c>
      <c r="J948" s="61">
        <f t="shared" si="190"/>
        <v>0</v>
      </c>
      <c r="K948" s="61">
        <f t="shared" si="191"/>
        <v>0</v>
      </c>
      <c r="L948" s="61">
        <f t="shared" si="192"/>
        <v>0</v>
      </c>
      <c r="M948" s="61">
        <f t="shared" ca="1" si="197"/>
        <v>-5.1675284330729718E-3</v>
      </c>
      <c r="N948" s="61">
        <f t="shared" ca="1" si="193"/>
        <v>0</v>
      </c>
      <c r="O948" s="177">
        <f t="shared" ca="1" si="194"/>
        <v>0</v>
      </c>
      <c r="P948" s="61">
        <f t="shared" ca="1" si="195"/>
        <v>0</v>
      </c>
      <c r="Q948" s="61">
        <f t="shared" ca="1" si="196"/>
        <v>0</v>
      </c>
      <c r="R948">
        <f t="shared" ca="1" si="198"/>
        <v>5.1675284330729718E-3</v>
      </c>
    </row>
    <row r="949" spans="2:18">
      <c r="C949" s="174"/>
      <c r="D949" s="176">
        <f t="shared" si="186"/>
        <v>0</v>
      </c>
      <c r="E949" s="176">
        <f t="shared" si="186"/>
        <v>0</v>
      </c>
      <c r="F949" s="61">
        <f t="shared" si="187"/>
        <v>0</v>
      </c>
      <c r="G949" s="61">
        <f t="shared" si="187"/>
        <v>0</v>
      </c>
      <c r="H949" s="61">
        <f t="shared" si="188"/>
        <v>0</v>
      </c>
      <c r="I949" s="61">
        <f t="shared" si="189"/>
        <v>0</v>
      </c>
      <c r="J949" s="61">
        <f t="shared" si="190"/>
        <v>0</v>
      </c>
      <c r="K949" s="61">
        <f t="shared" si="191"/>
        <v>0</v>
      </c>
      <c r="L949" s="61">
        <f t="shared" si="192"/>
        <v>0</v>
      </c>
      <c r="M949" s="61">
        <f t="shared" ca="1" si="197"/>
        <v>-5.1675284330729718E-3</v>
      </c>
      <c r="N949" s="61">
        <f t="shared" ca="1" si="193"/>
        <v>0</v>
      </c>
      <c r="O949" s="177">
        <f t="shared" ca="1" si="194"/>
        <v>0</v>
      </c>
      <c r="P949" s="61">
        <f t="shared" ca="1" si="195"/>
        <v>0</v>
      </c>
      <c r="Q949" s="61">
        <f t="shared" ca="1" si="196"/>
        <v>0</v>
      </c>
      <c r="R949">
        <f t="shared" ca="1" si="198"/>
        <v>5.1675284330729718E-3</v>
      </c>
    </row>
    <row r="950" spans="2:18">
      <c r="C950" s="174"/>
      <c r="D950" s="176">
        <f t="shared" si="186"/>
        <v>0</v>
      </c>
      <c r="E950" s="176">
        <f t="shared" si="186"/>
        <v>0</v>
      </c>
      <c r="F950" s="61">
        <f t="shared" si="187"/>
        <v>0</v>
      </c>
      <c r="G950" s="61">
        <f t="shared" si="187"/>
        <v>0</v>
      </c>
      <c r="H950" s="61">
        <f t="shared" si="188"/>
        <v>0</v>
      </c>
      <c r="I950" s="61">
        <f t="shared" si="189"/>
        <v>0</v>
      </c>
      <c r="J950" s="61">
        <f t="shared" si="190"/>
        <v>0</v>
      </c>
      <c r="K950" s="61">
        <f t="shared" si="191"/>
        <v>0</v>
      </c>
      <c r="L950" s="61">
        <f t="shared" si="192"/>
        <v>0</v>
      </c>
      <c r="M950" s="61">
        <f t="shared" ca="1" si="197"/>
        <v>-5.1675284330729718E-3</v>
      </c>
      <c r="N950" s="61">
        <f t="shared" ca="1" si="193"/>
        <v>0</v>
      </c>
      <c r="O950" s="177">
        <f t="shared" ca="1" si="194"/>
        <v>0</v>
      </c>
      <c r="P950" s="61">
        <f t="shared" ca="1" si="195"/>
        <v>0</v>
      </c>
      <c r="Q950" s="61">
        <f t="shared" ca="1" si="196"/>
        <v>0</v>
      </c>
      <c r="R950">
        <f t="shared" ca="1" si="198"/>
        <v>5.1675284330729718E-3</v>
      </c>
    </row>
    <row r="951" spans="2:18">
      <c r="C951" s="174"/>
      <c r="D951" s="176">
        <f t="shared" si="186"/>
        <v>0</v>
      </c>
      <c r="E951" s="176">
        <f t="shared" si="186"/>
        <v>0</v>
      </c>
      <c r="F951" s="61">
        <f t="shared" si="187"/>
        <v>0</v>
      </c>
      <c r="G951" s="61">
        <f t="shared" si="187"/>
        <v>0</v>
      </c>
      <c r="H951" s="61">
        <f t="shared" si="188"/>
        <v>0</v>
      </c>
      <c r="I951" s="61">
        <f t="shared" si="189"/>
        <v>0</v>
      </c>
      <c r="J951" s="61">
        <f t="shared" si="190"/>
        <v>0</v>
      </c>
      <c r="K951" s="61">
        <f t="shared" si="191"/>
        <v>0</v>
      </c>
      <c r="L951" s="61">
        <f t="shared" si="192"/>
        <v>0</v>
      </c>
      <c r="M951" s="61">
        <f t="shared" ca="1" si="197"/>
        <v>-5.1675284330729718E-3</v>
      </c>
      <c r="N951" s="61">
        <f t="shared" ca="1" si="193"/>
        <v>0</v>
      </c>
      <c r="O951" s="177">
        <f t="shared" ca="1" si="194"/>
        <v>0</v>
      </c>
      <c r="P951" s="61">
        <f t="shared" ca="1" si="195"/>
        <v>0</v>
      </c>
      <c r="Q951" s="61">
        <f t="shared" ca="1" si="196"/>
        <v>0</v>
      </c>
      <c r="R951">
        <f t="shared" ca="1" si="198"/>
        <v>5.1675284330729718E-3</v>
      </c>
    </row>
    <row r="952" spans="2:18">
      <c r="C952" s="174"/>
      <c r="D952" s="176">
        <f t="shared" si="186"/>
        <v>0</v>
      </c>
      <c r="E952" s="176">
        <f t="shared" si="186"/>
        <v>0</v>
      </c>
      <c r="F952" s="61">
        <f t="shared" si="187"/>
        <v>0</v>
      </c>
      <c r="G952" s="61">
        <f t="shared" si="187"/>
        <v>0</v>
      </c>
      <c r="H952" s="61">
        <f t="shared" si="188"/>
        <v>0</v>
      </c>
      <c r="I952" s="61">
        <f t="shared" si="189"/>
        <v>0</v>
      </c>
      <c r="J952" s="61">
        <f t="shared" si="190"/>
        <v>0</v>
      </c>
      <c r="K952" s="61">
        <f t="shared" si="191"/>
        <v>0</v>
      </c>
      <c r="L952" s="61">
        <f t="shared" si="192"/>
        <v>0</v>
      </c>
      <c r="M952" s="61">
        <f t="shared" ca="1" si="197"/>
        <v>-5.1675284330729718E-3</v>
      </c>
      <c r="N952" s="61">
        <f t="shared" ca="1" si="193"/>
        <v>0</v>
      </c>
      <c r="O952" s="177">
        <f t="shared" ca="1" si="194"/>
        <v>0</v>
      </c>
      <c r="P952" s="61">
        <f t="shared" ca="1" si="195"/>
        <v>0</v>
      </c>
      <c r="Q952" s="61">
        <f t="shared" ca="1" si="196"/>
        <v>0</v>
      </c>
      <c r="R952">
        <f t="shared" ca="1" si="198"/>
        <v>5.1675284330729718E-3</v>
      </c>
    </row>
    <row r="953" spans="2:18">
      <c r="C953" s="174"/>
      <c r="D953" s="176">
        <f t="shared" si="186"/>
        <v>0</v>
      </c>
      <c r="E953" s="176">
        <f t="shared" si="186"/>
        <v>0</v>
      </c>
      <c r="F953" s="61">
        <f t="shared" si="187"/>
        <v>0</v>
      </c>
      <c r="G953" s="61">
        <f t="shared" si="187"/>
        <v>0</v>
      </c>
      <c r="H953" s="61">
        <f t="shared" si="188"/>
        <v>0</v>
      </c>
      <c r="I953" s="61">
        <f t="shared" si="189"/>
        <v>0</v>
      </c>
      <c r="J953" s="61">
        <f t="shared" si="190"/>
        <v>0</v>
      </c>
      <c r="K953" s="61">
        <f t="shared" si="191"/>
        <v>0</v>
      </c>
      <c r="L953" s="61">
        <f t="shared" si="192"/>
        <v>0</v>
      </c>
      <c r="M953" s="61">
        <f t="shared" ca="1" si="197"/>
        <v>-5.1675284330729718E-3</v>
      </c>
      <c r="N953" s="61">
        <f t="shared" ca="1" si="193"/>
        <v>0</v>
      </c>
      <c r="O953" s="177">
        <f t="shared" ca="1" si="194"/>
        <v>0</v>
      </c>
      <c r="P953" s="61">
        <f t="shared" ca="1" si="195"/>
        <v>0</v>
      </c>
      <c r="Q953" s="61">
        <f t="shared" ca="1" si="196"/>
        <v>0</v>
      </c>
      <c r="R953">
        <f t="shared" ca="1" si="198"/>
        <v>5.1675284330729718E-3</v>
      </c>
    </row>
    <row r="954" spans="2:18">
      <c r="C954" s="174"/>
      <c r="D954" s="176">
        <f t="shared" si="186"/>
        <v>0</v>
      </c>
      <c r="E954" s="176">
        <f t="shared" si="186"/>
        <v>0</v>
      </c>
      <c r="F954" s="61">
        <f t="shared" si="187"/>
        <v>0</v>
      </c>
      <c r="G954" s="61">
        <f t="shared" si="187"/>
        <v>0</v>
      </c>
      <c r="H954" s="61">
        <f t="shared" si="188"/>
        <v>0</v>
      </c>
      <c r="I954" s="61">
        <f t="shared" si="189"/>
        <v>0</v>
      </c>
      <c r="J954" s="61">
        <f t="shared" si="190"/>
        <v>0</v>
      </c>
      <c r="K954" s="61">
        <f t="shared" si="191"/>
        <v>0</v>
      </c>
      <c r="L954" s="61">
        <f t="shared" si="192"/>
        <v>0</v>
      </c>
      <c r="M954" s="61">
        <f t="shared" ca="1" si="197"/>
        <v>-5.1675284330729718E-3</v>
      </c>
      <c r="N954" s="61">
        <f t="shared" ca="1" si="193"/>
        <v>0</v>
      </c>
      <c r="O954" s="177">
        <f t="shared" ca="1" si="194"/>
        <v>0</v>
      </c>
      <c r="P954" s="61">
        <f t="shared" ca="1" si="195"/>
        <v>0</v>
      </c>
      <c r="Q954" s="61">
        <f t="shared" ca="1" si="196"/>
        <v>0</v>
      </c>
      <c r="R954">
        <f t="shared" ca="1" si="198"/>
        <v>5.1675284330729718E-3</v>
      </c>
    </row>
    <row r="955" spans="2:18">
      <c r="C955" s="174"/>
      <c r="D955" s="176">
        <f t="shared" si="186"/>
        <v>0</v>
      </c>
      <c r="E955" s="176">
        <f t="shared" si="186"/>
        <v>0</v>
      </c>
      <c r="F955" s="61">
        <f t="shared" si="187"/>
        <v>0</v>
      </c>
      <c r="G955" s="61">
        <f t="shared" si="187"/>
        <v>0</v>
      </c>
      <c r="H955" s="61">
        <f t="shared" si="188"/>
        <v>0</v>
      </c>
      <c r="I955" s="61">
        <f t="shared" si="189"/>
        <v>0</v>
      </c>
      <c r="J955" s="61">
        <f t="shared" si="190"/>
        <v>0</v>
      </c>
      <c r="K955" s="61">
        <f t="shared" si="191"/>
        <v>0</v>
      </c>
      <c r="L955" s="61">
        <f t="shared" si="192"/>
        <v>0</v>
      </c>
      <c r="M955" s="61">
        <f t="shared" ca="1" si="197"/>
        <v>-5.1675284330729718E-3</v>
      </c>
      <c r="N955" s="61">
        <f t="shared" ca="1" si="193"/>
        <v>0</v>
      </c>
      <c r="O955" s="177">
        <f t="shared" ca="1" si="194"/>
        <v>0</v>
      </c>
      <c r="P955" s="61">
        <f t="shared" ca="1" si="195"/>
        <v>0</v>
      </c>
      <c r="Q955" s="61">
        <f t="shared" ca="1" si="196"/>
        <v>0</v>
      </c>
      <c r="R955">
        <f t="shared" ca="1" si="198"/>
        <v>5.1675284330729718E-3</v>
      </c>
    </row>
    <row r="956" spans="2:18">
      <c r="C956" s="174"/>
      <c r="D956" s="176">
        <f t="shared" si="186"/>
        <v>0</v>
      </c>
      <c r="E956" s="176">
        <f t="shared" si="186"/>
        <v>0</v>
      </c>
      <c r="F956" s="61">
        <f t="shared" si="187"/>
        <v>0</v>
      </c>
      <c r="G956" s="61">
        <f t="shared" si="187"/>
        <v>0</v>
      </c>
      <c r="H956" s="61">
        <f t="shared" si="188"/>
        <v>0</v>
      </c>
      <c r="I956" s="61">
        <f t="shared" si="189"/>
        <v>0</v>
      </c>
      <c r="J956" s="61">
        <f t="shared" si="190"/>
        <v>0</v>
      </c>
      <c r="K956" s="61">
        <f t="shared" si="191"/>
        <v>0</v>
      </c>
      <c r="L956" s="61">
        <f t="shared" si="192"/>
        <v>0</v>
      </c>
      <c r="M956" s="61">
        <f t="shared" ca="1" si="197"/>
        <v>-5.1675284330729718E-3</v>
      </c>
      <c r="N956" s="61">
        <f t="shared" ca="1" si="193"/>
        <v>0</v>
      </c>
      <c r="O956" s="177">
        <f t="shared" ca="1" si="194"/>
        <v>0</v>
      </c>
      <c r="P956" s="61">
        <f t="shared" ca="1" si="195"/>
        <v>0</v>
      </c>
      <c r="Q956" s="61">
        <f t="shared" ca="1" si="196"/>
        <v>0</v>
      </c>
      <c r="R956">
        <f t="shared" ca="1" si="198"/>
        <v>5.1675284330729718E-3</v>
      </c>
    </row>
    <row r="957" spans="2:18">
      <c r="C957" s="174"/>
      <c r="D957" s="176">
        <f t="shared" si="186"/>
        <v>0</v>
      </c>
      <c r="E957" s="176">
        <f t="shared" si="186"/>
        <v>0</v>
      </c>
      <c r="F957" s="61">
        <f t="shared" si="187"/>
        <v>0</v>
      </c>
      <c r="G957" s="61">
        <f t="shared" si="187"/>
        <v>0</v>
      </c>
      <c r="H957" s="61">
        <f t="shared" si="188"/>
        <v>0</v>
      </c>
      <c r="I957" s="61">
        <f t="shared" si="189"/>
        <v>0</v>
      </c>
      <c r="J957" s="61">
        <f t="shared" si="190"/>
        <v>0</v>
      </c>
      <c r="K957" s="61">
        <f t="shared" si="191"/>
        <v>0</v>
      </c>
      <c r="L957" s="61">
        <f t="shared" si="192"/>
        <v>0</v>
      </c>
      <c r="M957" s="61">
        <f t="shared" ca="1" si="197"/>
        <v>-5.1675284330729718E-3</v>
      </c>
      <c r="N957" s="61">
        <f t="shared" ca="1" si="193"/>
        <v>0</v>
      </c>
      <c r="O957" s="177">
        <f t="shared" ca="1" si="194"/>
        <v>0</v>
      </c>
      <c r="P957" s="61">
        <f t="shared" ca="1" si="195"/>
        <v>0</v>
      </c>
      <c r="Q957" s="61">
        <f t="shared" ca="1" si="196"/>
        <v>0</v>
      </c>
      <c r="R957">
        <f t="shared" ca="1" si="198"/>
        <v>5.1675284330729718E-3</v>
      </c>
    </row>
    <row r="958" spans="2:18">
      <c r="C958" s="174"/>
      <c r="D958" s="176">
        <f t="shared" si="186"/>
        <v>0</v>
      </c>
      <c r="E958" s="176">
        <f t="shared" si="186"/>
        <v>0</v>
      </c>
      <c r="F958" s="61">
        <f t="shared" si="187"/>
        <v>0</v>
      </c>
      <c r="G958" s="61">
        <f t="shared" si="187"/>
        <v>0</v>
      </c>
      <c r="H958" s="61">
        <f t="shared" si="188"/>
        <v>0</v>
      </c>
      <c r="I958" s="61">
        <f t="shared" si="189"/>
        <v>0</v>
      </c>
      <c r="J958" s="61">
        <f t="shared" si="190"/>
        <v>0</v>
      </c>
      <c r="K958" s="61">
        <f t="shared" si="191"/>
        <v>0</v>
      </c>
      <c r="L958" s="61">
        <f t="shared" si="192"/>
        <v>0</v>
      </c>
      <c r="M958" s="61">
        <f t="shared" ca="1" si="197"/>
        <v>-5.1675284330729718E-3</v>
      </c>
      <c r="N958" s="61">
        <f t="shared" ca="1" si="193"/>
        <v>0</v>
      </c>
      <c r="O958" s="177">
        <f t="shared" ca="1" si="194"/>
        <v>0</v>
      </c>
      <c r="P958" s="61">
        <f t="shared" ca="1" si="195"/>
        <v>0</v>
      </c>
      <c r="Q958" s="61">
        <f t="shared" ca="1" si="196"/>
        <v>0</v>
      </c>
      <c r="R958">
        <f t="shared" ca="1" si="198"/>
        <v>5.1675284330729718E-3</v>
      </c>
    </row>
    <row r="959" spans="2:18">
      <c r="C959" s="174"/>
      <c r="D959" s="176">
        <f t="shared" si="186"/>
        <v>0</v>
      </c>
      <c r="E959" s="176">
        <f t="shared" si="186"/>
        <v>0</v>
      </c>
      <c r="F959" s="61">
        <f t="shared" si="187"/>
        <v>0</v>
      </c>
      <c r="G959" s="61">
        <f t="shared" si="187"/>
        <v>0</v>
      </c>
      <c r="H959" s="61">
        <f t="shared" si="188"/>
        <v>0</v>
      </c>
      <c r="I959" s="61">
        <f t="shared" si="189"/>
        <v>0</v>
      </c>
      <c r="J959" s="61">
        <f t="shared" si="190"/>
        <v>0</v>
      </c>
      <c r="K959" s="61">
        <f t="shared" si="191"/>
        <v>0</v>
      </c>
      <c r="L959" s="61">
        <f t="shared" si="192"/>
        <v>0</v>
      </c>
      <c r="M959" s="61">
        <f t="shared" ca="1" si="197"/>
        <v>-5.1675284330729718E-3</v>
      </c>
      <c r="N959" s="61">
        <f t="shared" ca="1" si="193"/>
        <v>0</v>
      </c>
      <c r="O959" s="177">
        <f t="shared" ca="1" si="194"/>
        <v>0</v>
      </c>
      <c r="P959" s="61">
        <f t="shared" ca="1" si="195"/>
        <v>0</v>
      </c>
      <c r="Q959" s="61">
        <f t="shared" ca="1" si="196"/>
        <v>0</v>
      </c>
      <c r="R959">
        <f t="shared" ca="1" si="198"/>
        <v>5.1675284330729718E-3</v>
      </c>
    </row>
    <row r="960" spans="2:18">
      <c r="C960" s="174"/>
      <c r="D960" s="176">
        <f t="shared" si="186"/>
        <v>0</v>
      </c>
      <c r="E960" s="176">
        <f t="shared" si="186"/>
        <v>0</v>
      </c>
      <c r="F960" s="61">
        <f t="shared" si="187"/>
        <v>0</v>
      </c>
      <c r="G960" s="61">
        <f t="shared" si="187"/>
        <v>0</v>
      </c>
      <c r="H960" s="61">
        <f t="shared" si="188"/>
        <v>0</v>
      </c>
      <c r="I960" s="61">
        <f t="shared" si="189"/>
        <v>0</v>
      </c>
      <c r="J960" s="61">
        <f t="shared" si="190"/>
        <v>0</v>
      </c>
      <c r="K960" s="61">
        <f t="shared" si="191"/>
        <v>0</v>
      </c>
      <c r="L960" s="61">
        <f t="shared" si="192"/>
        <v>0</v>
      </c>
      <c r="M960" s="61">
        <f t="shared" ca="1" si="197"/>
        <v>-5.1675284330729718E-3</v>
      </c>
      <c r="N960" s="61">
        <f t="shared" ca="1" si="193"/>
        <v>0</v>
      </c>
      <c r="O960" s="177">
        <f t="shared" ca="1" si="194"/>
        <v>0</v>
      </c>
      <c r="P960" s="61">
        <f t="shared" ca="1" si="195"/>
        <v>0</v>
      </c>
      <c r="Q960" s="61">
        <f t="shared" ca="1" si="196"/>
        <v>0</v>
      </c>
      <c r="R960">
        <f t="shared" ca="1" si="198"/>
        <v>5.1675284330729718E-3</v>
      </c>
    </row>
    <row r="961" spans="3:18">
      <c r="C961" s="174"/>
      <c r="D961" s="176">
        <f t="shared" si="186"/>
        <v>0</v>
      </c>
      <c r="E961" s="176">
        <f t="shared" si="186"/>
        <v>0</v>
      </c>
      <c r="F961" s="61">
        <f t="shared" si="187"/>
        <v>0</v>
      </c>
      <c r="G961" s="61">
        <f t="shared" si="187"/>
        <v>0</v>
      </c>
      <c r="H961" s="61">
        <f t="shared" si="188"/>
        <v>0</v>
      </c>
      <c r="I961" s="61">
        <f t="shared" si="189"/>
        <v>0</v>
      </c>
      <c r="J961" s="61">
        <f t="shared" si="190"/>
        <v>0</v>
      </c>
      <c r="K961" s="61">
        <f t="shared" si="191"/>
        <v>0</v>
      </c>
      <c r="L961" s="61">
        <f t="shared" si="192"/>
        <v>0</v>
      </c>
      <c r="M961" s="61">
        <f t="shared" ca="1" si="197"/>
        <v>-5.1675284330729718E-3</v>
      </c>
      <c r="N961" s="61">
        <f t="shared" ca="1" si="193"/>
        <v>0</v>
      </c>
      <c r="O961" s="177">
        <f t="shared" ca="1" si="194"/>
        <v>0</v>
      </c>
      <c r="P961" s="61">
        <f t="shared" ca="1" si="195"/>
        <v>0</v>
      </c>
      <c r="Q961" s="61">
        <f t="shared" ca="1" si="196"/>
        <v>0</v>
      </c>
      <c r="R961">
        <f t="shared" ca="1" si="198"/>
        <v>5.1675284330729718E-3</v>
      </c>
    </row>
    <row r="962" spans="3:18">
      <c r="C962" s="174"/>
      <c r="D962" s="176">
        <f t="shared" si="186"/>
        <v>0</v>
      </c>
      <c r="E962" s="176">
        <f t="shared" si="186"/>
        <v>0</v>
      </c>
      <c r="F962" s="61">
        <f t="shared" si="187"/>
        <v>0</v>
      </c>
      <c r="G962" s="61">
        <f t="shared" si="187"/>
        <v>0</v>
      </c>
      <c r="H962" s="61">
        <f t="shared" si="188"/>
        <v>0</v>
      </c>
      <c r="I962" s="61">
        <f t="shared" si="189"/>
        <v>0</v>
      </c>
      <c r="J962" s="61">
        <f t="shared" si="190"/>
        <v>0</v>
      </c>
      <c r="K962" s="61">
        <f t="shared" si="191"/>
        <v>0</v>
      </c>
      <c r="L962" s="61">
        <f t="shared" si="192"/>
        <v>0</v>
      </c>
      <c r="M962" s="61">
        <f t="shared" ca="1" si="197"/>
        <v>-5.1675284330729718E-3</v>
      </c>
      <c r="N962" s="61">
        <f t="shared" ca="1" si="193"/>
        <v>0</v>
      </c>
      <c r="O962" s="177">
        <f t="shared" ca="1" si="194"/>
        <v>0</v>
      </c>
      <c r="P962" s="61">
        <f t="shared" ca="1" si="195"/>
        <v>0</v>
      </c>
      <c r="Q962" s="61">
        <f t="shared" ca="1" si="196"/>
        <v>0</v>
      </c>
      <c r="R962">
        <f t="shared" ca="1" si="198"/>
        <v>5.1675284330729718E-3</v>
      </c>
    </row>
    <row r="963" spans="3:18">
      <c r="C963" s="174"/>
      <c r="D963" s="176">
        <f t="shared" si="186"/>
        <v>0</v>
      </c>
      <c r="E963" s="176">
        <f t="shared" si="186"/>
        <v>0</v>
      </c>
      <c r="F963" s="61">
        <f t="shared" si="187"/>
        <v>0</v>
      </c>
      <c r="G963" s="61">
        <f t="shared" si="187"/>
        <v>0</v>
      </c>
      <c r="H963" s="61">
        <f t="shared" si="188"/>
        <v>0</v>
      </c>
      <c r="I963" s="61">
        <f t="shared" si="189"/>
        <v>0</v>
      </c>
      <c r="J963" s="61">
        <f t="shared" si="190"/>
        <v>0</v>
      </c>
      <c r="K963" s="61">
        <f t="shared" si="191"/>
        <v>0</v>
      </c>
      <c r="L963" s="61">
        <f t="shared" si="192"/>
        <v>0</v>
      </c>
      <c r="M963" s="61">
        <f t="shared" ca="1" si="197"/>
        <v>-5.1675284330729718E-3</v>
      </c>
      <c r="N963" s="61">
        <f t="shared" ca="1" si="193"/>
        <v>0</v>
      </c>
      <c r="O963" s="177">
        <f t="shared" ca="1" si="194"/>
        <v>0</v>
      </c>
      <c r="P963" s="61">
        <f t="shared" ca="1" si="195"/>
        <v>0</v>
      </c>
      <c r="Q963" s="61">
        <f t="shared" ca="1" si="196"/>
        <v>0</v>
      </c>
      <c r="R963">
        <f t="shared" ca="1" si="198"/>
        <v>5.1675284330729718E-3</v>
      </c>
    </row>
    <row r="964" spans="3:18">
      <c r="C964" s="174"/>
      <c r="D964" s="176">
        <f t="shared" si="186"/>
        <v>0</v>
      </c>
      <c r="E964" s="176">
        <f t="shared" si="186"/>
        <v>0</v>
      </c>
      <c r="F964" s="61">
        <f t="shared" si="187"/>
        <v>0</v>
      </c>
      <c r="G964" s="61">
        <f t="shared" si="187"/>
        <v>0</v>
      </c>
      <c r="H964" s="61">
        <f t="shared" si="188"/>
        <v>0</v>
      </c>
      <c r="I964" s="61">
        <f t="shared" si="189"/>
        <v>0</v>
      </c>
      <c r="J964" s="61">
        <f t="shared" si="190"/>
        <v>0</v>
      </c>
      <c r="K964" s="61">
        <f t="shared" si="191"/>
        <v>0</v>
      </c>
      <c r="L964" s="61">
        <f t="shared" si="192"/>
        <v>0</v>
      </c>
      <c r="M964" s="61">
        <f t="shared" ca="1" si="197"/>
        <v>-5.1675284330729718E-3</v>
      </c>
      <c r="N964" s="61">
        <f t="shared" ca="1" si="193"/>
        <v>0</v>
      </c>
      <c r="O964" s="177">
        <f t="shared" ca="1" si="194"/>
        <v>0</v>
      </c>
      <c r="P964" s="61">
        <f t="shared" ca="1" si="195"/>
        <v>0</v>
      </c>
      <c r="Q964" s="61">
        <f t="shared" ca="1" si="196"/>
        <v>0</v>
      </c>
      <c r="R964">
        <f t="shared" ca="1" si="198"/>
        <v>5.1675284330729718E-3</v>
      </c>
    </row>
    <row r="965" spans="3:18">
      <c r="C965" s="174"/>
      <c r="D965" s="176">
        <f t="shared" si="186"/>
        <v>0</v>
      </c>
      <c r="E965" s="176">
        <f t="shared" si="186"/>
        <v>0</v>
      </c>
      <c r="F965" s="61">
        <f t="shared" si="187"/>
        <v>0</v>
      </c>
      <c r="G965" s="61">
        <f t="shared" si="187"/>
        <v>0</v>
      </c>
      <c r="H965" s="61">
        <f t="shared" si="188"/>
        <v>0</v>
      </c>
      <c r="I965" s="61">
        <f t="shared" si="189"/>
        <v>0</v>
      </c>
      <c r="J965" s="61">
        <f t="shared" si="190"/>
        <v>0</v>
      </c>
      <c r="K965" s="61">
        <f t="shared" si="191"/>
        <v>0</v>
      </c>
      <c r="L965" s="61">
        <f t="shared" si="192"/>
        <v>0</v>
      </c>
      <c r="M965" s="61">
        <f t="shared" ca="1" si="197"/>
        <v>-5.1675284330729718E-3</v>
      </c>
      <c r="N965" s="61">
        <f t="shared" ca="1" si="193"/>
        <v>0</v>
      </c>
      <c r="O965" s="177">
        <f t="shared" ca="1" si="194"/>
        <v>0</v>
      </c>
      <c r="P965" s="61">
        <f t="shared" ca="1" si="195"/>
        <v>0</v>
      </c>
      <c r="Q965" s="61">
        <f t="shared" ca="1" si="196"/>
        <v>0</v>
      </c>
      <c r="R965">
        <f t="shared" ca="1" si="198"/>
        <v>5.1675284330729718E-3</v>
      </c>
    </row>
    <row r="966" spans="3:18">
      <c r="C966" s="174"/>
      <c r="D966" s="176">
        <f t="shared" si="186"/>
        <v>0</v>
      </c>
      <c r="E966" s="176">
        <f t="shared" si="186"/>
        <v>0</v>
      </c>
      <c r="F966" s="61">
        <f t="shared" si="187"/>
        <v>0</v>
      </c>
      <c r="G966" s="61">
        <f t="shared" si="187"/>
        <v>0</v>
      </c>
      <c r="H966" s="61">
        <f t="shared" si="188"/>
        <v>0</v>
      </c>
      <c r="I966" s="61">
        <f t="shared" si="189"/>
        <v>0</v>
      </c>
      <c r="J966" s="61">
        <f t="shared" si="190"/>
        <v>0</v>
      </c>
      <c r="K966" s="61">
        <f t="shared" si="191"/>
        <v>0</v>
      </c>
      <c r="L966" s="61">
        <f t="shared" si="192"/>
        <v>0</v>
      </c>
      <c r="M966" s="61">
        <f t="shared" ca="1" si="197"/>
        <v>-5.1675284330729718E-3</v>
      </c>
      <c r="N966" s="61">
        <f t="shared" ca="1" si="193"/>
        <v>0</v>
      </c>
      <c r="O966" s="177">
        <f t="shared" ca="1" si="194"/>
        <v>0</v>
      </c>
      <c r="P966" s="61">
        <f t="shared" ca="1" si="195"/>
        <v>0</v>
      </c>
      <c r="Q966" s="61">
        <f t="shared" ca="1" si="196"/>
        <v>0</v>
      </c>
      <c r="R966">
        <f t="shared" ca="1" si="198"/>
        <v>5.1675284330729718E-3</v>
      </c>
    </row>
    <row r="967" spans="3:18">
      <c r="C967" s="174"/>
      <c r="D967" s="176">
        <f t="shared" si="186"/>
        <v>0</v>
      </c>
      <c r="E967" s="176">
        <f t="shared" si="186"/>
        <v>0</v>
      </c>
      <c r="F967" s="61">
        <f t="shared" si="187"/>
        <v>0</v>
      </c>
      <c r="G967" s="61">
        <f t="shared" si="187"/>
        <v>0</v>
      </c>
      <c r="H967" s="61">
        <f t="shared" si="188"/>
        <v>0</v>
      </c>
      <c r="I967" s="61">
        <f t="shared" si="189"/>
        <v>0</v>
      </c>
      <c r="J967" s="61">
        <f t="shared" si="190"/>
        <v>0</v>
      </c>
      <c r="K967" s="61">
        <f t="shared" si="191"/>
        <v>0</v>
      </c>
      <c r="L967" s="61">
        <f t="shared" si="192"/>
        <v>0</v>
      </c>
      <c r="M967" s="61">
        <f t="shared" ca="1" si="197"/>
        <v>-5.1675284330729718E-3</v>
      </c>
      <c r="N967" s="61">
        <f t="shared" ca="1" si="193"/>
        <v>0</v>
      </c>
      <c r="O967" s="177">
        <f t="shared" ca="1" si="194"/>
        <v>0</v>
      </c>
      <c r="P967" s="61">
        <f t="shared" ca="1" si="195"/>
        <v>0</v>
      </c>
      <c r="Q967" s="61">
        <f t="shared" ca="1" si="196"/>
        <v>0</v>
      </c>
      <c r="R967">
        <f t="shared" ca="1" si="198"/>
        <v>5.1675284330729718E-3</v>
      </c>
    </row>
    <row r="968" spans="3:18">
      <c r="C968" s="174"/>
      <c r="D968" s="176">
        <f t="shared" si="186"/>
        <v>0</v>
      </c>
      <c r="E968" s="176">
        <f t="shared" si="186"/>
        <v>0</v>
      </c>
      <c r="F968" s="61">
        <f t="shared" si="187"/>
        <v>0</v>
      </c>
      <c r="G968" s="61">
        <f t="shared" si="187"/>
        <v>0</v>
      </c>
      <c r="H968" s="61">
        <f t="shared" si="188"/>
        <v>0</v>
      </c>
      <c r="I968" s="61">
        <f t="shared" si="189"/>
        <v>0</v>
      </c>
      <c r="J968" s="61">
        <f t="shared" si="190"/>
        <v>0</v>
      </c>
      <c r="K968" s="61">
        <f t="shared" si="191"/>
        <v>0</v>
      </c>
      <c r="L968" s="61">
        <f t="shared" si="192"/>
        <v>0</v>
      </c>
      <c r="M968" s="61">
        <f t="shared" ca="1" si="197"/>
        <v>-5.1675284330729718E-3</v>
      </c>
      <c r="N968" s="61">
        <f t="shared" ca="1" si="193"/>
        <v>0</v>
      </c>
      <c r="O968" s="177">
        <f t="shared" ca="1" si="194"/>
        <v>0</v>
      </c>
      <c r="P968" s="61">
        <f t="shared" ca="1" si="195"/>
        <v>0</v>
      </c>
      <c r="Q968" s="61">
        <f t="shared" ca="1" si="196"/>
        <v>0</v>
      </c>
      <c r="R968">
        <f t="shared" ca="1" si="198"/>
        <v>5.1675284330729718E-3</v>
      </c>
    </row>
    <row r="969" spans="3:18">
      <c r="C969" s="174"/>
      <c r="D969" s="176">
        <f t="shared" si="186"/>
        <v>0</v>
      </c>
      <c r="E969" s="176">
        <f t="shared" si="186"/>
        <v>0</v>
      </c>
      <c r="F969" s="61">
        <f t="shared" si="187"/>
        <v>0</v>
      </c>
      <c r="G969" s="61">
        <f t="shared" si="187"/>
        <v>0</v>
      </c>
      <c r="H969" s="61">
        <f t="shared" si="188"/>
        <v>0</v>
      </c>
      <c r="I969" s="61">
        <f t="shared" si="189"/>
        <v>0</v>
      </c>
      <c r="J969" s="61">
        <f t="shared" si="190"/>
        <v>0</v>
      </c>
      <c r="K969" s="61">
        <f t="shared" si="191"/>
        <v>0</v>
      </c>
      <c r="L969" s="61">
        <f t="shared" si="192"/>
        <v>0</v>
      </c>
      <c r="M969" s="61">
        <f t="shared" ca="1" si="197"/>
        <v>-5.1675284330729718E-3</v>
      </c>
      <c r="N969" s="61">
        <f t="shared" ca="1" si="193"/>
        <v>0</v>
      </c>
      <c r="O969" s="177">
        <f t="shared" ca="1" si="194"/>
        <v>0</v>
      </c>
      <c r="P969" s="61">
        <f t="shared" ca="1" si="195"/>
        <v>0</v>
      </c>
      <c r="Q969" s="61">
        <f t="shared" ca="1" si="196"/>
        <v>0</v>
      </c>
      <c r="R969">
        <f t="shared" ca="1" si="198"/>
        <v>5.1675284330729718E-3</v>
      </c>
    </row>
    <row r="970" spans="3:18">
      <c r="C970" s="174"/>
      <c r="D970" s="176">
        <f t="shared" si="186"/>
        <v>0</v>
      </c>
      <c r="E970" s="176">
        <f t="shared" si="186"/>
        <v>0</v>
      </c>
      <c r="F970" s="61">
        <f t="shared" si="187"/>
        <v>0</v>
      </c>
      <c r="G970" s="61">
        <f t="shared" si="187"/>
        <v>0</v>
      </c>
      <c r="H970" s="61">
        <f t="shared" si="188"/>
        <v>0</v>
      </c>
      <c r="I970" s="61">
        <f t="shared" si="189"/>
        <v>0</v>
      </c>
      <c r="J970" s="61">
        <f t="shared" si="190"/>
        <v>0</v>
      </c>
      <c r="K970" s="61">
        <f t="shared" si="191"/>
        <v>0</v>
      </c>
      <c r="L970" s="61">
        <f t="shared" si="192"/>
        <v>0</v>
      </c>
      <c r="M970" s="61">
        <f t="shared" ca="1" si="197"/>
        <v>-5.1675284330729718E-3</v>
      </c>
      <c r="N970" s="61">
        <f t="shared" ca="1" si="193"/>
        <v>0</v>
      </c>
      <c r="O970" s="177">
        <f t="shared" ca="1" si="194"/>
        <v>0</v>
      </c>
      <c r="P970" s="61">
        <f t="shared" ca="1" si="195"/>
        <v>0</v>
      </c>
      <c r="Q970" s="61">
        <f t="shared" ca="1" si="196"/>
        <v>0</v>
      </c>
      <c r="R970">
        <f t="shared" ca="1" si="198"/>
        <v>5.1675284330729718E-3</v>
      </c>
    </row>
    <row r="971" spans="3:18">
      <c r="C971" s="174"/>
      <c r="D971" s="176">
        <f t="shared" si="186"/>
        <v>0</v>
      </c>
      <c r="E971" s="176">
        <f t="shared" si="186"/>
        <v>0</v>
      </c>
      <c r="F971" s="61">
        <f t="shared" si="187"/>
        <v>0</v>
      </c>
      <c r="G971" s="61">
        <f t="shared" si="187"/>
        <v>0</v>
      </c>
      <c r="H971" s="61">
        <f t="shared" si="188"/>
        <v>0</v>
      </c>
      <c r="I971" s="61">
        <f t="shared" si="189"/>
        <v>0</v>
      </c>
      <c r="J971" s="61">
        <f t="shared" si="190"/>
        <v>0</v>
      </c>
      <c r="K971" s="61">
        <f t="shared" si="191"/>
        <v>0</v>
      </c>
      <c r="L971" s="61">
        <f t="shared" si="192"/>
        <v>0</v>
      </c>
      <c r="M971" s="61">
        <f t="shared" ca="1" si="197"/>
        <v>-5.1675284330729718E-3</v>
      </c>
      <c r="N971" s="61">
        <f t="shared" ca="1" si="193"/>
        <v>0</v>
      </c>
      <c r="O971" s="177">
        <f t="shared" ca="1" si="194"/>
        <v>0</v>
      </c>
      <c r="P971" s="61">
        <f t="shared" ca="1" si="195"/>
        <v>0</v>
      </c>
      <c r="Q971" s="61">
        <f t="shared" ca="1" si="196"/>
        <v>0</v>
      </c>
      <c r="R971">
        <f t="shared" ca="1" si="198"/>
        <v>5.1675284330729718E-3</v>
      </c>
    </row>
    <row r="972" spans="3:18">
      <c r="C972" s="174"/>
      <c r="D972" s="176">
        <f t="shared" si="186"/>
        <v>0</v>
      </c>
      <c r="E972" s="176">
        <f t="shared" si="186"/>
        <v>0</v>
      </c>
      <c r="F972" s="61">
        <f t="shared" si="187"/>
        <v>0</v>
      </c>
      <c r="G972" s="61">
        <f t="shared" si="187"/>
        <v>0</v>
      </c>
      <c r="H972" s="61">
        <f t="shared" si="188"/>
        <v>0</v>
      </c>
      <c r="I972" s="61">
        <f t="shared" si="189"/>
        <v>0</v>
      </c>
      <c r="J972" s="61">
        <f t="shared" si="190"/>
        <v>0</v>
      </c>
      <c r="K972" s="61">
        <f t="shared" si="191"/>
        <v>0</v>
      </c>
      <c r="L972" s="61">
        <f t="shared" si="192"/>
        <v>0</v>
      </c>
      <c r="M972" s="61">
        <f t="shared" ca="1" si="197"/>
        <v>-5.1675284330729718E-3</v>
      </c>
      <c r="N972" s="61">
        <f t="shared" ca="1" si="193"/>
        <v>0</v>
      </c>
      <c r="O972" s="177">
        <f t="shared" ca="1" si="194"/>
        <v>0</v>
      </c>
      <c r="P972" s="61">
        <f t="shared" ca="1" si="195"/>
        <v>0</v>
      </c>
      <c r="Q972" s="61">
        <f t="shared" ca="1" si="196"/>
        <v>0</v>
      </c>
      <c r="R972">
        <f t="shared" ca="1" si="198"/>
        <v>5.1675284330729718E-3</v>
      </c>
    </row>
    <row r="973" spans="3:18">
      <c r="C973" s="174"/>
      <c r="D973" s="176">
        <f t="shared" si="186"/>
        <v>0</v>
      </c>
      <c r="E973" s="176">
        <f t="shared" si="186"/>
        <v>0</v>
      </c>
      <c r="F973" s="61">
        <f t="shared" si="187"/>
        <v>0</v>
      </c>
      <c r="G973" s="61">
        <f t="shared" si="187"/>
        <v>0</v>
      </c>
      <c r="H973" s="61">
        <f t="shared" si="188"/>
        <v>0</v>
      </c>
      <c r="I973" s="61">
        <f t="shared" si="189"/>
        <v>0</v>
      </c>
      <c r="J973" s="61">
        <f t="shared" si="190"/>
        <v>0</v>
      </c>
      <c r="K973" s="61">
        <f t="shared" si="191"/>
        <v>0</v>
      </c>
      <c r="L973" s="61">
        <f t="shared" si="192"/>
        <v>0</v>
      </c>
      <c r="M973" s="61">
        <f t="shared" ca="1" si="197"/>
        <v>-5.1675284330729718E-3</v>
      </c>
      <c r="N973" s="61">
        <f t="shared" ca="1" si="193"/>
        <v>0</v>
      </c>
      <c r="O973" s="177">
        <f t="shared" ca="1" si="194"/>
        <v>0</v>
      </c>
      <c r="P973" s="61">
        <f t="shared" ca="1" si="195"/>
        <v>0</v>
      </c>
      <c r="Q973" s="61">
        <f t="shared" ca="1" si="196"/>
        <v>0</v>
      </c>
      <c r="R973">
        <f t="shared" ca="1" si="198"/>
        <v>5.1675284330729718E-3</v>
      </c>
    </row>
    <row r="974" spans="3:18">
      <c r="C974" s="174"/>
      <c r="D974" s="176">
        <f t="shared" si="186"/>
        <v>0</v>
      </c>
      <c r="E974" s="176">
        <f t="shared" si="186"/>
        <v>0</v>
      </c>
      <c r="F974" s="61">
        <f t="shared" si="187"/>
        <v>0</v>
      </c>
      <c r="G974" s="61">
        <f t="shared" si="187"/>
        <v>0</v>
      </c>
      <c r="H974" s="61">
        <f t="shared" si="188"/>
        <v>0</v>
      </c>
      <c r="I974" s="61">
        <f t="shared" si="189"/>
        <v>0</v>
      </c>
      <c r="J974" s="61">
        <f t="shared" si="190"/>
        <v>0</v>
      </c>
      <c r="K974" s="61">
        <f t="shared" si="191"/>
        <v>0</v>
      </c>
      <c r="L974" s="61">
        <f t="shared" si="192"/>
        <v>0</v>
      </c>
      <c r="M974" s="61">
        <f t="shared" ca="1" si="197"/>
        <v>-5.1675284330729718E-3</v>
      </c>
      <c r="N974" s="61">
        <f t="shared" ca="1" si="193"/>
        <v>0</v>
      </c>
      <c r="O974" s="177">
        <f t="shared" ca="1" si="194"/>
        <v>0</v>
      </c>
      <c r="P974" s="61">
        <f t="shared" ca="1" si="195"/>
        <v>0</v>
      </c>
      <c r="Q974" s="61">
        <f t="shared" ca="1" si="196"/>
        <v>0</v>
      </c>
      <c r="R974">
        <f t="shared" ca="1" si="198"/>
        <v>5.1675284330729718E-3</v>
      </c>
    </row>
    <row r="975" spans="3:18">
      <c r="C975" s="174"/>
      <c r="D975" s="176">
        <f t="shared" ref="D975:E1038" si="199">A975/A$18</f>
        <v>0</v>
      </c>
      <c r="E975" s="176">
        <f t="shared" si="199"/>
        <v>0</v>
      </c>
      <c r="F975" s="61">
        <f t="shared" ref="F975:G1038" si="200">$C975*D975</f>
        <v>0</v>
      </c>
      <c r="G975" s="61">
        <f t="shared" si="200"/>
        <v>0</v>
      </c>
      <c r="H975" s="61">
        <f t="shared" si="188"/>
        <v>0</v>
      </c>
      <c r="I975" s="61">
        <f t="shared" si="189"/>
        <v>0</v>
      </c>
      <c r="J975" s="61">
        <f t="shared" si="190"/>
        <v>0</v>
      </c>
      <c r="K975" s="61">
        <f t="shared" si="191"/>
        <v>0</v>
      </c>
      <c r="L975" s="61">
        <f t="shared" si="192"/>
        <v>0</v>
      </c>
      <c r="M975" s="61">
        <f t="shared" ca="1" si="197"/>
        <v>-5.1675284330729718E-3</v>
      </c>
      <c r="N975" s="61">
        <f t="shared" ca="1" si="193"/>
        <v>0</v>
      </c>
      <c r="O975" s="177">
        <f t="shared" ca="1" si="194"/>
        <v>0</v>
      </c>
      <c r="P975" s="61">
        <f t="shared" ca="1" si="195"/>
        <v>0</v>
      </c>
      <c r="Q975" s="61">
        <f t="shared" ca="1" si="196"/>
        <v>0</v>
      </c>
      <c r="R975">
        <f t="shared" ca="1" si="198"/>
        <v>5.1675284330729718E-3</v>
      </c>
    </row>
    <row r="976" spans="3:18">
      <c r="C976" s="174"/>
      <c r="D976" s="176">
        <f t="shared" si="199"/>
        <v>0</v>
      </c>
      <c r="E976" s="176">
        <f t="shared" si="199"/>
        <v>0</v>
      </c>
      <c r="F976" s="61">
        <f t="shared" si="200"/>
        <v>0</v>
      </c>
      <c r="G976" s="61">
        <f t="shared" si="200"/>
        <v>0</v>
      </c>
      <c r="H976" s="61">
        <f t="shared" ref="H976:H1039" si="201">C976*D976*D976</f>
        <v>0</v>
      </c>
      <c r="I976" s="61">
        <f t="shared" ref="I976:I1039" si="202">C976*D976*D976*D976</f>
        <v>0</v>
      </c>
      <c r="J976" s="61">
        <f t="shared" ref="J976:J1039" si="203">C976*D976*D976*D976*D976</f>
        <v>0</v>
      </c>
      <c r="K976" s="61">
        <f t="shared" ref="K976:K1039" si="204">C976*E976*D976</f>
        <v>0</v>
      </c>
      <c r="L976" s="61">
        <f t="shared" ref="L976:L1039" si="205">C976*E976*D976*D976</f>
        <v>0</v>
      </c>
      <c r="M976" s="61">
        <f t="shared" ca="1" si="197"/>
        <v>-5.1675284330729718E-3</v>
      </c>
      <c r="N976" s="61">
        <f t="shared" ref="N976:N1039" ca="1" si="206">C976*(M976-E976)^2</f>
        <v>0</v>
      </c>
      <c r="O976" s="177">
        <f t="shared" ref="O976:O1039" ca="1" si="207">(C976*O$1-O$2*F976+O$3*H976)^2</f>
        <v>0</v>
      </c>
      <c r="P976" s="61">
        <f t="shared" ref="P976:P1039" ca="1" si="208">(-C976*O$2+O$4*F976-O$5*H976)^2</f>
        <v>0</v>
      </c>
      <c r="Q976" s="61">
        <f t="shared" ref="Q976:Q1039" ca="1" si="209">+(C976*O$3-F976*O$5+H976*O$6)^2</f>
        <v>0</v>
      </c>
      <c r="R976">
        <f t="shared" ca="1" si="198"/>
        <v>5.1675284330729718E-3</v>
      </c>
    </row>
    <row r="977" spans="3:18">
      <c r="C977" s="174"/>
      <c r="D977" s="176">
        <f t="shared" si="199"/>
        <v>0</v>
      </c>
      <c r="E977" s="176">
        <f t="shared" si="199"/>
        <v>0</v>
      </c>
      <c r="F977" s="61">
        <f t="shared" si="200"/>
        <v>0</v>
      </c>
      <c r="G977" s="61">
        <f t="shared" si="200"/>
        <v>0</v>
      </c>
      <c r="H977" s="61">
        <f t="shared" si="201"/>
        <v>0</v>
      </c>
      <c r="I977" s="61">
        <f t="shared" si="202"/>
        <v>0</v>
      </c>
      <c r="J977" s="61">
        <f t="shared" si="203"/>
        <v>0</v>
      </c>
      <c r="K977" s="61">
        <f t="shared" si="204"/>
        <v>0</v>
      </c>
      <c r="L977" s="61">
        <f t="shared" si="205"/>
        <v>0</v>
      </c>
      <c r="M977" s="61">
        <f t="shared" ca="1" si="197"/>
        <v>-5.1675284330729718E-3</v>
      </c>
      <c r="N977" s="61">
        <f t="shared" ca="1" si="206"/>
        <v>0</v>
      </c>
      <c r="O977" s="177">
        <f t="shared" ca="1" si="207"/>
        <v>0</v>
      </c>
      <c r="P977" s="61">
        <f t="shared" ca="1" si="208"/>
        <v>0</v>
      </c>
      <c r="Q977" s="61">
        <f t="shared" ca="1" si="209"/>
        <v>0</v>
      </c>
      <c r="R977">
        <f t="shared" ca="1" si="198"/>
        <v>5.1675284330729718E-3</v>
      </c>
    </row>
    <row r="978" spans="3:18">
      <c r="C978" s="174"/>
      <c r="D978" s="176">
        <f t="shared" si="199"/>
        <v>0</v>
      </c>
      <c r="E978" s="176">
        <f t="shared" si="199"/>
        <v>0</v>
      </c>
      <c r="F978" s="61">
        <f t="shared" si="200"/>
        <v>0</v>
      </c>
      <c r="G978" s="61">
        <f t="shared" si="200"/>
        <v>0</v>
      </c>
      <c r="H978" s="61">
        <f t="shared" si="201"/>
        <v>0</v>
      </c>
      <c r="I978" s="61">
        <f t="shared" si="202"/>
        <v>0</v>
      </c>
      <c r="J978" s="61">
        <f t="shared" si="203"/>
        <v>0</v>
      </c>
      <c r="K978" s="61">
        <f t="shared" si="204"/>
        <v>0</v>
      </c>
      <c r="L978" s="61">
        <f t="shared" si="205"/>
        <v>0</v>
      </c>
      <c r="M978" s="61">
        <f t="shared" ca="1" si="197"/>
        <v>-5.1675284330729718E-3</v>
      </c>
      <c r="N978" s="61">
        <f t="shared" ca="1" si="206"/>
        <v>0</v>
      </c>
      <c r="O978" s="177">
        <f t="shared" ca="1" si="207"/>
        <v>0</v>
      </c>
      <c r="P978" s="61">
        <f t="shared" ca="1" si="208"/>
        <v>0</v>
      </c>
      <c r="Q978" s="61">
        <f t="shared" ca="1" si="209"/>
        <v>0</v>
      </c>
      <c r="R978">
        <f t="shared" ca="1" si="198"/>
        <v>5.1675284330729718E-3</v>
      </c>
    </row>
    <row r="979" spans="3:18">
      <c r="C979" s="174"/>
      <c r="D979" s="176">
        <f t="shared" si="199"/>
        <v>0</v>
      </c>
      <c r="E979" s="176">
        <f t="shared" si="199"/>
        <v>0</v>
      </c>
      <c r="F979" s="61">
        <f t="shared" si="200"/>
        <v>0</v>
      </c>
      <c r="G979" s="61">
        <f t="shared" si="200"/>
        <v>0</v>
      </c>
      <c r="H979" s="61">
        <f t="shared" si="201"/>
        <v>0</v>
      </c>
      <c r="I979" s="61">
        <f t="shared" si="202"/>
        <v>0</v>
      </c>
      <c r="J979" s="61">
        <f t="shared" si="203"/>
        <v>0</v>
      </c>
      <c r="K979" s="61">
        <f t="shared" si="204"/>
        <v>0</v>
      </c>
      <c r="L979" s="61">
        <f t="shared" si="205"/>
        <v>0</v>
      </c>
      <c r="M979" s="61">
        <f t="shared" ca="1" si="197"/>
        <v>-5.1675284330729718E-3</v>
      </c>
      <c r="N979" s="61">
        <f t="shared" ca="1" si="206"/>
        <v>0</v>
      </c>
      <c r="O979" s="177">
        <f t="shared" ca="1" si="207"/>
        <v>0</v>
      </c>
      <c r="P979" s="61">
        <f t="shared" ca="1" si="208"/>
        <v>0</v>
      </c>
      <c r="Q979" s="61">
        <f t="shared" ca="1" si="209"/>
        <v>0</v>
      </c>
      <c r="R979">
        <f t="shared" ca="1" si="198"/>
        <v>5.1675284330729718E-3</v>
      </c>
    </row>
    <row r="980" spans="3:18">
      <c r="C980" s="174"/>
      <c r="D980" s="176">
        <f t="shared" si="199"/>
        <v>0</v>
      </c>
      <c r="E980" s="176">
        <f t="shared" si="199"/>
        <v>0</v>
      </c>
      <c r="F980" s="61">
        <f t="shared" si="200"/>
        <v>0</v>
      </c>
      <c r="G980" s="61">
        <f t="shared" si="200"/>
        <v>0</v>
      </c>
      <c r="H980" s="61">
        <f t="shared" si="201"/>
        <v>0</v>
      </c>
      <c r="I980" s="61">
        <f t="shared" si="202"/>
        <v>0</v>
      </c>
      <c r="J980" s="61">
        <f t="shared" si="203"/>
        <v>0</v>
      </c>
      <c r="K980" s="61">
        <f t="shared" si="204"/>
        <v>0</v>
      </c>
      <c r="L980" s="61">
        <f t="shared" si="205"/>
        <v>0</v>
      </c>
      <c r="M980" s="61">
        <f t="shared" ca="1" si="197"/>
        <v>-5.1675284330729718E-3</v>
      </c>
      <c r="N980" s="61">
        <f t="shared" ca="1" si="206"/>
        <v>0</v>
      </c>
      <c r="O980" s="177">
        <f t="shared" ca="1" si="207"/>
        <v>0</v>
      </c>
      <c r="P980" s="61">
        <f t="shared" ca="1" si="208"/>
        <v>0</v>
      </c>
      <c r="Q980" s="61">
        <f t="shared" ca="1" si="209"/>
        <v>0</v>
      </c>
      <c r="R980">
        <f t="shared" ca="1" si="198"/>
        <v>5.1675284330729718E-3</v>
      </c>
    </row>
    <row r="981" spans="3:18">
      <c r="C981" s="174"/>
      <c r="D981" s="176">
        <f t="shared" si="199"/>
        <v>0</v>
      </c>
      <c r="E981" s="176">
        <f t="shared" si="199"/>
        <v>0</v>
      </c>
      <c r="F981" s="61">
        <f t="shared" si="200"/>
        <v>0</v>
      </c>
      <c r="G981" s="61">
        <f t="shared" si="200"/>
        <v>0</v>
      </c>
      <c r="H981" s="61">
        <f t="shared" si="201"/>
        <v>0</v>
      </c>
      <c r="I981" s="61">
        <f t="shared" si="202"/>
        <v>0</v>
      </c>
      <c r="J981" s="61">
        <f t="shared" si="203"/>
        <v>0</v>
      </c>
      <c r="K981" s="61">
        <f t="shared" si="204"/>
        <v>0</v>
      </c>
      <c r="L981" s="61">
        <f t="shared" si="205"/>
        <v>0</v>
      </c>
      <c r="M981" s="61">
        <f t="shared" ref="M981:M1044" ca="1" si="210">+E$4+E$5*D981+E$6*D981^2</f>
        <v>-5.1675284330729718E-3</v>
      </c>
      <c r="N981" s="61">
        <f t="shared" ca="1" si="206"/>
        <v>0</v>
      </c>
      <c r="O981" s="177">
        <f t="shared" ca="1" si="207"/>
        <v>0</v>
      </c>
      <c r="P981" s="61">
        <f t="shared" ca="1" si="208"/>
        <v>0</v>
      </c>
      <c r="Q981" s="61">
        <f t="shared" ca="1" si="209"/>
        <v>0</v>
      </c>
      <c r="R981">
        <f t="shared" ref="R981:R1044" ca="1" si="211">+E981-M981</f>
        <v>5.1675284330729718E-3</v>
      </c>
    </row>
    <row r="982" spans="3:18">
      <c r="C982" s="174"/>
      <c r="D982" s="176">
        <f t="shared" si="199"/>
        <v>0</v>
      </c>
      <c r="E982" s="176">
        <f t="shared" si="199"/>
        <v>0</v>
      </c>
      <c r="F982" s="61">
        <f t="shared" si="200"/>
        <v>0</v>
      </c>
      <c r="G982" s="61">
        <f t="shared" si="200"/>
        <v>0</v>
      </c>
      <c r="H982" s="61">
        <f t="shared" si="201"/>
        <v>0</v>
      </c>
      <c r="I982" s="61">
        <f t="shared" si="202"/>
        <v>0</v>
      </c>
      <c r="J982" s="61">
        <f t="shared" si="203"/>
        <v>0</v>
      </c>
      <c r="K982" s="61">
        <f t="shared" si="204"/>
        <v>0</v>
      </c>
      <c r="L982" s="61">
        <f t="shared" si="205"/>
        <v>0</v>
      </c>
      <c r="M982" s="61">
        <f t="shared" ca="1" si="210"/>
        <v>-5.1675284330729718E-3</v>
      </c>
      <c r="N982" s="61">
        <f t="shared" ca="1" si="206"/>
        <v>0</v>
      </c>
      <c r="O982" s="177">
        <f t="shared" ca="1" si="207"/>
        <v>0</v>
      </c>
      <c r="P982" s="61">
        <f t="shared" ca="1" si="208"/>
        <v>0</v>
      </c>
      <c r="Q982" s="61">
        <f t="shared" ca="1" si="209"/>
        <v>0</v>
      </c>
      <c r="R982">
        <f t="shared" ca="1" si="211"/>
        <v>5.1675284330729718E-3</v>
      </c>
    </row>
    <row r="983" spans="3:18">
      <c r="C983" s="174"/>
      <c r="D983" s="176">
        <f t="shared" si="199"/>
        <v>0</v>
      </c>
      <c r="E983" s="176">
        <f t="shared" si="199"/>
        <v>0</v>
      </c>
      <c r="F983" s="61">
        <f t="shared" si="200"/>
        <v>0</v>
      </c>
      <c r="G983" s="61">
        <f t="shared" si="200"/>
        <v>0</v>
      </c>
      <c r="H983" s="61">
        <f t="shared" si="201"/>
        <v>0</v>
      </c>
      <c r="I983" s="61">
        <f t="shared" si="202"/>
        <v>0</v>
      </c>
      <c r="J983" s="61">
        <f t="shared" si="203"/>
        <v>0</v>
      </c>
      <c r="K983" s="61">
        <f t="shared" si="204"/>
        <v>0</v>
      </c>
      <c r="L983" s="61">
        <f t="shared" si="205"/>
        <v>0</v>
      </c>
      <c r="M983" s="61">
        <f t="shared" ca="1" si="210"/>
        <v>-5.1675284330729718E-3</v>
      </c>
      <c r="N983" s="61">
        <f t="shared" ca="1" si="206"/>
        <v>0</v>
      </c>
      <c r="O983" s="177">
        <f t="shared" ca="1" si="207"/>
        <v>0</v>
      </c>
      <c r="P983" s="61">
        <f t="shared" ca="1" si="208"/>
        <v>0</v>
      </c>
      <c r="Q983" s="61">
        <f t="shared" ca="1" si="209"/>
        <v>0</v>
      </c>
      <c r="R983">
        <f t="shared" ca="1" si="211"/>
        <v>5.1675284330729718E-3</v>
      </c>
    </row>
    <row r="984" spans="3:18">
      <c r="C984" s="174"/>
      <c r="D984" s="176">
        <f t="shared" si="199"/>
        <v>0</v>
      </c>
      <c r="E984" s="176">
        <f t="shared" si="199"/>
        <v>0</v>
      </c>
      <c r="F984" s="61">
        <f t="shared" si="200"/>
        <v>0</v>
      </c>
      <c r="G984" s="61">
        <f t="shared" si="200"/>
        <v>0</v>
      </c>
      <c r="H984" s="61">
        <f t="shared" si="201"/>
        <v>0</v>
      </c>
      <c r="I984" s="61">
        <f t="shared" si="202"/>
        <v>0</v>
      </c>
      <c r="J984" s="61">
        <f t="shared" si="203"/>
        <v>0</v>
      </c>
      <c r="K984" s="61">
        <f t="shared" si="204"/>
        <v>0</v>
      </c>
      <c r="L984" s="61">
        <f t="shared" si="205"/>
        <v>0</v>
      </c>
      <c r="M984" s="61">
        <f t="shared" ca="1" si="210"/>
        <v>-5.1675284330729718E-3</v>
      </c>
      <c r="N984" s="61">
        <f t="shared" ca="1" si="206"/>
        <v>0</v>
      </c>
      <c r="O984" s="177">
        <f t="shared" ca="1" si="207"/>
        <v>0</v>
      </c>
      <c r="P984" s="61">
        <f t="shared" ca="1" si="208"/>
        <v>0</v>
      </c>
      <c r="Q984" s="61">
        <f t="shared" ca="1" si="209"/>
        <v>0</v>
      </c>
      <c r="R984">
        <f t="shared" ca="1" si="211"/>
        <v>5.1675284330729718E-3</v>
      </c>
    </row>
    <row r="985" spans="3:18">
      <c r="C985" s="174"/>
      <c r="D985" s="176">
        <f t="shared" si="199"/>
        <v>0</v>
      </c>
      <c r="E985" s="176">
        <f t="shared" si="199"/>
        <v>0</v>
      </c>
      <c r="F985" s="61">
        <f t="shared" si="200"/>
        <v>0</v>
      </c>
      <c r="G985" s="61">
        <f t="shared" si="200"/>
        <v>0</v>
      </c>
      <c r="H985" s="61">
        <f t="shared" si="201"/>
        <v>0</v>
      </c>
      <c r="I985" s="61">
        <f t="shared" si="202"/>
        <v>0</v>
      </c>
      <c r="J985" s="61">
        <f t="shared" si="203"/>
        <v>0</v>
      </c>
      <c r="K985" s="61">
        <f t="shared" si="204"/>
        <v>0</v>
      </c>
      <c r="L985" s="61">
        <f t="shared" si="205"/>
        <v>0</v>
      </c>
      <c r="M985" s="61">
        <f t="shared" ca="1" si="210"/>
        <v>-5.1675284330729718E-3</v>
      </c>
      <c r="N985" s="61">
        <f t="shared" ca="1" si="206"/>
        <v>0</v>
      </c>
      <c r="O985" s="177">
        <f t="shared" ca="1" si="207"/>
        <v>0</v>
      </c>
      <c r="P985" s="61">
        <f t="shared" ca="1" si="208"/>
        <v>0</v>
      </c>
      <c r="Q985" s="61">
        <f t="shared" ca="1" si="209"/>
        <v>0</v>
      </c>
      <c r="R985">
        <f t="shared" ca="1" si="211"/>
        <v>5.1675284330729718E-3</v>
      </c>
    </row>
    <row r="986" spans="3:18">
      <c r="C986" s="174"/>
      <c r="D986" s="176">
        <f t="shared" si="199"/>
        <v>0</v>
      </c>
      <c r="E986" s="176">
        <f t="shared" si="199"/>
        <v>0</v>
      </c>
      <c r="F986" s="61">
        <f t="shared" si="200"/>
        <v>0</v>
      </c>
      <c r="G986" s="61">
        <f t="shared" si="200"/>
        <v>0</v>
      </c>
      <c r="H986" s="61">
        <f t="shared" si="201"/>
        <v>0</v>
      </c>
      <c r="I986" s="61">
        <f t="shared" si="202"/>
        <v>0</v>
      </c>
      <c r="J986" s="61">
        <f t="shared" si="203"/>
        <v>0</v>
      </c>
      <c r="K986" s="61">
        <f t="shared" si="204"/>
        <v>0</v>
      </c>
      <c r="L986" s="61">
        <f t="shared" si="205"/>
        <v>0</v>
      </c>
      <c r="M986" s="61">
        <f t="shared" ca="1" si="210"/>
        <v>-5.1675284330729718E-3</v>
      </c>
      <c r="N986" s="61">
        <f t="shared" ca="1" si="206"/>
        <v>0</v>
      </c>
      <c r="O986" s="177">
        <f t="shared" ca="1" si="207"/>
        <v>0</v>
      </c>
      <c r="P986" s="61">
        <f t="shared" ca="1" si="208"/>
        <v>0</v>
      </c>
      <c r="Q986" s="61">
        <f t="shared" ca="1" si="209"/>
        <v>0</v>
      </c>
      <c r="R986">
        <f t="shared" ca="1" si="211"/>
        <v>5.1675284330729718E-3</v>
      </c>
    </row>
    <row r="987" spans="3:18">
      <c r="C987" s="174"/>
      <c r="D987" s="176">
        <f t="shared" si="199"/>
        <v>0</v>
      </c>
      <c r="E987" s="176">
        <f t="shared" si="199"/>
        <v>0</v>
      </c>
      <c r="F987" s="61">
        <f t="shared" si="200"/>
        <v>0</v>
      </c>
      <c r="G987" s="61">
        <f t="shared" si="200"/>
        <v>0</v>
      </c>
      <c r="H987" s="61">
        <f t="shared" si="201"/>
        <v>0</v>
      </c>
      <c r="I987" s="61">
        <f t="shared" si="202"/>
        <v>0</v>
      </c>
      <c r="J987" s="61">
        <f t="shared" si="203"/>
        <v>0</v>
      </c>
      <c r="K987" s="61">
        <f t="shared" si="204"/>
        <v>0</v>
      </c>
      <c r="L987" s="61">
        <f t="shared" si="205"/>
        <v>0</v>
      </c>
      <c r="M987" s="61">
        <f t="shared" ca="1" si="210"/>
        <v>-5.1675284330729718E-3</v>
      </c>
      <c r="N987" s="61">
        <f t="shared" ca="1" si="206"/>
        <v>0</v>
      </c>
      <c r="O987" s="177">
        <f t="shared" ca="1" si="207"/>
        <v>0</v>
      </c>
      <c r="P987" s="61">
        <f t="shared" ca="1" si="208"/>
        <v>0</v>
      </c>
      <c r="Q987" s="61">
        <f t="shared" ca="1" si="209"/>
        <v>0</v>
      </c>
      <c r="R987">
        <f t="shared" ca="1" si="211"/>
        <v>5.1675284330729718E-3</v>
      </c>
    </row>
    <row r="988" spans="3:18">
      <c r="C988" s="174"/>
      <c r="D988" s="176">
        <f t="shared" si="199"/>
        <v>0</v>
      </c>
      <c r="E988" s="176">
        <f t="shared" si="199"/>
        <v>0</v>
      </c>
      <c r="F988" s="61">
        <f t="shared" si="200"/>
        <v>0</v>
      </c>
      <c r="G988" s="61">
        <f t="shared" si="200"/>
        <v>0</v>
      </c>
      <c r="H988" s="61">
        <f t="shared" si="201"/>
        <v>0</v>
      </c>
      <c r="I988" s="61">
        <f t="shared" si="202"/>
        <v>0</v>
      </c>
      <c r="J988" s="61">
        <f t="shared" si="203"/>
        <v>0</v>
      </c>
      <c r="K988" s="61">
        <f t="shared" si="204"/>
        <v>0</v>
      </c>
      <c r="L988" s="61">
        <f t="shared" si="205"/>
        <v>0</v>
      </c>
      <c r="M988" s="61">
        <f t="shared" ca="1" si="210"/>
        <v>-5.1675284330729718E-3</v>
      </c>
      <c r="N988" s="61">
        <f t="shared" ca="1" si="206"/>
        <v>0</v>
      </c>
      <c r="O988" s="177">
        <f t="shared" ca="1" si="207"/>
        <v>0</v>
      </c>
      <c r="P988" s="61">
        <f t="shared" ca="1" si="208"/>
        <v>0</v>
      </c>
      <c r="Q988" s="61">
        <f t="shared" ca="1" si="209"/>
        <v>0</v>
      </c>
      <c r="R988">
        <f t="shared" ca="1" si="211"/>
        <v>5.1675284330729718E-3</v>
      </c>
    </row>
    <row r="989" spans="3:18">
      <c r="C989" s="174"/>
      <c r="D989" s="176">
        <f t="shared" si="199"/>
        <v>0</v>
      </c>
      <c r="E989" s="176">
        <f t="shared" si="199"/>
        <v>0</v>
      </c>
      <c r="F989" s="61">
        <f t="shared" si="200"/>
        <v>0</v>
      </c>
      <c r="G989" s="61">
        <f t="shared" si="200"/>
        <v>0</v>
      </c>
      <c r="H989" s="61">
        <f t="shared" si="201"/>
        <v>0</v>
      </c>
      <c r="I989" s="61">
        <f t="shared" si="202"/>
        <v>0</v>
      </c>
      <c r="J989" s="61">
        <f t="shared" si="203"/>
        <v>0</v>
      </c>
      <c r="K989" s="61">
        <f t="shared" si="204"/>
        <v>0</v>
      </c>
      <c r="L989" s="61">
        <f t="shared" si="205"/>
        <v>0</v>
      </c>
      <c r="M989" s="61">
        <f t="shared" ca="1" si="210"/>
        <v>-5.1675284330729718E-3</v>
      </c>
      <c r="N989" s="61">
        <f t="shared" ca="1" si="206"/>
        <v>0</v>
      </c>
      <c r="O989" s="177">
        <f t="shared" ca="1" si="207"/>
        <v>0</v>
      </c>
      <c r="P989" s="61">
        <f t="shared" ca="1" si="208"/>
        <v>0</v>
      </c>
      <c r="Q989" s="61">
        <f t="shared" ca="1" si="209"/>
        <v>0</v>
      </c>
      <c r="R989">
        <f t="shared" ca="1" si="211"/>
        <v>5.1675284330729718E-3</v>
      </c>
    </row>
    <row r="990" spans="3:18">
      <c r="C990" s="174"/>
      <c r="D990" s="176">
        <f t="shared" si="199"/>
        <v>0</v>
      </c>
      <c r="E990" s="176">
        <f t="shared" si="199"/>
        <v>0</v>
      </c>
      <c r="F990" s="61">
        <f t="shared" si="200"/>
        <v>0</v>
      </c>
      <c r="G990" s="61">
        <f t="shared" si="200"/>
        <v>0</v>
      </c>
      <c r="H990" s="61">
        <f t="shared" si="201"/>
        <v>0</v>
      </c>
      <c r="I990" s="61">
        <f t="shared" si="202"/>
        <v>0</v>
      </c>
      <c r="J990" s="61">
        <f t="shared" si="203"/>
        <v>0</v>
      </c>
      <c r="K990" s="61">
        <f t="shared" si="204"/>
        <v>0</v>
      </c>
      <c r="L990" s="61">
        <f t="shared" si="205"/>
        <v>0</v>
      </c>
      <c r="M990" s="61">
        <f t="shared" ca="1" si="210"/>
        <v>-5.1675284330729718E-3</v>
      </c>
      <c r="N990" s="61">
        <f t="shared" ca="1" si="206"/>
        <v>0</v>
      </c>
      <c r="O990" s="177">
        <f t="shared" ca="1" si="207"/>
        <v>0</v>
      </c>
      <c r="P990" s="61">
        <f t="shared" ca="1" si="208"/>
        <v>0</v>
      </c>
      <c r="Q990" s="61">
        <f t="shared" ca="1" si="209"/>
        <v>0</v>
      </c>
      <c r="R990">
        <f t="shared" ca="1" si="211"/>
        <v>5.1675284330729718E-3</v>
      </c>
    </row>
    <row r="991" spans="3:18">
      <c r="C991" s="174"/>
      <c r="D991" s="176">
        <f t="shared" si="199"/>
        <v>0</v>
      </c>
      <c r="E991" s="176">
        <f t="shared" si="199"/>
        <v>0</v>
      </c>
      <c r="F991" s="61">
        <f t="shared" si="200"/>
        <v>0</v>
      </c>
      <c r="G991" s="61">
        <f t="shared" si="200"/>
        <v>0</v>
      </c>
      <c r="H991" s="61">
        <f t="shared" si="201"/>
        <v>0</v>
      </c>
      <c r="I991" s="61">
        <f t="shared" si="202"/>
        <v>0</v>
      </c>
      <c r="J991" s="61">
        <f t="shared" si="203"/>
        <v>0</v>
      </c>
      <c r="K991" s="61">
        <f t="shared" si="204"/>
        <v>0</v>
      </c>
      <c r="L991" s="61">
        <f t="shared" si="205"/>
        <v>0</v>
      </c>
      <c r="M991" s="61">
        <f t="shared" ca="1" si="210"/>
        <v>-5.1675284330729718E-3</v>
      </c>
      <c r="N991" s="61">
        <f t="shared" ca="1" si="206"/>
        <v>0</v>
      </c>
      <c r="O991" s="177">
        <f t="shared" ca="1" si="207"/>
        <v>0</v>
      </c>
      <c r="P991" s="61">
        <f t="shared" ca="1" si="208"/>
        <v>0</v>
      </c>
      <c r="Q991" s="61">
        <f t="shared" ca="1" si="209"/>
        <v>0</v>
      </c>
      <c r="R991">
        <f t="shared" ca="1" si="211"/>
        <v>5.1675284330729718E-3</v>
      </c>
    </row>
    <row r="992" spans="3:18">
      <c r="C992" s="174"/>
      <c r="D992" s="176">
        <f t="shared" si="199"/>
        <v>0</v>
      </c>
      <c r="E992" s="176">
        <f t="shared" si="199"/>
        <v>0</v>
      </c>
      <c r="F992" s="61">
        <f t="shared" si="200"/>
        <v>0</v>
      </c>
      <c r="G992" s="61">
        <f t="shared" si="200"/>
        <v>0</v>
      </c>
      <c r="H992" s="61">
        <f t="shared" si="201"/>
        <v>0</v>
      </c>
      <c r="I992" s="61">
        <f t="shared" si="202"/>
        <v>0</v>
      </c>
      <c r="J992" s="61">
        <f t="shared" si="203"/>
        <v>0</v>
      </c>
      <c r="K992" s="61">
        <f t="shared" si="204"/>
        <v>0</v>
      </c>
      <c r="L992" s="61">
        <f t="shared" si="205"/>
        <v>0</v>
      </c>
      <c r="M992" s="61">
        <f t="shared" ca="1" si="210"/>
        <v>-5.1675284330729718E-3</v>
      </c>
      <c r="N992" s="61">
        <f t="shared" ca="1" si="206"/>
        <v>0</v>
      </c>
      <c r="O992" s="177">
        <f t="shared" ca="1" si="207"/>
        <v>0</v>
      </c>
      <c r="P992" s="61">
        <f t="shared" ca="1" si="208"/>
        <v>0</v>
      </c>
      <c r="Q992" s="61">
        <f t="shared" ca="1" si="209"/>
        <v>0</v>
      </c>
      <c r="R992">
        <f t="shared" ca="1" si="211"/>
        <v>5.1675284330729718E-3</v>
      </c>
    </row>
    <row r="993" spans="3:18">
      <c r="C993" s="174"/>
      <c r="D993" s="176">
        <f t="shared" si="199"/>
        <v>0</v>
      </c>
      <c r="E993" s="176">
        <f t="shared" si="199"/>
        <v>0</v>
      </c>
      <c r="F993" s="61">
        <f t="shared" si="200"/>
        <v>0</v>
      </c>
      <c r="G993" s="61">
        <f t="shared" si="200"/>
        <v>0</v>
      </c>
      <c r="H993" s="61">
        <f t="shared" si="201"/>
        <v>0</v>
      </c>
      <c r="I993" s="61">
        <f t="shared" si="202"/>
        <v>0</v>
      </c>
      <c r="J993" s="61">
        <f t="shared" si="203"/>
        <v>0</v>
      </c>
      <c r="K993" s="61">
        <f t="shared" si="204"/>
        <v>0</v>
      </c>
      <c r="L993" s="61">
        <f t="shared" si="205"/>
        <v>0</v>
      </c>
      <c r="M993" s="61">
        <f t="shared" ca="1" si="210"/>
        <v>-5.1675284330729718E-3</v>
      </c>
      <c r="N993" s="61">
        <f t="shared" ca="1" si="206"/>
        <v>0</v>
      </c>
      <c r="O993" s="177">
        <f t="shared" ca="1" si="207"/>
        <v>0</v>
      </c>
      <c r="P993" s="61">
        <f t="shared" ca="1" si="208"/>
        <v>0</v>
      </c>
      <c r="Q993" s="61">
        <f t="shared" ca="1" si="209"/>
        <v>0</v>
      </c>
      <c r="R993">
        <f t="shared" ca="1" si="211"/>
        <v>5.1675284330729718E-3</v>
      </c>
    </row>
    <row r="994" spans="3:18">
      <c r="C994" s="174"/>
      <c r="D994" s="176">
        <f t="shared" si="199"/>
        <v>0</v>
      </c>
      <c r="E994" s="176">
        <f t="shared" si="199"/>
        <v>0</v>
      </c>
      <c r="F994" s="61">
        <f t="shared" si="200"/>
        <v>0</v>
      </c>
      <c r="G994" s="61">
        <f t="shared" si="200"/>
        <v>0</v>
      </c>
      <c r="H994" s="61">
        <f t="shared" si="201"/>
        <v>0</v>
      </c>
      <c r="I994" s="61">
        <f t="shared" si="202"/>
        <v>0</v>
      </c>
      <c r="J994" s="61">
        <f t="shared" si="203"/>
        <v>0</v>
      </c>
      <c r="K994" s="61">
        <f t="shared" si="204"/>
        <v>0</v>
      </c>
      <c r="L994" s="61">
        <f t="shared" si="205"/>
        <v>0</v>
      </c>
      <c r="M994" s="61">
        <f t="shared" ca="1" si="210"/>
        <v>-5.1675284330729718E-3</v>
      </c>
      <c r="N994" s="61">
        <f t="shared" ca="1" si="206"/>
        <v>0</v>
      </c>
      <c r="O994" s="177">
        <f t="shared" ca="1" si="207"/>
        <v>0</v>
      </c>
      <c r="P994" s="61">
        <f t="shared" ca="1" si="208"/>
        <v>0</v>
      </c>
      <c r="Q994" s="61">
        <f t="shared" ca="1" si="209"/>
        <v>0</v>
      </c>
      <c r="R994">
        <f t="shared" ca="1" si="211"/>
        <v>5.1675284330729718E-3</v>
      </c>
    </row>
    <row r="995" spans="3:18">
      <c r="C995" s="174"/>
      <c r="D995" s="176">
        <f t="shared" si="199"/>
        <v>0</v>
      </c>
      <c r="E995" s="176">
        <f t="shared" si="199"/>
        <v>0</v>
      </c>
      <c r="F995" s="61">
        <f t="shared" si="200"/>
        <v>0</v>
      </c>
      <c r="G995" s="61">
        <f t="shared" si="200"/>
        <v>0</v>
      </c>
      <c r="H995" s="61">
        <f t="shared" si="201"/>
        <v>0</v>
      </c>
      <c r="I995" s="61">
        <f t="shared" si="202"/>
        <v>0</v>
      </c>
      <c r="J995" s="61">
        <f t="shared" si="203"/>
        <v>0</v>
      </c>
      <c r="K995" s="61">
        <f t="shared" si="204"/>
        <v>0</v>
      </c>
      <c r="L995" s="61">
        <f t="shared" si="205"/>
        <v>0</v>
      </c>
      <c r="M995" s="61">
        <f t="shared" ca="1" si="210"/>
        <v>-5.1675284330729718E-3</v>
      </c>
      <c r="N995" s="61">
        <f t="shared" ca="1" si="206"/>
        <v>0</v>
      </c>
      <c r="O995" s="177">
        <f t="shared" ca="1" si="207"/>
        <v>0</v>
      </c>
      <c r="P995" s="61">
        <f t="shared" ca="1" si="208"/>
        <v>0</v>
      </c>
      <c r="Q995" s="61">
        <f t="shared" ca="1" si="209"/>
        <v>0</v>
      </c>
      <c r="R995">
        <f t="shared" ca="1" si="211"/>
        <v>5.1675284330729718E-3</v>
      </c>
    </row>
    <row r="996" spans="3:18">
      <c r="C996" s="174"/>
      <c r="D996" s="176">
        <f t="shared" si="199"/>
        <v>0</v>
      </c>
      <c r="E996" s="176">
        <f t="shared" si="199"/>
        <v>0</v>
      </c>
      <c r="F996" s="61">
        <f t="shared" si="200"/>
        <v>0</v>
      </c>
      <c r="G996" s="61">
        <f t="shared" si="200"/>
        <v>0</v>
      </c>
      <c r="H996" s="61">
        <f t="shared" si="201"/>
        <v>0</v>
      </c>
      <c r="I996" s="61">
        <f t="shared" si="202"/>
        <v>0</v>
      </c>
      <c r="J996" s="61">
        <f t="shared" si="203"/>
        <v>0</v>
      </c>
      <c r="K996" s="61">
        <f t="shared" si="204"/>
        <v>0</v>
      </c>
      <c r="L996" s="61">
        <f t="shared" si="205"/>
        <v>0</v>
      </c>
      <c r="M996" s="61">
        <f t="shared" ca="1" si="210"/>
        <v>-5.1675284330729718E-3</v>
      </c>
      <c r="N996" s="61">
        <f t="shared" ca="1" si="206"/>
        <v>0</v>
      </c>
      <c r="O996" s="177">
        <f t="shared" ca="1" si="207"/>
        <v>0</v>
      </c>
      <c r="P996" s="61">
        <f t="shared" ca="1" si="208"/>
        <v>0</v>
      </c>
      <c r="Q996" s="61">
        <f t="shared" ca="1" si="209"/>
        <v>0</v>
      </c>
      <c r="R996">
        <f t="shared" ca="1" si="211"/>
        <v>5.1675284330729718E-3</v>
      </c>
    </row>
    <row r="997" spans="3:18">
      <c r="C997" s="174"/>
      <c r="D997" s="176">
        <f t="shared" si="199"/>
        <v>0</v>
      </c>
      <c r="E997" s="176">
        <f t="shared" si="199"/>
        <v>0</v>
      </c>
      <c r="F997" s="61">
        <f t="shared" si="200"/>
        <v>0</v>
      </c>
      <c r="G997" s="61">
        <f t="shared" si="200"/>
        <v>0</v>
      </c>
      <c r="H997" s="61">
        <f t="shared" si="201"/>
        <v>0</v>
      </c>
      <c r="I997" s="61">
        <f t="shared" si="202"/>
        <v>0</v>
      </c>
      <c r="J997" s="61">
        <f t="shared" si="203"/>
        <v>0</v>
      </c>
      <c r="K997" s="61">
        <f t="shared" si="204"/>
        <v>0</v>
      </c>
      <c r="L997" s="61">
        <f t="shared" si="205"/>
        <v>0</v>
      </c>
      <c r="M997" s="61">
        <f t="shared" ca="1" si="210"/>
        <v>-5.1675284330729718E-3</v>
      </c>
      <c r="N997" s="61">
        <f t="shared" ca="1" si="206"/>
        <v>0</v>
      </c>
      <c r="O997" s="177">
        <f t="shared" ca="1" si="207"/>
        <v>0</v>
      </c>
      <c r="P997" s="61">
        <f t="shared" ca="1" si="208"/>
        <v>0</v>
      </c>
      <c r="Q997" s="61">
        <f t="shared" ca="1" si="209"/>
        <v>0</v>
      </c>
      <c r="R997">
        <f t="shared" ca="1" si="211"/>
        <v>5.1675284330729718E-3</v>
      </c>
    </row>
    <row r="998" spans="3:18">
      <c r="C998" s="174"/>
      <c r="D998" s="176">
        <f t="shared" si="199"/>
        <v>0</v>
      </c>
      <c r="E998" s="176">
        <f t="shared" si="199"/>
        <v>0</v>
      </c>
      <c r="F998" s="61">
        <f t="shared" si="200"/>
        <v>0</v>
      </c>
      <c r="G998" s="61">
        <f t="shared" si="200"/>
        <v>0</v>
      </c>
      <c r="H998" s="61">
        <f t="shared" si="201"/>
        <v>0</v>
      </c>
      <c r="I998" s="61">
        <f t="shared" si="202"/>
        <v>0</v>
      </c>
      <c r="J998" s="61">
        <f t="shared" si="203"/>
        <v>0</v>
      </c>
      <c r="K998" s="61">
        <f t="shared" si="204"/>
        <v>0</v>
      </c>
      <c r="L998" s="61">
        <f t="shared" si="205"/>
        <v>0</v>
      </c>
      <c r="M998" s="61">
        <f t="shared" ca="1" si="210"/>
        <v>-5.1675284330729718E-3</v>
      </c>
      <c r="N998" s="61">
        <f t="shared" ca="1" si="206"/>
        <v>0</v>
      </c>
      <c r="O998" s="177">
        <f t="shared" ca="1" si="207"/>
        <v>0</v>
      </c>
      <c r="P998" s="61">
        <f t="shared" ca="1" si="208"/>
        <v>0</v>
      </c>
      <c r="Q998" s="61">
        <f t="shared" ca="1" si="209"/>
        <v>0</v>
      </c>
      <c r="R998">
        <f t="shared" ca="1" si="211"/>
        <v>5.1675284330729718E-3</v>
      </c>
    </row>
    <row r="999" spans="3:18">
      <c r="C999" s="174"/>
      <c r="D999" s="176">
        <f t="shared" si="199"/>
        <v>0</v>
      </c>
      <c r="E999" s="176">
        <f t="shared" si="199"/>
        <v>0</v>
      </c>
      <c r="F999" s="61">
        <f t="shared" si="200"/>
        <v>0</v>
      </c>
      <c r="G999" s="61">
        <f t="shared" si="200"/>
        <v>0</v>
      </c>
      <c r="H999" s="61">
        <f t="shared" si="201"/>
        <v>0</v>
      </c>
      <c r="I999" s="61">
        <f t="shared" si="202"/>
        <v>0</v>
      </c>
      <c r="J999" s="61">
        <f t="shared" si="203"/>
        <v>0</v>
      </c>
      <c r="K999" s="61">
        <f t="shared" si="204"/>
        <v>0</v>
      </c>
      <c r="L999" s="61">
        <f t="shared" si="205"/>
        <v>0</v>
      </c>
      <c r="M999" s="61">
        <f t="shared" ca="1" si="210"/>
        <v>-5.1675284330729718E-3</v>
      </c>
      <c r="N999" s="61">
        <f t="shared" ca="1" si="206"/>
        <v>0</v>
      </c>
      <c r="O999" s="177">
        <f t="shared" ca="1" si="207"/>
        <v>0</v>
      </c>
      <c r="P999" s="61">
        <f t="shared" ca="1" si="208"/>
        <v>0</v>
      </c>
      <c r="Q999" s="61">
        <f t="shared" ca="1" si="209"/>
        <v>0</v>
      </c>
      <c r="R999">
        <f t="shared" ca="1" si="211"/>
        <v>5.1675284330729718E-3</v>
      </c>
    </row>
    <row r="1000" spans="3:18">
      <c r="C1000" s="174"/>
      <c r="D1000" s="176">
        <f t="shared" si="199"/>
        <v>0</v>
      </c>
      <c r="E1000" s="176">
        <f t="shared" si="199"/>
        <v>0</v>
      </c>
      <c r="F1000" s="61">
        <f t="shared" si="200"/>
        <v>0</v>
      </c>
      <c r="G1000" s="61">
        <f t="shared" si="200"/>
        <v>0</v>
      </c>
      <c r="H1000" s="61">
        <f t="shared" si="201"/>
        <v>0</v>
      </c>
      <c r="I1000" s="61">
        <f t="shared" si="202"/>
        <v>0</v>
      </c>
      <c r="J1000" s="61">
        <f t="shared" si="203"/>
        <v>0</v>
      </c>
      <c r="K1000" s="61">
        <f t="shared" si="204"/>
        <v>0</v>
      </c>
      <c r="L1000" s="61">
        <f t="shared" si="205"/>
        <v>0</v>
      </c>
      <c r="M1000" s="61">
        <f t="shared" ca="1" si="210"/>
        <v>-5.1675284330729718E-3</v>
      </c>
      <c r="N1000" s="61">
        <f t="shared" ca="1" si="206"/>
        <v>0</v>
      </c>
      <c r="O1000" s="177">
        <f t="shared" ca="1" si="207"/>
        <v>0</v>
      </c>
      <c r="P1000" s="61">
        <f t="shared" ca="1" si="208"/>
        <v>0</v>
      </c>
      <c r="Q1000" s="61">
        <f t="shared" ca="1" si="209"/>
        <v>0</v>
      </c>
      <c r="R1000">
        <f t="shared" ca="1" si="211"/>
        <v>5.1675284330729718E-3</v>
      </c>
    </row>
    <row r="1001" spans="3:18">
      <c r="C1001" s="174"/>
      <c r="D1001" s="176">
        <f t="shared" si="199"/>
        <v>0</v>
      </c>
      <c r="E1001" s="176">
        <f t="shared" si="199"/>
        <v>0</v>
      </c>
      <c r="F1001" s="61">
        <f t="shared" si="200"/>
        <v>0</v>
      </c>
      <c r="G1001" s="61">
        <f t="shared" si="200"/>
        <v>0</v>
      </c>
      <c r="H1001" s="61">
        <f t="shared" si="201"/>
        <v>0</v>
      </c>
      <c r="I1001" s="61">
        <f t="shared" si="202"/>
        <v>0</v>
      </c>
      <c r="J1001" s="61">
        <f t="shared" si="203"/>
        <v>0</v>
      </c>
      <c r="K1001" s="61">
        <f t="shared" si="204"/>
        <v>0</v>
      </c>
      <c r="L1001" s="61">
        <f t="shared" si="205"/>
        <v>0</v>
      </c>
      <c r="M1001" s="61">
        <f t="shared" ca="1" si="210"/>
        <v>-5.1675284330729718E-3</v>
      </c>
      <c r="N1001" s="61">
        <f t="shared" ca="1" si="206"/>
        <v>0</v>
      </c>
      <c r="O1001" s="177">
        <f t="shared" ca="1" si="207"/>
        <v>0</v>
      </c>
      <c r="P1001" s="61">
        <f t="shared" ca="1" si="208"/>
        <v>0</v>
      </c>
      <c r="Q1001" s="61">
        <f t="shared" ca="1" si="209"/>
        <v>0</v>
      </c>
      <c r="R1001">
        <f t="shared" ca="1" si="211"/>
        <v>5.1675284330729718E-3</v>
      </c>
    </row>
    <row r="1002" spans="3:18">
      <c r="C1002" s="174"/>
      <c r="D1002" s="176">
        <f t="shared" si="199"/>
        <v>0</v>
      </c>
      <c r="E1002" s="176">
        <f t="shared" si="199"/>
        <v>0</v>
      </c>
      <c r="F1002" s="61">
        <f t="shared" si="200"/>
        <v>0</v>
      </c>
      <c r="G1002" s="61">
        <f t="shared" si="200"/>
        <v>0</v>
      </c>
      <c r="H1002" s="61">
        <f t="shared" si="201"/>
        <v>0</v>
      </c>
      <c r="I1002" s="61">
        <f t="shared" si="202"/>
        <v>0</v>
      </c>
      <c r="J1002" s="61">
        <f t="shared" si="203"/>
        <v>0</v>
      </c>
      <c r="K1002" s="61">
        <f t="shared" si="204"/>
        <v>0</v>
      </c>
      <c r="L1002" s="61">
        <f t="shared" si="205"/>
        <v>0</v>
      </c>
      <c r="M1002" s="61">
        <f t="shared" ca="1" si="210"/>
        <v>-5.1675284330729718E-3</v>
      </c>
      <c r="N1002" s="61">
        <f t="shared" ca="1" si="206"/>
        <v>0</v>
      </c>
      <c r="O1002" s="177">
        <f t="shared" ca="1" si="207"/>
        <v>0</v>
      </c>
      <c r="P1002" s="61">
        <f t="shared" ca="1" si="208"/>
        <v>0</v>
      </c>
      <c r="Q1002" s="61">
        <f t="shared" ca="1" si="209"/>
        <v>0</v>
      </c>
      <c r="R1002">
        <f t="shared" ca="1" si="211"/>
        <v>5.1675284330729718E-3</v>
      </c>
    </row>
    <row r="1003" spans="3:18">
      <c r="C1003" s="174"/>
      <c r="D1003" s="176">
        <f t="shared" si="199"/>
        <v>0</v>
      </c>
      <c r="E1003" s="176">
        <f t="shared" si="199"/>
        <v>0</v>
      </c>
      <c r="F1003" s="61">
        <f t="shared" si="200"/>
        <v>0</v>
      </c>
      <c r="G1003" s="61">
        <f t="shared" si="200"/>
        <v>0</v>
      </c>
      <c r="H1003" s="61">
        <f t="shared" si="201"/>
        <v>0</v>
      </c>
      <c r="I1003" s="61">
        <f t="shared" si="202"/>
        <v>0</v>
      </c>
      <c r="J1003" s="61">
        <f t="shared" si="203"/>
        <v>0</v>
      </c>
      <c r="K1003" s="61">
        <f t="shared" si="204"/>
        <v>0</v>
      </c>
      <c r="L1003" s="61">
        <f t="shared" si="205"/>
        <v>0</v>
      </c>
      <c r="M1003" s="61">
        <f t="shared" ca="1" si="210"/>
        <v>-5.1675284330729718E-3</v>
      </c>
      <c r="N1003" s="61">
        <f t="shared" ca="1" si="206"/>
        <v>0</v>
      </c>
      <c r="O1003" s="177">
        <f t="shared" ca="1" si="207"/>
        <v>0</v>
      </c>
      <c r="P1003" s="61">
        <f t="shared" ca="1" si="208"/>
        <v>0</v>
      </c>
      <c r="Q1003" s="61">
        <f t="shared" ca="1" si="209"/>
        <v>0</v>
      </c>
      <c r="R1003">
        <f t="shared" ca="1" si="211"/>
        <v>5.1675284330729718E-3</v>
      </c>
    </row>
    <row r="1004" spans="3:18">
      <c r="C1004" s="174"/>
      <c r="D1004" s="176">
        <f t="shared" si="199"/>
        <v>0</v>
      </c>
      <c r="E1004" s="176">
        <f t="shared" si="199"/>
        <v>0</v>
      </c>
      <c r="F1004" s="61">
        <f t="shared" si="200"/>
        <v>0</v>
      </c>
      <c r="G1004" s="61">
        <f t="shared" si="200"/>
        <v>0</v>
      </c>
      <c r="H1004" s="61">
        <f t="shared" si="201"/>
        <v>0</v>
      </c>
      <c r="I1004" s="61">
        <f t="shared" si="202"/>
        <v>0</v>
      </c>
      <c r="J1004" s="61">
        <f t="shared" si="203"/>
        <v>0</v>
      </c>
      <c r="K1004" s="61">
        <f t="shared" si="204"/>
        <v>0</v>
      </c>
      <c r="L1004" s="61">
        <f t="shared" si="205"/>
        <v>0</v>
      </c>
      <c r="M1004" s="61">
        <f t="shared" ca="1" si="210"/>
        <v>-5.1675284330729718E-3</v>
      </c>
      <c r="N1004" s="61">
        <f t="shared" ca="1" si="206"/>
        <v>0</v>
      </c>
      <c r="O1004" s="177">
        <f t="shared" ca="1" si="207"/>
        <v>0</v>
      </c>
      <c r="P1004" s="61">
        <f t="shared" ca="1" si="208"/>
        <v>0</v>
      </c>
      <c r="Q1004" s="61">
        <f t="shared" ca="1" si="209"/>
        <v>0</v>
      </c>
      <c r="R1004">
        <f t="shared" ca="1" si="211"/>
        <v>5.1675284330729718E-3</v>
      </c>
    </row>
    <row r="1005" spans="3:18">
      <c r="C1005" s="174"/>
      <c r="D1005" s="176">
        <f t="shared" si="199"/>
        <v>0</v>
      </c>
      <c r="E1005" s="176">
        <f t="shared" si="199"/>
        <v>0</v>
      </c>
      <c r="F1005" s="61">
        <f t="shared" si="200"/>
        <v>0</v>
      </c>
      <c r="G1005" s="61">
        <f t="shared" si="200"/>
        <v>0</v>
      </c>
      <c r="H1005" s="61">
        <f t="shared" si="201"/>
        <v>0</v>
      </c>
      <c r="I1005" s="61">
        <f t="shared" si="202"/>
        <v>0</v>
      </c>
      <c r="J1005" s="61">
        <f t="shared" si="203"/>
        <v>0</v>
      </c>
      <c r="K1005" s="61">
        <f t="shared" si="204"/>
        <v>0</v>
      </c>
      <c r="L1005" s="61">
        <f t="shared" si="205"/>
        <v>0</v>
      </c>
      <c r="M1005" s="61">
        <f t="shared" ca="1" si="210"/>
        <v>-5.1675284330729718E-3</v>
      </c>
      <c r="N1005" s="61">
        <f t="shared" ca="1" si="206"/>
        <v>0</v>
      </c>
      <c r="O1005" s="177">
        <f t="shared" ca="1" si="207"/>
        <v>0</v>
      </c>
      <c r="P1005" s="61">
        <f t="shared" ca="1" si="208"/>
        <v>0</v>
      </c>
      <c r="Q1005" s="61">
        <f t="shared" ca="1" si="209"/>
        <v>0</v>
      </c>
      <c r="R1005">
        <f t="shared" ca="1" si="211"/>
        <v>5.1675284330729718E-3</v>
      </c>
    </row>
    <row r="1006" spans="3:18">
      <c r="C1006" s="174"/>
      <c r="D1006" s="176">
        <f t="shared" si="199"/>
        <v>0</v>
      </c>
      <c r="E1006" s="176">
        <f t="shared" si="199"/>
        <v>0</v>
      </c>
      <c r="F1006" s="61">
        <f t="shared" si="200"/>
        <v>0</v>
      </c>
      <c r="G1006" s="61">
        <f t="shared" si="200"/>
        <v>0</v>
      </c>
      <c r="H1006" s="61">
        <f t="shared" si="201"/>
        <v>0</v>
      </c>
      <c r="I1006" s="61">
        <f t="shared" si="202"/>
        <v>0</v>
      </c>
      <c r="J1006" s="61">
        <f t="shared" si="203"/>
        <v>0</v>
      </c>
      <c r="K1006" s="61">
        <f t="shared" si="204"/>
        <v>0</v>
      </c>
      <c r="L1006" s="61">
        <f t="shared" si="205"/>
        <v>0</v>
      </c>
      <c r="M1006" s="61">
        <f t="shared" ca="1" si="210"/>
        <v>-5.1675284330729718E-3</v>
      </c>
      <c r="N1006" s="61">
        <f t="shared" ca="1" si="206"/>
        <v>0</v>
      </c>
      <c r="O1006" s="177">
        <f t="shared" ca="1" si="207"/>
        <v>0</v>
      </c>
      <c r="P1006" s="61">
        <f t="shared" ca="1" si="208"/>
        <v>0</v>
      </c>
      <c r="Q1006" s="61">
        <f t="shared" ca="1" si="209"/>
        <v>0</v>
      </c>
      <c r="R1006">
        <f t="shared" ca="1" si="211"/>
        <v>5.1675284330729718E-3</v>
      </c>
    </row>
    <row r="1007" spans="3:18">
      <c r="C1007" s="174"/>
      <c r="D1007" s="176">
        <f t="shared" si="199"/>
        <v>0</v>
      </c>
      <c r="E1007" s="176">
        <f t="shared" si="199"/>
        <v>0</v>
      </c>
      <c r="F1007" s="61">
        <f t="shared" si="200"/>
        <v>0</v>
      </c>
      <c r="G1007" s="61">
        <f t="shared" si="200"/>
        <v>0</v>
      </c>
      <c r="H1007" s="61">
        <f t="shared" si="201"/>
        <v>0</v>
      </c>
      <c r="I1007" s="61">
        <f t="shared" si="202"/>
        <v>0</v>
      </c>
      <c r="J1007" s="61">
        <f t="shared" si="203"/>
        <v>0</v>
      </c>
      <c r="K1007" s="61">
        <f t="shared" si="204"/>
        <v>0</v>
      </c>
      <c r="L1007" s="61">
        <f t="shared" si="205"/>
        <v>0</v>
      </c>
      <c r="M1007" s="61">
        <f t="shared" ca="1" si="210"/>
        <v>-5.1675284330729718E-3</v>
      </c>
      <c r="N1007" s="61">
        <f t="shared" ca="1" si="206"/>
        <v>0</v>
      </c>
      <c r="O1007" s="177">
        <f t="shared" ca="1" si="207"/>
        <v>0</v>
      </c>
      <c r="P1007" s="61">
        <f t="shared" ca="1" si="208"/>
        <v>0</v>
      </c>
      <c r="Q1007" s="61">
        <f t="shared" ca="1" si="209"/>
        <v>0</v>
      </c>
      <c r="R1007">
        <f t="shared" ca="1" si="211"/>
        <v>5.1675284330729718E-3</v>
      </c>
    </row>
    <row r="1008" spans="3:18">
      <c r="C1008" s="174"/>
      <c r="D1008" s="176">
        <f t="shared" si="199"/>
        <v>0</v>
      </c>
      <c r="E1008" s="176">
        <f t="shared" si="199"/>
        <v>0</v>
      </c>
      <c r="F1008" s="61">
        <f t="shared" si="200"/>
        <v>0</v>
      </c>
      <c r="G1008" s="61">
        <f t="shared" si="200"/>
        <v>0</v>
      </c>
      <c r="H1008" s="61">
        <f t="shared" si="201"/>
        <v>0</v>
      </c>
      <c r="I1008" s="61">
        <f t="shared" si="202"/>
        <v>0</v>
      </c>
      <c r="J1008" s="61">
        <f t="shared" si="203"/>
        <v>0</v>
      </c>
      <c r="K1008" s="61">
        <f t="shared" si="204"/>
        <v>0</v>
      </c>
      <c r="L1008" s="61">
        <f t="shared" si="205"/>
        <v>0</v>
      </c>
      <c r="M1008" s="61">
        <f t="shared" ca="1" si="210"/>
        <v>-5.1675284330729718E-3</v>
      </c>
      <c r="N1008" s="61">
        <f t="shared" ca="1" si="206"/>
        <v>0</v>
      </c>
      <c r="O1008" s="177">
        <f t="shared" ca="1" si="207"/>
        <v>0</v>
      </c>
      <c r="P1008" s="61">
        <f t="shared" ca="1" si="208"/>
        <v>0</v>
      </c>
      <c r="Q1008" s="61">
        <f t="shared" ca="1" si="209"/>
        <v>0</v>
      </c>
      <c r="R1008">
        <f t="shared" ca="1" si="211"/>
        <v>5.1675284330729718E-3</v>
      </c>
    </row>
    <row r="1009" spans="3:18">
      <c r="C1009" s="174"/>
      <c r="D1009" s="176">
        <f t="shared" si="199"/>
        <v>0</v>
      </c>
      <c r="E1009" s="176">
        <f t="shared" si="199"/>
        <v>0</v>
      </c>
      <c r="F1009" s="61">
        <f t="shared" si="200"/>
        <v>0</v>
      </c>
      <c r="G1009" s="61">
        <f t="shared" si="200"/>
        <v>0</v>
      </c>
      <c r="H1009" s="61">
        <f t="shared" si="201"/>
        <v>0</v>
      </c>
      <c r="I1009" s="61">
        <f t="shared" si="202"/>
        <v>0</v>
      </c>
      <c r="J1009" s="61">
        <f t="shared" si="203"/>
        <v>0</v>
      </c>
      <c r="K1009" s="61">
        <f t="shared" si="204"/>
        <v>0</v>
      </c>
      <c r="L1009" s="61">
        <f t="shared" si="205"/>
        <v>0</v>
      </c>
      <c r="M1009" s="61">
        <f t="shared" ca="1" si="210"/>
        <v>-5.1675284330729718E-3</v>
      </c>
      <c r="N1009" s="61">
        <f t="shared" ca="1" si="206"/>
        <v>0</v>
      </c>
      <c r="O1009" s="177">
        <f t="shared" ca="1" si="207"/>
        <v>0</v>
      </c>
      <c r="P1009" s="61">
        <f t="shared" ca="1" si="208"/>
        <v>0</v>
      </c>
      <c r="Q1009" s="61">
        <f t="shared" ca="1" si="209"/>
        <v>0</v>
      </c>
      <c r="R1009">
        <f t="shared" ca="1" si="211"/>
        <v>5.1675284330729718E-3</v>
      </c>
    </row>
    <row r="1010" spans="3:18">
      <c r="C1010" s="174"/>
      <c r="D1010" s="176">
        <f t="shared" si="199"/>
        <v>0</v>
      </c>
      <c r="E1010" s="176">
        <f t="shared" si="199"/>
        <v>0</v>
      </c>
      <c r="F1010" s="61">
        <f t="shared" si="200"/>
        <v>0</v>
      </c>
      <c r="G1010" s="61">
        <f t="shared" si="200"/>
        <v>0</v>
      </c>
      <c r="H1010" s="61">
        <f t="shared" si="201"/>
        <v>0</v>
      </c>
      <c r="I1010" s="61">
        <f t="shared" si="202"/>
        <v>0</v>
      </c>
      <c r="J1010" s="61">
        <f t="shared" si="203"/>
        <v>0</v>
      </c>
      <c r="K1010" s="61">
        <f t="shared" si="204"/>
        <v>0</v>
      </c>
      <c r="L1010" s="61">
        <f t="shared" si="205"/>
        <v>0</v>
      </c>
      <c r="M1010" s="61">
        <f t="shared" ca="1" si="210"/>
        <v>-5.1675284330729718E-3</v>
      </c>
      <c r="N1010" s="61">
        <f t="shared" ca="1" si="206"/>
        <v>0</v>
      </c>
      <c r="O1010" s="177">
        <f t="shared" ca="1" si="207"/>
        <v>0</v>
      </c>
      <c r="P1010" s="61">
        <f t="shared" ca="1" si="208"/>
        <v>0</v>
      </c>
      <c r="Q1010" s="61">
        <f t="shared" ca="1" si="209"/>
        <v>0</v>
      </c>
      <c r="R1010">
        <f t="shared" ca="1" si="211"/>
        <v>5.1675284330729718E-3</v>
      </c>
    </row>
    <row r="1011" spans="3:18">
      <c r="C1011" s="174"/>
      <c r="D1011" s="176">
        <f t="shared" si="199"/>
        <v>0</v>
      </c>
      <c r="E1011" s="176">
        <f t="shared" si="199"/>
        <v>0</v>
      </c>
      <c r="F1011" s="61">
        <f t="shared" si="200"/>
        <v>0</v>
      </c>
      <c r="G1011" s="61">
        <f t="shared" si="200"/>
        <v>0</v>
      </c>
      <c r="H1011" s="61">
        <f t="shared" si="201"/>
        <v>0</v>
      </c>
      <c r="I1011" s="61">
        <f t="shared" si="202"/>
        <v>0</v>
      </c>
      <c r="J1011" s="61">
        <f t="shared" si="203"/>
        <v>0</v>
      </c>
      <c r="K1011" s="61">
        <f t="shared" si="204"/>
        <v>0</v>
      </c>
      <c r="L1011" s="61">
        <f t="shared" si="205"/>
        <v>0</v>
      </c>
      <c r="M1011" s="61">
        <f t="shared" ca="1" si="210"/>
        <v>-5.1675284330729718E-3</v>
      </c>
      <c r="N1011" s="61">
        <f t="shared" ca="1" si="206"/>
        <v>0</v>
      </c>
      <c r="O1011" s="177">
        <f t="shared" ca="1" si="207"/>
        <v>0</v>
      </c>
      <c r="P1011" s="61">
        <f t="shared" ca="1" si="208"/>
        <v>0</v>
      </c>
      <c r="Q1011" s="61">
        <f t="shared" ca="1" si="209"/>
        <v>0</v>
      </c>
      <c r="R1011">
        <f t="shared" ca="1" si="211"/>
        <v>5.1675284330729718E-3</v>
      </c>
    </row>
    <row r="1012" spans="3:18">
      <c r="C1012" s="174"/>
      <c r="D1012" s="176">
        <f t="shared" si="199"/>
        <v>0</v>
      </c>
      <c r="E1012" s="176">
        <f t="shared" si="199"/>
        <v>0</v>
      </c>
      <c r="F1012" s="61">
        <f t="shared" si="200"/>
        <v>0</v>
      </c>
      <c r="G1012" s="61">
        <f t="shared" si="200"/>
        <v>0</v>
      </c>
      <c r="H1012" s="61">
        <f t="shared" si="201"/>
        <v>0</v>
      </c>
      <c r="I1012" s="61">
        <f t="shared" si="202"/>
        <v>0</v>
      </c>
      <c r="J1012" s="61">
        <f t="shared" si="203"/>
        <v>0</v>
      </c>
      <c r="K1012" s="61">
        <f t="shared" si="204"/>
        <v>0</v>
      </c>
      <c r="L1012" s="61">
        <f t="shared" si="205"/>
        <v>0</v>
      </c>
      <c r="M1012" s="61">
        <f t="shared" ca="1" si="210"/>
        <v>-5.1675284330729718E-3</v>
      </c>
      <c r="N1012" s="61">
        <f t="shared" ca="1" si="206"/>
        <v>0</v>
      </c>
      <c r="O1012" s="177">
        <f t="shared" ca="1" si="207"/>
        <v>0</v>
      </c>
      <c r="P1012" s="61">
        <f t="shared" ca="1" si="208"/>
        <v>0</v>
      </c>
      <c r="Q1012" s="61">
        <f t="shared" ca="1" si="209"/>
        <v>0</v>
      </c>
      <c r="R1012">
        <f t="shared" ca="1" si="211"/>
        <v>5.1675284330729718E-3</v>
      </c>
    </row>
    <row r="1013" spans="3:18">
      <c r="C1013" s="174"/>
      <c r="D1013" s="176">
        <f t="shared" si="199"/>
        <v>0</v>
      </c>
      <c r="E1013" s="176">
        <f t="shared" si="199"/>
        <v>0</v>
      </c>
      <c r="F1013" s="61">
        <f t="shared" si="200"/>
        <v>0</v>
      </c>
      <c r="G1013" s="61">
        <f t="shared" si="200"/>
        <v>0</v>
      </c>
      <c r="H1013" s="61">
        <f t="shared" si="201"/>
        <v>0</v>
      </c>
      <c r="I1013" s="61">
        <f t="shared" si="202"/>
        <v>0</v>
      </c>
      <c r="J1013" s="61">
        <f t="shared" si="203"/>
        <v>0</v>
      </c>
      <c r="K1013" s="61">
        <f t="shared" si="204"/>
        <v>0</v>
      </c>
      <c r="L1013" s="61">
        <f t="shared" si="205"/>
        <v>0</v>
      </c>
      <c r="M1013" s="61">
        <f t="shared" ca="1" si="210"/>
        <v>-5.1675284330729718E-3</v>
      </c>
      <c r="N1013" s="61">
        <f t="shared" ca="1" si="206"/>
        <v>0</v>
      </c>
      <c r="O1013" s="177">
        <f t="shared" ca="1" si="207"/>
        <v>0</v>
      </c>
      <c r="P1013" s="61">
        <f t="shared" ca="1" si="208"/>
        <v>0</v>
      </c>
      <c r="Q1013" s="61">
        <f t="shared" ca="1" si="209"/>
        <v>0</v>
      </c>
      <c r="R1013">
        <f t="shared" ca="1" si="211"/>
        <v>5.1675284330729718E-3</v>
      </c>
    </row>
    <row r="1014" spans="3:18">
      <c r="C1014" s="174"/>
      <c r="D1014" s="176">
        <f t="shared" si="199"/>
        <v>0</v>
      </c>
      <c r="E1014" s="176">
        <f t="shared" si="199"/>
        <v>0</v>
      </c>
      <c r="F1014" s="61">
        <f t="shared" si="200"/>
        <v>0</v>
      </c>
      <c r="G1014" s="61">
        <f t="shared" si="200"/>
        <v>0</v>
      </c>
      <c r="H1014" s="61">
        <f t="shared" si="201"/>
        <v>0</v>
      </c>
      <c r="I1014" s="61">
        <f t="shared" si="202"/>
        <v>0</v>
      </c>
      <c r="J1014" s="61">
        <f t="shared" si="203"/>
        <v>0</v>
      </c>
      <c r="K1014" s="61">
        <f t="shared" si="204"/>
        <v>0</v>
      </c>
      <c r="L1014" s="61">
        <f t="shared" si="205"/>
        <v>0</v>
      </c>
      <c r="M1014" s="61">
        <f t="shared" ca="1" si="210"/>
        <v>-5.1675284330729718E-3</v>
      </c>
      <c r="N1014" s="61">
        <f t="shared" ca="1" si="206"/>
        <v>0</v>
      </c>
      <c r="O1014" s="177">
        <f t="shared" ca="1" si="207"/>
        <v>0</v>
      </c>
      <c r="P1014" s="61">
        <f t="shared" ca="1" si="208"/>
        <v>0</v>
      </c>
      <c r="Q1014" s="61">
        <f t="shared" ca="1" si="209"/>
        <v>0</v>
      </c>
      <c r="R1014">
        <f t="shared" ca="1" si="211"/>
        <v>5.1675284330729718E-3</v>
      </c>
    </row>
    <row r="1015" spans="3:18">
      <c r="C1015" s="174"/>
      <c r="D1015" s="176">
        <f t="shared" si="199"/>
        <v>0</v>
      </c>
      <c r="E1015" s="176">
        <f t="shared" si="199"/>
        <v>0</v>
      </c>
      <c r="F1015" s="61">
        <f t="shared" si="200"/>
        <v>0</v>
      </c>
      <c r="G1015" s="61">
        <f t="shared" si="200"/>
        <v>0</v>
      </c>
      <c r="H1015" s="61">
        <f t="shared" si="201"/>
        <v>0</v>
      </c>
      <c r="I1015" s="61">
        <f t="shared" si="202"/>
        <v>0</v>
      </c>
      <c r="J1015" s="61">
        <f t="shared" si="203"/>
        <v>0</v>
      </c>
      <c r="K1015" s="61">
        <f t="shared" si="204"/>
        <v>0</v>
      </c>
      <c r="L1015" s="61">
        <f t="shared" si="205"/>
        <v>0</v>
      </c>
      <c r="M1015" s="61">
        <f t="shared" ca="1" si="210"/>
        <v>-5.1675284330729718E-3</v>
      </c>
      <c r="N1015" s="61">
        <f t="shared" ca="1" si="206"/>
        <v>0</v>
      </c>
      <c r="O1015" s="177">
        <f t="shared" ca="1" si="207"/>
        <v>0</v>
      </c>
      <c r="P1015" s="61">
        <f t="shared" ca="1" si="208"/>
        <v>0</v>
      </c>
      <c r="Q1015" s="61">
        <f t="shared" ca="1" si="209"/>
        <v>0</v>
      </c>
      <c r="R1015">
        <f t="shared" ca="1" si="211"/>
        <v>5.1675284330729718E-3</v>
      </c>
    </row>
    <row r="1016" spans="3:18">
      <c r="C1016" s="174"/>
      <c r="D1016" s="176">
        <f t="shared" si="199"/>
        <v>0</v>
      </c>
      <c r="E1016" s="176">
        <f t="shared" si="199"/>
        <v>0</v>
      </c>
      <c r="F1016" s="61">
        <f t="shared" si="200"/>
        <v>0</v>
      </c>
      <c r="G1016" s="61">
        <f t="shared" si="200"/>
        <v>0</v>
      </c>
      <c r="H1016" s="61">
        <f t="shared" si="201"/>
        <v>0</v>
      </c>
      <c r="I1016" s="61">
        <f t="shared" si="202"/>
        <v>0</v>
      </c>
      <c r="J1016" s="61">
        <f t="shared" si="203"/>
        <v>0</v>
      </c>
      <c r="K1016" s="61">
        <f t="shared" si="204"/>
        <v>0</v>
      </c>
      <c r="L1016" s="61">
        <f t="shared" si="205"/>
        <v>0</v>
      </c>
      <c r="M1016" s="61">
        <f t="shared" ca="1" si="210"/>
        <v>-5.1675284330729718E-3</v>
      </c>
      <c r="N1016" s="61">
        <f t="shared" ca="1" si="206"/>
        <v>0</v>
      </c>
      <c r="O1016" s="177">
        <f t="shared" ca="1" si="207"/>
        <v>0</v>
      </c>
      <c r="P1016" s="61">
        <f t="shared" ca="1" si="208"/>
        <v>0</v>
      </c>
      <c r="Q1016" s="61">
        <f t="shared" ca="1" si="209"/>
        <v>0</v>
      </c>
      <c r="R1016">
        <f t="shared" ca="1" si="211"/>
        <v>5.1675284330729718E-3</v>
      </c>
    </row>
    <row r="1017" spans="3:18">
      <c r="C1017" s="174"/>
      <c r="D1017" s="176">
        <f t="shared" si="199"/>
        <v>0</v>
      </c>
      <c r="E1017" s="176">
        <f t="shared" si="199"/>
        <v>0</v>
      </c>
      <c r="F1017" s="61">
        <f t="shared" si="200"/>
        <v>0</v>
      </c>
      <c r="G1017" s="61">
        <f t="shared" si="200"/>
        <v>0</v>
      </c>
      <c r="H1017" s="61">
        <f t="shared" si="201"/>
        <v>0</v>
      </c>
      <c r="I1017" s="61">
        <f t="shared" si="202"/>
        <v>0</v>
      </c>
      <c r="J1017" s="61">
        <f t="shared" si="203"/>
        <v>0</v>
      </c>
      <c r="K1017" s="61">
        <f t="shared" si="204"/>
        <v>0</v>
      </c>
      <c r="L1017" s="61">
        <f t="shared" si="205"/>
        <v>0</v>
      </c>
      <c r="M1017" s="61">
        <f t="shared" ca="1" si="210"/>
        <v>-5.1675284330729718E-3</v>
      </c>
      <c r="N1017" s="61">
        <f t="shared" ca="1" si="206"/>
        <v>0</v>
      </c>
      <c r="O1017" s="177">
        <f t="shared" ca="1" si="207"/>
        <v>0</v>
      </c>
      <c r="P1017" s="61">
        <f t="shared" ca="1" si="208"/>
        <v>0</v>
      </c>
      <c r="Q1017" s="61">
        <f t="shared" ca="1" si="209"/>
        <v>0</v>
      </c>
      <c r="R1017">
        <f t="shared" ca="1" si="211"/>
        <v>5.1675284330729718E-3</v>
      </c>
    </row>
    <row r="1018" spans="3:18">
      <c r="C1018" s="174"/>
      <c r="D1018" s="176">
        <f t="shared" si="199"/>
        <v>0</v>
      </c>
      <c r="E1018" s="176">
        <f t="shared" si="199"/>
        <v>0</v>
      </c>
      <c r="F1018" s="61">
        <f t="shared" si="200"/>
        <v>0</v>
      </c>
      <c r="G1018" s="61">
        <f t="shared" si="200"/>
        <v>0</v>
      </c>
      <c r="H1018" s="61">
        <f t="shared" si="201"/>
        <v>0</v>
      </c>
      <c r="I1018" s="61">
        <f t="shared" si="202"/>
        <v>0</v>
      </c>
      <c r="J1018" s="61">
        <f t="shared" si="203"/>
        <v>0</v>
      </c>
      <c r="K1018" s="61">
        <f t="shared" si="204"/>
        <v>0</v>
      </c>
      <c r="L1018" s="61">
        <f t="shared" si="205"/>
        <v>0</v>
      </c>
      <c r="M1018" s="61">
        <f t="shared" ca="1" si="210"/>
        <v>-5.1675284330729718E-3</v>
      </c>
      <c r="N1018" s="61">
        <f t="shared" ca="1" si="206"/>
        <v>0</v>
      </c>
      <c r="O1018" s="177">
        <f t="shared" ca="1" si="207"/>
        <v>0</v>
      </c>
      <c r="P1018" s="61">
        <f t="shared" ca="1" si="208"/>
        <v>0</v>
      </c>
      <c r="Q1018" s="61">
        <f t="shared" ca="1" si="209"/>
        <v>0</v>
      </c>
      <c r="R1018">
        <f t="shared" ca="1" si="211"/>
        <v>5.1675284330729718E-3</v>
      </c>
    </row>
    <row r="1019" spans="3:18">
      <c r="C1019" s="174"/>
      <c r="D1019" s="176">
        <f t="shared" si="199"/>
        <v>0</v>
      </c>
      <c r="E1019" s="176">
        <f t="shared" si="199"/>
        <v>0</v>
      </c>
      <c r="F1019" s="61">
        <f t="shared" si="200"/>
        <v>0</v>
      </c>
      <c r="G1019" s="61">
        <f t="shared" si="200"/>
        <v>0</v>
      </c>
      <c r="H1019" s="61">
        <f t="shared" si="201"/>
        <v>0</v>
      </c>
      <c r="I1019" s="61">
        <f t="shared" si="202"/>
        <v>0</v>
      </c>
      <c r="J1019" s="61">
        <f t="shared" si="203"/>
        <v>0</v>
      </c>
      <c r="K1019" s="61">
        <f t="shared" si="204"/>
        <v>0</v>
      </c>
      <c r="L1019" s="61">
        <f t="shared" si="205"/>
        <v>0</v>
      </c>
      <c r="M1019" s="61">
        <f t="shared" ca="1" si="210"/>
        <v>-5.1675284330729718E-3</v>
      </c>
      <c r="N1019" s="61">
        <f t="shared" ca="1" si="206"/>
        <v>0</v>
      </c>
      <c r="O1019" s="177">
        <f t="shared" ca="1" si="207"/>
        <v>0</v>
      </c>
      <c r="P1019" s="61">
        <f t="shared" ca="1" si="208"/>
        <v>0</v>
      </c>
      <c r="Q1019" s="61">
        <f t="shared" ca="1" si="209"/>
        <v>0</v>
      </c>
      <c r="R1019">
        <f t="shared" ca="1" si="211"/>
        <v>5.1675284330729718E-3</v>
      </c>
    </row>
    <row r="1020" spans="3:18">
      <c r="C1020" s="174"/>
      <c r="D1020" s="176">
        <f t="shared" si="199"/>
        <v>0</v>
      </c>
      <c r="E1020" s="176">
        <f t="shared" si="199"/>
        <v>0</v>
      </c>
      <c r="F1020" s="61">
        <f t="shared" si="200"/>
        <v>0</v>
      </c>
      <c r="G1020" s="61">
        <f t="shared" si="200"/>
        <v>0</v>
      </c>
      <c r="H1020" s="61">
        <f t="shared" si="201"/>
        <v>0</v>
      </c>
      <c r="I1020" s="61">
        <f t="shared" si="202"/>
        <v>0</v>
      </c>
      <c r="J1020" s="61">
        <f t="shared" si="203"/>
        <v>0</v>
      </c>
      <c r="K1020" s="61">
        <f t="shared" si="204"/>
        <v>0</v>
      </c>
      <c r="L1020" s="61">
        <f t="shared" si="205"/>
        <v>0</v>
      </c>
      <c r="M1020" s="61">
        <f t="shared" ca="1" si="210"/>
        <v>-5.1675284330729718E-3</v>
      </c>
      <c r="N1020" s="61">
        <f t="shared" ca="1" si="206"/>
        <v>0</v>
      </c>
      <c r="O1020" s="177">
        <f t="shared" ca="1" si="207"/>
        <v>0</v>
      </c>
      <c r="P1020" s="61">
        <f t="shared" ca="1" si="208"/>
        <v>0</v>
      </c>
      <c r="Q1020" s="61">
        <f t="shared" ca="1" si="209"/>
        <v>0</v>
      </c>
      <c r="R1020">
        <f t="shared" ca="1" si="211"/>
        <v>5.1675284330729718E-3</v>
      </c>
    </row>
    <row r="1021" spans="3:18">
      <c r="C1021" s="174"/>
      <c r="D1021" s="176">
        <f t="shared" si="199"/>
        <v>0</v>
      </c>
      <c r="E1021" s="176">
        <f t="shared" si="199"/>
        <v>0</v>
      </c>
      <c r="F1021" s="61">
        <f t="shared" si="200"/>
        <v>0</v>
      </c>
      <c r="G1021" s="61">
        <f t="shared" si="200"/>
        <v>0</v>
      </c>
      <c r="H1021" s="61">
        <f t="shared" si="201"/>
        <v>0</v>
      </c>
      <c r="I1021" s="61">
        <f t="shared" si="202"/>
        <v>0</v>
      </c>
      <c r="J1021" s="61">
        <f t="shared" si="203"/>
        <v>0</v>
      </c>
      <c r="K1021" s="61">
        <f t="shared" si="204"/>
        <v>0</v>
      </c>
      <c r="L1021" s="61">
        <f t="shared" si="205"/>
        <v>0</v>
      </c>
      <c r="M1021" s="61">
        <f t="shared" ca="1" si="210"/>
        <v>-5.1675284330729718E-3</v>
      </c>
      <c r="N1021" s="61">
        <f t="shared" ca="1" si="206"/>
        <v>0</v>
      </c>
      <c r="O1021" s="177">
        <f t="shared" ca="1" si="207"/>
        <v>0</v>
      </c>
      <c r="P1021" s="61">
        <f t="shared" ca="1" si="208"/>
        <v>0</v>
      </c>
      <c r="Q1021" s="61">
        <f t="shared" ca="1" si="209"/>
        <v>0</v>
      </c>
      <c r="R1021">
        <f t="shared" ca="1" si="211"/>
        <v>5.1675284330729718E-3</v>
      </c>
    </row>
    <row r="1022" spans="3:18">
      <c r="C1022" s="174"/>
      <c r="D1022" s="176">
        <f t="shared" si="199"/>
        <v>0</v>
      </c>
      <c r="E1022" s="176">
        <f t="shared" si="199"/>
        <v>0</v>
      </c>
      <c r="F1022" s="61">
        <f t="shared" si="200"/>
        <v>0</v>
      </c>
      <c r="G1022" s="61">
        <f t="shared" si="200"/>
        <v>0</v>
      </c>
      <c r="H1022" s="61">
        <f t="shared" si="201"/>
        <v>0</v>
      </c>
      <c r="I1022" s="61">
        <f t="shared" si="202"/>
        <v>0</v>
      </c>
      <c r="J1022" s="61">
        <f t="shared" si="203"/>
        <v>0</v>
      </c>
      <c r="K1022" s="61">
        <f t="shared" si="204"/>
        <v>0</v>
      </c>
      <c r="L1022" s="61">
        <f t="shared" si="205"/>
        <v>0</v>
      </c>
      <c r="M1022" s="61">
        <f t="shared" ca="1" si="210"/>
        <v>-5.1675284330729718E-3</v>
      </c>
      <c r="N1022" s="61">
        <f t="shared" ca="1" si="206"/>
        <v>0</v>
      </c>
      <c r="O1022" s="177">
        <f t="shared" ca="1" si="207"/>
        <v>0</v>
      </c>
      <c r="P1022" s="61">
        <f t="shared" ca="1" si="208"/>
        <v>0</v>
      </c>
      <c r="Q1022" s="61">
        <f t="shared" ca="1" si="209"/>
        <v>0</v>
      </c>
      <c r="R1022">
        <f t="shared" ca="1" si="211"/>
        <v>5.1675284330729718E-3</v>
      </c>
    </row>
    <row r="1023" spans="3:18">
      <c r="C1023" s="174"/>
      <c r="D1023" s="176">
        <f t="shared" si="199"/>
        <v>0</v>
      </c>
      <c r="E1023" s="176">
        <f t="shared" si="199"/>
        <v>0</v>
      </c>
      <c r="F1023" s="61">
        <f t="shared" si="200"/>
        <v>0</v>
      </c>
      <c r="G1023" s="61">
        <f t="shared" si="200"/>
        <v>0</v>
      </c>
      <c r="H1023" s="61">
        <f t="shared" si="201"/>
        <v>0</v>
      </c>
      <c r="I1023" s="61">
        <f t="shared" si="202"/>
        <v>0</v>
      </c>
      <c r="J1023" s="61">
        <f t="shared" si="203"/>
        <v>0</v>
      </c>
      <c r="K1023" s="61">
        <f t="shared" si="204"/>
        <v>0</v>
      </c>
      <c r="L1023" s="61">
        <f t="shared" si="205"/>
        <v>0</v>
      </c>
      <c r="M1023" s="61">
        <f t="shared" ca="1" si="210"/>
        <v>-5.1675284330729718E-3</v>
      </c>
      <c r="N1023" s="61">
        <f t="shared" ca="1" si="206"/>
        <v>0</v>
      </c>
      <c r="O1023" s="177">
        <f t="shared" ca="1" si="207"/>
        <v>0</v>
      </c>
      <c r="P1023" s="61">
        <f t="shared" ca="1" si="208"/>
        <v>0</v>
      </c>
      <c r="Q1023" s="61">
        <f t="shared" ca="1" si="209"/>
        <v>0</v>
      </c>
      <c r="R1023">
        <f t="shared" ca="1" si="211"/>
        <v>5.1675284330729718E-3</v>
      </c>
    </row>
    <row r="1024" spans="3:18">
      <c r="C1024" s="174"/>
      <c r="D1024" s="176">
        <f t="shared" si="199"/>
        <v>0</v>
      </c>
      <c r="E1024" s="176">
        <f t="shared" si="199"/>
        <v>0</v>
      </c>
      <c r="F1024" s="61">
        <f t="shared" si="200"/>
        <v>0</v>
      </c>
      <c r="G1024" s="61">
        <f t="shared" si="200"/>
        <v>0</v>
      </c>
      <c r="H1024" s="61">
        <f t="shared" si="201"/>
        <v>0</v>
      </c>
      <c r="I1024" s="61">
        <f t="shared" si="202"/>
        <v>0</v>
      </c>
      <c r="J1024" s="61">
        <f t="shared" si="203"/>
        <v>0</v>
      </c>
      <c r="K1024" s="61">
        <f t="shared" si="204"/>
        <v>0</v>
      </c>
      <c r="L1024" s="61">
        <f t="shared" si="205"/>
        <v>0</v>
      </c>
      <c r="M1024" s="61">
        <f t="shared" ca="1" si="210"/>
        <v>-5.1675284330729718E-3</v>
      </c>
      <c r="N1024" s="61">
        <f t="shared" ca="1" si="206"/>
        <v>0</v>
      </c>
      <c r="O1024" s="177">
        <f t="shared" ca="1" si="207"/>
        <v>0</v>
      </c>
      <c r="P1024" s="61">
        <f t="shared" ca="1" si="208"/>
        <v>0</v>
      </c>
      <c r="Q1024" s="61">
        <f t="shared" ca="1" si="209"/>
        <v>0</v>
      </c>
      <c r="R1024">
        <f t="shared" ca="1" si="211"/>
        <v>5.1675284330729718E-3</v>
      </c>
    </row>
    <row r="1025" spans="3:18">
      <c r="C1025" s="174"/>
      <c r="D1025" s="176">
        <f t="shared" si="199"/>
        <v>0</v>
      </c>
      <c r="E1025" s="176">
        <f t="shared" si="199"/>
        <v>0</v>
      </c>
      <c r="F1025" s="61">
        <f t="shared" si="200"/>
        <v>0</v>
      </c>
      <c r="G1025" s="61">
        <f t="shared" si="200"/>
        <v>0</v>
      </c>
      <c r="H1025" s="61">
        <f t="shared" si="201"/>
        <v>0</v>
      </c>
      <c r="I1025" s="61">
        <f t="shared" si="202"/>
        <v>0</v>
      </c>
      <c r="J1025" s="61">
        <f t="shared" si="203"/>
        <v>0</v>
      </c>
      <c r="K1025" s="61">
        <f t="shared" si="204"/>
        <v>0</v>
      </c>
      <c r="L1025" s="61">
        <f t="shared" si="205"/>
        <v>0</v>
      </c>
      <c r="M1025" s="61">
        <f t="shared" ca="1" si="210"/>
        <v>-5.1675284330729718E-3</v>
      </c>
      <c r="N1025" s="61">
        <f t="shared" ca="1" si="206"/>
        <v>0</v>
      </c>
      <c r="O1025" s="177">
        <f t="shared" ca="1" si="207"/>
        <v>0</v>
      </c>
      <c r="P1025" s="61">
        <f t="shared" ca="1" si="208"/>
        <v>0</v>
      </c>
      <c r="Q1025" s="61">
        <f t="shared" ca="1" si="209"/>
        <v>0</v>
      </c>
      <c r="R1025">
        <f t="shared" ca="1" si="211"/>
        <v>5.1675284330729718E-3</v>
      </c>
    </row>
    <row r="1026" spans="3:18">
      <c r="C1026" s="174"/>
      <c r="D1026" s="176">
        <f t="shared" si="199"/>
        <v>0</v>
      </c>
      <c r="E1026" s="176">
        <f t="shared" si="199"/>
        <v>0</v>
      </c>
      <c r="F1026" s="61">
        <f t="shared" si="200"/>
        <v>0</v>
      </c>
      <c r="G1026" s="61">
        <f t="shared" si="200"/>
        <v>0</v>
      </c>
      <c r="H1026" s="61">
        <f t="shared" si="201"/>
        <v>0</v>
      </c>
      <c r="I1026" s="61">
        <f t="shared" si="202"/>
        <v>0</v>
      </c>
      <c r="J1026" s="61">
        <f t="shared" si="203"/>
        <v>0</v>
      </c>
      <c r="K1026" s="61">
        <f t="shared" si="204"/>
        <v>0</v>
      </c>
      <c r="L1026" s="61">
        <f t="shared" si="205"/>
        <v>0</v>
      </c>
      <c r="M1026" s="61">
        <f t="shared" ca="1" si="210"/>
        <v>-5.1675284330729718E-3</v>
      </c>
      <c r="N1026" s="61">
        <f t="shared" ca="1" si="206"/>
        <v>0</v>
      </c>
      <c r="O1026" s="177">
        <f t="shared" ca="1" si="207"/>
        <v>0</v>
      </c>
      <c r="P1026" s="61">
        <f t="shared" ca="1" si="208"/>
        <v>0</v>
      </c>
      <c r="Q1026" s="61">
        <f t="shared" ca="1" si="209"/>
        <v>0</v>
      </c>
      <c r="R1026">
        <f t="shared" ca="1" si="211"/>
        <v>5.1675284330729718E-3</v>
      </c>
    </row>
    <row r="1027" spans="3:18">
      <c r="C1027" s="174"/>
      <c r="D1027" s="176">
        <f t="shared" si="199"/>
        <v>0</v>
      </c>
      <c r="E1027" s="176">
        <f t="shared" si="199"/>
        <v>0</v>
      </c>
      <c r="F1027" s="61">
        <f t="shared" si="200"/>
        <v>0</v>
      </c>
      <c r="G1027" s="61">
        <f t="shared" si="200"/>
        <v>0</v>
      </c>
      <c r="H1027" s="61">
        <f t="shared" si="201"/>
        <v>0</v>
      </c>
      <c r="I1027" s="61">
        <f t="shared" si="202"/>
        <v>0</v>
      </c>
      <c r="J1027" s="61">
        <f t="shared" si="203"/>
        <v>0</v>
      </c>
      <c r="K1027" s="61">
        <f t="shared" si="204"/>
        <v>0</v>
      </c>
      <c r="L1027" s="61">
        <f t="shared" si="205"/>
        <v>0</v>
      </c>
      <c r="M1027" s="61">
        <f t="shared" ca="1" si="210"/>
        <v>-5.1675284330729718E-3</v>
      </c>
      <c r="N1027" s="61">
        <f t="shared" ca="1" si="206"/>
        <v>0</v>
      </c>
      <c r="O1027" s="177">
        <f t="shared" ca="1" si="207"/>
        <v>0</v>
      </c>
      <c r="P1027" s="61">
        <f t="shared" ca="1" si="208"/>
        <v>0</v>
      </c>
      <c r="Q1027" s="61">
        <f t="shared" ca="1" si="209"/>
        <v>0</v>
      </c>
      <c r="R1027">
        <f t="shared" ca="1" si="211"/>
        <v>5.1675284330729718E-3</v>
      </c>
    </row>
    <row r="1028" spans="3:18">
      <c r="C1028" s="174"/>
      <c r="D1028" s="176">
        <f t="shared" si="199"/>
        <v>0</v>
      </c>
      <c r="E1028" s="176">
        <f t="shared" si="199"/>
        <v>0</v>
      </c>
      <c r="F1028" s="61">
        <f t="shared" si="200"/>
        <v>0</v>
      </c>
      <c r="G1028" s="61">
        <f t="shared" si="200"/>
        <v>0</v>
      </c>
      <c r="H1028" s="61">
        <f t="shared" si="201"/>
        <v>0</v>
      </c>
      <c r="I1028" s="61">
        <f t="shared" si="202"/>
        <v>0</v>
      </c>
      <c r="J1028" s="61">
        <f t="shared" si="203"/>
        <v>0</v>
      </c>
      <c r="K1028" s="61">
        <f t="shared" si="204"/>
        <v>0</v>
      </c>
      <c r="L1028" s="61">
        <f t="shared" si="205"/>
        <v>0</v>
      </c>
      <c r="M1028" s="61">
        <f t="shared" ca="1" si="210"/>
        <v>-5.1675284330729718E-3</v>
      </c>
      <c r="N1028" s="61">
        <f t="shared" ca="1" si="206"/>
        <v>0</v>
      </c>
      <c r="O1028" s="177">
        <f t="shared" ca="1" si="207"/>
        <v>0</v>
      </c>
      <c r="P1028" s="61">
        <f t="shared" ca="1" si="208"/>
        <v>0</v>
      </c>
      <c r="Q1028" s="61">
        <f t="shared" ca="1" si="209"/>
        <v>0</v>
      </c>
      <c r="R1028">
        <f t="shared" ca="1" si="211"/>
        <v>5.1675284330729718E-3</v>
      </c>
    </row>
    <row r="1029" spans="3:18">
      <c r="C1029" s="174"/>
      <c r="D1029" s="176">
        <f t="shared" si="199"/>
        <v>0</v>
      </c>
      <c r="E1029" s="176">
        <f t="shared" si="199"/>
        <v>0</v>
      </c>
      <c r="F1029" s="61">
        <f t="shared" si="200"/>
        <v>0</v>
      </c>
      <c r="G1029" s="61">
        <f t="shared" si="200"/>
        <v>0</v>
      </c>
      <c r="H1029" s="61">
        <f t="shared" si="201"/>
        <v>0</v>
      </c>
      <c r="I1029" s="61">
        <f t="shared" si="202"/>
        <v>0</v>
      </c>
      <c r="J1029" s="61">
        <f t="shared" si="203"/>
        <v>0</v>
      </c>
      <c r="K1029" s="61">
        <f t="shared" si="204"/>
        <v>0</v>
      </c>
      <c r="L1029" s="61">
        <f t="shared" si="205"/>
        <v>0</v>
      </c>
      <c r="M1029" s="61">
        <f t="shared" ca="1" si="210"/>
        <v>-5.1675284330729718E-3</v>
      </c>
      <c r="N1029" s="61">
        <f t="shared" ca="1" si="206"/>
        <v>0</v>
      </c>
      <c r="O1029" s="177">
        <f t="shared" ca="1" si="207"/>
        <v>0</v>
      </c>
      <c r="P1029" s="61">
        <f t="shared" ca="1" si="208"/>
        <v>0</v>
      </c>
      <c r="Q1029" s="61">
        <f t="shared" ca="1" si="209"/>
        <v>0</v>
      </c>
      <c r="R1029">
        <f t="shared" ca="1" si="211"/>
        <v>5.1675284330729718E-3</v>
      </c>
    </row>
    <row r="1030" spans="3:18">
      <c r="C1030" s="174"/>
      <c r="D1030" s="176">
        <f t="shared" si="199"/>
        <v>0</v>
      </c>
      <c r="E1030" s="176">
        <f t="shared" si="199"/>
        <v>0</v>
      </c>
      <c r="F1030" s="61">
        <f t="shared" si="200"/>
        <v>0</v>
      </c>
      <c r="G1030" s="61">
        <f t="shared" si="200"/>
        <v>0</v>
      </c>
      <c r="H1030" s="61">
        <f t="shared" si="201"/>
        <v>0</v>
      </c>
      <c r="I1030" s="61">
        <f t="shared" si="202"/>
        <v>0</v>
      </c>
      <c r="J1030" s="61">
        <f t="shared" si="203"/>
        <v>0</v>
      </c>
      <c r="K1030" s="61">
        <f t="shared" si="204"/>
        <v>0</v>
      </c>
      <c r="L1030" s="61">
        <f t="shared" si="205"/>
        <v>0</v>
      </c>
      <c r="M1030" s="61">
        <f t="shared" ca="1" si="210"/>
        <v>-5.1675284330729718E-3</v>
      </c>
      <c r="N1030" s="61">
        <f t="shared" ca="1" si="206"/>
        <v>0</v>
      </c>
      <c r="O1030" s="177">
        <f t="shared" ca="1" si="207"/>
        <v>0</v>
      </c>
      <c r="P1030" s="61">
        <f t="shared" ca="1" si="208"/>
        <v>0</v>
      </c>
      <c r="Q1030" s="61">
        <f t="shared" ca="1" si="209"/>
        <v>0</v>
      </c>
      <c r="R1030">
        <f t="shared" ca="1" si="211"/>
        <v>5.1675284330729718E-3</v>
      </c>
    </row>
    <row r="1031" spans="3:18">
      <c r="C1031" s="174"/>
      <c r="D1031" s="176">
        <f t="shared" si="199"/>
        <v>0</v>
      </c>
      <c r="E1031" s="176">
        <f t="shared" si="199"/>
        <v>0</v>
      </c>
      <c r="F1031" s="61">
        <f t="shared" si="200"/>
        <v>0</v>
      </c>
      <c r="G1031" s="61">
        <f t="shared" si="200"/>
        <v>0</v>
      </c>
      <c r="H1031" s="61">
        <f t="shared" si="201"/>
        <v>0</v>
      </c>
      <c r="I1031" s="61">
        <f t="shared" si="202"/>
        <v>0</v>
      </c>
      <c r="J1031" s="61">
        <f t="shared" si="203"/>
        <v>0</v>
      </c>
      <c r="K1031" s="61">
        <f t="shared" si="204"/>
        <v>0</v>
      </c>
      <c r="L1031" s="61">
        <f t="shared" si="205"/>
        <v>0</v>
      </c>
      <c r="M1031" s="61">
        <f t="shared" ca="1" si="210"/>
        <v>-5.1675284330729718E-3</v>
      </c>
      <c r="N1031" s="61">
        <f t="shared" ca="1" si="206"/>
        <v>0</v>
      </c>
      <c r="O1031" s="177">
        <f t="shared" ca="1" si="207"/>
        <v>0</v>
      </c>
      <c r="P1031" s="61">
        <f t="shared" ca="1" si="208"/>
        <v>0</v>
      </c>
      <c r="Q1031" s="61">
        <f t="shared" ca="1" si="209"/>
        <v>0</v>
      </c>
      <c r="R1031">
        <f t="shared" ca="1" si="211"/>
        <v>5.1675284330729718E-3</v>
      </c>
    </row>
    <row r="1032" spans="3:18">
      <c r="C1032" s="174"/>
      <c r="D1032" s="176">
        <f t="shared" si="199"/>
        <v>0</v>
      </c>
      <c r="E1032" s="176">
        <f t="shared" si="199"/>
        <v>0</v>
      </c>
      <c r="F1032" s="61">
        <f t="shared" si="200"/>
        <v>0</v>
      </c>
      <c r="G1032" s="61">
        <f t="shared" si="200"/>
        <v>0</v>
      </c>
      <c r="H1032" s="61">
        <f t="shared" si="201"/>
        <v>0</v>
      </c>
      <c r="I1032" s="61">
        <f t="shared" si="202"/>
        <v>0</v>
      </c>
      <c r="J1032" s="61">
        <f t="shared" si="203"/>
        <v>0</v>
      </c>
      <c r="K1032" s="61">
        <f t="shared" si="204"/>
        <v>0</v>
      </c>
      <c r="L1032" s="61">
        <f t="shared" si="205"/>
        <v>0</v>
      </c>
      <c r="M1032" s="61">
        <f t="shared" ca="1" si="210"/>
        <v>-5.1675284330729718E-3</v>
      </c>
      <c r="N1032" s="61">
        <f t="shared" ca="1" si="206"/>
        <v>0</v>
      </c>
      <c r="O1032" s="177">
        <f t="shared" ca="1" si="207"/>
        <v>0</v>
      </c>
      <c r="P1032" s="61">
        <f t="shared" ca="1" si="208"/>
        <v>0</v>
      </c>
      <c r="Q1032" s="61">
        <f t="shared" ca="1" si="209"/>
        <v>0</v>
      </c>
      <c r="R1032">
        <f t="shared" ca="1" si="211"/>
        <v>5.1675284330729718E-3</v>
      </c>
    </row>
    <row r="1033" spans="3:18">
      <c r="C1033" s="174"/>
      <c r="D1033" s="176">
        <f t="shared" si="199"/>
        <v>0</v>
      </c>
      <c r="E1033" s="176">
        <f t="shared" si="199"/>
        <v>0</v>
      </c>
      <c r="F1033" s="61">
        <f t="shared" si="200"/>
        <v>0</v>
      </c>
      <c r="G1033" s="61">
        <f t="shared" si="200"/>
        <v>0</v>
      </c>
      <c r="H1033" s="61">
        <f t="shared" si="201"/>
        <v>0</v>
      </c>
      <c r="I1033" s="61">
        <f t="shared" si="202"/>
        <v>0</v>
      </c>
      <c r="J1033" s="61">
        <f t="shared" si="203"/>
        <v>0</v>
      </c>
      <c r="K1033" s="61">
        <f t="shared" si="204"/>
        <v>0</v>
      </c>
      <c r="L1033" s="61">
        <f t="shared" si="205"/>
        <v>0</v>
      </c>
      <c r="M1033" s="61">
        <f t="shared" ca="1" si="210"/>
        <v>-5.1675284330729718E-3</v>
      </c>
      <c r="N1033" s="61">
        <f t="shared" ca="1" si="206"/>
        <v>0</v>
      </c>
      <c r="O1033" s="177">
        <f t="shared" ca="1" si="207"/>
        <v>0</v>
      </c>
      <c r="P1033" s="61">
        <f t="shared" ca="1" si="208"/>
        <v>0</v>
      </c>
      <c r="Q1033" s="61">
        <f t="shared" ca="1" si="209"/>
        <v>0</v>
      </c>
      <c r="R1033">
        <f t="shared" ca="1" si="211"/>
        <v>5.1675284330729718E-3</v>
      </c>
    </row>
    <row r="1034" spans="3:18">
      <c r="C1034" s="174"/>
      <c r="D1034" s="176">
        <f t="shared" si="199"/>
        <v>0</v>
      </c>
      <c r="E1034" s="176">
        <f t="shared" si="199"/>
        <v>0</v>
      </c>
      <c r="F1034" s="61">
        <f t="shared" si="200"/>
        <v>0</v>
      </c>
      <c r="G1034" s="61">
        <f t="shared" si="200"/>
        <v>0</v>
      </c>
      <c r="H1034" s="61">
        <f t="shared" si="201"/>
        <v>0</v>
      </c>
      <c r="I1034" s="61">
        <f t="shared" si="202"/>
        <v>0</v>
      </c>
      <c r="J1034" s="61">
        <f t="shared" si="203"/>
        <v>0</v>
      </c>
      <c r="K1034" s="61">
        <f t="shared" si="204"/>
        <v>0</v>
      </c>
      <c r="L1034" s="61">
        <f t="shared" si="205"/>
        <v>0</v>
      </c>
      <c r="M1034" s="61">
        <f t="shared" ca="1" si="210"/>
        <v>-5.1675284330729718E-3</v>
      </c>
      <c r="N1034" s="61">
        <f t="shared" ca="1" si="206"/>
        <v>0</v>
      </c>
      <c r="O1034" s="177">
        <f t="shared" ca="1" si="207"/>
        <v>0</v>
      </c>
      <c r="P1034" s="61">
        <f t="shared" ca="1" si="208"/>
        <v>0</v>
      </c>
      <c r="Q1034" s="61">
        <f t="shared" ca="1" si="209"/>
        <v>0</v>
      </c>
      <c r="R1034">
        <f t="shared" ca="1" si="211"/>
        <v>5.1675284330729718E-3</v>
      </c>
    </row>
    <row r="1035" spans="3:18">
      <c r="C1035" s="174"/>
      <c r="D1035" s="176">
        <f t="shared" si="199"/>
        <v>0</v>
      </c>
      <c r="E1035" s="176">
        <f t="shared" si="199"/>
        <v>0</v>
      </c>
      <c r="F1035" s="61">
        <f t="shared" si="200"/>
        <v>0</v>
      </c>
      <c r="G1035" s="61">
        <f t="shared" si="200"/>
        <v>0</v>
      </c>
      <c r="H1035" s="61">
        <f t="shared" si="201"/>
        <v>0</v>
      </c>
      <c r="I1035" s="61">
        <f t="shared" si="202"/>
        <v>0</v>
      </c>
      <c r="J1035" s="61">
        <f t="shared" si="203"/>
        <v>0</v>
      </c>
      <c r="K1035" s="61">
        <f t="shared" si="204"/>
        <v>0</v>
      </c>
      <c r="L1035" s="61">
        <f t="shared" si="205"/>
        <v>0</v>
      </c>
      <c r="M1035" s="61">
        <f t="shared" ca="1" si="210"/>
        <v>-5.1675284330729718E-3</v>
      </c>
      <c r="N1035" s="61">
        <f t="shared" ca="1" si="206"/>
        <v>0</v>
      </c>
      <c r="O1035" s="177">
        <f t="shared" ca="1" si="207"/>
        <v>0</v>
      </c>
      <c r="P1035" s="61">
        <f t="shared" ca="1" si="208"/>
        <v>0</v>
      </c>
      <c r="Q1035" s="61">
        <f t="shared" ca="1" si="209"/>
        <v>0</v>
      </c>
      <c r="R1035">
        <f t="shared" ca="1" si="211"/>
        <v>5.1675284330729718E-3</v>
      </c>
    </row>
    <row r="1036" spans="3:18">
      <c r="C1036" s="174"/>
      <c r="D1036" s="176">
        <f t="shared" si="199"/>
        <v>0</v>
      </c>
      <c r="E1036" s="176">
        <f t="shared" si="199"/>
        <v>0</v>
      </c>
      <c r="F1036" s="61">
        <f t="shared" si="200"/>
        <v>0</v>
      </c>
      <c r="G1036" s="61">
        <f t="shared" si="200"/>
        <v>0</v>
      </c>
      <c r="H1036" s="61">
        <f t="shared" si="201"/>
        <v>0</v>
      </c>
      <c r="I1036" s="61">
        <f t="shared" si="202"/>
        <v>0</v>
      </c>
      <c r="J1036" s="61">
        <f t="shared" si="203"/>
        <v>0</v>
      </c>
      <c r="K1036" s="61">
        <f t="shared" si="204"/>
        <v>0</v>
      </c>
      <c r="L1036" s="61">
        <f t="shared" si="205"/>
        <v>0</v>
      </c>
      <c r="M1036" s="61">
        <f t="shared" ca="1" si="210"/>
        <v>-5.1675284330729718E-3</v>
      </c>
      <c r="N1036" s="61">
        <f t="shared" ca="1" si="206"/>
        <v>0</v>
      </c>
      <c r="O1036" s="177">
        <f t="shared" ca="1" si="207"/>
        <v>0</v>
      </c>
      <c r="P1036" s="61">
        <f t="shared" ca="1" si="208"/>
        <v>0</v>
      </c>
      <c r="Q1036" s="61">
        <f t="shared" ca="1" si="209"/>
        <v>0</v>
      </c>
      <c r="R1036">
        <f t="shared" ca="1" si="211"/>
        <v>5.1675284330729718E-3</v>
      </c>
    </row>
    <row r="1037" spans="3:18">
      <c r="C1037" s="174"/>
      <c r="D1037" s="176">
        <f t="shared" si="199"/>
        <v>0</v>
      </c>
      <c r="E1037" s="176">
        <f t="shared" si="199"/>
        <v>0</v>
      </c>
      <c r="F1037" s="61">
        <f t="shared" si="200"/>
        <v>0</v>
      </c>
      <c r="G1037" s="61">
        <f t="shared" si="200"/>
        <v>0</v>
      </c>
      <c r="H1037" s="61">
        <f t="shared" si="201"/>
        <v>0</v>
      </c>
      <c r="I1037" s="61">
        <f t="shared" si="202"/>
        <v>0</v>
      </c>
      <c r="J1037" s="61">
        <f t="shared" si="203"/>
        <v>0</v>
      </c>
      <c r="K1037" s="61">
        <f t="shared" si="204"/>
        <v>0</v>
      </c>
      <c r="L1037" s="61">
        <f t="shared" si="205"/>
        <v>0</v>
      </c>
      <c r="M1037" s="61">
        <f t="shared" ca="1" si="210"/>
        <v>-5.1675284330729718E-3</v>
      </c>
      <c r="N1037" s="61">
        <f t="shared" ca="1" si="206"/>
        <v>0</v>
      </c>
      <c r="O1037" s="177">
        <f t="shared" ca="1" si="207"/>
        <v>0</v>
      </c>
      <c r="P1037" s="61">
        <f t="shared" ca="1" si="208"/>
        <v>0</v>
      </c>
      <c r="Q1037" s="61">
        <f t="shared" ca="1" si="209"/>
        <v>0</v>
      </c>
      <c r="R1037">
        <f t="shared" ca="1" si="211"/>
        <v>5.1675284330729718E-3</v>
      </c>
    </row>
    <row r="1038" spans="3:18">
      <c r="C1038" s="174"/>
      <c r="D1038" s="176">
        <f t="shared" si="199"/>
        <v>0</v>
      </c>
      <c r="E1038" s="176">
        <f t="shared" si="199"/>
        <v>0</v>
      </c>
      <c r="F1038" s="61">
        <f t="shared" si="200"/>
        <v>0</v>
      </c>
      <c r="G1038" s="61">
        <f t="shared" si="200"/>
        <v>0</v>
      </c>
      <c r="H1038" s="61">
        <f t="shared" si="201"/>
        <v>0</v>
      </c>
      <c r="I1038" s="61">
        <f t="shared" si="202"/>
        <v>0</v>
      </c>
      <c r="J1038" s="61">
        <f t="shared" si="203"/>
        <v>0</v>
      </c>
      <c r="K1038" s="61">
        <f t="shared" si="204"/>
        <v>0</v>
      </c>
      <c r="L1038" s="61">
        <f t="shared" si="205"/>
        <v>0</v>
      </c>
      <c r="M1038" s="61">
        <f t="shared" ca="1" si="210"/>
        <v>-5.1675284330729718E-3</v>
      </c>
      <c r="N1038" s="61">
        <f t="shared" ca="1" si="206"/>
        <v>0</v>
      </c>
      <c r="O1038" s="177">
        <f t="shared" ca="1" si="207"/>
        <v>0</v>
      </c>
      <c r="P1038" s="61">
        <f t="shared" ca="1" si="208"/>
        <v>0</v>
      </c>
      <c r="Q1038" s="61">
        <f t="shared" ca="1" si="209"/>
        <v>0</v>
      </c>
      <c r="R1038">
        <f t="shared" ca="1" si="211"/>
        <v>5.1675284330729718E-3</v>
      </c>
    </row>
    <row r="1039" spans="3:18">
      <c r="C1039" s="174"/>
      <c r="D1039" s="176">
        <f t="shared" ref="D1039:E1102" si="212">A1039/A$18</f>
        <v>0</v>
      </c>
      <c r="E1039" s="176">
        <f t="shared" si="212"/>
        <v>0</v>
      </c>
      <c r="F1039" s="61">
        <f t="shared" ref="F1039:G1102" si="213">$C1039*D1039</f>
        <v>0</v>
      </c>
      <c r="G1039" s="61">
        <f t="shared" si="213"/>
        <v>0</v>
      </c>
      <c r="H1039" s="61">
        <f t="shared" si="201"/>
        <v>0</v>
      </c>
      <c r="I1039" s="61">
        <f t="shared" si="202"/>
        <v>0</v>
      </c>
      <c r="J1039" s="61">
        <f t="shared" si="203"/>
        <v>0</v>
      </c>
      <c r="K1039" s="61">
        <f t="shared" si="204"/>
        <v>0</v>
      </c>
      <c r="L1039" s="61">
        <f t="shared" si="205"/>
        <v>0</v>
      </c>
      <c r="M1039" s="61">
        <f t="shared" ca="1" si="210"/>
        <v>-5.1675284330729718E-3</v>
      </c>
      <c r="N1039" s="61">
        <f t="shared" ca="1" si="206"/>
        <v>0</v>
      </c>
      <c r="O1039" s="177">
        <f t="shared" ca="1" si="207"/>
        <v>0</v>
      </c>
      <c r="P1039" s="61">
        <f t="shared" ca="1" si="208"/>
        <v>0</v>
      </c>
      <c r="Q1039" s="61">
        <f t="shared" ca="1" si="209"/>
        <v>0</v>
      </c>
      <c r="R1039">
        <f t="shared" ca="1" si="211"/>
        <v>5.1675284330729718E-3</v>
      </c>
    </row>
    <row r="1040" spans="3:18">
      <c r="C1040" s="174"/>
      <c r="D1040" s="176">
        <f t="shared" si="212"/>
        <v>0</v>
      </c>
      <c r="E1040" s="176">
        <f t="shared" si="212"/>
        <v>0</v>
      </c>
      <c r="F1040" s="61">
        <f t="shared" si="213"/>
        <v>0</v>
      </c>
      <c r="G1040" s="61">
        <f t="shared" si="213"/>
        <v>0</v>
      </c>
      <c r="H1040" s="61">
        <f t="shared" ref="H1040:H1103" si="214">C1040*D1040*D1040</f>
        <v>0</v>
      </c>
      <c r="I1040" s="61">
        <f t="shared" ref="I1040:I1103" si="215">C1040*D1040*D1040*D1040</f>
        <v>0</v>
      </c>
      <c r="J1040" s="61">
        <f t="shared" ref="J1040:J1103" si="216">C1040*D1040*D1040*D1040*D1040</f>
        <v>0</v>
      </c>
      <c r="K1040" s="61">
        <f t="shared" ref="K1040:K1103" si="217">C1040*E1040*D1040</f>
        <v>0</v>
      </c>
      <c r="L1040" s="61">
        <f t="shared" ref="L1040:L1103" si="218">C1040*E1040*D1040*D1040</f>
        <v>0</v>
      </c>
      <c r="M1040" s="61">
        <f t="shared" ca="1" si="210"/>
        <v>-5.1675284330729718E-3</v>
      </c>
      <c r="N1040" s="61">
        <f t="shared" ref="N1040:N1103" ca="1" si="219">C1040*(M1040-E1040)^2</f>
        <v>0</v>
      </c>
      <c r="O1040" s="177">
        <f t="shared" ref="O1040:O1103" ca="1" si="220">(C1040*O$1-O$2*F1040+O$3*H1040)^2</f>
        <v>0</v>
      </c>
      <c r="P1040" s="61">
        <f t="shared" ref="P1040:P1103" ca="1" si="221">(-C1040*O$2+O$4*F1040-O$5*H1040)^2</f>
        <v>0</v>
      </c>
      <c r="Q1040" s="61">
        <f t="shared" ref="Q1040:Q1103" ca="1" si="222">+(C1040*O$3-F1040*O$5+H1040*O$6)^2</f>
        <v>0</v>
      </c>
      <c r="R1040">
        <f t="shared" ca="1" si="211"/>
        <v>5.1675284330729718E-3</v>
      </c>
    </row>
    <row r="1041" spans="3:18">
      <c r="C1041" s="174"/>
      <c r="D1041" s="176">
        <f t="shared" si="212"/>
        <v>0</v>
      </c>
      <c r="E1041" s="176">
        <f t="shared" si="212"/>
        <v>0</v>
      </c>
      <c r="F1041" s="61">
        <f t="shared" si="213"/>
        <v>0</v>
      </c>
      <c r="G1041" s="61">
        <f t="shared" si="213"/>
        <v>0</v>
      </c>
      <c r="H1041" s="61">
        <f t="shared" si="214"/>
        <v>0</v>
      </c>
      <c r="I1041" s="61">
        <f t="shared" si="215"/>
        <v>0</v>
      </c>
      <c r="J1041" s="61">
        <f t="shared" si="216"/>
        <v>0</v>
      </c>
      <c r="K1041" s="61">
        <f t="shared" si="217"/>
        <v>0</v>
      </c>
      <c r="L1041" s="61">
        <f t="shared" si="218"/>
        <v>0</v>
      </c>
      <c r="M1041" s="61">
        <f t="shared" ca="1" si="210"/>
        <v>-5.1675284330729718E-3</v>
      </c>
      <c r="N1041" s="61">
        <f t="shared" ca="1" si="219"/>
        <v>0</v>
      </c>
      <c r="O1041" s="177">
        <f t="shared" ca="1" si="220"/>
        <v>0</v>
      </c>
      <c r="P1041" s="61">
        <f t="shared" ca="1" si="221"/>
        <v>0</v>
      </c>
      <c r="Q1041" s="61">
        <f t="shared" ca="1" si="222"/>
        <v>0</v>
      </c>
      <c r="R1041">
        <f t="shared" ca="1" si="211"/>
        <v>5.1675284330729718E-3</v>
      </c>
    </row>
    <row r="1042" spans="3:18">
      <c r="C1042" s="174"/>
      <c r="D1042" s="176">
        <f t="shared" si="212"/>
        <v>0</v>
      </c>
      <c r="E1042" s="176">
        <f t="shared" si="212"/>
        <v>0</v>
      </c>
      <c r="F1042" s="61">
        <f t="shared" si="213"/>
        <v>0</v>
      </c>
      <c r="G1042" s="61">
        <f t="shared" si="213"/>
        <v>0</v>
      </c>
      <c r="H1042" s="61">
        <f t="shared" si="214"/>
        <v>0</v>
      </c>
      <c r="I1042" s="61">
        <f t="shared" si="215"/>
        <v>0</v>
      </c>
      <c r="J1042" s="61">
        <f t="shared" si="216"/>
        <v>0</v>
      </c>
      <c r="K1042" s="61">
        <f t="shared" si="217"/>
        <v>0</v>
      </c>
      <c r="L1042" s="61">
        <f t="shared" si="218"/>
        <v>0</v>
      </c>
      <c r="M1042" s="61">
        <f t="shared" ca="1" si="210"/>
        <v>-5.1675284330729718E-3</v>
      </c>
      <c r="N1042" s="61">
        <f t="shared" ca="1" si="219"/>
        <v>0</v>
      </c>
      <c r="O1042" s="177">
        <f t="shared" ca="1" si="220"/>
        <v>0</v>
      </c>
      <c r="P1042" s="61">
        <f t="shared" ca="1" si="221"/>
        <v>0</v>
      </c>
      <c r="Q1042" s="61">
        <f t="shared" ca="1" si="222"/>
        <v>0</v>
      </c>
      <c r="R1042">
        <f t="shared" ca="1" si="211"/>
        <v>5.1675284330729718E-3</v>
      </c>
    </row>
    <row r="1043" spans="3:18">
      <c r="C1043" s="174"/>
      <c r="D1043" s="176">
        <f t="shared" si="212"/>
        <v>0</v>
      </c>
      <c r="E1043" s="176">
        <f t="shared" si="212"/>
        <v>0</v>
      </c>
      <c r="F1043" s="61">
        <f t="shared" si="213"/>
        <v>0</v>
      </c>
      <c r="G1043" s="61">
        <f t="shared" si="213"/>
        <v>0</v>
      </c>
      <c r="H1043" s="61">
        <f t="shared" si="214"/>
        <v>0</v>
      </c>
      <c r="I1043" s="61">
        <f t="shared" si="215"/>
        <v>0</v>
      </c>
      <c r="J1043" s="61">
        <f t="shared" si="216"/>
        <v>0</v>
      </c>
      <c r="K1043" s="61">
        <f t="shared" si="217"/>
        <v>0</v>
      </c>
      <c r="L1043" s="61">
        <f t="shared" si="218"/>
        <v>0</v>
      </c>
      <c r="M1043" s="61">
        <f t="shared" ca="1" si="210"/>
        <v>-5.1675284330729718E-3</v>
      </c>
      <c r="N1043" s="61">
        <f t="shared" ca="1" si="219"/>
        <v>0</v>
      </c>
      <c r="O1043" s="177">
        <f t="shared" ca="1" si="220"/>
        <v>0</v>
      </c>
      <c r="P1043" s="61">
        <f t="shared" ca="1" si="221"/>
        <v>0</v>
      </c>
      <c r="Q1043" s="61">
        <f t="shared" ca="1" si="222"/>
        <v>0</v>
      </c>
      <c r="R1043">
        <f t="shared" ca="1" si="211"/>
        <v>5.1675284330729718E-3</v>
      </c>
    </row>
    <row r="1044" spans="3:18">
      <c r="C1044" s="174"/>
      <c r="D1044" s="176">
        <f t="shared" si="212"/>
        <v>0</v>
      </c>
      <c r="E1044" s="176">
        <f t="shared" si="212"/>
        <v>0</v>
      </c>
      <c r="F1044" s="61">
        <f t="shared" si="213"/>
        <v>0</v>
      </c>
      <c r="G1044" s="61">
        <f t="shared" si="213"/>
        <v>0</v>
      </c>
      <c r="H1044" s="61">
        <f t="shared" si="214"/>
        <v>0</v>
      </c>
      <c r="I1044" s="61">
        <f t="shared" si="215"/>
        <v>0</v>
      </c>
      <c r="J1044" s="61">
        <f t="shared" si="216"/>
        <v>0</v>
      </c>
      <c r="K1044" s="61">
        <f t="shared" si="217"/>
        <v>0</v>
      </c>
      <c r="L1044" s="61">
        <f t="shared" si="218"/>
        <v>0</v>
      </c>
      <c r="M1044" s="61">
        <f t="shared" ca="1" si="210"/>
        <v>-5.1675284330729718E-3</v>
      </c>
      <c r="N1044" s="61">
        <f t="shared" ca="1" si="219"/>
        <v>0</v>
      </c>
      <c r="O1044" s="177">
        <f t="shared" ca="1" si="220"/>
        <v>0</v>
      </c>
      <c r="P1044" s="61">
        <f t="shared" ca="1" si="221"/>
        <v>0</v>
      </c>
      <c r="Q1044" s="61">
        <f t="shared" ca="1" si="222"/>
        <v>0</v>
      </c>
      <c r="R1044">
        <f t="shared" ca="1" si="211"/>
        <v>5.1675284330729718E-3</v>
      </c>
    </row>
    <row r="1045" spans="3:18">
      <c r="C1045" s="174"/>
      <c r="D1045" s="176">
        <f t="shared" si="212"/>
        <v>0</v>
      </c>
      <c r="E1045" s="176">
        <f t="shared" si="212"/>
        <v>0</v>
      </c>
      <c r="F1045" s="61">
        <f t="shared" si="213"/>
        <v>0</v>
      </c>
      <c r="G1045" s="61">
        <f t="shared" si="213"/>
        <v>0</v>
      </c>
      <c r="H1045" s="61">
        <f t="shared" si="214"/>
        <v>0</v>
      </c>
      <c r="I1045" s="61">
        <f t="shared" si="215"/>
        <v>0</v>
      </c>
      <c r="J1045" s="61">
        <f t="shared" si="216"/>
        <v>0</v>
      </c>
      <c r="K1045" s="61">
        <f t="shared" si="217"/>
        <v>0</v>
      </c>
      <c r="L1045" s="61">
        <f t="shared" si="218"/>
        <v>0</v>
      </c>
      <c r="M1045" s="61">
        <f t="shared" ref="M1045:M1108" ca="1" si="223">+E$4+E$5*D1045+E$6*D1045^2</f>
        <v>-5.1675284330729718E-3</v>
      </c>
      <c r="N1045" s="61">
        <f t="shared" ca="1" si="219"/>
        <v>0</v>
      </c>
      <c r="O1045" s="177">
        <f t="shared" ca="1" si="220"/>
        <v>0</v>
      </c>
      <c r="P1045" s="61">
        <f t="shared" ca="1" si="221"/>
        <v>0</v>
      </c>
      <c r="Q1045" s="61">
        <f t="shared" ca="1" si="222"/>
        <v>0</v>
      </c>
      <c r="R1045">
        <f t="shared" ref="R1045:R1108" ca="1" si="224">+E1045-M1045</f>
        <v>5.1675284330729718E-3</v>
      </c>
    </row>
    <row r="1046" spans="3:18">
      <c r="C1046" s="174"/>
      <c r="D1046" s="176">
        <f t="shared" si="212"/>
        <v>0</v>
      </c>
      <c r="E1046" s="176">
        <f t="shared" si="212"/>
        <v>0</v>
      </c>
      <c r="F1046" s="61">
        <f t="shared" si="213"/>
        <v>0</v>
      </c>
      <c r="G1046" s="61">
        <f t="shared" si="213"/>
        <v>0</v>
      </c>
      <c r="H1046" s="61">
        <f t="shared" si="214"/>
        <v>0</v>
      </c>
      <c r="I1046" s="61">
        <f t="shared" si="215"/>
        <v>0</v>
      </c>
      <c r="J1046" s="61">
        <f t="shared" si="216"/>
        <v>0</v>
      </c>
      <c r="K1046" s="61">
        <f t="shared" si="217"/>
        <v>0</v>
      </c>
      <c r="L1046" s="61">
        <f t="shared" si="218"/>
        <v>0</v>
      </c>
      <c r="M1046" s="61">
        <f t="shared" ca="1" si="223"/>
        <v>-5.1675284330729718E-3</v>
      </c>
      <c r="N1046" s="61">
        <f t="shared" ca="1" si="219"/>
        <v>0</v>
      </c>
      <c r="O1046" s="177">
        <f t="shared" ca="1" si="220"/>
        <v>0</v>
      </c>
      <c r="P1046" s="61">
        <f t="shared" ca="1" si="221"/>
        <v>0</v>
      </c>
      <c r="Q1046" s="61">
        <f t="shared" ca="1" si="222"/>
        <v>0</v>
      </c>
      <c r="R1046">
        <f t="shared" ca="1" si="224"/>
        <v>5.1675284330729718E-3</v>
      </c>
    </row>
    <row r="1047" spans="3:18">
      <c r="C1047" s="174"/>
      <c r="D1047" s="176">
        <f t="shared" si="212"/>
        <v>0</v>
      </c>
      <c r="E1047" s="176">
        <f t="shared" si="212"/>
        <v>0</v>
      </c>
      <c r="F1047" s="61">
        <f t="shared" si="213"/>
        <v>0</v>
      </c>
      <c r="G1047" s="61">
        <f t="shared" si="213"/>
        <v>0</v>
      </c>
      <c r="H1047" s="61">
        <f t="shared" si="214"/>
        <v>0</v>
      </c>
      <c r="I1047" s="61">
        <f t="shared" si="215"/>
        <v>0</v>
      </c>
      <c r="J1047" s="61">
        <f t="shared" si="216"/>
        <v>0</v>
      </c>
      <c r="K1047" s="61">
        <f t="shared" si="217"/>
        <v>0</v>
      </c>
      <c r="L1047" s="61">
        <f t="shared" si="218"/>
        <v>0</v>
      </c>
      <c r="M1047" s="61">
        <f t="shared" ca="1" si="223"/>
        <v>-5.1675284330729718E-3</v>
      </c>
      <c r="N1047" s="61">
        <f t="shared" ca="1" si="219"/>
        <v>0</v>
      </c>
      <c r="O1047" s="177">
        <f t="shared" ca="1" si="220"/>
        <v>0</v>
      </c>
      <c r="P1047" s="61">
        <f t="shared" ca="1" si="221"/>
        <v>0</v>
      </c>
      <c r="Q1047" s="61">
        <f t="shared" ca="1" si="222"/>
        <v>0</v>
      </c>
      <c r="R1047">
        <f t="shared" ca="1" si="224"/>
        <v>5.1675284330729718E-3</v>
      </c>
    </row>
    <row r="1048" spans="3:18">
      <c r="C1048" s="174"/>
      <c r="D1048" s="176">
        <f t="shared" si="212"/>
        <v>0</v>
      </c>
      <c r="E1048" s="176">
        <f t="shared" si="212"/>
        <v>0</v>
      </c>
      <c r="F1048" s="61">
        <f t="shared" si="213"/>
        <v>0</v>
      </c>
      <c r="G1048" s="61">
        <f t="shared" si="213"/>
        <v>0</v>
      </c>
      <c r="H1048" s="61">
        <f t="shared" si="214"/>
        <v>0</v>
      </c>
      <c r="I1048" s="61">
        <f t="shared" si="215"/>
        <v>0</v>
      </c>
      <c r="J1048" s="61">
        <f t="shared" si="216"/>
        <v>0</v>
      </c>
      <c r="K1048" s="61">
        <f t="shared" si="217"/>
        <v>0</v>
      </c>
      <c r="L1048" s="61">
        <f t="shared" si="218"/>
        <v>0</v>
      </c>
      <c r="M1048" s="61">
        <f t="shared" ca="1" si="223"/>
        <v>-5.1675284330729718E-3</v>
      </c>
      <c r="N1048" s="61">
        <f t="shared" ca="1" si="219"/>
        <v>0</v>
      </c>
      <c r="O1048" s="177">
        <f t="shared" ca="1" si="220"/>
        <v>0</v>
      </c>
      <c r="P1048" s="61">
        <f t="shared" ca="1" si="221"/>
        <v>0</v>
      </c>
      <c r="Q1048" s="61">
        <f t="shared" ca="1" si="222"/>
        <v>0</v>
      </c>
      <c r="R1048">
        <f t="shared" ca="1" si="224"/>
        <v>5.1675284330729718E-3</v>
      </c>
    </row>
    <row r="1049" spans="3:18">
      <c r="C1049" s="174"/>
      <c r="D1049" s="176">
        <f t="shared" si="212"/>
        <v>0</v>
      </c>
      <c r="E1049" s="176">
        <f t="shared" si="212"/>
        <v>0</v>
      </c>
      <c r="F1049" s="61">
        <f t="shared" si="213"/>
        <v>0</v>
      </c>
      <c r="G1049" s="61">
        <f t="shared" si="213"/>
        <v>0</v>
      </c>
      <c r="H1049" s="61">
        <f t="shared" si="214"/>
        <v>0</v>
      </c>
      <c r="I1049" s="61">
        <f t="shared" si="215"/>
        <v>0</v>
      </c>
      <c r="J1049" s="61">
        <f t="shared" si="216"/>
        <v>0</v>
      </c>
      <c r="K1049" s="61">
        <f t="shared" si="217"/>
        <v>0</v>
      </c>
      <c r="L1049" s="61">
        <f t="shared" si="218"/>
        <v>0</v>
      </c>
      <c r="M1049" s="61">
        <f t="shared" ca="1" si="223"/>
        <v>-5.1675284330729718E-3</v>
      </c>
      <c r="N1049" s="61">
        <f t="shared" ca="1" si="219"/>
        <v>0</v>
      </c>
      <c r="O1049" s="177">
        <f t="shared" ca="1" si="220"/>
        <v>0</v>
      </c>
      <c r="P1049" s="61">
        <f t="shared" ca="1" si="221"/>
        <v>0</v>
      </c>
      <c r="Q1049" s="61">
        <f t="shared" ca="1" si="222"/>
        <v>0</v>
      </c>
      <c r="R1049">
        <f t="shared" ca="1" si="224"/>
        <v>5.1675284330729718E-3</v>
      </c>
    </row>
    <row r="1050" spans="3:18">
      <c r="C1050" s="174"/>
      <c r="D1050" s="176">
        <f t="shared" si="212"/>
        <v>0</v>
      </c>
      <c r="E1050" s="176">
        <f t="shared" si="212"/>
        <v>0</v>
      </c>
      <c r="F1050" s="61">
        <f t="shared" si="213"/>
        <v>0</v>
      </c>
      <c r="G1050" s="61">
        <f t="shared" si="213"/>
        <v>0</v>
      </c>
      <c r="H1050" s="61">
        <f t="shared" si="214"/>
        <v>0</v>
      </c>
      <c r="I1050" s="61">
        <f t="shared" si="215"/>
        <v>0</v>
      </c>
      <c r="J1050" s="61">
        <f t="shared" si="216"/>
        <v>0</v>
      </c>
      <c r="K1050" s="61">
        <f t="shared" si="217"/>
        <v>0</v>
      </c>
      <c r="L1050" s="61">
        <f t="shared" si="218"/>
        <v>0</v>
      </c>
      <c r="M1050" s="61">
        <f t="shared" ca="1" si="223"/>
        <v>-5.1675284330729718E-3</v>
      </c>
      <c r="N1050" s="61">
        <f t="shared" ca="1" si="219"/>
        <v>0</v>
      </c>
      <c r="O1050" s="177">
        <f t="shared" ca="1" si="220"/>
        <v>0</v>
      </c>
      <c r="P1050" s="61">
        <f t="shared" ca="1" si="221"/>
        <v>0</v>
      </c>
      <c r="Q1050" s="61">
        <f t="shared" ca="1" si="222"/>
        <v>0</v>
      </c>
      <c r="R1050">
        <f t="shared" ca="1" si="224"/>
        <v>5.1675284330729718E-3</v>
      </c>
    </row>
    <row r="1051" spans="3:18">
      <c r="C1051" s="174"/>
      <c r="D1051" s="176">
        <f t="shared" si="212"/>
        <v>0</v>
      </c>
      <c r="E1051" s="176">
        <f t="shared" si="212"/>
        <v>0</v>
      </c>
      <c r="F1051" s="61">
        <f t="shared" si="213"/>
        <v>0</v>
      </c>
      <c r="G1051" s="61">
        <f t="shared" si="213"/>
        <v>0</v>
      </c>
      <c r="H1051" s="61">
        <f t="shared" si="214"/>
        <v>0</v>
      </c>
      <c r="I1051" s="61">
        <f t="shared" si="215"/>
        <v>0</v>
      </c>
      <c r="J1051" s="61">
        <f t="shared" si="216"/>
        <v>0</v>
      </c>
      <c r="K1051" s="61">
        <f t="shared" si="217"/>
        <v>0</v>
      </c>
      <c r="L1051" s="61">
        <f t="shared" si="218"/>
        <v>0</v>
      </c>
      <c r="M1051" s="61">
        <f t="shared" ca="1" si="223"/>
        <v>-5.1675284330729718E-3</v>
      </c>
      <c r="N1051" s="61">
        <f t="shared" ca="1" si="219"/>
        <v>0</v>
      </c>
      <c r="O1051" s="177">
        <f t="shared" ca="1" si="220"/>
        <v>0</v>
      </c>
      <c r="P1051" s="61">
        <f t="shared" ca="1" si="221"/>
        <v>0</v>
      </c>
      <c r="Q1051" s="61">
        <f t="shared" ca="1" si="222"/>
        <v>0</v>
      </c>
      <c r="R1051">
        <f t="shared" ca="1" si="224"/>
        <v>5.1675284330729718E-3</v>
      </c>
    </row>
    <row r="1052" spans="3:18">
      <c r="C1052" s="174"/>
      <c r="D1052" s="176">
        <f t="shared" si="212"/>
        <v>0</v>
      </c>
      <c r="E1052" s="176">
        <f t="shared" si="212"/>
        <v>0</v>
      </c>
      <c r="F1052" s="61">
        <f t="shared" si="213"/>
        <v>0</v>
      </c>
      <c r="G1052" s="61">
        <f t="shared" si="213"/>
        <v>0</v>
      </c>
      <c r="H1052" s="61">
        <f t="shared" si="214"/>
        <v>0</v>
      </c>
      <c r="I1052" s="61">
        <f t="shared" si="215"/>
        <v>0</v>
      </c>
      <c r="J1052" s="61">
        <f t="shared" si="216"/>
        <v>0</v>
      </c>
      <c r="K1052" s="61">
        <f t="shared" si="217"/>
        <v>0</v>
      </c>
      <c r="L1052" s="61">
        <f t="shared" si="218"/>
        <v>0</v>
      </c>
      <c r="M1052" s="61">
        <f t="shared" ca="1" si="223"/>
        <v>-5.1675284330729718E-3</v>
      </c>
      <c r="N1052" s="61">
        <f t="shared" ca="1" si="219"/>
        <v>0</v>
      </c>
      <c r="O1052" s="177">
        <f t="shared" ca="1" si="220"/>
        <v>0</v>
      </c>
      <c r="P1052" s="61">
        <f t="shared" ca="1" si="221"/>
        <v>0</v>
      </c>
      <c r="Q1052" s="61">
        <f t="shared" ca="1" si="222"/>
        <v>0</v>
      </c>
      <c r="R1052">
        <f t="shared" ca="1" si="224"/>
        <v>5.1675284330729718E-3</v>
      </c>
    </row>
    <row r="1053" spans="3:18">
      <c r="C1053" s="174"/>
      <c r="D1053" s="176">
        <f t="shared" si="212"/>
        <v>0</v>
      </c>
      <c r="E1053" s="176">
        <f t="shared" si="212"/>
        <v>0</v>
      </c>
      <c r="F1053" s="61">
        <f t="shared" si="213"/>
        <v>0</v>
      </c>
      <c r="G1053" s="61">
        <f t="shared" si="213"/>
        <v>0</v>
      </c>
      <c r="H1053" s="61">
        <f t="shared" si="214"/>
        <v>0</v>
      </c>
      <c r="I1053" s="61">
        <f t="shared" si="215"/>
        <v>0</v>
      </c>
      <c r="J1053" s="61">
        <f t="shared" si="216"/>
        <v>0</v>
      </c>
      <c r="K1053" s="61">
        <f t="shared" si="217"/>
        <v>0</v>
      </c>
      <c r="L1053" s="61">
        <f t="shared" si="218"/>
        <v>0</v>
      </c>
      <c r="M1053" s="61">
        <f t="shared" ca="1" si="223"/>
        <v>-5.1675284330729718E-3</v>
      </c>
      <c r="N1053" s="61">
        <f t="shared" ca="1" si="219"/>
        <v>0</v>
      </c>
      <c r="O1053" s="177">
        <f t="shared" ca="1" si="220"/>
        <v>0</v>
      </c>
      <c r="P1053" s="61">
        <f t="shared" ca="1" si="221"/>
        <v>0</v>
      </c>
      <c r="Q1053" s="61">
        <f t="shared" ca="1" si="222"/>
        <v>0</v>
      </c>
      <c r="R1053">
        <f t="shared" ca="1" si="224"/>
        <v>5.1675284330729718E-3</v>
      </c>
    </row>
    <row r="1054" spans="3:18">
      <c r="C1054" s="174"/>
      <c r="D1054" s="176">
        <f t="shared" si="212"/>
        <v>0</v>
      </c>
      <c r="E1054" s="176">
        <f t="shared" si="212"/>
        <v>0</v>
      </c>
      <c r="F1054" s="61">
        <f t="shared" si="213"/>
        <v>0</v>
      </c>
      <c r="G1054" s="61">
        <f t="shared" si="213"/>
        <v>0</v>
      </c>
      <c r="H1054" s="61">
        <f t="shared" si="214"/>
        <v>0</v>
      </c>
      <c r="I1054" s="61">
        <f t="shared" si="215"/>
        <v>0</v>
      </c>
      <c r="J1054" s="61">
        <f t="shared" si="216"/>
        <v>0</v>
      </c>
      <c r="K1054" s="61">
        <f t="shared" si="217"/>
        <v>0</v>
      </c>
      <c r="L1054" s="61">
        <f t="shared" si="218"/>
        <v>0</v>
      </c>
      <c r="M1054" s="61">
        <f t="shared" ca="1" si="223"/>
        <v>-5.1675284330729718E-3</v>
      </c>
      <c r="N1054" s="61">
        <f t="shared" ca="1" si="219"/>
        <v>0</v>
      </c>
      <c r="O1054" s="177">
        <f t="shared" ca="1" si="220"/>
        <v>0</v>
      </c>
      <c r="P1054" s="61">
        <f t="shared" ca="1" si="221"/>
        <v>0</v>
      </c>
      <c r="Q1054" s="61">
        <f t="shared" ca="1" si="222"/>
        <v>0</v>
      </c>
      <c r="R1054">
        <f t="shared" ca="1" si="224"/>
        <v>5.1675284330729718E-3</v>
      </c>
    </row>
    <row r="1055" spans="3:18">
      <c r="C1055" s="174"/>
      <c r="D1055" s="176">
        <f t="shared" si="212"/>
        <v>0</v>
      </c>
      <c r="E1055" s="176">
        <f t="shared" si="212"/>
        <v>0</v>
      </c>
      <c r="F1055" s="61">
        <f t="shared" si="213"/>
        <v>0</v>
      </c>
      <c r="G1055" s="61">
        <f t="shared" si="213"/>
        <v>0</v>
      </c>
      <c r="H1055" s="61">
        <f t="shared" si="214"/>
        <v>0</v>
      </c>
      <c r="I1055" s="61">
        <f t="shared" si="215"/>
        <v>0</v>
      </c>
      <c r="J1055" s="61">
        <f t="shared" si="216"/>
        <v>0</v>
      </c>
      <c r="K1055" s="61">
        <f t="shared" si="217"/>
        <v>0</v>
      </c>
      <c r="L1055" s="61">
        <f t="shared" si="218"/>
        <v>0</v>
      </c>
      <c r="M1055" s="61">
        <f t="shared" ca="1" si="223"/>
        <v>-5.1675284330729718E-3</v>
      </c>
      <c r="N1055" s="61">
        <f t="shared" ca="1" si="219"/>
        <v>0</v>
      </c>
      <c r="O1055" s="177">
        <f t="shared" ca="1" si="220"/>
        <v>0</v>
      </c>
      <c r="P1055" s="61">
        <f t="shared" ca="1" si="221"/>
        <v>0</v>
      </c>
      <c r="Q1055" s="61">
        <f t="shared" ca="1" si="222"/>
        <v>0</v>
      </c>
      <c r="R1055">
        <f t="shared" ca="1" si="224"/>
        <v>5.1675284330729718E-3</v>
      </c>
    </row>
    <row r="1056" spans="3:18">
      <c r="C1056" s="174"/>
      <c r="D1056" s="176">
        <f t="shared" si="212"/>
        <v>0</v>
      </c>
      <c r="E1056" s="176">
        <f t="shared" si="212"/>
        <v>0</v>
      </c>
      <c r="F1056" s="61">
        <f t="shared" si="213"/>
        <v>0</v>
      </c>
      <c r="G1056" s="61">
        <f t="shared" si="213"/>
        <v>0</v>
      </c>
      <c r="H1056" s="61">
        <f t="shared" si="214"/>
        <v>0</v>
      </c>
      <c r="I1056" s="61">
        <f t="shared" si="215"/>
        <v>0</v>
      </c>
      <c r="J1056" s="61">
        <f t="shared" si="216"/>
        <v>0</v>
      </c>
      <c r="K1056" s="61">
        <f t="shared" si="217"/>
        <v>0</v>
      </c>
      <c r="L1056" s="61">
        <f t="shared" si="218"/>
        <v>0</v>
      </c>
      <c r="M1056" s="61">
        <f t="shared" ca="1" si="223"/>
        <v>-5.1675284330729718E-3</v>
      </c>
      <c r="N1056" s="61">
        <f t="shared" ca="1" si="219"/>
        <v>0</v>
      </c>
      <c r="O1056" s="177">
        <f t="shared" ca="1" si="220"/>
        <v>0</v>
      </c>
      <c r="P1056" s="61">
        <f t="shared" ca="1" si="221"/>
        <v>0</v>
      </c>
      <c r="Q1056" s="61">
        <f t="shared" ca="1" si="222"/>
        <v>0</v>
      </c>
      <c r="R1056">
        <f t="shared" ca="1" si="224"/>
        <v>5.1675284330729718E-3</v>
      </c>
    </row>
    <row r="1057" spans="3:18">
      <c r="C1057" s="174"/>
      <c r="D1057" s="176">
        <f t="shared" si="212"/>
        <v>0</v>
      </c>
      <c r="E1057" s="176">
        <f t="shared" si="212"/>
        <v>0</v>
      </c>
      <c r="F1057" s="61">
        <f t="shared" si="213"/>
        <v>0</v>
      </c>
      <c r="G1057" s="61">
        <f t="shared" si="213"/>
        <v>0</v>
      </c>
      <c r="H1057" s="61">
        <f t="shared" si="214"/>
        <v>0</v>
      </c>
      <c r="I1057" s="61">
        <f t="shared" si="215"/>
        <v>0</v>
      </c>
      <c r="J1057" s="61">
        <f t="shared" si="216"/>
        <v>0</v>
      </c>
      <c r="K1057" s="61">
        <f t="shared" si="217"/>
        <v>0</v>
      </c>
      <c r="L1057" s="61">
        <f t="shared" si="218"/>
        <v>0</v>
      </c>
      <c r="M1057" s="61">
        <f t="shared" ca="1" si="223"/>
        <v>-5.1675284330729718E-3</v>
      </c>
      <c r="N1057" s="61">
        <f t="shared" ca="1" si="219"/>
        <v>0</v>
      </c>
      <c r="O1057" s="177">
        <f t="shared" ca="1" si="220"/>
        <v>0</v>
      </c>
      <c r="P1057" s="61">
        <f t="shared" ca="1" si="221"/>
        <v>0</v>
      </c>
      <c r="Q1057" s="61">
        <f t="shared" ca="1" si="222"/>
        <v>0</v>
      </c>
      <c r="R1057">
        <f t="shared" ca="1" si="224"/>
        <v>5.1675284330729718E-3</v>
      </c>
    </row>
    <row r="1058" spans="3:18">
      <c r="C1058" s="174"/>
      <c r="D1058" s="176">
        <f t="shared" si="212"/>
        <v>0</v>
      </c>
      <c r="E1058" s="176">
        <f t="shared" si="212"/>
        <v>0</v>
      </c>
      <c r="F1058" s="61">
        <f t="shared" si="213"/>
        <v>0</v>
      </c>
      <c r="G1058" s="61">
        <f t="shared" si="213"/>
        <v>0</v>
      </c>
      <c r="H1058" s="61">
        <f t="shared" si="214"/>
        <v>0</v>
      </c>
      <c r="I1058" s="61">
        <f t="shared" si="215"/>
        <v>0</v>
      </c>
      <c r="J1058" s="61">
        <f t="shared" si="216"/>
        <v>0</v>
      </c>
      <c r="K1058" s="61">
        <f t="shared" si="217"/>
        <v>0</v>
      </c>
      <c r="L1058" s="61">
        <f t="shared" si="218"/>
        <v>0</v>
      </c>
      <c r="M1058" s="61">
        <f t="shared" ca="1" si="223"/>
        <v>-5.1675284330729718E-3</v>
      </c>
      <c r="N1058" s="61">
        <f t="shared" ca="1" si="219"/>
        <v>0</v>
      </c>
      <c r="O1058" s="177">
        <f t="shared" ca="1" si="220"/>
        <v>0</v>
      </c>
      <c r="P1058" s="61">
        <f t="shared" ca="1" si="221"/>
        <v>0</v>
      </c>
      <c r="Q1058" s="61">
        <f t="shared" ca="1" si="222"/>
        <v>0</v>
      </c>
      <c r="R1058">
        <f t="shared" ca="1" si="224"/>
        <v>5.1675284330729718E-3</v>
      </c>
    </row>
    <row r="1059" spans="3:18">
      <c r="C1059" s="174"/>
      <c r="D1059" s="176">
        <f t="shared" si="212"/>
        <v>0</v>
      </c>
      <c r="E1059" s="176">
        <f t="shared" si="212"/>
        <v>0</v>
      </c>
      <c r="F1059" s="61">
        <f t="shared" si="213"/>
        <v>0</v>
      </c>
      <c r="G1059" s="61">
        <f t="shared" si="213"/>
        <v>0</v>
      </c>
      <c r="H1059" s="61">
        <f t="shared" si="214"/>
        <v>0</v>
      </c>
      <c r="I1059" s="61">
        <f t="shared" si="215"/>
        <v>0</v>
      </c>
      <c r="J1059" s="61">
        <f t="shared" si="216"/>
        <v>0</v>
      </c>
      <c r="K1059" s="61">
        <f t="shared" si="217"/>
        <v>0</v>
      </c>
      <c r="L1059" s="61">
        <f t="shared" si="218"/>
        <v>0</v>
      </c>
      <c r="M1059" s="61">
        <f t="shared" ca="1" si="223"/>
        <v>-5.1675284330729718E-3</v>
      </c>
      <c r="N1059" s="61">
        <f t="shared" ca="1" si="219"/>
        <v>0</v>
      </c>
      <c r="O1059" s="177">
        <f t="shared" ca="1" si="220"/>
        <v>0</v>
      </c>
      <c r="P1059" s="61">
        <f t="shared" ca="1" si="221"/>
        <v>0</v>
      </c>
      <c r="Q1059" s="61">
        <f t="shared" ca="1" si="222"/>
        <v>0</v>
      </c>
      <c r="R1059">
        <f t="shared" ca="1" si="224"/>
        <v>5.1675284330729718E-3</v>
      </c>
    </row>
    <row r="1060" spans="3:18">
      <c r="C1060" s="174"/>
      <c r="D1060" s="176">
        <f t="shared" si="212"/>
        <v>0</v>
      </c>
      <c r="E1060" s="176">
        <f t="shared" si="212"/>
        <v>0</v>
      </c>
      <c r="F1060" s="61">
        <f t="shared" si="213"/>
        <v>0</v>
      </c>
      <c r="G1060" s="61">
        <f t="shared" si="213"/>
        <v>0</v>
      </c>
      <c r="H1060" s="61">
        <f t="shared" si="214"/>
        <v>0</v>
      </c>
      <c r="I1060" s="61">
        <f t="shared" si="215"/>
        <v>0</v>
      </c>
      <c r="J1060" s="61">
        <f t="shared" si="216"/>
        <v>0</v>
      </c>
      <c r="K1060" s="61">
        <f t="shared" si="217"/>
        <v>0</v>
      </c>
      <c r="L1060" s="61">
        <f t="shared" si="218"/>
        <v>0</v>
      </c>
      <c r="M1060" s="61">
        <f t="shared" ca="1" si="223"/>
        <v>-5.1675284330729718E-3</v>
      </c>
      <c r="N1060" s="61">
        <f t="shared" ca="1" si="219"/>
        <v>0</v>
      </c>
      <c r="O1060" s="177">
        <f t="shared" ca="1" si="220"/>
        <v>0</v>
      </c>
      <c r="P1060" s="61">
        <f t="shared" ca="1" si="221"/>
        <v>0</v>
      </c>
      <c r="Q1060" s="61">
        <f t="shared" ca="1" si="222"/>
        <v>0</v>
      </c>
      <c r="R1060">
        <f t="shared" ca="1" si="224"/>
        <v>5.1675284330729718E-3</v>
      </c>
    </row>
    <row r="1061" spans="3:18">
      <c r="C1061" s="174"/>
      <c r="D1061" s="176">
        <f t="shared" si="212"/>
        <v>0</v>
      </c>
      <c r="E1061" s="176">
        <f t="shared" si="212"/>
        <v>0</v>
      </c>
      <c r="F1061" s="61">
        <f t="shared" si="213"/>
        <v>0</v>
      </c>
      <c r="G1061" s="61">
        <f t="shared" si="213"/>
        <v>0</v>
      </c>
      <c r="H1061" s="61">
        <f t="shared" si="214"/>
        <v>0</v>
      </c>
      <c r="I1061" s="61">
        <f t="shared" si="215"/>
        <v>0</v>
      </c>
      <c r="J1061" s="61">
        <f t="shared" si="216"/>
        <v>0</v>
      </c>
      <c r="K1061" s="61">
        <f t="shared" si="217"/>
        <v>0</v>
      </c>
      <c r="L1061" s="61">
        <f t="shared" si="218"/>
        <v>0</v>
      </c>
      <c r="M1061" s="61">
        <f t="shared" ca="1" si="223"/>
        <v>-5.1675284330729718E-3</v>
      </c>
      <c r="N1061" s="61">
        <f t="shared" ca="1" si="219"/>
        <v>0</v>
      </c>
      <c r="O1061" s="177">
        <f t="shared" ca="1" si="220"/>
        <v>0</v>
      </c>
      <c r="P1061" s="61">
        <f t="shared" ca="1" si="221"/>
        <v>0</v>
      </c>
      <c r="Q1061" s="61">
        <f t="shared" ca="1" si="222"/>
        <v>0</v>
      </c>
      <c r="R1061">
        <f t="shared" ca="1" si="224"/>
        <v>5.1675284330729718E-3</v>
      </c>
    </row>
    <row r="1062" spans="3:18">
      <c r="C1062" s="174"/>
      <c r="D1062" s="176">
        <f t="shared" si="212"/>
        <v>0</v>
      </c>
      <c r="E1062" s="176">
        <f t="shared" si="212"/>
        <v>0</v>
      </c>
      <c r="F1062" s="61">
        <f t="shared" si="213"/>
        <v>0</v>
      </c>
      <c r="G1062" s="61">
        <f t="shared" si="213"/>
        <v>0</v>
      </c>
      <c r="H1062" s="61">
        <f t="shared" si="214"/>
        <v>0</v>
      </c>
      <c r="I1062" s="61">
        <f t="shared" si="215"/>
        <v>0</v>
      </c>
      <c r="J1062" s="61">
        <f t="shared" si="216"/>
        <v>0</v>
      </c>
      <c r="K1062" s="61">
        <f t="shared" si="217"/>
        <v>0</v>
      </c>
      <c r="L1062" s="61">
        <f t="shared" si="218"/>
        <v>0</v>
      </c>
      <c r="M1062" s="61">
        <f t="shared" ca="1" si="223"/>
        <v>-5.1675284330729718E-3</v>
      </c>
      <c r="N1062" s="61">
        <f t="shared" ca="1" si="219"/>
        <v>0</v>
      </c>
      <c r="O1062" s="177">
        <f t="shared" ca="1" si="220"/>
        <v>0</v>
      </c>
      <c r="P1062" s="61">
        <f t="shared" ca="1" si="221"/>
        <v>0</v>
      </c>
      <c r="Q1062" s="61">
        <f t="shared" ca="1" si="222"/>
        <v>0</v>
      </c>
      <c r="R1062">
        <f t="shared" ca="1" si="224"/>
        <v>5.1675284330729718E-3</v>
      </c>
    </row>
    <row r="1063" spans="3:18">
      <c r="C1063" s="174"/>
      <c r="D1063" s="176">
        <f t="shared" si="212"/>
        <v>0</v>
      </c>
      <c r="E1063" s="176">
        <f t="shared" si="212"/>
        <v>0</v>
      </c>
      <c r="F1063" s="61">
        <f t="shared" si="213"/>
        <v>0</v>
      </c>
      <c r="G1063" s="61">
        <f t="shared" si="213"/>
        <v>0</v>
      </c>
      <c r="H1063" s="61">
        <f t="shared" si="214"/>
        <v>0</v>
      </c>
      <c r="I1063" s="61">
        <f t="shared" si="215"/>
        <v>0</v>
      </c>
      <c r="J1063" s="61">
        <f t="shared" si="216"/>
        <v>0</v>
      </c>
      <c r="K1063" s="61">
        <f t="shared" si="217"/>
        <v>0</v>
      </c>
      <c r="L1063" s="61">
        <f t="shared" si="218"/>
        <v>0</v>
      </c>
      <c r="M1063" s="61">
        <f t="shared" ca="1" si="223"/>
        <v>-5.1675284330729718E-3</v>
      </c>
      <c r="N1063" s="61">
        <f t="shared" ca="1" si="219"/>
        <v>0</v>
      </c>
      <c r="O1063" s="177">
        <f t="shared" ca="1" si="220"/>
        <v>0</v>
      </c>
      <c r="P1063" s="61">
        <f t="shared" ca="1" si="221"/>
        <v>0</v>
      </c>
      <c r="Q1063" s="61">
        <f t="shared" ca="1" si="222"/>
        <v>0</v>
      </c>
      <c r="R1063">
        <f t="shared" ca="1" si="224"/>
        <v>5.1675284330729718E-3</v>
      </c>
    </row>
    <row r="1064" spans="3:18">
      <c r="C1064" s="174"/>
      <c r="D1064" s="176">
        <f t="shared" si="212"/>
        <v>0</v>
      </c>
      <c r="E1064" s="176">
        <f t="shared" si="212"/>
        <v>0</v>
      </c>
      <c r="F1064" s="61">
        <f t="shared" si="213"/>
        <v>0</v>
      </c>
      <c r="G1064" s="61">
        <f t="shared" si="213"/>
        <v>0</v>
      </c>
      <c r="H1064" s="61">
        <f t="shared" si="214"/>
        <v>0</v>
      </c>
      <c r="I1064" s="61">
        <f t="shared" si="215"/>
        <v>0</v>
      </c>
      <c r="J1064" s="61">
        <f t="shared" si="216"/>
        <v>0</v>
      </c>
      <c r="K1064" s="61">
        <f t="shared" si="217"/>
        <v>0</v>
      </c>
      <c r="L1064" s="61">
        <f t="shared" si="218"/>
        <v>0</v>
      </c>
      <c r="M1064" s="61">
        <f t="shared" ca="1" si="223"/>
        <v>-5.1675284330729718E-3</v>
      </c>
      <c r="N1064" s="61">
        <f t="shared" ca="1" si="219"/>
        <v>0</v>
      </c>
      <c r="O1064" s="177">
        <f t="shared" ca="1" si="220"/>
        <v>0</v>
      </c>
      <c r="P1064" s="61">
        <f t="shared" ca="1" si="221"/>
        <v>0</v>
      </c>
      <c r="Q1064" s="61">
        <f t="shared" ca="1" si="222"/>
        <v>0</v>
      </c>
      <c r="R1064">
        <f t="shared" ca="1" si="224"/>
        <v>5.1675284330729718E-3</v>
      </c>
    </row>
    <row r="1065" spans="3:18">
      <c r="C1065" s="174"/>
      <c r="D1065" s="176">
        <f t="shared" si="212"/>
        <v>0</v>
      </c>
      <c r="E1065" s="176">
        <f t="shared" si="212"/>
        <v>0</v>
      </c>
      <c r="F1065" s="61">
        <f t="shared" si="213"/>
        <v>0</v>
      </c>
      <c r="G1065" s="61">
        <f t="shared" si="213"/>
        <v>0</v>
      </c>
      <c r="H1065" s="61">
        <f t="shared" si="214"/>
        <v>0</v>
      </c>
      <c r="I1065" s="61">
        <f t="shared" si="215"/>
        <v>0</v>
      </c>
      <c r="J1065" s="61">
        <f t="shared" si="216"/>
        <v>0</v>
      </c>
      <c r="K1065" s="61">
        <f t="shared" si="217"/>
        <v>0</v>
      </c>
      <c r="L1065" s="61">
        <f t="shared" si="218"/>
        <v>0</v>
      </c>
      <c r="M1065" s="61">
        <f t="shared" ca="1" si="223"/>
        <v>-5.1675284330729718E-3</v>
      </c>
      <c r="N1065" s="61">
        <f t="shared" ca="1" si="219"/>
        <v>0</v>
      </c>
      <c r="O1065" s="177">
        <f t="shared" ca="1" si="220"/>
        <v>0</v>
      </c>
      <c r="P1065" s="61">
        <f t="shared" ca="1" si="221"/>
        <v>0</v>
      </c>
      <c r="Q1065" s="61">
        <f t="shared" ca="1" si="222"/>
        <v>0</v>
      </c>
      <c r="R1065">
        <f t="shared" ca="1" si="224"/>
        <v>5.1675284330729718E-3</v>
      </c>
    </row>
    <row r="1066" spans="3:18">
      <c r="C1066" s="174"/>
      <c r="D1066" s="176">
        <f t="shared" si="212"/>
        <v>0</v>
      </c>
      <c r="E1066" s="176">
        <f t="shared" si="212"/>
        <v>0</v>
      </c>
      <c r="F1066" s="61">
        <f t="shared" si="213"/>
        <v>0</v>
      </c>
      <c r="G1066" s="61">
        <f t="shared" si="213"/>
        <v>0</v>
      </c>
      <c r="H1066" s="61">
        <f t="shared" si="214"/>
        <v>0</v>
      </c>
      <c r="I1066" s="61">
        <f t="shared" si="215"/>
        <v>0</v>
      </c>
      <c r="J1066" s="61">
        <f t="shared" si="216"/>
        <v>0</v>
      </c>
      <c r="K1066" s="61">
        <f t="shared" si="217"/>
        <v>0</v>
      </c>
      <c r="L1066" s="61">
        <f t="shared" si="218"/>
        <v>0</v>
      </c>
      <c r="M1066" s="61">
        <f t="shared" ca="1" si="223"/>
        <v>-5.1675284330729718E-3</v>
      </c>
      <c r="N1066" s="61">
        <f t="shared" ca="1" si="219"/>
        <v>0</v>
      </c>
      <c r="O1066" s="177">
        <f t="shared" ca="1" si="220"/>
        <v>0</v>
      </c>
      <c r="P1066" s="61">
        <f t="shared" ca="1" si="221"/>
        <v>0</v>
      </c>
      <c r="Q1066" s="61">
        <f t="shared" ca="1" si="222"/>
        <v>0</v>
      </c>
      <c r="R1066">
        <f t="shared" ca="1" si="224"/>
        <v>5.1675284330729718E-3</v>
      </c>
    </row>
    <row r="1067" spans="3:18">
      <c r="C1067" s="174"/>
      <c r="D1067" s="176">
        <f t="shared" si="212"/>
        <v>0</v>
      </c>
      <c r="E1067" s="176">
        <f t="shared" si="212"/>
        <v>0</v>
      </c>
      <c r="F1067" s="61">
        <f t="shared" si="213"/>
        <v>0</v>
      </c>
      <c r="G1067" s="61">
        <f t="shared" si="213"/>
        <v>0</v>
      </c>
      <c r="H1067" s="61">
        <f t="shared" si="214"/>
        <v>0</v>
      </c>
      <c r="I1067" s="61">
        <f t="shared" si="215"/>
        <v>0</v>
      </c>
      <c r="J1067" s="61">
        <f t="shared" si="216"/>
        <v>0</v>
      </c>
      <c r="K1067" s="61">
        <f t="shared" si="217"/>
        <v>0</v>
      </c>
      <c r="L1067" s="61">
        <f t="shared" si="218"/>
        <v>0</v>
      </c>
      <c r="M1067" s="61">
        <f t="shared" ca="1" si="223"/>
        <v>-5.1675284330729718E-3</v>
      </c>
      <c r="N1067" s="61">
        <f t="shared" ca="1" si="219"/>
        <v>0</v>
      </c>
      <c r="O1067" s="177">
        <f t="shared" ca="1" si="220"/>
        <v>0</v>
      </c>
      <c r="P1067" s="61">
        <f t="shared" ca="1" si="221"/>
        <v>0</v>
      </c>
      <c r="Q1067" s="61">
        <f t="shared" ca="1" si="222"/>
        <v>0</v>
      </c>
      <c r="R1067">
        <f t="shared" ca="1" si="224"/>
        <v>5.1675284330729718E-3</v>
      </c>
    </row>
    <row r="1068" spans="3:18">
      <c r="C1068" s="174"/>
      <c r="D1068" s="176">
        <f t="shared" si="212"/>
        <v>0</v>
      </c>
      <c r="E1068" s="176">
        <f t="shared" si="212"/>
        <v>0</v>
      </c>
      <c r="F1068" s="61">
        <f t="shared" si="213"/>
        <v>0</v>
      </c>
      <c r="G1068" s="61">
        <f t="shared" si="213"/>
        <v>0</v>
      </c>
      <c r="H1068" s="61">
        <f t="shared" si="214"/>
        <v>0</v>
      </c>
      <c r="I1068" s="61">
        <f t="shared" si="215"/>
        <v>0</v>
      </c>
      <c r="J1068" s="61">
        <f t="shared" si="216"/>
        <v>0</v>
      </c>
      <c r="K1068" s="61">
        <f t="shared" si="217"/>
        <v>0</v>
      </c>
      <c r="L1068" s="61">
        <f t="shared" si="218"/>
        <v>0</v>
      </c>
      <c r="M1068" s="61">
        <f t="shared" ca="1" si="223"/>
        <v>-5.1675284330729718E-3</v>
      </c>
      <c r="N1068" s="61">
        <f t="shared" ca="1" si="219"/>
        <v>0</v>
      </c>
      <c r="O1068" s="177">
        <f t="shared" ca="1" si="220"/>
        <v>0</v>
      </c>
      <c r="P1068" s="61">
        <f t="shared" ca="1" si="221"/>
        <v>0</v>
      </c>
      <c r="Q1068" s="61">
        <f t="shared" ca="1" si="222"/>
        <v>0</v>
      </c>
      <c r="R1068">
        <f t="shared" ca="1" si="224"/>
        <v>5.1675284330729718E-3</v>
      </c>
    </row>
    <row r="1069" spans="3:18">
      <c r="C1069" s="174"/>
      <c r="D1069" s="176">
        <f t="shared" si="212"/>
        <v>0</v>
      </c>
      <c r="E1069" s="176">
        <f t="shared" si="212"/>
        <v>0</v>
      </c>
      <c r="F1069" s="61">
        <f t="shared" si="213"/>
        <v>0</v>
      </c>
      <c r="G1069" s="61">
        <f t="shared" si="213"/>
        <v>0</v>
      </c>
      <c r="H1069" s="61">
        <f t="shared" si="214"/>
        <v>0</v>
      </c>
      <c r="I1069" s="61">
        <f t="shared" si="215"/>
        <v>0</v>
      </c>
      <c r="J1069" s="61">
        <f t="shared" si="216"/>
        <v>0</v>
      </c>
      <c r="K1069" s="61">
        <f t="shared" si="217"/>
        <v>0</v>
      </c>
      <c r="L1069" s="61">
        <f t="shared" si="218"/>
        <v>0</v>
      </c>
      <c r="M1069" s="61">
        <f t="shared" ca="1" si="223"/>
        <v>-5.1675284330729718E-3</v>
      </c>
      <c r="N1069" s="61">
        <f t="shared" ca="1" si="219"/>
        <v>0</v>
      </c>
      <c r="O1069" s="177">
        <f t="shared" ca="1" si="220"/>
        <v>0</v>
      </c>
      <c r="P1069" s="61">
        <f t="shared" ca="1" si="221"/>
        <v>0</v>
      </c>
      <c r="Q1069" s="61">
        <f t="shared" ca="1" si="222"/>
        <v>0</v>
      </c>
      <c r="R1069">
        <f t="shared" ca="1" si="224"/>
        <v>5.1675284330729718E-3</v>
      </c>
    </row>
    <row r="1070" spans="3:18">
      <c r="C1070" s="174"/>
      <c r="D1070" s="176">
        <f t="shared" si="212"/>
        <v>0</v>
      </c>
      <c r="E1070" s="176">
        <f t="shared" si="212"/>
        <v>0</v>
      </c>
      <c r="F1070" s="61">
        <f t="shared" si="213"/>
        <v>0</v>
      </c>
      <c r="G1070" s="61">
        <f t="shared" si="213"/>
        <v>0</v>
      </c>
      <c r="H1070" s="61">
        <f t="shared" si="214"/>
        <v>0</v>
      </c>
      <c r="I1070" s="61">
        <f t="shared" si="215"/>
        <v>0</v>
      </c>
      <c r="J1070" s="61">
        <f t="shared" si="216"/>
        <v>0</v>
      </c>
      <c r="K1070" s="61">
        <f t="shared" si="217"/>
        <v>0</v>
      </c>
      <c r="L1070" s="61">
        <f t="shared" si="218"/>
        <v>0</v>
      </c>
      <c r="M1070" s="61">
        <f t="shared" ca="1" si="223"/>
        <v>-5.1675284330729718E-3</v>
      </c>
      <c r="N1070" s="61">
        <f t="shared" ca="1" si="219"/>
        <v>0</v>
      </c>
      <c r="O1070" s="177">
        <f t="shared" ca="1" si="220"/>
        <v>0</v>
      </c>
      <c r="P1070" s="61">
        <f t="shared" ca="1" si="221"/>
        <v>0</v>
      </c>
      <c r="Q1070" s="61">
        <f t="shared" ca="1" si="222"/>
        <v>0</v>
      </c>
      <c r="R1070">
        <f t="shared" ca="1" si="224"/>
        <v>5.1675284330729718E-3</v>
      </c>
    </row>
    <row r="1071" spans="3:18">
      <c r="C1071" s="174"/>
      <c r="D1071" s="176">
        <f t="shared" si="212"/>
        <v>0</v>
      </c>
      <c r="E1071" s="176">
        <f t="shared" si="212"/>
        <v>0</v>
      </c>
      <c r="F1071" s="61">
        <f t="shared" si="213"/>
        <v>0</v>
      </c>
      <c r="G1071" s="61">
        <f t="shared" si="213"/>
        <v>0</v>
      </c>
      <c r="H1071" s="61">
        <f t="shared" si="214"/>
        <v>0</v>
      </c>
      <c r="I1071" s="61">
        <f t="shared" si="215"/>
        <v>0</v>
      </c>
      <c r="J1071" s="61">
        <f t="shared" si="216"/>
        <v>0</v>
      </c>
      <c r="K1071" s="61">
        <f t="shared" si="217"/>
        <v>0</v>
      </c>
      <c r="L1071" s="61">
        <f t="shared" si="218"/>
        <v>0</v>
      </c>
      <c r="M1071" s="61">
        <f t="shared" ca="1" si="223"/>
        <v>-5.1675284330729718E-3</v>
      </c>
      <c r="N1071" s="61">
        <f t="shared" ca="1" si="219"/>
        <v>0</v>
      </c>
      <c r="O1071" s="177">
        <f t="shared" ca="1" si="220"/>
        <v>0</v>
      </c>
      <c r="P1071" s="61">
        <f t="shared" ca="1" si="221"/>
        <v>0</v>
      </c>
      <c r="Q1071" s="61">
        <f t="shared" ca="1" si="222"/>
        <v>0</v>
      </c>
      <c r="R1071">
        <f t="shared" ca="1" si="224"/>
        <v>5.1675284330729718E-3</v>
      </c>
    </row>
    <row r="1072" spans="3:18">
      <c r="C1072" s="174"/>
      <c r="D1072" s="176">
        <f t="shared" si="212"/>
        <v>0</v>
      </c>
      <c r="E1072" s="176">
        <f t="shared" si="212"/>
        <v>0</v>
      </c>
      <c r="F1072" s="61">
        <f t="shared" si="213"/>
        <v>0</v>
      </c>
      <c r="G1072" s="61">
        <f t="shared" si="213"/>
        <v>0</v>
      </c>
      <c r="H1072" s="61">
        <f t="shared" si="214"/>
        <v>0</v>
      </c>
      <c r="I1072" s="61">
        <f t="shared" si="215"/>
        <v>0</v>
      </c>
      <c r="J1072" s="61">
        <f t="shared" si="216"/>
        <v>0</v>
      </c>
      <c r="K1072" s="61">
        <f t="shared" si="217"/>
        <v>0</v>
      </c>
      <c r="L1072" s="61">
        <f t="shared" si="218"/>
        <v>0</v>
      </c>
      <c r="M1072" s="61">
        <f t="shared" ca="1" si="223"/>
        <v>-5.1675284330729718E-3</v>
      </c>
      <c r="N1072" s="61">
        <f t="shared" ca="1" si="219"/>
        <v>0</v>
      </c>
      <c r="O1072" s="177">
        <f t="shared" ca="1" si="220"/>
        <v>0</v>
      </c>
      <c r="P1072" s="61">
        <f t="shared" ca="1" si="221"/>
        <v>0</v>
      </c>
      <c r="Q1072" s="61">
        <f t="shared" ca="1" si="222"/>
        <v>0</v>
      </c>
      <c r="R1072">
        <f t="shared" ca="1" si="224"/>
        <v>5.1675284330729718E-3</v>
      </c>
    </row>
    <row r="1073" spans="3:18">
      <c r="C1073" s="174"/>
      <c r="D1073" s="176">
        <f t="shared" si="212"/>
        <v>0</v>
      </c>
      <c r="E1073" s="176">
        <f t="shared" si="212"/>
        <v>0</v>
      </c>
      <c r="F1073" s="61">
        <f t="shared" si="213"/>
        <v>0</v>
      </c>
      <c r="G1073" s="61">
        <f t="shared" si="213"/>
        <v>0</v>
      </c>
      <c r="H1073" s="61">
        <f t="shared" si="214"/>
        <v>0</v>
      </c>
      <c r="I1073" s="61">
        <f t="shared" si="215"/>
        <v>0</v>
      </c>
      <c r="J1073" s="61">
        <f t="shared" si="216"/>
        <v>0</v>
      </c>
      <c r="K1073" s="61">
        <f t="shared" si="217"/>
        <v>0</v>
      </c>
      <c r="L1073" s="61">
        <f t="shared" si="218"/>
        <v>0</v>
      </c>
      <c r="M1073" s="61">
        <f t="shared" ca="1" si="223"/>
        <v>-5.1675284330729718E-3</v>
      </c>
      <c r="N1073" s="61">
        <f t="shared" ca="1" si="219"/>
        <v>0</v>
      </c>
      <c r="O1073" s="177">
        <f t="shared" ca="1" si="220"/>
        <v>0</v>
      </c>
      <c r="P1073" s="61">
        <f t="shared" ca="1" si="221"/>
        <v>0</v>
      </c>
      <c r="Q1073" s="61">
        <f t="shared" ca="1" si="222"/>
        <v>0</v>
      </c>
      <c r="R1073">
        <f t="shared" ca="1" si="224"/>
        <v>5.1675284330729718E-3</v>
      </c>
    </row>
    <row r="1074" spans="3:18">
      <c r="C1074" s="174"/>
      <c r="D1074" s="176">
        <f t="shared" si="212"/>
        <v>0</v>
      </c>
      <c r="E1074" s="176">
        <f t="shared" si="212"/>
        <v>0</v>
      </c>
      <c r="F1074" s="61">
        <f t="shared" si="213"/>
        <v>0</v>
      </c>
      <c r="G1074" s="61">
        <f t="shared" si="213"/>
        <v>0</v>
      </c>
      <c r="H1074" s="61">
        <f t="shared" si="214"/>
        <v>0</v>
      </c>
      <c r="I1074" s="61">
        <f t="shared" si="215"/>
        <v>0</v>
      </c>
      <c r="J1074" s="61">
        <f t="shared" si="216"/>
        <v>0</v>
      </c>
      <c r="K1074" s="61">
        <f t="shared" si="217"/>
        <v>0</v>
      </c>
      <c r="L1074" s="61">
        <f t="shared" si="218"/>
        <v>0</v>
      </c>
      <c r="M1074" s="61">
        <f t="shared" ca="1" si="223"/>
        <v>-5.1675284330729718E-3</v>
      </c>
      <c r="N1074" s="61">
        <f t="shared" ca="1" si="219"/>
        <v>0</v>
      </c>
      <c r="O1074" s="177">
        <f t="shared" ca="1" si="220"/>
        <v>0</v>
      </c>
      <c r="P1074" s="61">
        <f t="shared" ca="1" si="221"/>
        <v>0</v>
      </c>
      <c r="Q1074" s="61">
        <f t="shared" ca="1" si="222"/>
        <v>0</v>
      </c>
      <c r="R1074">
        <f t="shared" ca="1" si="224"/>
        <v>5.1675284330729718E-3</v>
      </c>
    </row>
    <row r="1075" spans="3:18">
      <c r="C1075" s="174"/>
      <c r="D1075" s="176">
        <f t="shared" si="212"/>
        <v>0</v>
      </c>
      <c r="E1075" s="176">
        <f t="shared" si="212"/>
        <v>0</v>
      </c>
      <c r="F1075" s="61">
        <f t="shared" si="213"/>
        <v>0</v>
      </c>
      <c r="G1075" s="61">
        <f t="shared" si="213"/>
        <v>0</v>
      </c>
      <c r="H1075" s="61">
        <f t="shared" si="214"/>
        <v>0</v>
      </c>
      <c r="I1075" s="61">
        <f t="shared" si="215"/>
        <v>0</v>
      </c>
      <c r="J1075" s="61">
        <f t="shared" si="216"/>
        <v>0</v>
      </c>
      <c r="K1075" s="61">
        <f t="shared" si="217"/>
        <v>0</v>
      </c>
      <c r="L1075" s="61">
        <f t="shared" si="218"/>
        <v>0</v>
      </c>
      <c r="M1075" s="61">
        <f t="shared" ca="1" si="223"/>
        <v>-5.1675284330729718E-3</v>
      </c>
      <c r="N1075" s="61">
        <f t="shared" ca="1" si="219"/>
        <v>0</v>
      </c>
      <c r="O1075" s="177">
        <f t="shared" ca="1" si="220"/>
        <v>0</v>
      </c>
      <c r="P1075" s="61">
        <f t="shared" ca="1" si="221"/>
        <v>0</v>
      </c>
      <c r="Q1075" s="61">
        <f t="shared" ca="1" si="222"/>
        <v>0</v>
      </c>
      <c r="R1075">
        <f t="shared" ca="1" si="224"/>
        <v>5.1675284330729718E-3</v>
      </c>
    </row>
    <row r="1076" spans="3:18">
      <c r="C1076" s="174"/>
      <c r="D1076" s="176">
        <f t="shared" si="212"/>
        <v>0</v>
      </c>
      <c r="E1076" s="176">
        <f t="shared" si="212"/>
        <v>0</v>
      </c>
      <c r="F1076" s="61">
        <f t="shared" si="213"/>
        <v>0</v>
      </c>
      <c r="G1076" s="61">
        <f t="shared" si="213"/>
        <v>0</v>
      </c>
      <c r="H1076" s="61">
        <f t="shared" si="214"/>
        <v>0</v>
      </c>
      <c r="I1076" s="61">
        <f t="shared" si="215"/>
        <v>0</v>
      </c>
      <c r="J1076" s="61">
        <f t="shared" si="216"/>
        <v>0</v>
      </c>
      <c r="K1076" s="61">
        <f t="shared" si="217"/>
        <v>0</v>
      </c>
      <c r="L1076" s="61">
        <f t="shared" si="218"/>
        <v>0</v>
      </c>
      <c r="M1076" s="61">
        <f t="shared" ca="1" si="223"/>
        <v>-5.1675284330729718E-3</v>
      </c>
      <c r="N1076" s="61">
        <f t="shared" ca="1" si="219"/>
        <v>0</v>
      </c>
      <c r="O1076" s="177">
        <f t="shared" ca="1" si="220"/>
        <v>0</v>
      </c>
      <c r="P1076" s="61">
        <f t="shared" ca="1" si="221"/>
        <v>0</v>
      </c>
      <c r="Q1076" s="61">
        <f t="shared" ca="1" si="222"/>
        <v>0</v>
      </c>
      <c r="R1076">
        <f t="shared" ca="1" si="224"/>
        <v>5.1675284330729718E-3</v>
      </c>
    </row>
    <row r="1077" spans="3:18">
      <c r="C1077" s="174"/>
      <c r="D1077" s="176">
        <f t="shared" si="212"/>
        <v>0</v>
      </c>
      <c r="E1077" s="176">
        <f t="shared" si="212"/>
        <v>0</v>
      </c>
      <c r="F1077" s="61">
        <f t="shared" si="213"/>
        <v>0</v>
      </c>
      <c r="G1077" s="61">
        <f t="shared" si="213"/>
        <v>0</v>
      </c>
      <c r="H1077" s="61">
        <f t="shared" si="214"/>
        <v>0</v>
      </c>
      <c r="I1077" s="61">
        <f t="shared" si="215"/>
        <v>0</v>
      </c>
      <c r="J1077" s="61">
        <f t="shared" si="216"/>
        <v>0</v>
      </c>
      <c r="K1077" s="61">
        <f t="shared" si="217"/>
        <v>0</v>
      </c>
      <c r="L1077" s="61">
        <f t="shared" si="218"/>
        <v>0</v>
      </c>
      <c r="M1077" s="61">
        <f t="shared" ca="1" si="223"/>
        <v>-5.1675284330729718E-3</v>
      </c>
      <c r="N1077" s="61">
        <f t="shared" ca="1" si="219"/>
        <v>0</v>
      </c>
      <c r="O1077" s="177">
        <f t="shared" ca="1" si="220"/>
        <v>0</v>
      </c>
      <c r="P1077" s="61">
        <f t="shared" ca="1" si="221"/>
        <v>0</v>
      </c>
      <c r="Q1077" s="61">
        <f t="shared" ca="1" si="222"/>
        <v>0</v>
      </c>
      <c r="R1077">
        <f t="shared" ca="1" si="224"/>
        <v>5.1675284330729718E-3</v>
      </c>
    </row>
    <row r="1078" spans="3:18">
      <c r="C1078" s="174"/>
      <c r="D1078" s="176">
        <f t="shared" si="212"/>
        <v>0</v>
      </c>
      <c r="E1078" s="176">
        <f t="shared" si="212"/>
        <v>0</v>
      </c>
      <c r="F1078" s="61">
        <f t="shared" si="213"/>
        <v>0</v>
      </c>
      <c r="G1078" s="61">
        <f t="shared" si="213"/>
        <v>0</v>
      </c>
      <c r="H1078" s="61">
        <f t="shared" si="214"/>
        <v>0</v>
      </c>
      <c r="I1078" s="61">
        <f t="shared" si="215"/>
        <v>0</v>
      </c>
      <c r="J1078" s="61">
        <f t="shared" si="216"/>
        <v>0</v>
      </c>
      <c r="K1078" s="61">
        <f t="shared" si="217"/>
        <v>0</v>
      </c>
      <c r="L1078" s="61">
        <f t="shared" si="218"/>
        <v>0</v>
      </c>
      <c r="M1078" s="61">
        <f t="shared" ca="1" si="223"/>
        <v>-5.1675284330729718E-3</v>
      </c>
      <c r="N1078" s="61">
        <f t="shared" ca="1" si="219"/>
        <v>0</v>
      </c>
      <c r="O1078" s="177">
        <f t="shared" ca="1" si="220"/>
        <v>0</v>
      </c>
      <c r="P1078" s="61">
        <f t="shared" ca="1" si="221"/>
        <v>0</v>
      </c>
      <c r="Q1078" s="61">
        <f t="shared" ca="1" si="222"/>
        <v>0</v>
      </c>
      <c r="R1078">
        <f t="shared" ca="1" si="224"/>
        <v>5.1675284330729718E-3</v>
      </c>
    </row>
    <row r="1079" spans="3:18">
      <c r="C1079" s="174"/>
      <c r="D1079" s="176">
        <f t="shared" si="212"/>
        <v>0</v>
      </c>
      <c r="E1079" s="176">
        <f t="shared" si="212"/>
        <v>0</v>
      </c>
      <c r="F1079" s="61">
        <f t="shared" si="213"/>
        <v>0</v>
      </c>
      <c r="G1079" s="61">
        <f t="shared" si="213"/>
        <v>0</v>
      </c>
      <c r="H1079" s="61">
        <f t="shared" si="214"/>
        <v>0</v>
      </c>
      <c r="I1079" s="61">
        <f t="shared" si="215"/>
        <v>0</v>
      </c>
      <c r="J1079" s="61">
        <f t="shared" si="216"/>
        <v>0</v>
      </c>
      <c r="K1079" s="61">
        <f t="shared" si="217"/>
        <v>0</v>
      </c>
      <c r="L1079" s="61">
        <f t="shared" si="218"/>
        <v>0</v>
      </c>
      <c r="M1079" s="61">
        <f t="shared" ca="1" si="223"/>
        <v>-5.1675284330729718E-3</v>
      </c>
      <c r="N1079" s="61">
        <f t="shared" ca="1" si="219"/>
        <v>0</v>
      </c>
      <c r="O1079" s="177">
        <f t="shared" ca="1" si="220"/>
        <v>0</v>
      </c>
      <c r="P1079" s="61">
        <f t="shared" ca="1" si="221"/>
        <v>0</v>
      </c>
      <c r="Q1079" s="61">
        <f t="shared" ca="1" si="222"/>
        <v>0</v>
      </c>
      <c r="R1079">
        <f t="shared" ca="1" si="224"/>
        <v>5.1675284330729718E-3</v>
      </c>
    </row>
    <row r="1080" spans="3:18">
      <c r="C1080" s="174"/>
      <c r="D1080" s="176">
        <f t="shared" si="212"/>
        <v>0</v>
      </c>
      <c r="E1080" s="176">
        <f t="shared" si="212"/>
        <v>0</v>
      </c>
      <c r="F1080" s="61">
        <f t="shared" si="213"/>
        <v>0</v>
      </c>
      <c r="G1080" s="61">
        <f t="shared" si="213"/>
        <v>0</v>
      </c>
      <c r="H1080" s="61">
        <f t="shared" si="214"/>
        <v>0</v>
      </c>
      <c r="I1080" s="61">
        <f t="shared" si="215"/>
        <v>0</v>
      </c>
      <c r="J1080" s="61">
        <f t="shared" si="216"/>
        <v>0</v>
      </c>
      <c r="K1080" s="61">
        <f t="shared" si="217"/>
        <v>0</v>
      </c>
      <c r="L1080" s="61">
        <f t="shared" si="218"/>
        <v>0</v>
      </c>
      <c r="M1080" s="61">
        <f t="shared" ca="1" si="223"/>
        <v>-5.1675284330729718E-3</v>
      </c>
      <c r="N1080" s="61">
        <f t="shared" ca="1" si="219"/>
        <v>0</v>
      </c>
      <c r="O1080" s="177">
        <f t="shared" ca="1" si="220"/>
        <v>0</v>
      </c>
      <c r="P1080" s="61">
        <f t="shared" ca="1" si="221"/>
        <v>0</v>
      </c>
      <c r="Q1080" s="61">
        <f t="shared" ca="1" si="222"/>
        <v>0</v>
      </c>
      <c r="R1080">
        <f t="shared" ca="1" si="224"/>
        <v>5.1675284330729718E-3</v>
      </c>
    </row>
    <row r="1081" spans="3:18">
      <c r="C1081" s="174"/>
      <c r="D1081" s="176">
        <f t="shared" si="212"/>
        <v>0</v>
      </c>
      <c r="E1081" s="176">
        <f t="shared" si="212"/>
        <v>0</v>
      </c>
      <c r="F1081" s="61">
        <f t="shared" si="213"/>
        <v>0</v>
      </c>
      <c r="G1081" s="61">
        <f t="shared" si="213"/>
        <v>0</v>
      </c>
      <c r="H1081" s="61">
        <f t="shared" si="214"/>
        <v>0</v>
      </c>
      <c r="I1081" s="61">
        <f t="shared" si="215"/>
        <v>0</v>
      </c>
      <c r="J1081" s="61">
        <f t="shared" si="216"/>
        <v>0</v>
      </c>
      <c r="K1081" s="61">
        <f t="shared" si="217"/>
        <v>0</v>
      </c>
      <c r="L1081" s="61">
        <f t="shared" si="218"/>
        <v>0</v>
      </c>
      <c r="M1081" s="61">
        <f t="shared" ca="1" si="223"/>
        <v>-5.1675284330729718E-3</v>
      </c>
      <c r="N1081" s="61">
        <f t="shared" ca="1" si="219"/>
        <v>0</v>
      </c>
      <c r="O1081" s="177">
        <f t="shared" ca="1" si="220"/>
        <v>0</v>
      </c>
      <c r="P1081" s="61">
        <f t="shared" ca="1" si="221"/>
        <v>0</v>
      </c>
      <c r="Q1081" s="61">
        <f t="shared" ca="1" si="222"/>
        <v>0</v>
      </c>
      <c r="R1081">
        <f t="shared" ca="1" si="224"/>
        <v>5.1675284330729718E-3</v>
      </c>
    </row>
    <row r="1082" spans="3:18">
      <c r="C1082" s="174"/>
      <c r="D1082" s="176">
        <f t="shared" si="212"/>
        <v>0</v>
      </c>
      <c r="E1082" s="176">
        <f t="shared" si="212"/>
        <v>0</v>
      </c>
      <c r="F1082" s="61">
        <f t="shared" si="213"/>
        <v>0</v>
      </c>
      <c r="G1082" s="61">
        <f t="shared" si="213"/>
        <v>0</v>
      </c>
      <c r="H1082" s="61">
        <f t="shared" si="214"/>
        <v>0</v>
      </c>
      <c r="I1082" s="61">
        <f t="shared" si="215"/>
        <v>0</v>
      </c>
      <c r="J1082" s="61">
        <f t="shared" si="216"/>
        <v>0</v>
      </c>
      <c r="K1082" s="61">
        <f t="shared" si="217"/>
        <v>0</v>
      </c>
      <c r="L1082" s="61">
        <f t="shared" si="218"/>
        <v>0</v>
      </c>
      <c r="M1082" s="61">
        <f t="shared" ca="1" si="223"/>
        <v>-5.1675284330729718E-3</v>
      </c>
      <c r="N1082" s="61">
        <f t="shared" ca="1" si="219"/>
        <v>0</v>
      </c>
      <c r="O1082" s="177">
        <f t="shared" ca="1" si="220"/>
        <v>0</v>
      </c>
      <c r="P1082" s="61">
        <f t="shared" ca="1" si="221"/>
        <v>0</v>
      </c>
      <c r="Q1082" s="61">
        <f t="shared" ca="1" si="222"/>
        <v>0</v>
      </c>
      <c r="R1082">
        <f t="shared" ca="1" si="224"/>
        <v>5.1675284330729718E-3</v>
      </c>
    </row>
    <row r="1083" spans="3:18">
      <c r="C1083" s="174"/>
      <c r="D1083" s="176">
        <f t="shared" si="212"/>
        <v>0</v>
      </c>
      <c r="E1083" s="176">
        <f t="shared" si="212"/>
        <v>0</v>
      </c>
      <c r="F1083" s="61">
        <f t="shared" si="213"/>
        <v>0</v>
      </c>
      <c r="G1083" s="61">
        <f t="shared" si="213"/>
        <v>0</v>
      </c>
      <c r="H1083" s="61">
        <f t="shared" si="214"/>
        <v>0</v>
      </c>
      <c r="I1083" s="61">
        <f t="shared" si="215"/>
        <v>0</v>
      </c>
      <c r="J1083" s="61">
        <f t="shared" si="216"/>
        <v>0</v>
      </c>
      <c r="K1083" s="61">
        <f t="shared" si="217"/>
        <v>0</v>
      </c>
      <c r="L1083" s="61">
        <f t="shared" si="218"/>
        <v>0</v>
      </c>
      <c r="M1083" s="61">
        <f t="shared" ca="1" si="223"/>
        <v>-5.1675284330729718E-3</v>
      </c>
      <c r="N1083" s="61">
        <f t="shared" ca="1" si="219"/>
        <v>0</v>
      </c>
      <c r="O1083" s="177">
        <f t="shared" ca="1" si="220"/>
        <v>0</v>
      </c>
      <c r="P1083" s="61">
        <f t="shared" ca="1" si="221"/>
        <v>0</v>
      </c>
      <c r="Q1083" s="61">
        <f t="shared" ca="1" si="222"/>
        <v>0</v>
      </c>
      <c r="R1083">
        <f t="shared" ca="1" si="224"/>
        <v>5.1675284330729718E-3</v>
      </c>
    </row>
    <row r="1084" spans="3:18">
      <c r="C1084" s="174"/>
      <c r="D1084" s="176">
        <f t="shared" si="212"/>
        <v>0</v>
      </c>
      <c r="E1084" s="176">
        <f t="shared" si="212"/>
        <v>0</v>
      </c>
      <c r="F1084" s="61">
        <f t="shared" si="213"/>
        <v>0</v>
      </c>
      <c r="G1084" s="61">
        <f t="shared" si="213"/>
        <v>0</v>
      </c>
      <c r="H1084" s="61">
        <f t="shared" si="214"/>
        <v>0</v>
      </c>
      <c r="I1084" s="61">
        <f t="shared" si="215"/>
        <v>0</v>
      </c>
      <c r="J1084" s="61">
        <f t="shared" si="216"/>
        <v>0</v>
      </c>
      <c r="K1084" s="61">
        <f t="shared" si="217"/>
        <v>0</v>
      </c>
      <c r="L1084" s="61">
        <f t="shared" si="218"/>
        <v>0</v>
      </c>
      <c r="M1084" s="61">
        <f t="shared" ca="1" si="223"/>
        <v>-5.1675284330729718E-3</v>
      </c>
      <c r="N1084" s="61">
        <f t="shared" ca="1" si="219"/>
        <v>0</v>
      </c>
      <c r="O1084" s="177">
        <f t="shared" ca="1" si="220"/>
        <v>0</v>
      </c>
      <c r="P1084" s="61">
        <f t="shared" ca="1" si="221"/>
        <v>0</v>
      </c>
      <c r="Q1084" s="61">
        <f t="shared" ca="1" si="222"/>
        <v>0</v>
      </c>
      <c r="R1084">
        <f t="shared" ca="1" si="224"/>
        <v>5.1675284330729718E-3</v>
      </c>
    </row>
    <row r="1085" spans="3:18">
      <c r="C1085" s="174"/>
      <c r="D1085" s="176">
        <f t="shared" si="212"/>
        <v>0</v>
      </c>
      <c r="E1085" s="176">
        <f t="shared" si="212"/>
        <v>0</v>
      </c>
      <c r="F1085" s="61">
        <f t="shared" si="213"/>
        <v>0</v>
      </c>
      <c r="G1085" s="61">
        <f t="shared" si="213"/>
        <v>0</v>
      </c>
      <c r="H1085" s="61">
        <f t="shared" si="214"/>
        <v>0</v>
      </c>
      <c r="I1085" s="61">
        <f t="shared" si="215"/>
        <v>0</v>
      </c>
      <c r="J1085" s="61">
        <f t="shared" si="216"/>
        <v>0</v>
      </c>
      <c r="K1085" s="61">
        <f t="shared" si="217"/>
        <v>0</v>
      </c>
      <c r="L1085" s="61">
        <f t="shared" si="218"/>
        <v>0</v>
      </c>
      <c r="M1085" s="61">
        <f t="shared" ca="1" si="223"/>
        <v>-5.1675284330729718E-3</v>
      </c>
      <c r="N1085" s="61">
        <f t="shared" ca="1" si="219"/>
        <v>0</v>
      </c>
      <c r="O1085" s="177">
        <f t="shared" ca="1" si="220"/>
        <v>0</v>
      </c>
      <c r="P1085" s="61">
        <f t="shared" ca="1" si="221"/>
        <v>0</v>
      </c>
      <c r="Q1085" s="61">
        <f t="shared" ca="1" si="222"/>
        <v>0</v>
      </c>
      <c r="R1085">
        <f t="shared" ca="1" si="224"/>
        <v>5.1675284330729718E-3</v>
      </c>
    </row>
    <row r="1086" spans="3:18">
      <c r="C1086" s="174"/>
      <c r="D1086" s="176">
        <f t="shared" si="212"/>
        <v>0</v>
      </c>
      <c r="E1086" s="176">
        <f t="shared" si="212"/>
        <v>0</v>
      </c>
      <c r="F1086" s="61">
        <f t="shared" si="213"/>
        <v>0</v>
      </c>
      <c r="G1086" s="61">
        <f t="shared" si="213"/>
        <v>0</v>
      </c>
      <c r="H1086" s="61">
        <f t="shared" si="214"/>
        <v>0</v>
      </c>
      <c r="I1086" s="61">
        <f t="shared" si="215"/>
        <v>0</v>
      </c>
      <c r="J1086" s="61">
        <f t="shared" si="216"/>
        <v>0</v>
      </c>
      <c r="K1086" s="61">
        <f t="shared" si="217"/>
        <v>0</v>
      </c>
      <c r="L1086" s="61">
        <f t="shared" si="218"/>
        <v>0</v>
      </c>
      <c r="M1086" s="61">
        <f t="shared" ca="1" si="223"/>
        <v>-5.1675284330729718E-3</v>
      </c>
      <c r="N1086" s="61">
        <f t="shared" ca="1" si="219"/>
        <v>0</v>
      </c>
      <c r="O1086" s="177">
        <f t="shared" ca="1" si="220"/>
        <v>0</v>
      </c>
      <c r="P1086" s="61">
        <f t="shared" ca="1" si="221"/>
        <v>0</v>
      </c>
      <c r="Q1086" s="61">
        <f t="shared" ca="1" si="222"/>
        <v>0</v>
      </c>
      <c r="R1086">
        <f t="shared" ca="1" si="224"/>
        <v>5.1675284330729718E-3</v>
      </c>
    </row>
    <row r="1087" spans="3:18">
      <c r="C1087" s="174"/>
      <c r="D1087" s="176">
        <f t="shared" si="212"/>
        <v>0</v>
      </c>
      <c r="E1087" s="176">
        <f t="shared" si="212"/>
        <v>0</v>
      </c>
      <c r="F1087" s="61">
        <f t="shared" si="213"/>
        <v>0</v>
      </c>
      <c r="G1087" s="61">
        <f t="shared" si="213"/>
        <v>0</v>
      </c>
      <c r="H1087" s="61">
        <f t="shared" si="214"/>
        <v>0</v>
      </c>
      <c r="I1087" s="61">
        <f t="shared" si="215"/>
        <v>0</v>
      </c>
      <c r="J1087" s="61">
        <f t="shared" si="216"/>
        <v>0</v>
      </c>
      <c r="K1087" s="61">
        <f t="shared" si="217"/>
        <v>0</v>
      </c>
      <c r="L1087" s="61">
        <f t="shared" si="218"/>
        <v>0</v>
      </c>
      <c r="M1087" s="61">
        <f t="shared" ca="1" si="223"/>
        <v>-5.1675284330729718E-3</v>
      </c>
      <c r="N1087" s="61">
        <f t="shared" ca="1" si="219"/>
        <v>0</v>
      </c>
      <c r="O1087" s="177">
        <f t="shared" ca="1" si="220"/>
        <v>0</v>
      </c>
      <c r="P1087" s="61">
        <f t="shared" ca="1" si="221"/>
        <v>0</v>
      </c>
      <c r="Q1087" s="61">
        <f t="shared" ca="1" si="222"/>
        <v>0</v>
      </c>
      <c r="R1087">
        <f t="shared" ca="1" si="224"/>
        <v>5.1675284330729718E-3</v>
      </c>
    </row>
    <row r="1088" spans="3:18">
      <c r="C1088" s="174"/>
      <c r="D1088" s="176">
        <f t="shared" si="212"/>
        <v>0</v>
      </c>
      <c r="E1088" s="176">
        <f t="shared" si="212"/>
        <v>0</v>
      </c>
      <c r="F1088" s="61">
        <f t="shared" si="213"/>
        <v>0</v>
      </c>
      <c r="G1088" s="61">
        <f t="shared" si="213"/>
        <v>0</v>
      </c>
      <c r="H1088" s="61">
        <f t="shared" si="214"/>
        <v>0</v>
      </c>
      <c r="I1088" s="61">
        <f t="shared" si="215"/>
        <v>0</v>
      </c>
      <c r="J1088" s="61">
        <f t="shared" si="216"/>
        <v>0</v>
      </c>
      <c r="K1088" s="61">
        <f t="shared" si="217"/>
        <v>0</v>
      </c>
      <c r="L1088" s="61">
        <f t="shared" si="218"/>
        <v>0</v>
      </c>
      <c r="M1088" s="61">
        <f t="shared" ca="1" si="223"/>
        <v>-5.1675284330729718E-3</v>
      </c>
      <c r="N1088" s="61">
        <f t="shared" ca="1" si="219"/>
        <v>0</v>
      </c>
      <c r="O1088" s="177">
        <f t="shared" ca="1" si="220"/>
        <v>0</v>
      </c>
      <c r="P1088" s="61">
        <f t="shared" ca="1" si="221"/>
        <v>0</v>
      </c>
      <c r="Q1088" s="61">
        <f t="shared" ca="1" si="222"/>
        <v>0</v>
      </c>
      <c r="R1088">
        <f t="shared" ca="1" si="224"/>
        <v>5.1675284330729718E-3</v>
      </c>
    </row>
    <row r="1089" spans="3:18">
      <c r="C1089" s="174"/>
      <c r="D1089" s="176">
        <f t="shared" si="212"/>
        <v>0</v>
      </c>
      <c r="E1089" s="176">
        <f t="shared" si="212"/>
        <v>0</v>
      </c>
      <c r="F1089" s="61">
        <f t="shared" si="213"/>
        <v>0</v>
      </c>
      <c r="G1089" s="61">
        <f t="shared" si="213"/>
        <v>0</v>
      </c>
      <c r="H1089" s="61">
        <f t="shared" si="214"/>
        <v>0</v>
      </c>
      <c r="I1089" s="61">
        <f t="shared" si="215"/>
        <v>0</v>
      </c>
      <c r="J1089" s="61">
        <f t="shared" si="216"/>
        <v>0</v>
      </c>
      <c r="K1089" s="61">
        <f t="shared" si="217"/>
        <v>0</v>
      </c>
      <c r="L1089" s="61">
        <f t="shared" si="218"/>
        <v>0</v>
      </c>
      <c r="M1089" s="61">
        <f t="shared" ca="1" si="223"/>
        <v>-5.1675284330729718E-3</v>
      </c>
      <c r="N1089" s="61">
        <f t="shared" ca="1" si="219"/>
        <v>0</v>
      </c>
      <c r="O1089" s="177">
        <f t="shared" ca="1" si="220"/>
        <v>0</v>
      </c>
      <c r="P1089" s="61">
        <f t="shared" ca="1" si="221"/>
        <v>0</v>
      </c>
      <c r="Q1089" s="61">
        <f t="shared" ca="1" si="222"/>
        <v>0</v>
      </c>
      <c r="R1089">
        <f t="shared" ca="1" si="224"/>
        <v>5.1675284330729718E-3</v>
      </c>
    </row>
    <row r="1090" spans="3:18">
      <c r="C1090" s="174"/>
      <c r="D1090" s="176">
        <f t="shared" si="212"/>
        <v>0</v>
      </c>
      <c r="E1090" s="176">
        <f t="shared" si="212"/>
        <v>0</v>
      </c>
      <c r="F1090" s="61">
        <f t="shared" si="213"/>
        <v>0</v>
      </c>
      <c r="G1090" s="61">
        <f t="shared" si="213"/>
        <v>0</v>
      </c>
      <c r="H1090" s="61">
        <f t="shared" si="214"/>
        <v>0</v>
      </c>
      <c r="I1090" s="61">
        <f t="shared" si="215"/>
        <v>0</v>
      </c>
      <c r="J1090" s="61">
        <f t="shared" si="216"/>
        <v>0</v>
      </c>
      <c r="K1090" s="61">
        <f t="shared" si="217"/>
        <v>0</v>
      </c>
      <c r="L1090" s="61">
        <f t="shared" si="218"/>
        <v>0</v>
      </c>
      <c r="M1090" s="61">
        <f t="shared" ca="1" si="223"/>
        <v>-5.1675284330729718E-3</v>
      </c>
      <c r="N1090" s="61">
        <f t="shared" ca="1" si="219"/>
        <v>0</v>
      </c>
      <c r="O1090" s="177">
        <f t="shared" ca="1" si="220"/>
        <v>0</v>
      </c>
      <c r="P1090" s="61">
        <f t="shared" ca="1" si="221"/>
        <v>0</v>
      </c>
      <c r="Q1090" s="61">
        <f t="shared" ca="1" si="222"/>
        <v>0</v>
      </c>
      <c r="R1090">
        <f t="shared" ca="1" si="224"/>
        <v>5.1675284330729718E-3</v>
      </c>
    </row>
    <row r="1091" spans="3:18">
      <c r="C1091" s="174"/>
      <c r="D1091" s="176">
        <f t="shared" si="212"/>
        <v>0</v>
      </c>
      <c r="E1091" s="176">
        <f t="shared" si="212"/>
        <v>0</v>
      </c>
      <c r="F1091" s="61">
        <f t="shared" si="213"/>
        <v>0</v>
      </c>
      <c r="G1091" s="61">
        <f t="shared" si="213"/>
        <v>0</v>
      </c>
      <c r="H1091" s="61">
        <f t="shared" si="214"/>
        <v>0</v>
      </c>
      <c r="I1091" s="61">
        <f t="shared" si="215"/>
        <v>0</v>
      </c>
      <c r="J1091" s="61">
        <f t="shared" si="216"/>
        <v>0</v>
      </c>
      <c r="K1091" s="61">
        <f t="shared" si="217"/>
        <v>0</v>
      </c>
      <c r="L1091" s="61">
        <f t="shared" si="218"/>
        <v>0</v>
      </c>
      <c r="M1091" s="61">
        <f t="shared" ca="1" si="223"/>
        <v>-5.1675284330729718E-3</v>
      </c>
      <c r="N1091" s="61">
        <f t="shared" ca="1" si="219"/>
        <v>0</v>
      </c>
      <c r="O1091" s="177">
        <f t="shared" ca="1" si="220"/>
        <v>0</v>
      </c>
      <c r="P1091" s="61">
        <f t="shared" ca="1" si="221"/>
        <v>0</v>
      </c>
      <c r="Q1091" s="61">
        <f t="shared" ca="1" si="222"/>
        <v>0</v>
      </c>
      <c r="R1091">
        <f t="shared" ca="1" si="224"/>
        <v>5.1675284330729718E-3</v>
      </c>
    </row>
    <row r="1092" spans="3:18">
      <c r="C1092" s="174"/>
      <c r="D1092" s="176">
        <f t="shared" si="212"/>
        <v>0</v>
      </c>
      <c r="E1092" s="176">
        <f t="shared" si="212"/>
        <v>0</v>
      </c>
      <c r="F1092" s="61">
        <f t="shared" si="213"/>
        <v>0</v>
      </c>
      <c r="G1092" s="61">
        <f t="shared" si="213"/>
        <v>0</v>
      </c>
      <c r="H1092" s="61">
        <f t="shared" si="214"/>
        <v>0</v>
      </c>
      <c r="I1092" s="61">
        <f t="shared" si="215"/>
        <v>0</v>
      </c>
      <c r="J1092" s="61">
        <f t="shared" si="216"/>
        <v>0</v>
      </c>
      <c r="K1092" s="61">
        <f t="shared" si="217"/>
        <v>0</v>
      </c>
      <c r="L1092" s="61">
        <f t="shared" si="218"/>
        <v>0</v>
      </c>
      <c r="M1092" s="61">
        <f t="shared" ca="1" si="223"/>
        <v>-5.1675284330729718E-3</v>
      </c>
      <c r="N1092" s="61">
        <f t="shared" ca="1" si="219"/>
        <v>0</v>
      </c>
      <c r="O1092" s="177">
        <f t="shared" ca="1" si="220"/>
        <v>0</v>
      </c>
      <c r="P1092" s="61">
        <f t="shared" ca="1" si="221"/>
        <v>0</v>
      </c>
      <c r="Q1092" s="61">
        <f t="shared" ca="1" si="222"/>
        <v>0</v>
      </c>
      <c r="R1092">
        <f t="shared" ca="1" si="224"/>
        <v>5.1675284330729718E-3</v>
      </c>
    </row>
    <row r="1093" spans="3:18">
      <c r="C1093" s="174"/>
      <c r="D1093" s="176">
        <f t="shared" si="212"/>
        <v>0</v>
      </c>
      <c r="E1093" s="176">
        <f t="shared" si="212"/>
        <v>0</v>
      </c>
      <c r="F1093" s="61">
        <f t="shared" si="213"/>
        <v>0</v>
      </c>
      <c r="G1093" s="61">
        <f t="shared" si="213"/>
        <v>0</v>
      </c>
      <c r="H1093" s="61">
        <f t="shared" si="214"/>
        <v>0</v>
      </c>
      <c r="I1093" s="61">
        <f t="shared" si="215"/>
        <v>0</v>
      </c>
      <c r="J1093" s="61">
        <f t="shared" si="216"/>
        <v>0</v>
      </c>
      <c r="K1093" s="61">
        <f t="shared" si="217"/>
        <v>0</v>
      </c>
      <c r="L1093" s="61">
        <f t="shared" si="218"/>
        <v>0</v>
      </c>
      <c r="M1093" s="61">
        <f t="shared" ca="1" si="223"/>
        <v>-5.1675284330729718E-3</v>
      </c>
      <c r="N1093" s="61">
        <f t="shared" ca="1" si="219"/>
        <v>0</v>
      </c>
      <c r="O1093" s="177">
        <f t="shared" ca="1" si="220"/>
        <v>0</v>
      </c>
      <c r="P1093" s="61">
        <f t="shared" ca="1" si="221"/>
        <v>0</v>
      </c>
      <c r="Q1093" s="61">
        <f t="shared" ca="1" si="222"/>
        <v>0</v>
      </c>
      <c r="R1093">
        <f t="shared" ca="1" si="224"/>
        <v>5.1675284330729718E-3</v>
      </c>
    </row>
    <row r="1094" spans="3:18">
      <c r="C1094" s="174"/>
      <c r="D1094" s="176">
        <f t="shared" si="212"/>
        <v>0</v>
      </c>
      <c r="E1094" s="176">
        <f t="shared" si="212"/>
        <v>0</v>
      </c>
      <c r="F1094" s="61">
        <f t="shared" si="213"/>
        <v>0</v>
      </c>
      <c r="G1094" s="61">
        <f t="shared" si="213"/>
        <v>0</v>
      </c>
      <c r="H1094" s="61">
        <f t="shared" si="214"/>
        <v>0</v>
      </c>
      <c r="I1094" s="61">
        <f t="shared" si="215"/>
        <v>0</v>
      </c>
      <c r="J1094" s="61">
        <f t="shared" si="216"/>
        <v>0</v>
      </c>
      <c r="K1094" s="61">
        <f t="shared" si="217"/>
        <v>0</v>
      </c>
      <c r="L1094" s="61">
        <f t="shared" si="218"/>
        <v>0</v>
      </c>
      <c r="M1094" s="61">
        <f t="shared" ca="1" si="223"/>
        <v>-5.1675284330729718E-3</v>
      </c>
      <c r="N1094" s="61">
        <f t="shared" ca="1" si="219"/>
        <v>0</v>
      </c>
      <c r="O1094" s="177">
        <f t="shared" ca="1" si="220"/>
        <v>0</v>
      </c>
      <c r="P1094" s="61">
        <f t="shared" ca="1" si="221"/>
        <v>0</v>
      </c>
      <c r="Q1094" s="61">
        <f t="shared" ca="1" si="222"/>
        <v>0</v>
      </c>
      <c r="R1094">
        <f t="shared" ca="1" si="224"/>
        <v>5.1675284330729718E-3</v>
      </c>
    </row>
    <row r="1095" spans="3:18">
      <c r="C1095" s="174"/>
      <c r="D1095" s="176">
        <f t="shared" si="212"/>
        <v>0</v>
      </c>
      <c r="E1095" s="176">
        <f t="shared" si="212"/>
        <v>0</v>
      </c>
      <c r="F1095" s="61">
        <f t="shared" si="213"/>
        <v>0</v>
      </c>
      <c r="G1095" s="61">
        <f t="shared" si="213"/>
        <v>0</v>
      </c>
      <c r="H1095" s="61">
        <f t="shared" si="214"/>
        <v>0</v>
      </c>
      <c r="I1095" s="61">
        <f t="shared" si="215"/>
        <v>0</v>
      </c>
      <c r="J1095" s="61">
        <f t="shared" si="216"/>
        <v>0</v>
      </c>
      <c r="K1095" s="61">
        <f t="shared" si="217"/>
        <v>0</v>
      </c>
      <c r="L1095" s="61">
        <f t="shared" si="218"/>
        <v>0</v>
      </c>
      <c r="M1095" s="61">
        <f t="shared" ca="1" si="223"/>
        <v>-5.1675284330729718E-3</v>
      </c>
      <c r="N1095" s="61">
        <f t="shared" ca="1" si="219"/>
        <v>0</v>
      </c>
      <c r="O1095" s="177">
        <f t="shared" ca="1" si="220"/>
        <v>0</v>
      </c>
      <c r="P1095" s="61">
        <f t="shared" ca="1" si="221"/>
        <v>0</v>
      </c>
      <c r="Q1095" s="61">
        <f t="shared" ca="1" si="222"/>
        <v>0</v>
      </c>
      <c r="R1095">
        <f t="shared" ca="1" si="224"/>
        <v>5.1675284330729718E-3</v>
      </c>
    </row>
    <row r="1096" spans="3:18">
      <c r="C1096" s="174"/>
      <c r="D1096" s="176">
        <f t="shared" si="212"/>
        <v>0</v>
      </c>
      <c r="E1096" s="176">
        <f t="shared" si="212"/>
        <v>0</v>
      </c>
      <c r="F1096" s="61">
        <f t="shared" si="213"/>
        <v>0</v>
      </c>
      <c r="G1096" s="61">
        <f t="shared" si="213"/>
        <v>0</v>
      </c>
      <c r="H1096" s="61">
        <f t="shared" si="214"/>
        <v>0</v>
      </c>
      <c r="I1096" s="61">
        <f t="shared" si="215"/>
        <v>0</v>
      </c>
      <c r="J1096" s="61">
        <f t="shared" si="216"/>
        <v>0</v>
      </c>
      <c r="K1096" s="61">
        <f t="shared" si="217"/>
        <v>0</v>
      </c>
      <c r="L1096" s="61">
        <f t="shared" si="218"/>
        <v>0</v>
      </c>
      <c r="M1096" s="61">
        <f t="shared" ca="1" si="223"/>
        <v>-5.1675284330729718E-3</v>
      </c>
      <c r="N1096" s="61">
        <f t="shared" ca="1" si="219"/>
        <v>0</v>
      </c>
      <c r="O1096" s="177">
        <f t="shared" ca="1" si="220"/>
        <v>0</v>
      </c>
      <c r="P1096" s="61">
        <f t="shared" ca="1" si="221"/>
        <v>0</v>
      </c>
      <c r="Q1096" s="61">
        <f t="shared" ca="1" si="222"/>
        <v>0</v>
      </c>
      <c r="R1096">
        <f t="shared" ca="1" si="224"/>
        <v>5.1675284330729718E-3</v>
      </c>
    </row>
    <row r="1097" spans="3:18">
      <c r="C1097" s="174"/>
      <c r="D1097" s="176">
        <f t="shared" si="212"/>
        <v>0</v>
      </c>
      <c r="E1097" s="176">
        <f t="shared" si="212"/>
        <v>0</v>
      </c>
      <c r="F1097" s="61">
        <f t="shared" si="213"/>
        <v>0</v>
      </c>
      <c r="G1097" s="61">
        <f t="shared" si="213"/>
        <v>0</v>
      </c>
      <c r="H1097" s="61">
        <f t="shared" si="214"/>
        <v>0</v>
      </c>
      <c r="I1097" s="61">
        <f t="shared" si="215"/>
        <v>0</v>
      </c>
      <c r="J1097" s="61">
        <f t="shared" si="216"/>
        <v>0</v>
      </c>
      <c r="K1097" s="61">
        <f t="shared" si="217"/>
        <v>0</v>
      </c>
      <c r="L1097" s="61">
        <f t="shared" si="218"/>
        <v>0</v>
      </c>
      <c r="M1097" s="61">
        <f t="shared" ca="1" si="223"/>
        <v>-5.1675284330729718E-3</v>
      </c>
      <c r="N1097" s="61">
        <f t="shared" ca="1" si="219"/>
        <v>0</v>
      </c>
      <c r="O1097" s="177">
        <f t="shared" ca="1" si="220"/>
        <v>0</v>
      </c>
      <c r="P1097" s="61">
        <f t="shared" ca="1" si="221"/>
        <v>0</v>
      </c>
      <c r="Q1097" s="61">
        <f t="shared" ca="1" si="222"/>
        <v>0</v>
      </c>
      <c r="R1097">
        <f t="shared" ca="1" si="224"/>
        <v>5.1675284330729718E-3</v>
      </c>
    </row>
    <row r="1098" spans="3:18">
      <c r="C1098" s="174"/>
      <c r="D1098" s="176">
        <f t="shared" si="212"/>
        <v>0</v>
      </c>
      <c r="E1098" s="176">
        <f t="shared" si="212"/>
        <v>0</v>
      </c>
      <c r="F1098" s="61">
        <f t="shared" si="213"/>
        <v>0</v>
      </c>
      <c r="G1098" s="61">
        <f t="shared" si="213"/>
        <v>0</v>
      </c>
      <c r="H1098" s="61">
        <f t="shared" si="214"/>
        <v>0</v>
      </c>
      <c r="I1098" s="61">
        <f t="shared" si="215"/>
        <v>0</v>
      </c>
      <c r="J1098" s="61">
        <f t="shared" si="216"/>
        <v>0</v>
      </c>
      <c r="K1098" s="61">
        <f t="shared" si="217"/>
        <v>0</v>
      </c>
      <c r="L1098" s="61">
        <f t="shared" si="218"/>
        <v>0</v>
      </c>
      <c r="M1098" s="61">
        <f t="shared" ca="1" si="223"/>
        <v>-5.1675284330729718E-3</v>
      </c>
      <c r="N1098" s="61">
        <f t="shared" ca="1" si="219"/>
        <v>0</v>
      </c>
      <c r="O1098" s="177">
        <f t="shared" ca="1" si="220"/>
        <v>0</v>
      </c>
      <c r="P1098" s="61">
        <f t="shared" ca="1" si="221"/>
        <v>0</v>
      </c>
      <c r="Q1098" s="61">
        <f t="shared" ca="1" si="222"/>
        <v>0</v>
      </c>
      <c r="R1098">
        <f t="shared" ca="1" si="224"/>
        <v>5.1675284330729718E-3</v>
      </c>
    </row>
    <row r="1099" spans="3:18">
      <c r="C1099" s="174"/>
      <c r="D1099" s="176">
        <f t="shared" si="212"/>
        <v>0</v>
      </c>
      <c r="E1099" s="176">
        <f t="shared" si="212"/>
        <v>0</v>
      </c>
      <c r="F1099" s="61">
        <f t="shared" si="213"/>
        <v>0</v>
      </c>
      <c r="G1099" s="61">
        <f t="shared" si="213"/>
        <v>0</v>
      </c>
      <c r="H1099" s="61">
        <f t="shared" si="214"/>
        <v>0</v>
      </c>
      <c r="I1099" s="61">
        <f t="shared" si="215"/>
        <v>0</v>
      </c>
      <c r="J1099" s="61">
        <f t="shared" si="216"/>
        <v>0</v>
      </c>
      <c r="K1099" s="61">
        <f t="shared" si="217"/>
        <v>0</v>
      </c>
      <c r="L1099" s="61">
        <f t="shared" si="218"/>
        <v>0</v>
      </c>
      <c r="M1099" s="61">
        <f t="shared" ca="1" si="223"/>
        <v>-5.1675284330729718E-3</v>
      </c>
      <c r="N1099" s="61">
        <f t="shared" ca="1" si="219"/>
        <v>0</v>
      </c>
      <c r="O1099" s="177">
        <f t="shared" ca="1" si="220"/>
        <v>0</v>
      </c>
      <c r="P1099" s="61">
        <f t="shared" ca="1" si="221"/>
        <v>0</v>
      </c>
      <c r="Q1099" s="61">
        <f t="shared" ca="1" si="222"/>
        <v>0</v>
      </c>
      <c r="R1099">
        <f t="shared" ca="1" si="224"/>
        <v>5.1675284330729718E-3</v>
      </c>
    </row>
    <row r="1100" spans="3:18">
      <c r="C1100" s="174"/>
      <c r="D1100" s="176">
        <f t="shared" si="212"/>
        <v>0</v>
      </c>
      <c r="E1100" s="176">
        <f t="shared" si="212"/>
        <v>0</v>
      </c>
      <c r="F1100" s="61">
        <f t="shared" si="213"/>
        <v>0</v>
      </c>
      <c r="G1100" s="61">
        <f t="shared" si="213"/>
        <v>0</v>
      </c>
      <c r="H1100" s="61">
        <f t="shared" si="214"/>
        <v>0</v>
      </c>
      <c r="I1100" s="61">
        <f t="shared" si="215"/>
        <v>0</v>
      </c>
      <c r="J1100" s="61">
        <f t="shared" si="216"/>
        <v>0</v>
      </c>
      <c r="K1100" s="61">
        <f t="shared" si="217"/>
        <v>0</v>
      </c>
      <c r="L1100" s="61">
        <f t="shared" si="218"/>
        <v>0</v>
      </c>
      <c r="M1100" s="61">
        <f t="shared" ca="1" si="223"/>
        <v>-5.1675284330729718E-3</v>
      </c>
      <c r="N1100" s="61">
        <f t="shared" ca="1" si="219"/>
        <v>0</v>
      </c>
      <c r="O1100" s="177">
        <f t="shared" ca="1" si="220"/>
        <v>0</v>
      </c>
      <c r="P1100" s="61">
        <f t="shared" ca="1" si="221"/>
        <v>0</v>
      </c>
      <c r="Q1100" s="61">
        <f t="shared" ca="1" si="222"/>
        <v>0</v>
      </c>
      <c r="R1100">
        <f t="shared" ca="1" si="224"/>
        <v>5.1675284330729718E-3</v>
      </c>
    </row>
    <row r="1101" spans="3:18">
      <c r="C1101" s="174"/>
      <c r="D1101" s="176">
        <f t="shared" si="212"/>
        <v>0</v>
      </c>
      <c r="E1101" s="176">
        <f t="shared" si="212"/>
        <v>0</v>
      </c>
      <c r="F1101" s="61">
        <f t="shared" si="213"/>
        <v>0</v>
      </c>
      <c r="G1101" s="61">
        <f t="shared" si="213"/>
        <v>0</v>
      </c>
      <c r="H1101" s="61">
        <f t="shared" si="214"/>
        <v>0</v>
      </c>
      <c r="I1101" s="61">
        <f t="shared" si="215"/>
        <v>0</v>
      </c>
      <c r="J1101" s="61">
        <f t="shared" si="216"/>
        <v>0</v>
      </c>
      <c r="K1101" s="61">
        <f t="shared" si="217"/>
        <v>0</v>
      </c>
      <c r="L1101" s="61">
        <f t="shared" si="218"/>
        <v>0</v>
      </c>
      <c r="M1101" s="61">
        <f t="shared" ca="1" si="223"/>
        <v>-5.1675284330729718E-3</v>
      </c>
      <c r="N1101" s="61">
        <f t="shared" ca="1" si="219"/>
        <v>0</v>
      </c>
      <c r="O1101" s="177">
        <f t="shared" ca="1" si="220"/>
        <v>0</v>
      </c>
      <c r="P1101" s="61">
        <f t="shared" ca="1" si="221"/>
        <v>0</v>
      </c>
      <c r="Q1101" s="61">
        <f t="shared" ca="1" si="222"/>
        <v>0</v>
      </c>
      <c r="R1101">
        <f t="shared" ca="1" si="224"/>
        <v>5.1675284330729718E-3</v>
      </c>
    </row>
    <row r="1102" spans="3:18">
      <c r="C1102" s="174"/>
      <c r="D1102" s="176">
        <f t="shared" si="212"/>
        <v>0</v>
      </c>
      <c r="E1102" s="176">
        <f t="shared" si="212"/>
        <v>0</v>
      </c>
      <c r="F1102" s="61">
        <f t="shared" si="213"/>
        <v>0</v>
      </c>
      <c r="G1102" s="61">
        <f t="shared" si="213"/>
        <v>0</v>
      </c>
      <c r="H1102" s="61">
        <f t="shared" si="214"/>
        <v>0</v>
      </c>
      <c r="I1102" s="61">
        <f t="shared" si="215"/>
        <v>0</v>
      </c>
      <c r="J1102" s="61">
        <f t="shared" si="216"/>
        <v>0</v>
      </c>
      <c r="K1102" s="61">
        <f t="shared" si="217"/>
        <v>0</v>
      </c>
      <c r="L1102" s="61">
        <f t="shared" si="218"/>
        <v>0</v>
      </c>
      <c r="M1102" s="61">
        <f t="shared" ca="1" si="223"/>
        <v>-5.1675284330729718E-3</v>
      </c>
      <c r="N1102" s="61">
        <f t="shared" ca="1" si="219"/>
        <v>0</v>
      </c>
      <c r="O1102" s="177">
        <f t="shared" ca="1" si="220"/>
        <v>0</v>
      </c>
      <c r="P1102" s="61">
        <f t="shared" ca="1" si="221"/>
        <v>0</v>
      </c>
      <c r="Q1102" s="61">
        <f t="shared" ca="1" si="222"/>
        <v>0</v>
      </c>
      <c r="R1102">
        <f t="shared" ca="1" si="224"/>
        <v>5.1675284330729718E-3</v>
      </c>
    </row>
    <row r="1103" spans="3:18">
      <c r="C1103" s="174"/>
      <c r="D1103" s="176">
        <f t="shared" ref="D1103:E1166" si="225">A1103/A$18</f>
        <v>0</v>
      </c>
      <c r="E1103" s="176">
        <f t="shared" si="225"/>
        <v>0</v>
      </c>
      <c r="F1103" s="61">
        <f t="shared" ref="F1103:G1166" si="226">$C1103*D1103</f>
        <v>0</v>
      </c>
      <c r="G1103" s="61">
        <f t="shared" si="226"/>
        <v>0</v>
      </c>
      <c r="H1103" s="61">
        <f t="shared" si="214"/>
        <v>0</v>
      </c>
      <c r="I1103" s="61">
        <f t="shared" si="215"/>
        <v>0</v>
      </c>
      <c r="J1103" s="61">
        <f t="shared" si="216"/>
        <v>0</v>
      </c>
      <c r="K1103" s="61">
        <f t="shared" si="217"/>
        <v>0</v>
      </c>
      <c r="L1103" s="61">
        <f t="shared" si="218"/>
        <v>0</v>
      </c>
      <c r="M1103" s="61">
        <f t="shared" ca="1" si="223"/>
        <v>-5.1675284330729718E-3</v>
      </c>
      <c r="N1103" s="61">
        <f t="shared" ca="1" si="219"/>
        <v>0</v>
      </c>
      <c r="O1103" s="177">
        <f t="shared" ca="1" si="220"/>
        <v>0</v>
      </c>
      <c r="P1103" s="61">
        <f t="shared" ca="1" si="221"/>
        <v>0</v>
      </c>
      <c r="Q1103" s="61">
        <f t="shared" ca="1" si="222"/>
        <v>0</v>
      </c>
      <c r="R1103">
        <f t="shared" ca="1" si="224"/>
        <v>5.1675284330729718E-3</v>
      </c>
    </row>
    <row r="1104" spans="3:18">
      <c r="C1104" s="174"/>
      <c r="D1104" s="176">
        <f t="shared" si="225"/>
        <v>0</v>
      </c>
      <c r="E1104" s="176">
        <f t="shared" si="225"/>
        <v>0</v>
      </c>
      <c r="F1104" s="61">
        <f t="shared" si="226"/>
        <v>0</v>
      </c>
      <c r="G1104" s="61">
        <f t="shared" si="226"/>
        <v>0</v>
      </c>
      <c r="H1104" s="61">
        <f t="shared" ref="H1104:H1167" si="227">C1104*D1104*D1104</f>
        <v>0</v>
      </c>
      <c r="I1104" s="61">
        <f t="shared" ref="I1104:I1167" si="228">C1104*D1104*D1104*D1104</f>
        <v>0</v>
      </c>
      <c r="J1104" s="61">
        <f t="shared" ref="J1104:J1167" si="229">C1104*D1104*D1104*D1104*D1104</f>
        <v>0</v>
      </c>
      <c r="K1104" s="61">
        <f t="shared" ref="K1104:K1167" si="230">C1104*E1104*D1104</f>
        <v>0</v>
      </c>
      <c r="L1104" s="61">
        <f t="shared" ref="L1104:L1167" si="231">C1104*E1104*D1104*D1104</f>
        <v>0</v>
      </c>
      <c r="M1104" s="61">
        <f t="shared" ca="1" si="223"/>
        <v>-5.1675284330729718E-3</v>
      </c>
      <c r="N1104" s="61">
        <f t="shared" ref="N1104:N1167" ca="1" si="232">C1104*(M1104-E1104)^2</f>
        <v>0</v>
      </c>
      <c r="O1104" s="177">
        <f t="shared" ref="O1104:O1167" ca="1" si="233">(C1104*O$1-O$2*F1104+O$3*H1104)^2</f>
        <v>0</v>
      </c>
      <c r="P1104" s="61">
        <f t="shared" ref="P1104:P1167" ca="1" si="234">(-C1104*O$2+O$4*F1104-O$5*H1104)^2</f>
        <v>0</v>
      </c>
      <c r="Q1104" s="61">
        <f t="shared" ref="Q1104:Q1167" ca="1" si="235">+(C1104*O$3-F1104*O$5+H1104*O$6)^2</f>
        <v>0</v>
      </c>
      <c r="R1104">
        <f t="shared" ca="1" si="224"/>
        <v>5.1675284330729718E-3</v>
      </c>
    </row>
    <row r="1105" spans="3:18">
      <c r="C1105" s="174"/>
      <c r="D1105" s="176">
        <f t="shared" si="225"/>
        <v>0</v>
      </c>
      <c r="E1105" s="176">
        <f t="shared" si="225"/>
        <v>0</v>
      </c>
      <c r="F1105" s="61">
        <f t="shared" si="226"/>
        <v>0</v>
      </c>
      <c r="G1105" s="61">
        <f t="shared" si="226"/>
        <v>0</v>
      </c>
      <c r="H1105" s="61">
        <f t="shared" si="227"/>
        <v>0</v>
      </c>
      <c r="I1105" s="61">
        <f t="shared" si="228"/>
        <v>0</v>
      </c>
      <c r="J1105" s="61">
        <f t="shared" si="229"/>
        <v>0</v>
      </c>
      <c r="K1105" s="61">
        <f t="shared" si="230"/>
        <v>0</v>
      </c>
      <c r="L1105" s="61">
        <f t="shared" si="231"/>
        <v>0</v>
      </c>
      <c r="M1105" s="61">
        <f t="shared" ca="1" si="223"/>
        <v>-5.1675284330729718E-3</v>
      </c>
      <c r="N1105" s="61">
        <f t="shared" ca="1" si="232"/>
        <v>0</v>
      </c>
      <c r="O1105" s="177">
        <f t="shared" ca="1" si="233"/>
        <v>0</v>
      </c>
      <c r="P1105" s="61">
        <f t="shared" ca="1" si="234"/>
        <v>0</v>
      </c>
      <c r="Q1105" s="61">
        <f t="shared" ca="1" si="235"/>
        <v>0</v>
      </c>
      <c r="R1105">
        <f t="shared" ca="1" si="224"/>
        <v>5.1675284330729718E-3</v>
      </c>
    </row>
    <row r="1106" spans="3:18">
      <c r="C1106" s="174"/>
      <c r="D1106" s="176">
        <f t="shared" si="225"/>
        <v>0</v>
      </c>
      <c r="E1106" s="176">
        <f t="shared" si="225"/>
        <v>0</v>
      </c>
      <c r="F1106" s="61">
        <f t="shared" si="226"/>
        <v>0</v>
      </c>
      <c r="G1106" s="61">
        <f t="shared" si="226"/>
        <v>0</v>
      </c>
      <c r="H1106" s="61">
        <f t="shared" si="227"/>
        <v>0</v>
      </c>
      <c r="I1106" s="61">
        <f t="shared" si="228"/>
        <v>0</v>
      </c>
      <c r="J1106" s="61">
        <f t="shared" si="229"/>
        <v>0</v>
      </c>
      <c r="K1106" s="61">
        <f t="shared" si="230"/>
        <v>0</v>
      </c>
      <c r="L1106" s="61">
        <f t="shared" si="231"/>
        <v>0</v>
      </c>
      <c r="M1106" s="61">
        <f t="shared" ca="1" si="223"/>
        <v>-5.1675284330729718E-3</v>
      </c>
      <c r="N1106" s="61">
        <f t="shared" ca="1" si="232"/>
        <v>0</v>
      </c>
      <c r="O1106" s="177">
        <f t="shared" ca="1" si="233"/>
        <v>0</v>
      </c>
      <c r="P1106" s="61">
        <f t="shared" ca="1" si="234"/>
        <v>0</v>
      </c>
      <c r="Q1106" s="61">
        <f t="shared" ca="1" si="235"/>
        <v>0</v>
      </c>
      <c r="R1106">
        <f t="shared" ca="1" si="224"/>
        <v>5.1675284330729718E-3</v>
      </c>
    </row>
    <row r="1107" spans="3:18">
      <c r="C1107" s="174"/>
      <c r="D1107" s="176">
        <f t="shared" si="225"/>
        <v>0</v>
      </c>
      <c r="E1107" s="176">
        <f t="shared" si="225"/>
        <v>0</v>
      </c>
      <c r="F1107" s="61">
        <f t="shared" si="226"/>
        <v>0</v>
      </c>
      <c r="G1107" s="61">
        <f t="shared" si="226"/>
        <v>0</v>
      </c>
      <c r="H1107" s="61">
        <f t="shared" si="227"/>
        <v>0</v>
      </c>
      <c r="I1107" s="61">
        <f t="shared" si="228"/>
        <v>0</v>
      </c>
      <c r="J1107" s="61">
        <f t="shared" si="229"/>
        <v>0</v>
      </c>
      <c r="K1107" s="61">
        <f t="shared" si="230"/>
        <v>0</v>
      </c>
      <c r="L1107" s="61">
        <f t="shared" si="231"/>
        <v>0</v>
      </c>
      <c r="M1107" s="61">
        <f t="shared" ca="1" si="223"/>
        <v>-5.1675284330729718E-3</v>
      </c>
      <c r="N1107" s="61">
        <f t="shared" ca="1" si="232"/>
        <v>0</v>
      </c>
      <c r="O1107" s="177">
        <f t="shared" ca="1" si="233"/>
        <v>0</v>
      </c>
      <c r="P1107" s="61">
        <f t="shared" ca="1" si="234"/>
        <v>0</v>
      </c>
      <c r="Q1107" s="61">
        <f t="shared" ca="1" si="235"/>
        <v>0</v>
      </c>
      <c r="R1107">
        <f t="shared" ca="1" si="224"/>
        <v>5.1675284330729718E-3</v>
      </c>
    </row>
    <row r="1108" spans="3:18">
      <c r="C1108" s="174"/>
      <c r="D1108" s="176">
        <f t="shared" si="225"/>
        <v>0</v>
      </c>
      <c r="E1108" s="176">
        <f t="shared" si="225"/>
        <v>0</v>
      </c>
      <c r="F1108" s="61">
        <f t="shared" si="226"/>
        <v>0</v>
      </c>
      <c r="G1108" s="61">
        <f t="shared" si="226"/>
        <v>0</v>
      </c>
      <c r="H1108" s="61">
        <f t="shared" si="227"/>
        <v>0</v>
      </c>
      <c r="I1108" s="61">
        <f t="shared" si="228"/>
        <v>0</v>
      </c>
      <c r="J1108" s="61">
        <f t="shared" si="229"/>
        <v>0</v>
      </c>
      <c r="K1108" s="61">
        <f t="shared" si="230"/>
        <v>0</v>
      </c>
      <c r="L1108" s="61">
        <f t="shared" si="231"/>
        <v>0</v>
      </c>
      <c r="M1108" s="61">
        <f t="shared" ca="1" si="223"/>
        <v>-5.1675284330729718E-3</v>
      </c>
      <c r="N1108" s="61">
        <f t="shared" ca="1" si="232"/>
        <v>0</v>
      </c>
      <c r="O1108" s="177">
        <f t="shared" ca="1" si="233"/>
        <v>0</v>
      </c>
      <c r="P1108" s="61">
        <f t="shared" ca="1" si="234"/>
        <v>0</v>
      </c>
      <c r="Q1108" s="61">
        <f t="shared" ca="1" si="235"/>
        <v>0</v>
      </c>
      <c r="R1108">
        <f t="shared" ca="1" si="224"/>
        <v>5.1675284330729718E-3</v>
      </c>
    </row>
    <row r="1109" spans="3:18">
      <c r="C1109" s="174"/>
      <c r="D1109" s="176">
        <f t="shared" si="225"/>
        <v>0</v>
      </c>
      <c r="E1109" s="176">
        <f t="shared" si="225"/>
        <v>0</v>
      </c>
      <c r="F1109" s="61">
        <f t="shared" si="226"/>
        <v>0</v>
      </c>
      <c r="G1109" s="61">
        <f t="shared" si="226"/>
        <v>0</v>
      </c>
      <c r="H1109" s="61">
        <f t="shared" si="227"/>
        <v>0</v>
      </c>
      <c r="I1109" s="61">
        <f t="shared" si="228"/>
        <v>0</v>
      </c>
      <c r="J1109" s="61">
        <f t="shared" si="229"/>
        <v>0</v>
      </c>
      <c r="K1109" s="61">
        <f t="shared" si="230"/>
        <v>0</v>
      </c>
      <c r="L1109" s="61">
        <f t="shared" si="231"/>
        <v>0</v>
      </c>
      <c r="M1109" s="61">
        <f t="shared" ref="M1109:M1172" ca="1" si="236">+E$4+E$5*D1109+E$6*D1109^2</f>
        <v>-5.1675284330729718E-3</v>
      </c>
      <c r="N1109" s="61">
        <f t="shared" ca="1" si="232"/>
        <v>0</v>
      </c>
      <c r="O1109" s="177">
        <f t="shared" ca="1" si="233"/>
        <v>0</v>
      </c>
      <c r="P1109" s="61">
        <f t="shared" ca="1" si="234"/>
        <v>0</v>
      </c>
      <c r="Q1109" s="61">
        <f t="shared" ca="1" si="235"/>
        <v>0</v>
      </c>
      <c r="R1109">
        <f t="shared" ref="R1109:R1172" ca="1" si="237">+E1109-M1109</f>
        <v>5.1675284330729718E-3</v>
      </c>
    </row>
    <row r="1110" spans="3:18">
      <c r="C1110" s="174"/>
      <c r="D1110" s="176">
        <f t="shared" si="225"/>
        <v>0</v>
      </c>
      <c r="E1110" s="176">
        <f t="shared" si="225"/>
        <v>0</v>
      </c>
      <c r="F1110" s="61">
        <f t="shared" si="226"/>
        <v>0</v>
      </c>
      <c r="G1110" s="61">
        <f t="shared" si="226"/>
        <v>0</v>
      </c>
      <c r="H1110" s="61">
        <f t="shared" si="227"/>
        <v>0</v>
      </c>
      <c r="I1110" s="61">
        <f t="shared" si="228"/>
        <v>0</v>
      </c>
      <c r="J1110" s="61">
        <f t="shared" si="229"/>
        <v>0</v>
      </c>
      <c r="K1110" s="61">
        <f t="shared" si="230"/>
        <v>0</v>
      </c>
      <c r="L1110" s="61">
        <f t="shared" si="231"/>
        <v>0</v>
      </c>
      <c r="M1110" s="61">
        <f t="shared" ca="1" si="236"/>
        <v>-5.1675284330729718E-3</v>
      </c>
      <c r="N1110" s="61">
        <f t="shared" ca="1" si="232"/>
        <v>0</v>
      </c>
      <c r="O1110" s="177">
        <f t="shared" ca="1" si="233"/>
        <v>0</v>
      </c>
      <c r="P1110" s="61">
        <f t="shared" ca="1" si="234"/>
        <v>0</v>
      </c>
      <c r="Q1110" s="61">
        <f t="shared" ca="1" si="235"/>
        <v>0</v>
      </c>
      <c r="R1110">
        <f t="shared" ca="1" si="237"/>
        <v>5.1675284330729718E-3</v>
      </c>
    </row>
    <row r="1111" spans="3:18">
      <c r="C1111" s="174"/>
      <c r="D1111" s="176">
        <f t="shared" si="225"/>
        <v>0</v>
      </c>
      <c r="E1111" s="176">
        <f t="shared" si="225"/>
        <v>0</v>
      </c>
      <c r="F1111" s="61">
        <f t="shared" si="226"/>
        <v>0</v>
      </c>
      <c r="G1111" s="61">
        <f t="shared" si="226"/>
        <v>0</v>
      </c>
      <c r="H1111" s="61">
        <f t="shared" si="227"/>
        <v>0</v>
      </c>
      <c r="I1111" s="61">
        <f t="shared" si="228"/>
        <v>0</v>
      </c>
      <c r="J1111" s="61">
        <f t="shared" si="229"/>
        <v>0</v>
      </c>
      <c r="K1111" s="61">
        <f t="shared" si="230"/>
        <v>0</v>
      </c>
      <c r="L1111" s="61">
        <f t="shared" si="231"/>
        <v>0</v>
      </c>
      <c r="M1111" s="61">
        <f t="shared" ca="1" si="236"/>
        <v>-5.1675284330729718E-3</v>
      </c>
      <c r="N1111" s="61">
        <f t="shared" ca="1" si="232"/>
        <v>0</v>
      </c>
      <c r="O1111" s="177">
        <f t="shared" ca="1" si="233"/>
        <v>0</v>
      </c>
      <c r="P1111" s="61">
        <f t="shared" ca="1" si="234"/>
        <v>0</v>
      </c>
      <c r="Q1111" s="61">
        <f t="shared" ca="1" si="235"/>
        <v>0</v>
      </c>
      <c r="R1111">
        <f t="shared" ca="1" si="237"/>
        <v>5.1675284330729718E-3</v>
      </c>
    </row>
    <row r="1112" spans="3:18">
      <c r="C1112" s="174"/>
      <c r="D1112" s="176">
        <f t="shared" si="225"/>
        <v>0</v>
      </c>
      <c r="E1112" s="176">
        <f t="shared" si="225"/>
        <v>0</v>
      </c>
      <c r="F1112" s="61">
        <f t="shared" si="226"/>
        <v>0</v>
      </c>
      <c r="G1112" s="61">
        <f t="shared" si="226"/>
        <v>0</v>
      </c>
      <c r="H1112" s="61">
        <f t="shared" si="227"/>
        <v>0</v>
      </c>
      <c r="I1112" s="61">
        <f t="shared" si="228"/>
        <v>0</v>
      </c>
      <c r="J1112" s="61">
        <f t="shared" si="229"/>
        <v>0</v>
      </c>
      <c r="K1112" s="61">
        <f t="shared" si="230"/>
        <v>0</v>
      </c>
      <c r="L1112" s="61">
        <f t="shared" si="231"/>
        <v>0</v>
      </c>
      <c r="M1112" s="61">
        <f t="shared" ca="1" si="236"/>
        <v>-5.1675284330729718E-3</v>
      </c>
      <c r="N1112" s="61">
        <f t="shared" ca="1" si="232"/>
        <v>0</v>
      </c>
      <c r="O1112" s="177">
        <f t="shared" ca="1" si="233"/>
        <v>0</v>
      </c>
      <c r="P1112" s="61">
        <f t="shared" ca="1" si="234"/>
        <v>0</v>
      </c>
      <c r="Q1112" s="61">
        <f t="shared" ca="1" si="235"/>
        <v>0</v>
      </c>
      <c r="R1112">
        <f t="shared" ca="1" si="237"/>
        <v>5.1675284330729718E-3</v>
      </c>
    </row>
    <row r="1113" spans="3:18">
      <c r="C1113" s="174"/>
      <c r="D1113" s="176">
        <f t="shared" si="225"/>
        <v>0</v>
      </c>
      <c r="E1113" s="176">
        <f t="shared" si="225"/>
        <v>0</v>
      </c>
      <c r="F1113" s="61">
        <f t="shared" si="226"/>
        <v>0</v>
      </c>
      <c r="G1113" s="61">
        <f t="shared" si="226"/>
        <v>0</v>
      </c>
      <c r="H1113" s="61">
        <f t="shared" si="227"/>
        <v>0</v>
      </c>
      <c r="I1113" s="61">
        <f t="shared" si="228"/>
        <v>0</v>
      </c>
      <c r="J1113" s="61">
        <f t="shared" si="229"/>
        <v>0</v>
      </c>
      <c r="K1113" s="61">
        <f t="shared" si="230"/>
        <v>0</v>
      </c>
      <c r="L1113" s="61">
        <f t="shared" si="231"/>
        <v>0</v>
      </c>
      <c r="M1113" s="61">
        <f t="shared" ca="1" si="236"/>
        <v>-5.1675284330729718E-3</v>
      </c>
      <c r="N1113" s="61">
        <f t="shared" ca="1" si="232"/>
        <v>0</v>
      </c>
      <c r="O1113" s="177">
        <f t="shared" ca="1" si="233"/>
        <v>0</v>
      </c>
      <c r="P1113" s="61">
        <f t="shared" ca="1" si="234"/>
        <v>0</v>
      </c>
      <c r="Q1113" s="61">
        <f t="shared" ca="1" si="235"/>
        <v>0</v>
      </c>
      <c r="R1113">
        <f t="shared" ca="1" si="237"/>
        <v>5.1675284330729718E-3</v>
      </c>
    </row>
    <row r="1114" spans="3:18">
      <c r="C1114" s="174"/>
      <c r="D1114" s="176">
        <f t="shared" si="225"/>
        <v>0</v>
      </c>
      <c r="E1114" s="176">
        <f t="shared" si="225"/>
        <v>0</v>
      </c>
      <c r="F1114" s="61">
        <f t="shared" si="226"/>
        <v>0</v>
      </c>
      <c r="G1114" s="61">
        <f t="shared" si="226"/>
        <v>0</v>
      </c>
      <c r="H1114" s="61">
        <f t="shared" si="227"/>
        <v>0</v>
      </c>
      <c r="I1114" s="61">
        <f t="shared" si="228"/>
        <v>0</v>
      </c>
      <c r="J1114" s="61">
        <f t="shared" si="229"/>
        <v>0</v>
      </c>
      <c r="K1114" s="61">
        <f t="shared" si="230"/>
        <v>0</v>
      </c>
      <c r="L1114" s="61">
        <f t="shared" si="231"/>
        <v>0</v>
      </c>
      <c r="M1114" s="61">
        <f t="shared" ca="1" si="236"/>
        <v>-5.1675284330729718E-3</v>
      </c>
      <c r="N1114" s="61">
        <f t="shared" ca="1" si="232"/>
        <v>0</v>
      </c>
      <c r="O1114" s="177">
        <f t="shared" ca="1" si="233"/>
        <v>0</v>
      </c>
      <c r="P1114" s="61">
        <f t="shared" ca="1" si="234"/>
        <v>0</v>
      </c>
      <c r="Q1114" s="61">
        <f t="shared" ca="1" si="235"/>
        <v>0</v>
      </c>
      <c r="R1114">
        <f t="shared" ca="1" si="237"/>
        <v>5.1675284330729718E-3</v>
      </c>
    </row>
    <row r="1115" spans="3:18">
      <c r="C1115" s="174"/>
      <c r="D1115" s="176">
        <f t="shared" si="225"/>
        <v>0</v>
      </c>
      <c r="E1115" s="176">
        <f t="shared" si="225"/>
        <v>0</v>
      </c>
      <c r="F1115" s="61">
        <f t="shared" si="226"/>
        <v>0</v>
      </c>
      <c r="G1115" s="61">
        <f t="shared" si="226"/>
        <v>0</v>
      </c>
      <c r="H1115" s="61">
        <f t="shared" si="227"/>
        <v>0</v>
      </c>
      <c r="I1115" s="61">
        <f t="shared" si="228"/>
        <v>0</v>
      </c>
      <c r="J1115" s="61">
        <f t="shared" si="229"/>
        <v>0</v>
      </c>
      <c r="K1115" s="61">
        <f t="shared" si="230"/>
        <v>0</v>
      </c>
      <c r="L1115" s="61">
        <f t="shared" si="231"/>
        <v>0</v>
      </c>
      <c r="M1115" s="61">
        <f t="shared" ca="1" si="236"/>
        <v>-5.1675284330729718E-3</v>
      </c>
      <c r="N1115" s="61">
        <f t="shared" ca="1" si="232"/>
        <v>0</v>
      </c>
      <c r="O1115" s="177">
        <f t="shared" ca="1" si="233"/>
        <v>0</v>
      </c>
      <c r="P1115" s="61">
        <f t="shared" ca="1" si="234"/>
        <v>0</v>
      </c>
      <c r="Q1115" s="61">
        <f t="shared" ca="1" si="235"/>
        <v>0</v>
      </c>
      <c r="R1115">
        <f t="shared" ca="1" si="237"/>
        <v>5.1675284330729718E-3</v>
      </c>
    </row>
    <row r="1116" spans="3:18">
      <c r="C1116" s="174"/>
      <c r="D1116" s="176">
        <f t="shared" si="225"/>
        <v>0</v>
      </c>
      <c r="E1116" s="176">
        <f t="shared" si="225"/>
        <v>0</v>
      </c>
      <c r="F1116" s="61">
        <f t="shared" si="226"/>
        <v>0</v>
      </c>
      <c r="G1116" s="61">
        <f t="shared" si="226"/>
        <v>0</v>
      </c>
      <c r="H1116" s="61">
        <f t="shared" si="227"/>
        <v>0</v>
      </c>
      <c r="I1116" s="61">
        <f t="shared" si="228"/>
        <v>0</v>
      </c>
      <c r="J1116" s="61">
        <f t="shared" si="229"/>
        <v>0</v>
      </c>
      <c r="K1116" s="61">
        <f t="shared" si="230"/>
        <v>0</v>
      </c>
      <c r="L1116" s="61">
        <f t="shared" si="231"/>
        <v>0</v>
      </c>
      <c r="M1116" s="61">
        <f t="shared" ca="1" si="236"/>
        <v>-5.1675284330729718E-3</v>
      </c>
      <c r="N1116" s="61">
        <f t="shared" ca="1" si="232"/>
        <v>0</v>
      </c>
      <c r="O1116" s="177">
        <f t="shared" ca="1" si="233"/>
        <v>0</v>
      </c>
      <c r="P1116" s="61">
        <f t="shared" ca="1" si="234"/>
        <v>0</v>
      </c>
      <c r="Q1116" s="61">
        <f t="shared" ca="1" si="235"/>
        <v>0</v>
      </c>
      <c r="R1116">
        <f t="shared" ca="1" si="237"/>
        <v>5.1675284330729718E-3</v>
      </c>
    </row>
    <row r="1117" spans="3:18">
      <c r="C1117" s="174"/>
      <c r="D1117" s="176">
        <f t="shared" si="225"/>
        <v>0</v>
      </c>
      <c r="E1117" s="176">
        <f t="shared" si="225"/>
        <v>0</v>
      </c>
      <c r="F1117" s="61">
        <f t="shared" si="226"/>
        <v>0</v>
      </c>
      <c r="G1117" s="61">
        <f t="shared" si="226"/>
        <v>0</v>
      </c>
      <c r="H1117" s="61">
        <f t="shared" si="227"/>
        <v>0</v>
      </c>
      <c r="I1117" s="61">
        <f t="shared" si="228"/>
        <v>0</v>
      </c>
      <c r="J1117" s="61">
        <f t="shared" si="229"/>
        <v>0</v>
      </c>
      <c r="K1117" s="61">
        <f t="shared" si="230"/>
        <v>0</v>
      </c>
      <c r="L1117" s="61">
        <f t="shared" si="231"/>
        <v>0</v>
      </c>
      <c r="M1117" s="61">
        <f t="shared" ca="1" si="236"/>
        <v>-5.1675284330729718E-3</v>
      </c>
      <c r="N1117" s="61">
        <f t="shared" ca="1" si="232"/>
        <v>0</v>
      </c>
      <c r="O1117" s="177">
        <f t="shared" ca="1" si="233"/>
        <v>0</v>
      </c>
      <c r="P1117" s="61">
        <f t="shared" ca="1" si="234"/>
        <v>0</v>
      </c>
      <c r="Q1117" s="61">
        <f t="shared" ca="1" si="235"/>
        <v>0</v>
      </c>
      <c r="R1117">
        <f t="shared" ca="1" si="237"/>
        <v>5.1675284330729718E-3</v>
      </c>
    </row>
    <row r="1118" spans="3:18">
      <c r="C1118" s="174"/>
      <c r="D1118" s="176">
        <f t="shared" si="225"/>
        <v>0</v>
      </c>
      <c r="E1118" s="176">
        <f t="shared" si="225"/>
        <v>0</v>
      </c>
      <c r="F1118" s="61">
        <f t="shared" si="226"/>
        <v>0</v>
      </c>
      <c r="G1118" s="61">
        <f t="shared" si="226"/>
        <v>0</v>
      </c>
      <c r="H1118" s="61">
        <f t="shared" si="227"/>
        <v>0</v>
      </c>
      <c r="I1118" s="61">
        <f t="shared" si="228"/>
        <v>0</v>
      </c>
      <c r="J1118" s="61">
        <f t="shared" si="229"/>
        <v>0</v>
      </c>
      <c r="K1118" s="61">
        <f t="shared" si="230"/>
        <v>0</v>
      </c>
      <c r="L1118" s="61">
        <f t="shared" si="231"/>
        <v>0</v>
      </c>
      <c r="M1118" s="61">
        <f t="shared" ca="1" si="236"/>
        <v>-5.1675284330729718E-3</v>
      </c>
      <c r="N1118" s="61">
        <f t="shared" ca="1" si="232"/>
        <v>0</v>
      </c>
      <c r="O1118" s="177">
        <f t="shared" ca="1" si="233"/>
        <v>0</v>
      </c>
      <c r="P1118" s="61">
        <f t="shared" ca="1" si="234"/>
        <v>0</v>
      </c>
      <c r="Q1118" s="61">
        <f t="shared" ca="1" si="235"/>
        <v>0</v>
      </c>
      <c r="R1118">
        <f t="shared" ca="1" si="237"/>
        <v>5.1675284330729718E-3</v>
      </c>
    </row>
    <row r="1119" spans="3:18">
      <c r="C1119" s="174"/>
      <c r="D1119" s="176">
        <f t="shared" si="225"/>
        <v>0</v>
      </c>
      <c r="E1119" s="176">
        <f t="shared" si="225"/>
        <v>0</v>
      </c>
      <c r="F1119" s="61">
        <f t="shared" si="226"/>
        <v>0</v>
      </c>
      <c r="G1119" s="61">
        <f t="shared" si="226"/>
        <v>0</v>
      </c>
      <c r="H1119" s="61">
        <f t="shared" si="227"/>
        <v>0</v>
      </c>
      <c r="I1119" s="61">
        <f t="shared" si="228"/>
        <v>0</v>
      </c>
      <c r="J1119" s="61">
        <f t="shared" si="229"/>
        <v>0</v>
      </c>
      <c r="K1119" s="61">
        <f t="shared" si="230"/>
        <v>0</v>
      </c>
      <c r="L1119" s="61">
        <f t="shared" si="231"/>
        <v>0</v>
      </c>
      <c r="M1119" s="61">
        <f t="shared" ca="1" si="236"/>
        <v>-5.1675284330729718E-3</v>
      </c>
      <c r="N1119" s="61">
        <f t="shared" ca="1" si="232"/>
        <v>0</v>
      </c>
      <c r="O1119" s="177">
        <f t="shared" ca="1" si="233"/>
        <v>0</v>
      </c>
      <c r="P1119" s="61">
        <f t="shared" ca="1" si="234"/>
        <v>0</v>
      </c>
      <c r="Q1119" s="61">
        <f t="shared" ca="1" si="235"/>
        <v>0</v>
      </c>
      <c r="R1119">
        <f t="shared" ca="1" si="237"/>
        <v>5.1675284330729718E-3</v>
      </c>
    </row>
    <row r="1120" spans="3:18">
      <c r="C1120" s="174"/>
      <c r="D1120" s="176">
        <f t="shared" si="225"/>
        <v>0</v>
      </c>
      <c r="E1120" s="176">
        <f t="shared" si="225"/>
        <v>0</v>
      </c>
      <c r="F1120" s="61">
        <f t="shared" si="226"/>
        <v>0</v>
      </c>
      <c r="G1120" s="61">
        <f t="shared" si="226"/>
        <v>0</v>
      </c>
      <c r="H1120" s="61">
        <f t="shared" si="227"/>
        <v>0</v>
      </c>
      <c r="I1120" s="61">
        <f t="shared" si="228"/>
        <v>0</v>
      </c>
      <c r="J1120" s="61">
        <f t="shared" si="229"/>
        <v>0</v>
      </c>
      <c r="K1120" s="61">
        <f t="shared" si="230"/>
        <v>0</v>
      </c>
      <c r="L1120" s="61">
        <f t="shared" si="231"/>
        <v>0</v>
      </c>
      <c r="M1120" s="61">
        <f t="shared" ca="1" si="236"/>
        <v>-5.1675284330729718E-3</v>
      </c>
      <c r="N1120" s="61">
        <f t="shared" ca="1" si="232"/>
        <v>0</v>
      </c>
      <c r="O1120" s="177">
        <f t="shared" ca="1" si="233"/>
        <v>0</v>
      </c>
      <c r="P1120" s="61">
        <f t="shared" ca="1" si="234"/>
        <v>0</v>
      </c>
      <c r="Q1120" s="61">
        <f t="shared" ca="1" si="235"/>
        <v>0</v>
      </c>
      <c r="R1120">
        <f t="shared" ca="1" si="237"/>
        <v>5.1675284330729718E-3</v>
      </c>
    </row>
    <row r="1121" spans="3:18">
      <c r="C1121" s="174"/>
      <c r="D1121" s="176">
        <f t="shared" si="225"/>
        <v>0</v>
      </c>
      <c r="E1121" s="176">
        <f t="shared" si="225"/>
        <v>0</v>
      </c>
      <c r="F1121" s="61">
        <f t="shared" si="226"/>
        <v>0</v>
      </c>
      <c r="G1121" s="61">
        <f t="shared" si="226"/>
        <v>0</v>
      </c>
      <c r="H1121" s="61">
        <f t="shared" si="227"/>
        <v>0</v>
      </c>
      <c r="I1121" s="61">
        <f t="shared" si="228"/>
        <v>0</v>
      </c>
      <c r="J1121" s="61">
        <f t="shared" si="229"/>
        <v>0</v>
      </c>
      <c r="K1121" s="61">
        <f t="shared" si="230"/>
        <v>0</v>
      </c>
      <c r="L1121" s="61">
        <f t="shared" si="231"/>
        <v>0</v>
      </c>
      <c r="M1121" s="61">
        <f t="shared" ca="1" si="236"/>
        <v>-5.1675284330729718E-3</v>
      </c>
      <c r="N1121" s="61">
        <f t="shared" ca="1" si="232"/>
        <v>0</v>
      </c>
      <c r="O1121" s="177">
        <f t="shared" ca="1" si="233"/>
        <v>0</v>
      </c>
      <c r="P1121" s="61">
        <f t="shared" ca="1" si="234"/>
        <v>0</v>
      </c>
      <c r="Q1121" s="61">
        <f t="shared" ca="1" si="235"/>
        <v>0</v>
      </c>
      <c r="R1121">
        <f t="shared" ca="1" si="237"/>
        <v>5.1675284330729718E-3</v>
      </c>
    </row>
    <row r="1122" spans="3:18">
      <c r="C1122" s="174"/>
      <c r="D1122" s="176">
        <f t="shared" si="225"/>
        <v>0</v>
      </c>
      <c r="E1122" s="176">
        <f t="shared" si="225"/>
        <v>0</v>
      </c>
      <c r="F1122" s="61">
        <f t="shared" si="226"/>
        <v>0</v>
      </c>
      <c r="G1122" s="61">
        <f t="shared" si="226"/>
        <v>0</v>
      </c>
      <c r="H1122" s="61">
        <f t="shared" si="227"/>
        <v>0</v>
      </c>
      <c r="I1122" s="61">
        <f t="shared" si="228"/>
        <v>0</v>
      </c>
      <c r="J1122" s="61">
        <f t="shared" si="229"/>
        <v>0</v>
      </c>
      <c r="K1122" s="61">
        <f t="shared" si="230"/>
        <v>0</v>
      </c>
      <c r="L1122" s="61">
        <f t="shared" si="231"/>
        <v>0</v>
      </c>
      <c r="M1122" s="61">
        <f t="shared" ca="1" si="236"/>
        <v>-5.1675284330729718E-3</v>
      </c>
      <c r="N1122" s="61">
        <f t="shared" ca="1" si="232"/>
        <v>0</v>
      </c>
      <c r="O1122" s="177">
        <f t="shared" ca="1" si="233"/>
        <v>0</v>
      </c>
      <c r="P1122" s="61">
        <f t="shared" ca="1" si="234"/>
        <v>0</v>
      </c>
      <c r="Q1122" s="61">
        <f t="shared" ca="1" si="235"/>
        <v>0</v>
      </c>
      <c r="R1122">
        <f t="shared" ca="1" si="237"/>
        <v>5.1675284330729718E-3</v>
      </c>
    </row>
    <row r="1123" spans="3:18">
      <c r="C1123" s="174"/>
      <c r="D1123" s="176">
        <f t="shared" si="225"/>
        <v>0</v>
      </c>
      <c r="E1123" s="176">
        <f t="shared" si="225"/>
        <v>0</v>
      </c>
      <c r="F1123" s="61">
        <f t="shared" si="226"/>
        <v>0</v>
      </c>
      <c r="G1123" s="61">
        <f t="shared" si="226"/>
        <v>0</v>
      </c>
      <c r="H1123" s="61">
        <f t="shared" si="227"/>
        <v>0</v>
      </c>
      <c r="I1123" s="61">
        <f t="shared" si="228"/>
        <v>0</v>
      </c>
      <c r="J1123" s="61">
        <f t="shared" si="229"/>
        <v>0</v>
      </c>
      <c r="K1123" s="61">
        <f t="shared" si="230"/>
        <v>0</v>
      </c>
      <c r="L1123" s="61">
        <f t="shared" si="231"/>
        <v>0</v>
      </c>
      <c r="M1123" s="61">
        <f t="shared" ca="1" si="236"/>
        <v>-5.1675284330729718E-3</v>
      </c>
      <c r="N1123" s="61">
        <f t="shared" ca="1" si="232"/>
        <v>0</v>
      </c>
      <c r="O1123" s="177">
        <f t="shared" ca="1" si="233"/>
        <v>0</v>
      </c>
      <c r="P1123" s="61">
        <f t="shared" ca="1" si="234"/>
        <v>0</v>
      </c>
      <c r="Q1123" s="61">
        <f t="shared" ca="1" si="235"/>
        <v>0</v>
      </c>
      <c r="R1123">
        <f t="shared" ca="1" si="237"/>
        <v>5.1675284330729718E-3</v>
      </c>
    </row>
    <row r="1124" spans="3:18">
      <c r="C1124" s="174"/>
      <c r="D1124" s="176">
        <f t="shared" si="225"/>
        <v>0</v>
      </c>
      <c r="E1124" s="176">
        <f t="shared" si="225"/>
        <v>0</v>
      </c>
      <c r="F1124" s="61">
        <f t="shared" si="226"/>
        <v>0</v>
      </c>
      <c r="G1124" s="61">
        <f t="shared" si="226"/>
        <v>0</v>
      </c>
      <c r="H1124" s="61">
        <f t="shared" si="227"/>
        <v>0</v>
      </c>
      <c r="I1124" s="61">
        <f t="shared" si="228"/>
        <v>0</v>
      </c>
      <c r="J1124" s="61">
        <f t="shared" si="229"/>
        <v>0</v>
      </c>
      <c r="K1124" s="61">
        <f t="shared" si="230"/>
        <v>0</v>
      </c>
      <c r="L1124" s="61">
        <f t="shared" si="231"/>
        <v>0</v>
      </c>
      <c r="M1124" s="61">
        <f t="shared" ca="1" si="236"/>
        <v>-5.1675284330729718E-3</v>
      </c>
      <c r="N1124" s="61">
        <f t="shared" ca="1" si="232"/>
        <v>0</v>
      </c>
      <c r="O1124" s="177">
        <f t="shared" ca="1" si="233"/>
        <v>0</v>
      </c>
      <c r="P1124" s="61">
        <f t="shared" ca="1" si="234"/>
        <v>0</v>
      </c>
      <c r="Q1124" s="61">
        <f t="shared" ca="1" si="235"/>
        <v>0</v>
      </c>
      <c r="R1124">
        <f t="shared" ca="1" si="237"/>
        <v>5.1675284330729718E-3</v>
      </c>
    </row>
    <row r="1125" spans="3:18">
      <c r="C1125" s="174"/>
      <c r="D1125" s="176">
        <f t="shared" si="225"/>
        <v>0</v>
      </c>
      <c r="E1125" s="176">
        <f t="shared" si="225"/>
        <v>0</v>
      </c>
      <c r="F1125" s="61">
        <f t="shared" si="226"/>
        <v>0</v>
      </c>
      <c r="G1125" s="61">
        <f t="shared" si="226"/>
        <v>0</v>
      </c>
      <c r="H1125" s="61">
        <f t="shared" si="227"/>
        <v>0</v>
      </c>
      <c r="I1125" s="61">
        <f t="shared" si="228"/>
        <v>0</v>
      </c>
      <c r="J1125" s="61">
        <f t="shared" si="229"/>
        <v>0</v>
      </c>
      <c r="K1125" s="61">
        <f t="shared" si="230"/>
        <v>0</v>
      </c>
      <c r="L1125" s="61">
        <f t="shared" si="231"/>
        <v>0</v>
      </c>
      <c r="M1125" s="61">
        <f t="shared" ca="1" si="236"/>
        <v>-5.1675284330729718E-3</v>
      </c>
      <c r="N1125" s="61">
        <f t="shared" ca="1" si="232"/>
        <v>0</v>
      </c>
      <c r="O1125" s="177">
        <f t="shared" ca="1" si="233"/>
        <v>0</v>
      </c>
      <c r="P1125" s="61">
        <f t="shared" ca="1" si="234"/>
        <v>0</v>
      </c>
      <c r="Q1125" s="61">
        <f t="shared" ca="1" si="235"/>
        <v>0</v>
      </c>
      <c r="R1125">
        <f t="shared" ca="1" si="237"/>
        <v>5.1675284330729718E-3</v>
      </c>
    </row>
    <row r="1126" spans="3:18">
      <c r="C1126" s="174"/>
      <c r="D1126" s="176">
        <f t="shared" si="225"/>
        <v>0</v>
      </c>
      <c r="E1126" s="176">
        <f t="shared" si="225"/>
        <v>0</v>
      </c>
      <c r="F1126" s="61">
        <f t="shared" si="226"/>
        <v>0</v>
      </c>
      <c r="G1126" s="61">
        <f t="shared" si="226"/>
        <v>0</v>
      </c>
      <c r="H1126" s="61">
        <f t="shared" si="227"/>
        <v>0</v>
      </c>
      <c r="I1126" s="61">
        <f t="shared" si="228"/>
        <v>0</v>
      </c>
      <c r="J1126" s="61">
        <f t="shared" si="229"/>
        <v>0</v>
      </c>
      <c r="K1126" s="61">
        <f t="shared" si="230"/>
        <v>0</v>
      </c>
      <c r="L1126" s="61">
        <f t="shared" si="231"/>
        <v>0</v>
      </c>
      <c r="M1126" s="61">
        <f t="shared" ca="1" si="236"/>
        <v>-5.1675284330729718E-3</v>
      </c>
      <c r="N1126" s="61">
        <f t="shared" ca="1" si="232"/>
        <v>0</v>
      </c>
      <c r="O1126" s="177">
        <f t="shared" ca="1" si="233"/>
        <v>0</v>
      </c>
      <c r="P1126" s="61">
        <f t="shared" ca="1" si="234"/>
        <v>0</v>
      </c>
      <c r="Q1126" s="61">
        <f t="shared" ca="1" si="235"/>
        <v>0</v>
      </c>
      <c r="R1126">
        <f t="shared" ca="1" si="237"/>
        <v>5.1675284330729718E-3</v>
      </c>
    </row>
    <row r="1127" spans="3:18">
      <c r="C1127" s="174"/>
      <c r="D1127" s="176">
        <f t="shared" si="225"/>
        <v>0</v>
      </c>
      <c r="E1127" s="176">
        <f t="shared" si="225"/>
        <v>0</v>
      </c>
      <c r="F1127" s="61">
        <f t="shared" si="226"/>
        <v>0</v>
      </c>
      <c r="G1127" s="61">
        <f t="shared" si="226"/>
        <v>0</v>
      </c>
      <c r="H1127" s="61">
        <f t="shared" si="227"/>
        <v>0</v>
      </c>
      <c r="I1127" s="61">
        <f t="shared" si="228"/>
        <v>0</v>
      </c>
      <c r="J1127" s="61">
        <f t="shared" si="229"/>
        <v>0</v>
      </c>
      <c r="K1127" s="61">
        <f t="shared" si="230"/>
        <v>0</v>
      </c>
      <c r="L1127" s="61">
        <f t="shared" si="231"/>
        <v>0</v>
      </c>
      <c r="M1127" s="61">
        <f t="shared" ca="1" si="236"/>
        <v>-5.1675284330729718E-3</v>
      </c>
      <c r="N1127" s="61">
        <f t="shared" ca="1" si="232"/>
        <v>0</v>
      </c>
      <c r="O1127" s="177">
        <f t="shared" ca="1" si="233"/>
        <v>0</v>
      </c>
      <c r="P1127" s="61">
        <f t="shared" ca="1" si="234"/>
        <v>0</v>
      </c>
      <c r="Q1127" s="61">
        <f t="shared" ca="1" si="235"/>
        <v>0</v>
      </c>
      <c r="R1127">
        <f t="shared" ca="1" si="237"/>
        <v>5.1675284330729718E-3</v>
      </c>
    </row>
    <row r="1128" spans="3:18">
      <c r="C1128" s="174"/>
      <c r="D1128" s="176">
        <f t="shared" si="225"/>
        <v>0</v>
      </c>
      <c r="E1128" s="176">
        <f t="shared" si="225"/>
        <v>0</v>
      </c>
      <c r="F1128" s="61">
        <f t="shared" si="226"/>
        <v>0</v>
      </c>
      <c r="G1128" s="61">
        <f t="shared" si="226"/>
        <v>0</v>
      </c>
      <c r="H1128" s="61">
        <f t="shared" si="227"/>
        <v>0</v>
      </c>
      <c r="I1128" s="61">
        <f t="shared" si="228"/>
        <v>0</v>
      </c>
      <c r="J1128" s="61">
        <f t="shared" si="229"/>
        <v>0</v>
      </c>
      <c r="K1128" s="61">
        <f t="shared" si="230"/>
        <v>0</v>
      </c>
      <c r="L1128" s="61">
        <f t="shared" si="231"/>
        <v>0</v>
      </c>
      <c r="M1128" s="61">
        <f t="shared" ca="1" si="236"/>
        <v>-5.1675284330729718E-3</v>
      </c>
      <c r="N1128" s="61">
        <f t="shared" ca="1" si="232"/>
        <v>0</v>
      </c>
      <c r="O1128" s="177">
        <f t="shared" ca="1" si="233"/>
        <v>0</v>
      </c>
      <c r="P1128" s="61">
        <f t="shared" ca="1" si="234"/>
        <v>0</v>
      </c>
      <c r="Q1128" s="61">
        <f t="shared" ca="1" si="235"/>
        <v>0</v>
      </c>
      <c r="R1128">
        <f t="shared" ca="1" si="237"/>
        <v>5.1675284330729718E-3</v>
      </c>
    </row>
    <row r="1129" spans="3:18">
      <c r="C1129" s="174"/>
      <c r="D1129" s="176">
        <f t="shared" si="225"/>
        <v>0</v>
      </c>
      <c r="E1129" s="176">
        <f t="shared" si="225"/>
        <v>0</v>
      </c>
      <c r="F1129" s="61">
        <f t="shared" si="226"/>
        <v>0</v>
      </c>
      <c r="G1129" s="61">
        <f t="shared" si="226"/>
        <v>0</v>
      </c>
      <c r="H1129" s="61">
        <f t="shared" si="227"/>
        <v>0</v>
      </c>
      <c r="I1129" s="61">
        <f t="shared" si="228"/>
        <v>0</v>
      </c>
      <c r="J1129" s="61">
        <f t="shared" si="229"/>
        <v>0</v>
      </c>
      <c r="K1129" s="61">
        <f t="shared" si="230"/>
        <v>0</v>
      </c>
      <c r="L1129" s="61">
        <f t="shared" si="231"/>
        <v>0</v>
      </c>
      <c r="M1129" s="61">
        <f t="shared" ca="1" si="236"/>
        <v>-5.1675284330729718E-3</v>
      </c>
      <c r="N1129" s="61">
        <f t="shared" ca="1" si="232"/>
        <v>0</v>
      </c>
      <c r="O1129" s="177">
        <f t="shared" ca="1" si="233"/>
        <v>0</v>
      </c>
      <c r="P1129" s="61">
        <f t="shared" ca="1" si="234"/>
        <v>0</v>
      </c>
      <c r="Q1129" s="61">
        <f t="shared" ca="1" si="235"/>
        <v>0</v>
      </c>
      <c r="R1129">
        <f t="shared" ca="1" si="237"/>
        <v>5.1675284330729718E-3</v>
      </c>
    </row>
    <row r="1130" spans="3:18">
      <c r="C1130" s="174"/>
      <c r="D1130" s="176">
        <f t="shared" si="225"/>
        <v>0</v>
      </c>
      <c r="E1130" s="176">
        <f t="shared" si="225"/>
        <v>0</v>
      </c>
      <c r="F1130" s="61">
        <f t="shared" si="226"/>
        <v>0</v>
      </c>
      <c r="G1130" s="61">
        <f t="shared" si="226"/>
        <v>0</v>
      </c>
      <c r="H1130" s="61">
        <f t="shared" si="227"/>
        <v>0</v>
      </c>
      <c r="I1130" s="61">
        <f t="shared" si="228"/>
        <v>0</v>
      </c>
      <c r="J1130" s="61">
        <f t="shared" si="229"/>
        <v>0</v>
      </c>
      <c r="K1130" s="61">
        <f t="shared" si="230"/>
        <v>0</v>
      </c>
      <c r="L1130" s="61">
        <f t="shared" si="231"/>
        <v>0</v>
      </c>
      <c r="M1130" s="61">
        <f t="shared" ca="1" si="236"/>
        <v>-5.1675284330729718E-3</v>
      </c>
      <c r="N1130" s="61">
        <f t="shared" ca="1" si="232"/>
        <v>0</v>
      </c>
      <c r="O1130" s="177">
        <f t="shared" ca="1" si="233"/>
        <v>0</v>
      </c>
      <c r="P1130" s="61">
        <f t="shared" ca="1" si="234"/>
        <v>0</v>
      </c>
      <c r="Q1130" s="61">
        <f t="shared" ca="1" si="235"/>
        <v>0</v>
      </c>
      <c r="R1130">
        <f t="shared" ca="1" si="237"/>
        <v>5.1675284330729718E-3</v>
      </c>
    </row>
    <row r="1131" spans="3:18">
      <c r="C1131" s="174"/>
      <c r="D1131" s="176">
        <f t="shared" si="225"/>
        <v>0</v>
      </c>
      <c r="E1131" s="176">
        <f t="shared" si="225"/>
        <v>0</v>
      </c>
      <c r="F1131" s="61">
        <f t="shared" si="226"/>
        <v>0</v>
      </c>
      <c r="G1131" s="61">
        <f t="shared" si="226"/>
        <v>0</v>
      </c>
      <c r="H1131" s="61">
        <f t="shared" si="227"/>
        <v>0</v>
      </c>
      <c r="I1131" s="61">
        <f t="shared" si="228"/>
        <v>0</v>
      </c>
      <c r="J1131" s="61">
        <f t="shared" si="229"/>
        <v>0</v>
      </c>
      <c r="K1131" s="61">
        <f t="shared" si="230"/>
        <v>0</v>
      </c>
      <c r="L1131" s="61">
        <f t="shared" si="231"/>
        <v>0</v>
      </c>
      <c r="M1131" s="61">
        <f t="shared" ca="1" si="236"/>
        <v>-5.1675284330729718E-3</v>
      </c>
      <c r="N1131" s="61">
        <f t="shared" ca="1" si="232"/>
        <v>0</v>
      </c>
      <c r="O1131" s="177">
        <f t="shared" ca="1" si="233"/>
        <v>0</v>
      </c>
      <c r="P1131" s="61">
        <f t="shared" ca="1" si="234"/>
        <v>0</v>
      </c>
      <c r="Q1131" s="61">
        <f t="shared" ca="1" si="235"/>
        <v>0</v>
      </c>
      <c r="R1131">
        <f t="shared" ca="1" si="237"/>
        <v>5.1675284330729718E-3</v>
      </c>
    </row>
    <row r="1132" spans="3:18">
      <c r="C1132" s="174"/>
      <c r="D1132" s="176">
        <f t="shared" si="225"/>
        <v>0</v>
      </c>
      <c r="E1132" s="176">
        <f t="shared" si="225"/>
        <v>0</v>
      </c>
      <c r="F1132" s="61">
        <f t="shared" si="226"/>
        <v>0</v>
      </c>
      <c r="G1132" s="61">
        <f t="shared" si="226"/>
        <v>0</v>
      </c>
      <c r="H1132" s="61">
        <f t="shared" si="227"/>
        <v>0</v>
      </c>
      <c r="I1132" s="61">
        <f t="shared" si="228"/>
        <v>0</v>
      </c>
      <c r="J1132" s="61">
        <f t="shared" si="229"/>
        <v>0</v>
      </c>
      <c r="K1132" s="61">
        <f t="shared" si="230"/>
        <v>0</v>
      </c>
      <c r="L1132" s="61">
        <f t="shared" si="231"/>
        <v>0</v>
      </c>
      <c r="M1132" s="61">
        <f t="shared" ca="1" si="236"/>
        <v>-5.1675284330729718E-3</v>
      </c>
      <c r="N1132" s="61">
        <f t="shared" ca="1" si="232"/>
        <v>0</v>
      </c>
      <c r="O1132" s="177">
        <f t="shared" ca="1" si="233"/>
        <v>0</v>
      </c>
      <c r="P1132" s="61">
        <f t="shared" ca="1" si="234"/>
        <v>0</v>
      </c>
      <c r="Q1132" s="61">
        <f t="shared" ca="1" si="235"/>
        <v>0</v>
      </c>
      <c r="R1132">
        <f t="shared" ca="1" si="237"/>
        <v>5.1675284330729718E-3</v>
      </c>
    </row>
    <row r="1133" spans="3:18">
      <c r="C1133" s="174"/>
      <c r="D1133" s="176">
        <f t="shared" si="225"/>
        <v>0</v>
      </c>
      <c r="E1133" s="176">
        <f t="shared" si="225"/>
        <v>0</v>
      </c>
      <c r="F1133" s="61">
        <f t="shared" si="226"/>
        <v>0</v>
      </c>
      <c r="G1133" s="61">
        <f t="shared" si="226"/>
        <v>0</v>
      </c>
      <c r="H1133" s="61">
        <f t="shared" si="227"/>
        <v>0</v>
      </c>
      <c r="I1133" s="61">
        <f t="shared" si="228"/>
        <v>0</v>
      </c>
      <c r="J1133" s="61">
        <f t="shared" si="229"/>
        <v>0</v>
      </c>
      <c r="K1133" s="61">
        <f t="shared" si="230"/>
        <v>0</v>
      </c>
      <c r="L1133" s="61">
        <f t="shared" si="231"/>
        <v>0</v>
      </c>
      <c r="M1133" s="61">
        <f t="shared" ca="1" si="236"/>
        <v>-5.1675284330729718E-3</v>
      </c>
      <c r="N1133" s="61">
        <f t="shared" ca="1" si="232"/>
        <v>0</v>
      </c>
      <c r="O1133" s="177">
        <f t="shared" ca="1" si="233"/>
        <v>0</v>
      </c>
      <c r="P1133" s="61">
        <f t="shared" ca="1" si="234"/>
        <v>0</v>
      </c>
      <c r="Q1133" s="61">
        <f t="shared" ca="1" si="235"/>
        <v>0</v>
      </c>
      <c r="R1133">
        <f t="shared" ca="1" si="237"/>
        <v>5.1675284330729718E-3</v>
      </c>
    </row>
    <row r="1134" spans="3:18">
      <c r="C1134" s="174"/>
      <c r="D1134" s="176">
        <f t="shared" si="225"/>
        <v>0</v>
      </c>
      <c r="E1134" s="176">
        <f t="shared" si="225"/>
        <v>0</v>
      </c>
      <c r="F1134" s="61">
        <f t="shared" si="226"/>
        <v>0</v>
      </c>
      <c r="G1134" s="61">
        <f t="shared" si="226"/>
        <v>0</v>
      </c>
      <c r="H1134" s="61">
        <f t="shared" si="227"/>
        <v>0</v>
      </c>
      <c r="I1134" s="61">
        <f t="shared" si="228"/>
        <v>0</v>
      </c>
      <c r="J1134" s="61">
        <f t="shared" si="229"/>
        <v>0</v>
      </c>
      <c r="K1134" s="61">
        <f t="shared" si="230"/>
        <v>0</v>
      </c>
      <c r="L1134" s="61">
        <f t="shared" si="231"/>
        <v>0</v>
      </c>
      <c r="M1134" s="61">
        <f t="shared" ca="1" si="236"/>
        <v>-5.1675284330729718E-3</v>
      </c>
      <c r="N1134" s="61">
        <f t="shared" ca="1" si="232"/>
        <v>0</v>
      </c>
      <c r="O1134" s="177">
        <f t="shared" ca="1" si="233"/>
        <v>0</v>
      </c>
      <c r="P1134" s="61">
        <f t="shared" ca="1" si="234"/>
        <v>0</v>
      </c>
      <c r="Q1134" s="61">
        <f t="shared" ca="1" si="235"/>
        <v>0</v>
      </c>
      <c r="R1134">
        <f t="shared" ca="1" si="237"/>
        <v>5.1675284330729718E-3</v>
      </c>
    </row>
    <row r="1135" spans="3:18">
      <c r="C1135" s="174"/>
      <c r="D1135" s="176">
        <f t="shared" si="225"/>
        <v>0</v>
      </c>
      <c r="E1135" s="176">
        <f t="shared" si="225"/>
        <v>0</v>
      </c>
      <c r="F1135" s="61">
        <f t="shared" si="226"/>
        <v>0</v>
      </c>
      <c r="G1135" s="61">
        <f t="shared" si="226"/>
        <v>0</v>
      </c>
      <c r="H1135" s="61">
        <f t="shared" si="227"/>
        <v>0</v>
      </c>
      <c r="I1135" s="61">
        <f t="shared" si="228"/>
        <v>0</v>
      </c>
      <c r="J1135" s="61">
        <f t="shared" si="229"/>
        <v>0</v>
      </c>
      <c r="K1135" s="61">
        <f t="shared" si="230"/>
        <v>0</v>
      </c>
      <c r="L1135" s="61">
        <f t="shared" si="231"/>
        <v>0</v>
      </c>
      <c r="M1135" s="61">
        <f t="shared" ca="1" si="236"/>
        <v>-5.1675284330729718E-3</v>
      </c>
      <c r="N1135" s="61">
        <f t="shared" ca="1" si="232"/>
        <v>0</v>
      </c>
      <c r="O1135" s="177">
        <f t="shared" ca="1" si="233"/>
        <v>0</v>
      </c>
      <c r="P1135" s="61">
        <f t="shared" ca="1" si="234"/>
        <v>0</v>
      </c>
      <c r="Q1135" s="61">
        <f t="shared" ca="1" si="235"/>
        <v>0</v>
      </c>
      <c r="R1135">
        <f t="shared" ca="1" si="237"/>
        <v>5.1675284330729718E-3</v>
      </c>
    </row>
    <row r="1136" spans="3:18">
      <c r="C1136" s="174"/>
      <c r="D1136" s="176">
        <f t="shared" si="225"/>
        <v>0</v>
      </c>
      <c r="E1136" s="176">
        <f t="shared" si="225"/>
        <v>0</v>
      </c>
      <c r="F1136" s="61">
        <f t="shared" si="226"/>
        <v>0</v>
      </c>
      <c r="G1136" s="61">
        <f t="shared" si="226"/>
        <v>0</v>
      </c>
      <c r="H1136" s="61">
        <f t="shared" si="227"/>
        <v>0</v>
      </c>
      <c r="I1136" s="61">
        <f t="shared" si="228"/>
        <v>0</v>
      </c>
      <c r="J1136" s="61">
        <f t="shared" si="229"/>
        <v>0</v>
      </c>
      <c r="K1136" s="61">
        <f t="shared" si="230"/>
        <v>0</v>
      </c>
      <c r="L1136" s="61">
        <f t="shared" si="231"/>
        <v>0</v>
      </c>
      <c r="M1136" s="61">
        <f t="shared" ca="1" si="236"/>
        <v>-5.1675284330729718E-3</v>
      </c>
      <c r="N1136" s="61">
        <f t="shared" ca="1" si="232"/>
        <v>0</v>
      </c>
      <c r="O1136" s="177">
        <f t="shared" ca="1" si="233"/>
        <v>0</v>
      </c>
      <c r="P1136" s="61">
        <f t="shared" ca="1" si="234"/>
        <v>0</v>
      </c>
      <c r="Q1136" s="61">
        <f t="shared" ca="1" si="235"/>
        <v>0</v>
      </c>
      <c r="R1136">
        <f t="shared" ca="1" si="237"/>
        <v>5.1675284330729718E-3</v>
      </c>
    </row>
    <row r="1137" spans="3:18">
      <c r="C1137" s="174"/>
      <c r="D1137" s="176">
        <f t="shared" si="225"/>
        <v>0</v>
      </c>
      <c r="E1137" s="176">
        <f t="shared" si="225"/>
        <v>0</v>
      </c>
      <c r="F1137" s="61">
        <f t="shared" si="226"/>
        <v>0</v>
      </c>
      <c r="G1137" s="61">
        <f t="shared" si="226"/>
        <v>0</v>
      </c>
      <c r="H1137" s="61">
        <f t="shared" si="227"/>
        <v>0</v>
      </c>
      <c r="I1137" s="61">
        <f t="shared" si="228"/>
        <v>0</v>
      </c>
      <c r="J1137" s="61">
        <f t="shared" si="229"/>
        <v>0</v>
      </c>
      <c r="K1137" s="61">
        <f t="shared" si="230"/>
        <v>0</v>
      </c>
      <c r="L1137" s="61">
        <f t="shared" si="231"/>
        <v>0</v>
      </c>
      <c r="M1137" s="61">
        <f t="shared" ca="1" si="236"/>
        <v>-5.1675284330729718E-3</v>
      </c>
      <c r="N1137" s="61">
        <f t="shared" ca="1" si="232"/>
        <v>0</v>
      </c>
      <c r="O1137" s="177">
        <f t="shared" ca="1" si="233"/>
        <v>0</v>
      </c>
      <c r="P1137" s="61">
        <f t="shared" ca="1" si="234"/>
        <v>0</v>
      </c>
      <c r="Q1137" s="61">
        <f t="shared" ca="1" si="235"/>
        <v>0</v>
      </c>
      <c r="R1137">
        <f t="shared" ca="1" si="237"/>
        <v>5.1675284330729718E-3</v>
      </c>
    </row>
    <row r="1138" spans="3:18">
      <c r="C1138" s="174"/>
      <c r="D1138" s="176">
        <f t="shared" si="225"/>
        <v>0</v>
      </c>
      <c r="E1138" s="176">
        <f t="shared" si="225"/>
        <v>0</v>
      </c>
      <c r="F1138" s="61">
        <f t="shared" si="226"/>
        <v>0</v>
      </c>
      <c r="G1138" s="61">
        <f t="shared" si="226"/>
        <v>0</v>
      </c>
      <c r="H1138" s="61">
        <f t="shared" si="227"/>
        <v>0</v>
      </c>
      <c r="I1138" s="61">
        <f t="shared" si="228"/>
        <v>0</v>
      </c>
      <c r="J1138" s="61">
        <f t="shared" si="229"/>
        <v>0</v>
      </c>
      <c r="K1138" s="61">
        <f t="shared" si="230"/>
        <v>0</v>
      </c>
      <c r="L1138" s="61">
        <f t="shared" si="231"/>
        <v>0</v>
      </c>
      <c r="M1138" s="61">
        <f t="shared" ca="1" si="236"/>
        <v>-5.1675284330729718E-3</v>
      </c>
      <c r="N1138" s="61">
        <f t="shared" ca="1" si="232"/>
        <v>0</v>
      </c>
      <c r="O1138" s="177">
        <f t="shared" ca="1" si="233"/>
        <v>0</v>
      </c>
      <c r="P1138" s="61">
        <f t="shared" ca="1" si="234"/>
        <v>0</v>
      </c>
      <c r="Q1138" s="61">
        <f t="shared" ca="1" si="235"/>
        <v>0</v>
      </c>
      <c r="R1138">
        <f t="shared" ca="1" si="237"/>
        <v>5.1675284330729718E-3</v>
      </c>
    </row>
    <row r="1139" spans="3:18">
      <c r="C1139" s="174"/>
      <c r="D1139" s="176">
        <f t="shared" si="225"/>
        <v>0</v>
      </c>
      <c r="E1139" s="176">
        <f t="shared" si="225"/>
        <v>0</v>
      </c>
      <c r="F1139" s="61">
        <f t="shared" si="226"/>
        <v>0</v>
      </c>
      <c r="G1139" s="61">
        <f t="shared" si="226"/>
        <v>0</v>
      </c>
      <c r="H1139" s="61">
        <f t="shared" si="227"/>
        <v>0</v>
      </c>
      <c r="I1139" s="61">
        <f t="shared" si="228"/>
        <v>0</v>
      </c>
      <c r="J1139" s="61">
        <f t="shared" si="229"/>
        <v>0</v>
      </c>
      <c r="K1139" s="61">
        <f t="shared" si="230"/>
        <v>0</v>
      </c>
      <c r="L1139" s="61">
        <f t="shared" si="231"/>
        <v>0</v>
      </c>
      <c r="M1139" s="61">
        <f t="shared" ca="1" si="236"/>
        <v>-5.1675284330729718E-3</v>
      </c>
      <c r="N1139" s="61">
        <f t="shared" ca="1" si="232"/>
        <v>0</v>
      </c>
      <c r="O1139" s="177">
        <f t="shared" ca="1" si="233"/>
        <v>0</v>
      </c>
      <c r="P1139" s="61">
        <f t="shared" ca="1" si="234"/>
        <v>0</v>
      </c>
      <c r="Q1139" s="61">
        <f t="shared" ca="1" si="235"/>
        <v>0</v>
      </c>
      <c r="R1139">
        <f t="shared" ca="1" si="237"/>
        <v>5.1675284330729718E-3</v>
      </c>
    </row>
    <row r="1140" spans="3:18">
      <c r="C1140" s="174"/>
      <c r="D1140" s="176">
        <f t="shared" si="225"/>
        <v>0</v>
      </c>
      <c r="E1140" s="176">
        <f t="shared" si="225"/>
        <v>0</v>
      </c>
      <c r="F1140" s="61">
        <f t="shared" si="226"/>
        <v>0</v>
      </c>
      <c r="G1140" s="61">
        <f t="shared" si="226"/>
        <v>0</v>
      </c>
      <c r="H1140" s="61">
        <f t="shared" si="227"/>
        <v>0</v>
      </c>
      <c r="I1140" s="61">
        <f t="shared" si="228"/>
        <v>0</v>
      </c>
      <c r="J1140" s="61">
        <f t="shared" si="229"/>
        <v>0</v>
      </c>
      <c r="K1140" s="61">
        <f t="shared" si="230"/>
        <v>0</v>
      </c>
      <c r="L1140" s="61">
        <f t="shared" si="231"/>
        <v>0</v>
      </c>
      <c r="M1140" s="61">
        <f t="shared" ca="1" si="236"/>
        <v>-5.1675284330729718E-3</v>
      </c>
      <c r="N1140" s="61">
        <f t="shared" ca="1" si="232"/>
        <v>0</v>
      </c>
      <c r="O1140" s="177">
        <f t="shared" ca="1" si="233"/>
        <v>0</v>
      </c>
      <c r="P1140" s="61">
        <f t="shared" ca="1" si="234"/>
        <v>0</v>
      </c>
      <c r="Q1140" s="61">
        <f t="shared" ca="1" si="235"/>
        <v>0</v>
      </c>
      <c r="R1140">
        <f t="shared" ca="1" si="237"/>
        <v>5.1675284330729718E-3</v>
      </c>
    </row>
    <row r="1141" spans="3:18">
      <c r="C1141" s="174"/>
      <c r="D1141" s="176">
        <f t="shared" si="225"/>
        <v>0</v>
      </c>
      <c r="E1141" s="176">
        <f t="shared" si="225"/>
        <v>0</v>
      </c>
      <c r="F1141" s="61">
        <f t="shared" si="226"/>
        <v>0</v>
      </c>
      <c r="G1141" s="61">
        <f t="shared" si="226"/>
        <v>0</v>
      </c>
      <c r="H1141" s="61">
        <f t="shared" si="227"/>
        <v>0</v>
      </c>
      <c r="I1141" s="61">
        <f t="shared" si="228"/>
        <v>0</v>
      </c>
      <c r="J1141" s="61">
        <f t="shared" si="229"/>
        <v>0</v>
      </c>
      <c r="K1141" s="61">
        <f t="shared" si="230"/>
        <v>0</v>
      </c>
      <c r="L1141" s="61">
        <f t="shared" si="231"/>
        <v>0</v>
      </c>
      <c r="M1141" s="61">
        <f t="shared" ca="1" si="236"/>
        <v>-5.1675284330729718E-3</v>
      </c>
      <c r="N1141" s="61">
        <f t="shared" ca="1" si="232"/>
        <v>0</v>
      </c>
      <c r="O1141" s="177">
        <f t="shared" ca="1" si="233"/>
        <v>0</v>
      </c>
      <c r="P1141" s="61">
        <f t="shared" ca="1" si="234"/>
        <v>0</v>
      </c>
      <c r="Q1141" s="61">
        <f t="shared" ca="1" si="235"/>
        <v>0</v>
      </c>
      <c r="R1141">
        <f t="shared" ca="1" si="237"/>
        <v>5.1675284330729718E-3</v>
      </c>
    </row>
    <row r="1142" spans="3:18">
      <c r="C1142" s="174"/>
      <c r="D1142" s="176">
        <f t="shared" si="225"/>
        <v>0</v>
      </c>
      <c r="E1142" s="176">
        <f t="shared" si="225"/>
        <v>0</v>
      </c>
      <c r="F1142" s="61">
        <f t="shared" si="226"/>
        <v>0</v>
      </c>
      <c r="G1142" s="61">
        <f t="shared" si="226"/>
        <v>0</v>
      </c>
      <c r="H1142" s="61">
        <f t="shared" si="227"/>
        <v>0</v>
      </c>
      <c r="I1142" s="61">
        <f t="shared" si="228"/>
        <v>0</v>
      </c>
      <c r="J1142" s="61">
        <f t="shared" si="229"/>
        <v>0</v>
      </c>
      <c r="K1142" s="61">
        <f t="shared" si="230"/>
        <v>0</v>
      </c>
      <c r="L1142" s="61">
        <f t="shared" si="231"/>
        <v>0</v>
      </c>
      <c r="M1142" s="61">
        <f t="shared" ca="1" si="236"/>
        <v>-5.1675284330729718E-3</v>
      </c>
      <c r="N1142" s="61">
        <f t="shared" ca="1" si="232"/>
        <v>0</v>
      </c>
      <c r="O1142" s="177">
        <f t="shared" ca="1" si="233"/>
        <v>0</v>
      </c>
      <c r="P1142" s="61">
        <f t="shared" ca="1" si="234"/>
        <v>0</v>
      </c>
      <c r="Q1142" s="61">
        <f t="shared" ca="1" si="235"/>
        <v>0</v>
      </c>
      <c r="R1142">
        <f t="shared" ca="1" si="237"/>
        <v>5.1675284330729718E-3</v>
      </c>
    </row>
    <row r="1143" spans="3:18">
      <c r="C1143" s="174"/>
      <c r="D1143" s="176">
        <f t="shared" si="225"/>
        <v>0</v>
      </c>
      <c r="E1143" s="176">
        <f t="shared" si="225"/>
        <v>0</v>
      </c>
      <c r="F1143" s="61">
        <f t="shared" si="226"/>
        <v>0</v>
      </c>
      <c r="G1143" s="61">
        <f t="shared" si="226"/>
        <v>0</v>
      </c>
      <c r="H1143" s="61">
        <f t="shared" si="227"/>
        <v>0</v>
      </c>
      <c r="I1143" s="61">
        <f t="shared" si="228"/>
        <v>0</v>
      </c>
      <c r="J1143" s="61">
        <f t="shared" si="229"/>
        <v>0</v>
      </c>
      <c r="K1143" s="61">
        <f t="shared" si="230"/>
        <v>0</v>
      </c>
      <c r="L1143" s="61">
        <f t="shared" si="231"/>
        <v>0</v>
      </c>
      <c r="M1143" s="61">
        <f t="shared" ca="1" si="236"/>
        <v>-5.1675284330729718E-3</v>
      </c>
      <c r="N1143" s="61">
        <f t="shared" ca="1" si="232"/>
        <v>0</v>
      </c>
      <c r="O1143" s="177">
        <f t="shared" ca="1" si="233"/>
        <v>0</v>
      </c>
      <c r="P1143" s="61">
        <f t="shared" ca="1" si="234"/>
        <v>0</v>
      </c>
      <c r="Q1143" s="61">
        <f t="shared" ca="1" si="235"/>
        <v>0</v>
      </c>
      <c r="R1143">
        <f t="shared" ca="1" si="237"/>
        <v>5.1675284330729718E-3</v>
      </c>
    </row>
    <row r="1144" spans="3:18">
      <c r="C1144" s="174"/>
      <c r="D1144" s="176">
        <f t="shared" si="225"/>
        <v>0</v>
      </c>
      <c r="E1144" s="176">
        <f t="shared" si="225"/>
        <v>0</v>
      </c>
      <c r="F1144" s="61">
        <f t="shared" si="226"/>
        <v>0</v>
      </c>
      <c r="G1144" s="61">
        <f t="shared" si="226"/>
        <v>0</v>
      </c>
      <c r="H1144" s="61">
        <f t="shared" si="227"/>
        <v>0</v>
      </c>
      <c r="I1144" s="61">
        <f t="shared" si="228"/>
        <v>0</v>
      </c>
      <c r="J1144" s="61">
        <f t="shared" si="229"/>
        <v>0</v>
      </c>
      <c r="K1144" s="61">
        <f t="shared" si="230"/>
        <v>0</v>
      </c>
      <c r="L1144" s="61">
        <f t="shared" si="231"/>
        <v>0</v>
      </c>
      <c r="M1144" s="61">
        <f t="shared" ca="1" si="236"/>
        <v>-5.1675284330729718E-3</v>
      </c>
      <c r="N1144" s="61">
        <f t="shared" ca="1" si="232"/>
        <v>0</v>
      </c>
      <c r="O1144" s="177">
        <f t="shared" ca="1" si="233"/>
        <v>0</v>
      </c>
      <c r="P1144" s="61">
        <f t="shared" ca="1" si="234"/>
        <v>0</v>
      </c>
      <c r="Q1144" s="61">
        <f t="shared" ca="1" si="235"/>
        <v>0</v>
      </c>
      <c r="R1144">
        <f t="shared" ca="1" si="237"/>
        <v>5.1675284330729718E-3</v>
      </c>
    </row>
    <row r="1145" spans="3:18">
      <c r="C1145" s="174"/>
      <c r="D1145" s="176">
        <f t="shared" si="225"/>
        <v>0</v>
      </c>
      <c r="E1145" s="176">
        <f t="shared" si="225"/>
        <v>0</v>
      </c>
      <c r="F1145" s="61">
        <f t="shared" si="226"/>
        <v>0</v>
      </c>
      <c r="G1145" s="61">
        <f t="shared" si="226"/>
        <v>0</v>
      </c>
      <c r="H1145" s="61">
        <f t="shared" si="227"/>
        <v>0</v>
      </c>
      <c r="I1145" s="61">
        <f t="shared" si="228"/>
        <v>0</v>
      </c>
      <c r="J1145" s="61">
        <f t="shared" si="229"/>
        <v>0</v>
      </c>
      <c r="K1145" s="61">
        <f t="shared" si="230"/>
        <v>0</v>
      </c>
      <c r="L1145" s="61">
        <f t="shared" si="231"/>
        <v>0</v>
      </c>
      <c r="M1145" s="61">
        <f t="shared" ca="1" si="236"/>
        <v>-5.1675284330729718E-3</v>
      </c>
      <c r="N1145" s="61">
        <f t="shared" ca="1" si="232"/>
        <v>0</v>
      </c>
      <c r="O1145" s="177">
        <f t="shared" ca="1" si="233"/>
        <v>0</v>
      </c>
      <c r="P1145" s="61">
        <f t="shared" ca="1" si="234"/>
        <v>0</v>
      </c>
      <c r="Q1145" s="61">
        <f t="shared" ca="1" si="235"/>
        <v>0</v>
      </c>
      <c r="R1145">
        <f t="shared" ca="1" si="237"/>
        <v>5.1675284330729718E-3</v>
      </c>
    </row>
    <row r="1146" spans="3:18">
      <c r="C1146" s="174"/>
      <c r="D1146" s="176">
        <f t="shared" si="225"/>
        <v>0</v>
      </c>
      <c r="E1146" s="176">
        <f t="shared" si="225"/>
        <v>0</v>
      </c>
      <c r="F1146" s="61">
        <f t="shared" si="226"/>
        <v>0</v>
      </c>
      <c r="G1146" s="61">
        <f t="shared" si="226"/>
        <v>0</v>
      </c>
      <c r="H1146" s="61">
        <f t="shared" si="227"/>
        <v>0</v>
      </c>
      <c r="I1146" s="61">
        <f t="shared" si="228"/>
        <v>0</v>
      </c>
      <c r="J1146" s="61">
        <f t="shared" si="229"/>
        <v>0</v>
      </c>
      <c r="K1146" s="61">
        <f t="shared" si="230"/>
        <v>0</v>
      </c>
      <c r="L1146" s="61">
        <f t="shared" si="231"/>
        <v>0</v>
      </c>
      <c r="M1146" s="61">
        <f t="shared" ca="1" si="236"/>
        <v>-5.1675284330729718E-3</v>
      </c>
      <c r="N1146" s="61">
        <f t="shared" ca="1" si="232"/>
        <v>0</v>
      </c>
      <c r="O1146" s="177">
        <f t="shared" ca="1" si="233"/>
        <v>0</v>
      </c>
      <c r="P1146" s="61">
        <f t="shared" ca="1" si="234"/>
        <v>0</v>
      </c>
      <c r="Q1146" s="61">
        <f t="shared" ca="1" si="235"/>
        <v>0</v>
      </c>
      <c r="R1146">
        <f t="shared" ca="1" si="237"/>
        <v>5.1675284330729718E-3</v>
      </c>
    </row>
    <row r="1147" spans="3:18">
      <c r="C1147" s="174"/>
      <c r="D1147" s="176">
        <f t="shared" si="225"/>
        <v>0</v>
      </c>
      <c r="E1147" s="176">
        <f t="shared" si="225"/>
        <v>0</v>
      </c>
      <c r="F1147" s="61">
        <f t="shared" si="226"/>
        <v>0</v>
      </c>
      <c r="G1147" s="61">
        <f t="shared" si="226"/>
        <v>0</v>
      </c>
      <c r="H1147" s="61">
        <f t="shared" si="227"/>
        <v>0</v>
      </c>
      <c r="I1147" s="61">
        <f t="shared" si="228"/>
        <v>0</v>
      </c>
      <c r="J1147" s="61">
        <f t="shared" si="229"/>
        <v>0</v>
      </c>
      <c r="K1147" s="61">
        <f t="shared" si="230"/>
        <v>0</v>
      </c>
      <c r="L1147" s="61">
        <f t="shared" si="231"/>
        <v>0</v>
      </c>
      <c r="M1147" s="61">
        <f t="shared" ca="1" si="236"/>
        <v>-5.1675284330729718E-3</v>
      </c>
      <c r="N1147" s="61">
        <f t="shared" ca="1" si="232"/>
        <v>0</v>
      </c>
      <c r="O1147" s="177">
        <f t="shared" ca="1" si="233"/>
        <v>0</v>
      </c>
      <c r="P1147" s="61">
        <f t="shared" ca="1" si="234"/>
        <v>0</v>
      </c>
      <c r="Q1147" s="61">
        <f t="shared" ca="1" si="235"/>
        <v>0</v>
      </c>
      <c r="R1147">
        <f t="shared" ca="1" si="237"/>
        <v>5.1675284330729718E-3</v>
      </c>
    </row>
    <row r="1148" spans="3:18">
      <c r="C1148" s="174"/>
      <c r="D1148" s="176">
        <f t="shared" si="225"/>
        <v>0</v>
      </c>
      <c r="E1148" s="176">
        <f t="shared" si="225"/>
        <v>0</v>
      </c>
      <c r="F1148" s="61">
        <f t="shared" si="226"/>
        <v>0</v>
      </c>
      <c r="G1148" s="61">
        <f t="shared" si="226"/>
        <v>0</v>
      </c>
      <c r="H1148" s="61">
        <f t="shared" si="227"/>
        <v>0</v>
      </c>
      <c r="I1148" s="61">
        <f t="shared" si="228"/>
        <v>0</v>
      </c>
      <c r="J1148" s="61">
        <f t="shared" si="229"/>
        <v>0</v>
      </c>
      <c r="K1148" s="61">
        <f t="shared" si="230"/>
        <v>0</v>
      </c>
      <c r="L1148" s="61">
        <f t="shared" si="231"/>
        <v>0</v>
      </c>
      <c r="M1148" s="61">
        <f t="shared" ca="1" si="236"/>
        <v>-5.1675284330729718E-3</v>
      </c>
      <c r="N1148" s="61">
        <f t="shared" ca="1" si="232"/>
        <v>0</v>
      </c>
      <c r="O1148" s="177">
        <f t="shared" ca="1" si="233"/>
        <v>0</v>
      </c>
      <c r="P1148" s="61">
        <f t="shared" ca="1" si="234"/>
        <v>0</v>
      </c>
      <c r="Q1148" s="61">
        <f t="shared" ca="1" si="235"/>
        <v>0</v>
      </c>
      <c r="R1148">
        <f t="shared" ca="1" si="237"/>
        <v>5.1675284330729718E-3</v>
      </c>
    </row>
    <row r="1149" spans="3:18">
      <c r="C1149" s="174"/>
      <c r="D1149" s="176">
        <f t="shared" si="225"/>
        <v>0</v>
      </c>
      <c r="E1149" s="176">
        <f t="shared" si="225"/>
        <v>0</v>
      </c>
      <c r="F1149" s="61">
        <f t="shared" si="226"/>
        <v>0</v>
      </c>
      <c r="G1149" s="61">
        <f t="shared" si="226"/>
        <v>0</v>
      </c>
      <c r="H1149" s="61">
        <f t="shared" si="227"/>
        <v>0</v>
      </c>
      <c r="I1149" s="61">
        <f t="shared" si="228"/>
        <v>0</v>
      </c>
      <c r="J1149" s="61">
        <f t="shared" si="229"/>
        <v>0</v>
      </c>
      <c r="K1149" s="61">
        <f t="shared" si="230"/>
        <v>0</v>
      </c>
      <c r="L1149" s="61">
        <f t="shared" si="231"/>
        <v>0</v>
      </c>
      <c r="M1149" s="61">
        <f t="shared" ca="1" si="236"/>
        <v>-5.1675284330729718E-3</v>
      </c>
      <c r="N1149" s="61">
        <f t="shared" ca="1" si="232"/>
        <v>0</v>
      </c>
      <c r="O1149" s="177">
        <f t="shared" ca="1" si="233"/>
        <v>0</v>
      </c>
      <c r="P1149" s="61">
        <f t="shared" ca="1" si="234"/>
        <v>0</v>
      </c>
      <c r="Q1149" s="61">
        <f t="shared" ca="1" si="235"/>
        <v>0</v>
      </c>
      <c r="R1149">
        <f t="shared" ca="1" si="237"/>
        <v>5.1675284330729718E-3</v>
      </c>
    </row>
    <row r="1150" spans="3:18">
      <c r="C1150" s="174"/>
      <c r="D1150" s="176">
        <f t="shared" si="225"/>
        <v>0</v>
      </c>
      <c r="E1150" s="176">
        <f t="shared" si="225"/>
        <v>0</v>
      </c>
      <c r="F1150" s="61">
        <f t="shared" si="226"/>
        <v>0</v>
      </c>
      <c r="G1150" s="61">
        <f t="shared" si="226"/>
        <v>0</v>
      </c>
      <c r="H1150" s="61">
        <f t="shared" si="227"/>
        <v>0</v>
      </c>
      <c r="I1150" s="61">
        <f t="shared" si="228"/>
        <v>0</v>
      </c>
      <c r="J1150" s="61">
        <f t="shared" si="229"/>
        <v>0</v>
      </c>
      <c r="K1150" s="61">
        <f t="shared" si="230"/>
        <v>0</v>
      </c>
      <c r="L1150" s="61">
        <f t="shared" si="231"/>
        <v>0</v>
      </c>
      <c r="M1150" s="61">
        <f t="shared" ca="1" si="236"/>
        <v>-5.1675284330729718E-3</v>
      </c>
      <c r="N1150" s="61">
        <f t="shared" ca="1" si="232"/>
        <v>0</v>
      </c>
      <c r="O1150" s="177">
        <f t="shared" ca="1" si="233"/>
        <v>0</v>
      </c>
      <c r="P1150" s="61">
        <f t="shared" ca="1" si="234"/>
        <v>0</v>
      </c>
      <c r="Q1150" s="61">
        <f t="shared" ca="1" si="235"/>
        <v>0</v>
      </c>
      <c r="R1150">
        <f t="shared" ca="1" si="237"/>
        <v>5.1675284330729718E-3</v>
      </c>
    </row>
    <row r="1151" spans="3:18">
      <c r="C1151" s="174"/>
      <c r="D1151" s="176">
        <f t="shared" si="225"/>
        <v>0</v>
      </c>
      <c r="E1151" s="176">
        <f t="shared" si="225"/>
        <v>0</v>
      </c>
      <c r="F1151" s="61">
        <f t="shared" si="226"/>
        <v>0</v>
      </c>
      <c r="G1151" s="61">
        <f t="shared" si="226"/>
        <v>0</v>
      </c>
      <c r="H1151" s="61">
        <f t="shared" si="227"/>
        <v>0</v>
      </c>
      <c r="I1151" s="61">
        <f t="shared" si="228"/>
        <v>0</v>
      </c>
      <c r="J1151" s="61">
        <f t="shared" si="229"/>
        <v>0</v>
      </c>
      <c r="K1151" s="61">
        <f t="shared" si="230"/>
        <v>0</v>
      </c>
      <c r="L1151" s="61">
        <f t="shared" si="231"/>
        <v>0</v>
      </c>
      <c r="M1151" s="61">
        <f t="shared" ca="1" si="236"/>
        <v>-5.1675284330729718E-3</v>
      </c>
      <c r="N1151" s="61">
        <f t="shared" ca="1" si="232"/>
        <v>0</v>
      </c>
      <c r="O1151" s="177">
        <f t="shared" ca="1" si="233"/>
        <v>0</v>
      </c>
      <c r="P1151" s="61">
        <f t="shared" ca="1" si="234"/>
        <v>0</v>
      </c>
      <c r="Q1151" s="61">
        <f t="shared" ca="1" si="235"/>
        <v>0</v>
      </c>
      <c r="R1151">
        <f t="shared" ca="1" si="237"/>
        <v>5.1675284330729718E-3</v>
      </c>
    </row>
    <row r="1152" spans="3:18">
      <c r="C1152" s="174"/>
      <c r="D1152" s="176">
        <f t="shared" si="225"/>
        <v>0</v>
      </c>
      <c r="E1152" s="176">
        <f t="shared" si="225"/>
        <v>0</v>
      </c>
      <c r="F1152" s="61">
        <f t="shared" si="226"/>
        <v>0</v>
      </c>
      <c r="G1152" s="61">
        <f t="shared" si="226"/>
        <v>0</v>
      </c>
      <c r="H1152" s="61">
        <f t="shared" si="227"/>
        <v>0</v>
      </c>
      <c r="I1152" s="61">
        <f t="shared" si="228"/>
        <v>0</v>
      </c>
      <c r="J1152" s="61">
        <f t="shared" si="229"/>
        <v>0</v>
      </c>
      <c r="K1152" s="61">
        <f t="shared" si="230"/>
        <v>0</v>
      </c>
      <c r="L1152" s="61">
        <f t="shared" si="231"/>
        <v>0</v>
      </c>
      <c r="M1152" s="61">
        <f t="shared" ca="1" si="236"/>
        <v>-5.1675284330729718E-3</v>
      </c>
      <c r="N1152" s="61">
        <f t="shared" ca="1" si="232"/>
        <v>0</v>
      </c>
      <c r="O1152" s="177">
        <f t="shared" ca="1" si="233"/>
        <v>0</v>
      </c>
      <c r="P1152" s="61">
        <f t="shared" ca="1" si="234"/>
        <v>0</v>
      </c>
      <c r="Q1152" s="61">
        <f t="shared" ca="1" si="235"/>
        <v>0</v>
      </c>
      <c r="R1152">
        <f t="shared" ca="1" si="237"/>
        <v>5.1675284330729718E-3</v>
      </c>
    </row>
    <row r="1153" spans="3:18">
      <c r="C1153" s="174"/>
      <c r="D1153" s="176">
        <f t="shared" si="225"/>
        <v>0</v>
      </c>
      <c r="E1153" s="176">
        <f t="shared" si="225"/>
        <v>0</v>
      </c>
      <c r="F1153" s="61">
        <f t="shared" si="226"/>
        <v>0</v>
      </c>
      <c r="G1153" s="61">
        <f t="shared" si="226"/>
        <v>0</v>
      </c>
      <c r="H1153" s="61">
        <f t="shared" si="227"/>
        <v>0</v>
      </c>
      <c r="I1153" s="61">
        <f t="shared" si="228"/>
        <v>0</v>
      </c>
      <c r="J1153" s="61">
        <f t="shared" si="229"/>
        <v>0</v>
      </c>
      <c r="K1153" s="61">
        <f t="shared" si="230"/>
        <v>0</v>
      </c>
      <c r="L1153" s="61">
        <f t="shared" si="231"/>
        <v>0</v>
      </c>
      <c r="M1153" s="61">
        <f t="shared" ca="1" si="236"/>
        <v>-5.1675284330729718E-3</v>
      </c>
      <c r="N1153" s="61">
        <f t="shared" ca="1" si="232"/>
        <v>0</v>
      </c>
      <c r="O1153" s="177">
        <f t="shared" ca="1" si="233"/>
        <v>0</v>
      </c>
      <c r="P1153" s="61">
        <f t="shared" ca="1" si="234"/>
        <v>0</v>
      </c>
      <c r="Q1153" s="61">
        <f t="shared" ca="1" si="235"/>
        <v>0</v>
      </c>
      <c r="R1153">
        <f t="shared" ca="1" si="237"/>
        <v>5.1675284330729718E-3</v>
      </c>
    </row>
    <row r="1154" spans="3:18">
      <c r="C1154" s="174"/>
      <c r="D1154" s="176">
        <f t="shared" si="225"/>
        <v>0</v>
      </c>
      <c r="E1154" s="176">
        <f t="shared" si="225"/>
        <v>0</v>
      </c>
      <c r="F1154" s="61">
        <f t="shared" si="226"/>
        <v>0</v>
      </c>
      <c r="G1154" s="61">
        <f t="shared" si="226"/>
        <v>0</v>
      </c>
      <c r="H1154" s="61">
        <f t="shared" si="227"/>
        <v>0</v>
      </c>
      <c r="I1154" s="61">
        <f t="shared" si="228"/>
        <v>0</v>
      </c>
      <c r="J1154" s="61">
        <f t="shared" si="229"/>
        <v>0</v>
      </c>
      <c r="K1154" s="61">
        <f t="shared" si="230"/>
        <v>0</v>
      </c>
      <c r="L1154" s="61">
        <f t="shared" si="231"/>
        <v>0</v>
      </c>
      <c r="M1154" s="61">
        <f t="shared" ca="1" si="236"/>
        <v>-5.1675284330729718E-3</v>
      </c>
      <c r="N1154" s="61">
        <f t="shared" ca="1" si="232"/>
        <v>0</v>
      </c>
      <c r="O1154" s="177">
        <f t="shared" ca="1" si="233"/>
        <v>0</v>
      </c>
      <c r="P1154" s="61">
        <f t="shared" ca="1" si="234"/>
        <v>0</v>
      </c>
      <c r="Q1154" s="61">
        <f t="shared" ca="1" si="235"/>
        <v>0</v>
      </c>
      <c r="R1154">
        <f t="shared" ca="1" si="237"/>
        <v>5.1675284330729718E-3</v>
      </c>
    </row>
    <row r="1155" spans="3:18">
      <c r="C1155" s="174"/>
      <c r="D1155" s="176">
        <f t="shared" si="225"/>
        <v>0</v>
      </c>
      <c r="E1155" s="176">
        <f t="shared" si="225"/>
        <v>0</v>
      </c>
      <c r="F1155" s="61">
        <f t="shared" si="226"/>
        <v>0</v>
      </c>
      <c r="G1155" s="61">
        <f t="shared" si="226"/>
        <v>0</v>
      </c>
      <c r="H1155" s="61">
        <f t="shared" si="227"/>
        <v>0</v>
      </c>
      <c r="I1155" s="61">
        <f t="shared" si="228"/>
        <v>0</v>
      </c>
      <c r="J1155" s="61">
        <f t="shared" si="229"/>
        <v>0</v>
      </c>
      <c r="K1155" s="61">
        <f t="shared" si="230"/>
        <v>0</v>
      </c>
      <c r="L1155" s="61">
        <f t="shared" si="231"/>
        <v>0</v>
      </c>
      <c r="M1155" s="61">
        <f t="shared" ca="1" si="236"/>
        <v>-5.1675284330729718E-3</v>
      </c>
      <c r="N1155" s="61">
        <f t="shared" ca="1" si="232"/>
        <v>0</v>
      </c>
      <c r="O1155" s="177">
        <f t="shared" ca="1" si="233"/>
        <v>0</v>
      </c>
      <c r="P1155" s="61">
        <f t="shared" ca="1" si="234"/>
        <v>0</v>
      </c>
      <c r="Q1155" s="61">
        <f t="shared" ca="1" si="235"/>
        <v>0</v>
      </c>
      <c r="R1155">
        <f t="shared" ca="1" si="237"/>
        <v>5.1675284330729718E-3</v>
      </c>
    </row>
    <row r="1156" spans="3:18">
      <c r="C1156" s="174"/>
      <c r="D1156" s="176">
        <f t="shared" si="225"/>
        <v>0</v>
      </c>
      <c r="E1156" s="176">
        <f t="shared" si="225"/>
        <v>0</v>
      </c>
      <c r="F1156" s="61">
        <f t="shared" si="226"/>
        <v>0</v>
      </c>
      <c r="G1156" s="61">
        <f t="shared" si="226"/>
        <v>0</v>
      </c>
      <c r="H1156" s="61">
        <f t="shared" si="227"/>
        <v>0</v>
      </c>
      <c r="I1156" s="61">
        <f t="shared" si="228"/>
        <v>0</v>
      </c>
      <c r="J1156" s="61">
        <f t="shared" si="229"/>
        <v>0</v>
      </c>
      <c r="K1156" s="61">
        <f t="shared" si="230"/>
        <v>0</v>
      </c>
      <c r="L1156" s="61">
        <f t="shared" si="231"/>
        <v>0</v>
      </c>
      <c r="M1156" s="61">
        <f t="shared" ca="1" si="236"/>
        <v>-5.1675284330729718E-3</v>
      </c>
      <c r="N1156" s="61">
        <f t="shared" ca="1" si="232"/>
        <v>0</v>
      </c>
      <c r="O1156" s="177">
        <f t="shared" ca="1" si="233"/>
        <v>0</v>
      </c>
      <c r="P1156" s="61">
        <f t="shared" ca="1" si="234"/>
        <v>0</v>
      </c>
      <c r="Q1156" s="61">
        <f t="shared" ca="1" si="235"/>
        <v>0</v>
      </c>
      <c r="R1156">
        <f t="shared" ca="1" si="237"/>
        <v>5.1675284330729718E-3</v>
      </c>
    </row>
    <row r="1157" spans="3:18">
      <c r="C1157" s="174"/>
      <c r="D1157" s="176">
        <f t="shared" si="225"/>
        <v>0</v>
      </c>
      <c r="E1157" s="176">
        <f t="shared" si="225"/>
        <v>0</v>
      </c>
      <c r="F1157" s="61">
        <f t="shared" si="226"/>
        <v>0</v>
      </c>
      <c r="G1157" s="61">
        <f t="shared" si="226"/>
        <v>0</v>
      </c>
      <c r="H1157" s="61">
        <f t="shared" si="227"/>
        <v>0</v>
      </c>
      <c r="I1157" s="61">
        <f t="shared" si="228"/>
        <v>0</v>
      </c>
      <c r="J1157" s="61">
        <f t="shared" si="229"/>
        <v>0</v>
      </c>
      <c r="K1157" s="61">
        <f t="shared" si="230"/>
        <v>0</v>
      </c>
      <c r="L1157" s="61">
        <f t="shared" si="231"/>
        <v>0</v>
      </c>
      <c r="M1157" s="61">
        <f t="shared" ca="1" si="236"/>
        <v>-5.1675284330729718E-3</v>
      </c>
      <c r="N1157" s="61">
        <f t="shared" ca="1" si="232"/>
        <v>0</v>
      </c>
      <c r="O1157" s="177">
        <f t="shared" ca="1" si="233"/>
        <v>0</v>
      </c>
      <c r="P1157" s="61">
        <f t="shared" ca="1" si="234"/>
        <v>0</v>
      </c>
      <c r="Q1157" s="61">
        <f t="shared" ca="1" si="235"/>
        <v>0</v>
      </c>
      <c r="R1157">
        <f t="shared" ca="1" si="237"/>
        <v>5.1675284330729718E-3</v>
      </c>
    </row>
    <row r="1158" spans="3:18">
      <c r="C1158" s="174"/>
      <c r="D1158" s="176">
        <f t="shared" si="225"/>
        <v>0</v>
      </c>
      <c r="E1158" s="176">
        <f t="shared" si="225"/>
        <v>0</v>
      </c>
      <c r="F1158" s="61">
        <f t="shared" si="226"/>
        <v>0</v>
      </c>
      <c r="G1158" s="61">
        <f t="shared" si="226"/>
        <v>0</v>
      </c>
      <c r="H1158" s="61">
        <f t="shared" si="227"/>
        <v>0</v>
      </c>
      <c r="I1158" s="61">
        <f t="shared" si="228"/>
        <v>0</v>
      </c>
      <c r="J1158" s="61">
        <f t="shared" si="229"/>
        <v>0</v>
      </c>
      <c r="K1158" s="61">
        <f t="shared" si="230"/>
        <v>0</v>
      </c>
      <c r="L1158" s="61">
        <f t="shared" si="231"/>
        <v>0</v>
      </c>
      <c r="M1158" s="61">
        <f t="shared" ca="1" si="236"/>
        <v>-5.1675284330729718E-3</v>
      </c>
      <c r="N1158" s="61">
        <f t="shared" ca="1" si="232"/>
        <v>0</v>
      </c>
      <c r="O1158" s="177">
        <f t="shared" ca="1" si="233"/>
        <v>0</v>
      </c>
      <c r="P1158" s="61">
        <f t="shared" ca="1" si="234"/>
        <v>0</v>
      </c>
      <c r="Q1158" s="61">
        <f t="shared" ca="1" si="235"/>
        <v>0</v>
      </c>
      <c r="R1158">
        <f t="shared" ca="1" si="237"/>
        <v>5.1675284330729718E-3</v>
      </c>
    </row>
    <row r="1159" spans="3:18">
      <c r="C1159" s="174"/>
      <c r="D1159" s="176">
        <f t="shared" si="225"/>
        <v>0</v>
      </c>
      <c r="E1159" s="176">
        <f t="shared" si="225"/>
        <v>0</v>
      </c>
      <c r="F1159" s="61">
        <f t="shared" si="226"/>
        <v>0</v>
      </c>
      <c r="G1159" s="61">
        <f t="shared" si="226"/>
        <v>0</v>
      </c>
      <c r="H1159" s="61">
        <f t="shared" si="227"/>
        <v>0</v>
      </c>
      <c r="I1159" s="61">
        <f t="shared" si="228"/>
        <v>0</v>
      </c>
      <c r="J1159" s="61">
        <f t="shared" si="229"/>
        <v>0</v>
      </c>
      <c r="K1159" s="61">
        <f t="shared" si="230"/>
        <v>0</v>
      </c>
      <c r="L1159" s="61">
        <f t="shared" si="231"/>
        <v>0</v>
      </c>
      <c r="M1159" s="61">
        <f t="shared" ca="1" si="236"/>
        <v>-5.1675284330729718E-3</v>
      </c>
      <c r="N1159" s="61">
        <f t="shared" ca="1" si="232"/>
        <v>0</v>
      </c>
      <c r="O1159" s="177">
        <f t="shared" ca="1" si="233"/>
        <v>0</v>
      </c>
      <c r="P1159" s="61">
        <f t="shared" ca="1" si="234"/>
        <v>0</v>
      </c>
      <c r="Q1159" s="61">
        <f t="shared" ca="1" si="235"/>
        <v>0</v>
      </c>
      <c r="R1159">
        <f t="shared" ca="1" si="237"/>
        <v>5.1675284330729718E-3</v>
      </c>
    </row>
    <row r="1160" spans="3:18">
      <c r="C1160" s="174"/>
      <c r="D1160" s="176">
        <f t="shared" si="225"/>
        <v>0</v>
      </c>
      <c r="E1160" s="176">
        <f t="shared" si="225"/>
        <v>0</v>
      </c>
      <c r="F1160" s="61">
        <f t="shared" si="226"/>
        <v>0</v>
      </c>
      <c r="G1160" s="61">
        <f t="shared" si="226"/>
        <v>0</v>
      </c>
      <c r="H1160" s="61">
        <f t="shared" si="227"/>
        <v>0</v>
      </c>
      <c r="I1160" s="61">
        <f t="shared" si="228"/>
        <v>0</v>
      </c>
      <c r="J1160" s="61">
        <f t="shared" si="229"/>
        <v>0</v>
      </c>
      <c r="K1160" s="61">
        <f t="shared" si="230"/>
        <v>0</v>
      </c>
      <c r="L1160" s="61">
        <f t="shared" si="231"/>
        <v>0</v>
      </c>
      <c r="M1160" s="61">
        <f t="shared" ca="1" si="236"/>
        <v>-5.1675284330729718E-3</v>
      </c>
      <c r="N1160" s="61">
        <f t="shared" ca="1" si="232"/>
        <v>0</v>
      </c>
      <c r="O1160" s="177">
        <f t="shared" ca="1" si="233"/>
        <v>0</v>
      </c>
      <c r="P1160" s="61">
        <f t="shared" ca="1" si="234"/>
        <v>0</v>
      </c>
      <c r="Q1160" s="61">
        <f t="shared" ca="1" si="235"/>
        <v>0</v>
      </c>
      <c r="R1160">
        <f t="shared" ca="1" si="237"/>
        <v>5.1675284330729718E-3</v>
      </c>
    </row>
    <row r="1161" spans="3:18">
      <c r="C1161" s="174"/>
      <c r="D1161" s="176">
        <f t="shared" si="225"/>
        <v>0</v>
      </c>
      <c r="E1161" s="176">
        <f t="shared" si="225"/>
        <v>0</v>
      </c>
      <c r="F1161" s="61">
        <f t="shared" si="226"/>
        <v>0</v>
      </c>
      <c r="G1161" s="61">
        <f t="shared" si="226"/>
        <v>0</v>
      </c>
      <c r="H1161" s="61">
        <f t="shared" si="227"/>
        <v>0</v>
      </c>
      <c r="I1161" s="61">
        <f t="shared" si="228"/>
        <v>0</v>
      </c>
      <c r="J1161" s="61">
        <f t="shared" si="229"/>
        <v>0</v>
      </c>
      <c r="K1161" s="61">
        <f t="shared" si="230"/>
        <v>0</v>
      </c>
      <c r="L1161" s="61">
        <f t="shared" si="231"/>
        <v>0</v>
      </c>
      <c r="M1161" s="61">
        <f t="shared" ca="1" si="236"/>
        <v>-5.1675284330729718E-3</v>
      </c>
      <c r="N1161" s="61">
        <f t="shared" ca="1" si="232"/>
        <v>0</v>
      </c>
      <c r="O1161" s="177">
        <f t="shared" ca="1" si="233"/>
        <v>0</v>
      </c>
      <c r="P1161" s="61">
        <f t="shared" ca="1" si="234"/>
        <v>0</v>
      </c>
      <c r="Q1161" s="61">
        <f t="shared" ca="1" si="235"/>
        <v>0</v>
      </c>
      <c r="R1161">
        <f t="shared" ca="1" si="237"/>
        <v>5.1675284330729718E-3</v>
      </c>
    </row>
    <row r="1162" spans="3:18">
      <c r="C1162" s="174"/>
      <c r="D1162" s="176">
        <f t="shared" si="225"/>
        <v>0</v>
      </c>
      <c r="E1162" s="176">
        <f t="shared" si="225"/>
        <v>0</v>
      </c>
      <c r="F1162" s="61">
        <f t="shared" si="226"/>
        <v>0</v>
      </c>
      <c r="G1162" s="61">
        <f t="shared" si="226"/>
        <v>0</v>
      </c>
      <c r="H1162" s="61">
        <f t="shared" si="227"/>
        <v>0</v>
      </c>
      <c r="I1162" s="61">
        <f t="shared" si="228"/>
        <v>0</v>
      </c>
      <c r="J1162" s="61">
        <f t="shared" si="229"/>
        <v>0</v>
      </c>
      <c r="K1162" s="61">
        <f t="shared" si="230"/>
        <v>0</v>
      </c>
      <c r="L1162" s="61">
        <f t="shared" si="231"/>
        <v>0</v>
      </c>
      <c r="M1162" s="61">
        <f t="shared" ca="1" si="236"/>
        <v>-5.1675284330729718E-3</v>
      </c>
      <c r="N1162" s="61">
        <f t="shared" ca="1" si="232"/>
        <v>0</v>
      </c>
      <c r="O1162" s="177">
        <f t="shared" ca="1" si="233"/>
        <v>0</v>
      </c>
      <c r="P1162" s="61">
        <f t="shared" ca="1" si="234"/>
        <v>0</v>
      </c>
      <c r="Q1162" s="61">
        <f t="shared" ca="1" si="235"/>
        <v>0</v>
      </c>
      <c r="R1162">
        <f t="shared" ca="1" si="237"/>
        <v>5.1675284330729718E-3</v>
      </c>
    </row>
    <row r="1163" spans="3:18">
      <c r="C1163" s="174"/>
      <c r="D1163" s="176">
        <f t="shared" si="225"/>
        <v>0</v>
      </c>
      <c r="E1163" s="176">
        <f t="shared" si="225"/>
        <v>0</v>
      </c>
      <c r="F1163" s="61">
        <f t="shared" si="226"/>
        <v>0</v>
      </c>
      <c r="G1163" s="61">
        <f t="shared" si="226"/>
        <v>0</v>
      </c>
      <c r="H1163" s="61">
        <f t="shared" si="227"/>
        <v>0</v>
      </c>
      <c r="I1163" s="61">
        <f t="shared" si="228"/>
        <v>0</v>
      </c>
      <c r="J1163" s="61">
        <f t="shared" si="229"/>
        <v>0</v>
      </c>
      <c r="K1163" s="61">
        <f t="shared" si="230"/>
        <v>0</v>
      </c>
      <c r="L1163" s="61">
        <f t="shared" si="231"/>
        <v>0</v>
      </c>
      <c r="M1163" s="61">
        <f t="shared" ca="1" si="236"/>
        <v>-5.1675284330729718E-3</v>
      </c>
      <c r="N1163" s="61">
        <f t="shared" ca="1" si="232"/>
        <v>0</v>
      </c>
      <c r="O1163" s="177">
        <f t="shared" ca="1" si="233"/>
        <v>0</v>
      </c>
      <c r="P1163" s="61">
        <f t="shared" ca="1" si="234"/>
        <v>0</v>
      </c>
      <c r="Q1163" s="61">
        <f t="shared" ca="1" si="235"/>
        <v>0</v>
      </c>
      <c r="R1163">
        <f t="shared" ca="1" si="237"/>
        <v>5.1675284330729718E-3</v>
      </c>
    </row>
    <row r="1164" spans="3:18">
      <c r="C1164" s="174"/>
      <c r="D1164" s="176">
        <f t="shared" si="225"/>
        <v>0</v>
      </c>
      <c r="E1164" s="176">
        <f t="shared" si="225"/>
        <v>0</v>
      </c>
      <c r="F1164" s="61">
        <f t="shared" si="226"/>
        <v>0</v>
      </c>
      <c r="G1164" s="61">
        <f t="shared" si="226"/>
        <v>0</v>
      </c>
      <c r="H1164" s="61">
        <f t="shared" si="227"/>
        <v>0</v>
      </c>
      <c r="I1164" s="61">
        <f t="shared" si="228"/>
        <v>0</v>
      </c>
      <c r="J1164" s="61">
        <f t="shared" si="229"/>
        <v>0</v>
      </c>
      <c r="K1164" s="61">
        <f t="shared" si="230"/>
        <v>0</v>
      </c>
      <c r="L1164" s="61">
        <f t="shared" si="231"/>
        <v>0</v>
      </c>
      <c r="M1164" s="61">
        <f t="shared" ca="1" si="236"/>
        <v>-5.1675284330729718E-3</v>
      </c>
      <c r="N1164" s="61">
        <f t="shared" ca="1" si="232"/>
        <v>0</v>
      </c>
      <c r="O1164" s="177">
        <f t="shared" ca="1" si="233"/>
        <v>0</v>
      </c>
      <c r="P1164" s="61">
        <f t="shared" ca="1" si="234"/>
        <v>0</v>
      </c>
      <c r="Q1164" s="61">
        <f t="shared" ca="1" si="235"/>
        <v>0</v>
      </c>
      <c r="R1164">
        <f t="shared" ca="1" si="237"/>
        <v>5.1675284330729718E-3</v>
      </c>
    </row>
    <row r="1165" spans="3:18">
      <c r="C1165" s="174"/>
      <c r="D1165" s="176">
        <f t="shared" si="225"/>
        <v>0</v>
      </c>
      <c r="E1165" s="176">
        <f t="shared" si="225"/>
        <v>0</v>
      </c>
      <c r="F1165" s="61">
        <f t="shared" si="226"/>
        <v>0</v>
      </c>
      <c r="G1165" s="61">
        <f t="shared" si="226"/>
        <v>0</v>
      </c>
      <c r="H1165" s="61">
        <f t="shared" si="227"/>
        <v>0</v>
      </c>
      <c r="I1165" s="61">
        <f t="shared" si="228"/>
        <v>0</v>
      </c>
      <c r="J1165" s="61">
        <f t="shared" si="229"/>
        <v>0</v>
      </c>
      <c r="K1165" s="61">
        <f t="shared" si="230"/>
        <v>0</v>
      </c>
      <c r="L1165" s="61">
        <f t="shared" si="231"/>
        <v>0</v>
      </c>
      <c r="M1165" s="61">
        <f t="shared" ca="1" si="236"/>
        <v>-5.1675284330729718E-3</v>
      </c>
      <c r="N1165" s="61">
        <f t="shared" ca="1" si="232"/>
        <v>0</v>
      </c>
      <c r="O1165" s="177">
        <f t="shared" ca="1" si="233"/>
        <v>0</v>
      </c>
      <c r="P1165" s="61">
        <f t="shared" ca="1" si="234"/>
        <v>0</v>
      </c>
      <c r="Q1165" s="61">
        <f t="shared" ca="1" si="235"/>
        <v>0</v>
      </c>
      <c r="R1165">
        <f t="shared" ca="1" si="237"/>
        <v>5.1675284330729718E-3</v>
      </c>
    </row>
    <row r="1166" spans="3:18">
      <c r="C1166" s="174"/>
      <c r="D1166" s="176">
        <f t="shared" si="225"/>
        <v>0</v>
      </c>
      <c r="E1166" s="176">
        <f t="shared" si="225"/>
        <v>0</v>
      </c>
      <c r="F1166" s="61">
        <f t="shared" si="226"/>
        <v>0</v>
      </c>
      <c r="G1166" s="61">
        <f t="shared" si="226"/>
        <v>0</v>
      </c>
      <c r="H1166" s="61">
        <f t="shared" si="227"/>
        <v>0</v>
      </c>
      <c r="I1166" s="61">
        <f t="shared" si="228"/>
        <v>0</v>
      </c>
      <c r="J1166" s="61">
        <f t="shared" si="229"/>
        <v>0</v>
      </c>
      <c r="K1166" s="61">
        <f t="shared" si="230"/>
        <v>0</v>
      </c>
      <c r="L1166" s="61">
        <f t="shared" si="231"/>
        <v>0</v>
      </c>
      <c r="M1166" s="61">
        <f t="shared" ca="1" si="236"/>
        <v>-5.1675284330729718E-3</v>
      </c>
      <c r="N1166" s="61">
        <f t="shared" ca="1" si="232"/>
        <v>0</v>
      </c>
      <c r="O1166" s="177">
        <f t="shared" ca="1" si="233"/>
        <v>0</v>
      </c>
      <c r="P1166" s="61">
        <f t="shared" ca="1" si="234"/>
        <v>0</v>
      </c>
      <c r="Q1166" s="61">
        <f t="shared" ca="1" si="235"/>
        <v>0</v>
      </c>
      <c r="R1166">
        <f t="shared" ca="1" si="237"/>
        <v>5.1675284330729718E-3</v>
      </c>
    </row>
    <row r="1167" spans="3:18">
      <c r="C1167" s="174"/>
      <c r="D1167" s="176">
        <f t="shared" ref="D1167:E1205" si="238">A1167/A$18</f>
        <v>0</v>
      </c>
      <c r="E1167" s="176">
        <f t="shared" si="238"/>
        <v>0</v>
      </c>
      <c r="F1167" s="61">
        <f t="shared" ref="F1167:G1205" si="239">$C1167*D1167</f>
        <v>0</v>
      </c>
      <c r="G1167" s="61">
        <f t="shared" si="239"/>
        <v>0</v>
      </c>
      <c r="H1167" s="61">
        <f t="shared" si="227"/>
        <v>0</v>
      </c>
      <c r="I1167" s="61">
        <f t="shared" si="228"/>
        <v>0</v>
      </c>
      <c r="J1167" s="61">
        <f t="shared" si="229"/>
        <v>0</v>
      </c>
      <c r="K1167" s="61">
        <f t="shared" si="230"/>
        <v>0</v>
      </c>
      <c r="L1167" s="61">
        <f t="shared" si="231"/>
        <v>0</v>
      </c>
      <c r="M1167" s="61">
        <f t="shared" ca="1" si="236"/>
        <v>-5.1675284330729718E-3</v>
      </c>
      <c r="N1167" s="61">
        <f t="shared" ca="1" si="232"/>
        <v>0</v>
      </c>
      <c r="O1167" s="177">
        <f t="shared" ca="1" si="233"/>
        <v>0</v>
      </c>
      <c r="P1167" s="61">
        <f t="shared" ca="1" si="234"/>
        <v>0</v>
      </c>
      <c r="Q1167" s="61">
        <f t="shared" ca="1" si="235"/>
        <v>0</v>
      </c>
      <c r="R1167">
        <f t="shared" ca="1" si="237"/>
        <v>5.1675284330729718E-3</v>
      </c>
    </row>
    <row r="1168" spans="3:18">
      <c r="C1168" s="174"/>
      <c r="D1168" s="176">
        <f t="shared" si="238"/>
        <v>0</v>
      </c>
      <c r="E1168" s="176">
        <f t="shared" si="238"/>
        <v>0</v>
      </c>
      <c r="F1168" s="61">
        <f t="shared" si="239"/>
        <v>0</v>
      </c>
      <c r="G1168" s="61">
        <f t="shared" si="239"/>
        <v>0</v>
      </c>
      <c r="H1168" s="61">
        <f t="shared" ref="H1168:H1205" si="240">C1168*D1168*D1168</f>
        <v>0</v>
      </c>
      <c r="I1168" s="61">
        <f t="shared" ref="I1168:I1205" si="241">C1168*D1168*D1168*D1168</f>
        <v>0</v>
      </c>
      <c r="J1168" s="61">
        <f t="shared" ref="J1168:J1205" si="242">C1168*D1168*D1168*D1168*D1168</f>
        <v>0</v>
      </c>
      <c r="K1168" s="61">
        <f t="shared" ref="K1168:K1205" si="243">C1168*E1168*D1168</f>
        <v>0</v>
      </c>
      <c r="L1168" s="61">
        <f t="shared" ref="L1168:L1205" si="244">C1168*E1168*D1168*D1168</f>
        <v>0</v>
      </c>
      <c r="M1168" s="61">
        <f t="shared" ca="1" si="236"/>
        <v>-5.1675284330729718E-3</v>
      </c>
      <c r="N1168" s="61">
        <f t="shared" ref="N1168:N1205" ca="1" si="245">C1168*(M1168-E1168)^2</f>
        <v>0</v>
      </c>
      <c r="O1168" s="177">
        <f t="shared" ref="O1168:O1205" ca="1" si="246">(C1168*O$1-O$2*F1168+O$3*H1168)^2</f>
        <v>0</v>
      </c>
      <c r="P1168" s="61">
        <f t="shared" ref="P1168:P1205" ca="1" si="247">(-C1168*O$2+O$4*F1168-O$5*H1168)^2</f>
        <v>0</v>
      </c>
      <c r="Q1168" s="61">
        <f t="shared" ref="Q1168:Q1205" ca="1" si="248">+(C1168*O$3-F1168*O$5+H1168*O$6)^2</f>
        <v>0</v>
      </c>
      <c r="R1168">
        <f t="shared" ca="1" si="237"/>
        <v>5.1675284330729718E-3</v>
      </c>
    </row>
    <row r="1169" spans="3:18">
      <c r="C1169" s="174"/>
      <c r="D1169" s="176">
        <f t="shared" si="238"/>
        <v>0</v>
      </c>
      <c r="E1169" s="176">
        <f t="shared" si="238"/>
        <v>0</v>
      </c>
      <c r="F1169" s="61">
        <f t="shared" si="239"/>
        <v>0</v>
      </c>
      <c r="G1169" s="61">
        <f t="shared" si="239"/>
        <v>0</v>
      </c>
      <c r="H1169" s="61">
        <f t="shared" si="240"/>
        <v>0</v>
      </c>
      <c r="I1169" s="61">
        <f t="shared" si="241"/>
        <v>0</v>
      </c>
      <c r="J1169" s="61">
        <f t="shared" si="242"/>
        <v>0</v>
      </c>
      <c r="K1169" s="61">
        <f t="shared" si="243"/>
        <v>0</v>
      </c>
      <c r="L1169" s="61">
        <f t="shared" si="244"/>
        <v>0</v>
      </c>
      <c r="M1169" s="61">
        <f t="shared" ca="1" si="236"/>
        <v>-5.1675284330729718E-3</v>
      </c>
      <c r="N1169" s="61">
        <f t="shared" ca="1" si="245"/>
        <v>0</v>
      </c>
      <c r="O1169" s="177">
        <f t="shared" ca="1" si="246"/>
        <v>0</v>
      </c>
      <c r="P1169" s="61">
        <f t="shared" ca="1" si="247"/>
        <v>0</v>
      </c>
      <c r="Q1169" s="61">
        <f t="shared" ca="1" si="248"/>
        <v>0</v>
      </c>
      <c r="R1169">
        <f t="shared" ca="1" si="237"/>
        <v>5.1675284330729718E-3</v>
      </c>
    </row>
    <row r="1170" spans="3:18">
      <c r="C1170" s="174"/>
      <c r="D1170" s="176">
        <f t="shared" si="238"/>
        <v>0</v>
      </c>
      <c r="E1170" s="176">
        <f t="shared" si="238"/>
        <v>0</v>
      </c>
      <c r="F1170" s="61">
        <f t="shared" si="239"/>
        <v>0</v>
      </c>
      <c r="G1170" s="61">
        <f t="shared" si="239"/>
        <v>0</v>
      </c>
      <c r="H1170" s="61">
        <f t="shared" si="240"/>
        <v>0</v>
      </c>
      <c r="I1170" s="61">
        <f t="shared" si="241"/>
        <v>0</v>
      </c>
      <c r="J1170" s="61">
        <f t="shared" si="242"/>
        <v>0</v>
      </c>
      <c r="K1170" s="61">
        <f t="shared" si="243"/>
        <v>0</v>
      </c>
      <c r="L1170" s="61">
        <f t="shared" si="244"/>
        <v>0</v>
      </c>
      <c r="M1170" s="61">
        <f t="shared" ca="1" si="236"/>
        <v>-5.1675284330729718E-3</v>
      </c>
      <c r="N1170" s="61">
        <f t="shared" ca="1" si="245"/>
        <v>0</v>
      </c>
      <c r="O1170" s="177">
        <f t="shared" ca="1" si="246"/>
        <v>0</v>
      </c>
      <c r="P1170" s="61">
        <f t="shared" ca="1" si="247"/>
        <v>0</v>
      </c>
      <c r="Q1170" s="61">
        <f t="shared" ca="1" si="248"/>
        <v>0</v>
      </c>
      <c r="R1170">
        <f t="shared" ca="1" si="237"/>
        <v>5.1675284330729718E-3</v>
      </c>
    </row>
    <row r="1171" spans="3:18">
      <c r="C1171" s="174"/>
      <c r="D1171" s="176">
        <f t="shared" si="238"/>
        <v>0</v>
      </c>
      <c r="E1171" s="176">
        <f t="shared" si="238"/>
        <v>0</v>
      </c>
      <c r="F1171" s="61">
        <f t="shared" si="239"/>
        <v>0</v>
      </c>
      <c r="G1171" s="61">
        <f t="shared" si="239"/>
        <v>0</v>
      </c>
      <c r="H1171" s="61">
        <f t="shared" si="240"/>
        <v>0</v>
      </c>
      <c r="I1171" s="61">
        <f t="shared" si="241"/>
        <v>0</v>
      </c>
      <c r="J1171" s="61">
        <f t="shared" si="242"/>
        <v>0</v>
      </c>
      <c r="K1171" s="61">
        <f t="shared" si="243"/>
        <v>0</v>
      </c>
      <c r="L1171" s="61">
        <f t="shared" si="244"/>
        <v>0</v>
      </c>
      <c r="M1171" s="61">
        <f t="shared" ca="1" si="236"/>
        <v>-5.1675284330729718E-3</v>
      </c>
      <c r="N1171" s="61">
        <f t="shared" ca="1" si="245"/>
        <v>0</v>
      </c>
      <c r="O1171" s="177">
        <f t="shared" ca="1" si="246"/>
        <v>0</v>
      </c>
      <c r="P1171" s="61">
        <f t="shared" ca="1" si="247"/>
        <v>0</v>
      </c>
      <c r="Q1171" s="61">
        <f t="shared" ca="1" si="248"/>
        <v>0</v>
      </c>
      <c r="R1171">
        <f t="shared" ca="1" si="237"/>
        <v>5.1675284330729718E-3</v>
      </c>
    </row>
    <row r="1172" spans="3:18">
      <c r="C1172" s="174"/>
      <c r="D1172" s="176">
        <f t="shared" si="238"/>
        <v>0</v>
      </c>
      <c r="E1172" s="176">
        <f t="shared" si="238"/>
        <v>0</v>
      </c>
      <c r="F1172" s="61">
        <f t="shared" si="239"/>
        <v>0</v>
      </c>
      <c r="G1172" s="61">
        <f t="shared" si="239"/>
        <v>0</v>
      </c>
      <c r="H1172" s="61">
        <f t="shared" si="240"/>
        <v>0</v>
      </c>
      <c r="I1172" s="61">
        <f t="shared" si="241"/>
        <v>0</v>
      </c>
      <c r="J1172" s="61">
        <f t="shared" si="242"/>
        <v>0</v>
      </c>
      <c r="K1172" s="61">
        <f t="shared" si="243"/>
        <v>0</v>
      </c>
      <c r="L1172" s="61">
        <f t="shared" si="244"/>
        <v>0</v>
      </c>
      <c r="M1172" s="61">
        <f t="shared" ca="1" si="236"/>
        <v>-5.1675284330729718E-3</v>
      </c>
      <c r="N1172" s="61">
        <f t="shared" ca="1" si="245"/>
        <v>0</v>
      </c>
      <c r="O1172" s="177">
        <f t="shared" ca="1" si="246"/>
        <v>0</v>
      </c>
      <c r="P1172" s="61">
        <f t="shared" ca="1" si="247"/>
        <v>0</v>
      </c>
      <c r="Q1172" s="61">
        <f t="shared" ca="1" si="248"/>
        <v>0</v>
      </c>
      <c r="R1172">
        <f t="shared" ca="1" si="237"/>
        <v>5.1675284330729718E-3</v>
      </c>
    </row>
    <row r="1173" spans="3:18">
      <c r="C1173" s="174"/>
      <c r="D1173" s="176">
        <f t="shared" si="238"/>
        <v>0</v>
      </c>
      <c r="E1173" s="176">
        <f t="shared" si="238"/>
        <v>0</v>
      </c>
      <c r="F1173" s="61">
        <f t="shared" si="239"/>
        <v>0</v>
      </c>
      <c r="G1173" s="61">
        <f t="shared" si="239"/>
        <v>0</v>
      </c>
      <c r="H1173" s="61">
        <f t="shared" si="240"/>
        <v>0</v>
      </c>
      <c r="I1173" s="61">
        <f t="shared" si="241"/>
        <v>0</v>
      </c>
      <c r="J1173" s="61">
        <f t="shared" si="242"/>
        <v>0</v>
      </c>
      <c r="K1173" s="61">
        <f t="shared" si="243"/>
        <v>0</v>
      </c>
      <c r="L1173" s="61">
        <f t="shared" si="244"/>
        <v>0</v>
      </c>
      <c r="M1173" s="61">
        <f t="shared" ref="M1173:M1205" ca="1" si="249">+E$4+E$5*D1173+E$6*D1173^2</f>
        <v>-5.1675284330729718E-3</v>
      </c>
      <c r="N1173" s="61">
        <f t="shared" ca="1" si="245"/>
        <v>0</v>
      </c>
      <c r="O1173" s="177">
        <f t="shared" ca="1" si="246"/>
        <v>0</v>
      </c>
      <c r="P1173" s="61">
        <f t="shared" ca="1" si="247"/>
        <v>0</v>
      </c>
      <c r="Q1173" s="61">
        <f t="shared" ca="1" si="248"/>
        <v>0</v>
      </c>
      <c r="R1173">
        <f t="shared" ref="R1173:R1205" ca="1" si="250">+E1173-M1173</f>
        <v>5.1675284330729718E-3</v>
      </c>
    </row>
    <row r="1174" spans="3:18">
      <c r="C1174" s="174"/>
      <c r="D1174" s="176">
        <f t="shared" si="238"/>
        <v>0</v>
      </c>
      <c r="E1174" s="176">
        <f t="shared" si="238"/>
        <v>0</v>
      </c>
      <c r="F1174" s="61">
        <f t="shared" si="239"/>
        <v>0</v>
      </c>
      <c r="G1174" s="61">
        <f t="shared" si="239"/>
        <v>0</v>
      </c>
      <c r="H1174" s="61">
        <f t="shared" si="240"/>
        <v>0</v>
      </c>
      <c r="I1174" s="61">
        <f t="shared" si="241"/>
        <v>0</v>
      </c>
      <c r="J1174" s="61">
        <f t="shared" si="242"/>
        <v>0</v>
      </c>
      <c r="K1174" s="61">
        <f t="shared" si="243"/>
        <v>0</v>
      </c>
      <c r="L1174" s="61">
        <f t="shared" si="244"/>
        <v>0</v>
      </c>
      <c r="M1174" s="61">
        <f t="shared" ca="1" si="249"/>
        <v>-5.1675284330729718E-3</v>
      </c>
      <c r="N1174" s="61">
        <f t="shared" ca="1" si="245"/>
        <v>0</v>
      </c>
      <c r="O1174" s="177">
        <f t="shared" ca="1" si="246"/>
        <v>0</v>
      </c>
      <c r="P1174" s="61">
        <f t="shared" ca="1" si="247"/>
        <v>0</v>
      </c>
      <c r="Q1174" s="61">
        <f t="shared" ca="1" si="248"/>
        <v>0</v>
      </c>
      <c r="R1174">
        <f t="shared" ca="1" si="250"/>
        <v>5.1675284330729718E-3</v>
      </c>
    </row>
    <row r="1175" spans="3:18">
      <c r="C1175" s="174"/>
      <c r="D1175" s="176">
        <f t="shared" si="238"/>
        <v>0</v>
      </c>
      <c r="E1175" s="176">
        <f t="shared" si="238"/>
        <v>0</v>
      </c>
      <c r="F1175" s="61">
        <f t="shared" si="239"/>
        <v>0</v>
      </c>
      <c r="G1175" s="61">
        <f t="shared" si="239"/>
        <v>0</v>
      </c>
      <c r="H1175" s="61">
        <f t="shared" si="240"/>
        <v>0</v>
      </c>
      <c r="I1175" s="61">
        <f t="shared" si="241"/>
        <v>0</v>
      </c>
      <c r="J1175" s="61">
        <f t="shared" si="242"/>
        <v>0</v>
      </c>
      <c r="K1175" s="61">
        <f t="shared" si="243"/>
        <v>0</v>
      </c>
      <c r="L1175" s="61">
        <f t="shared" si="244"/>
        <v>0</v>
      </c>
      <c r="M1175" s="61">
        <f t="shared" ca="1" si="249"/>
        <v>-5.1675284330729718E-3</v>
      </c>
      <c r="N1175" s="61">
        <f t="shared" ca="1" si="245"/>
        <v>0</v>
      </c>
      <c r="O1175" s="177">
        <f t="shared" ca="1" si="246"/>
        <v>0</v>
      </c>
      <c r="P1175" s="61">
        <f t="shared" ca="1" si="247"/>
        <v>0</v>
      </c>
      <c r="Q1175" s="61">
        <f t="shared" ca="1" si="248"/>
        <v>0</v>
      </c>
      <c r="R1175">
        <f t="shared" ca="1" si="250"/>
        <v>5.1675284330729718E-3</v>
      </c>
    </row>
    <row r="1176" spans="3:18">
      <c r="C1176" s="174"/>
      <c r="D1176" s="176">
        <f t="shared" si="238"/>
        <v>0</v>
      </c>
      <c r="E1176" s="176">
        <f t="shared" si="238"/>
        <v>0</v>
      </c>
      <c r="F1176" s="61">
        <f t="shared" si="239"/>
        <v>0</v>
      </c>
      <c r="G1176" s="61">
        <f t="shared" si="239"/>
        <v>0</v>
      </c>
      <c r="H1176" s="61">
        <f t="shared" si="240"/>
        <v>0</v>
      </c>
      <c r="I1176" s="61">
        <f t="shared" si="241"/>
        <v>0</v>
      </c>
      <c r="J1176" s="61">
        <f t="shared" si="242"/>
        <v>0</v>
      </c>
      <c r="K1176" s="61">
        <f t="shared" si="243"/>
        <v>0</v>
      </c>
      <c r="L1176" s="61">
        <f t="shared" si="244"/>
        <v>0</v>
      </c>
      <c r="M1176" s="61">
        <f t="shared" ca="1" si="249"/>
        <v>-5.1675284330729718E-3</v>
      </c>
      <c r="N1176" s="61">
        <f t="shared" ca="1" si="245"/>
        <v>0</v>
      </c>
      <c r="O1176" s="177">
        <f t="shared" ca="1" si="246"/>
        <v>0</v>
      </c>
      <c r="P1176" s="61">
        <f t="shared" ca="1" si="247"/>
        <v>0</v>
      </c>
      <c r="Q1176" s="61">
        <f t="shared" ca="1" si="248"/>
        <v>0</v>
      </c>
      <c r="R1176">
        <f t="shared" ca="1" si="250"/>
        <v>5.1675284330729718E-3</v>
      </c>
    </row>
    <row r="1177" spans="3:18">
      <c r="C1177" s="174"/>
      <c r="D1177" s="176">
        <f t="shared" si="238"/>
        <v>0</v>
      </c>
      <c r="E1177" s="176">
        <f t="shared" si="238"/>
        <v>0</v>
      </c>
      <c r="F1177" s="61">
        <f t="shared" si="239"/>
        <v>0</v>
      </c>
      <c r="G1177" s="61">
        <f t="shared" si="239"/>
        <v>0</v>
      </c>
      <c r="H1177" s="61">
        <f t="shared" si="240"/>
        <v>0</v>
      </c>
      <c r="I1177" s="61">
        <f t="shared" si="241"/>
        <v>0</v>
      </c>
      <c r="J1177" s="61">
        <f t="shared" si="242"/>
        <v>0</v>
      </c>
      <c r="K1177" s="61">
        <f t="shared" si="243"/>
        <v>0</v>
      </c>
      <c r="L1177" s="61">
        <f t="shared" si="244"/>
        <v>0</v>
      </c>
      <c r="M1177" s="61">
        <f t="shared" ca="1" si="249"/>
        <v>-5.1675284330729718E-3</v>
      </c>
      <c r="N1177" s="61">
        <f t="shared" ca="1" si="245"/>
        <v>0</v>
      </c>
      <c r="O1177" s="177">
        <f t="shared" ca="1" si="246"/>
        <v>0</v>
      </c>
      <c r="P1177" s="61">
        <f t="shared" ca="1" si="247"/>
        <v>0</v>
      </c>
      <c r="Q1177" s="61">
        <f t="shared" ca="1" si="248"/>
        <v>0</v>
      </c>
      <c r="R1177">
        <f t="shared" ca="1" si="250"/>
        <v>5.1675284330729718E-3</v>
      </c>
    </row>
    <row r="1178" spans="3:18">
      <c r="C1178" s="174"/>
      <c r="D1178" s="176">
        <f t="shared" si="238"/>
        <v>0</v>
      </c>
      <c r="E1178" s="176">
        <f t="shared" si="238"/>
        <v>0</v>
      </c>
      <c r="F1178" s="61">
        <f t="shared" si="239"/>
        <v>0</v>
      </c>
      <c r="G1178" s="61">
        <f t="shared" si="239"/>
        <v>0</v>
      </c>
      <c r="H1178" s="61">
        <f t="shared" si="240"/>
        <v>0</v>
      </c>
      <c r="I1178" s="61">
        <f t="shared" si="241"/>
        <v>0</v>
      </c>
      <c r="J1178" s="61">
        <f t="shared" si="242"/>
        <v>0</v>
      </c>
      <c r="K1178" s="61">
        <f t="shared" si="243"/>
        <v>0</v>
      </c>
      <c r="L1178" s="61">
        <f t="shared" si="244"/>
        <v>0</v>
      </c>
      <c r="M1178" s="61">
        <f t="shared" ca="1" si="249"/>
        <v>-5.1675284330729718E-3</v>
      </c>
      <c r="N1178" s="61">
        <f t="shared" ca="1" si="245"/>
        <v>0</v>
      </c>
      <c r="O1178" s="177">
        <f t="shared" ca="1" si="246"/>
        <v>0</v>
      </c>
      <c r="P1178" s="61">
        <f t="shared" ca="1" si="247"/>
        <v>0</v>
      </c>
      <c r="Q1178" s="61">
        <f t="shared" ca="1" si="248"/>
        <v>0</v>
      </c>
      <c r="R1178">
        <f t="shared" ca="1" si="250"/>
        <v>5.1675284330729718E-3</v>
      </c>
    </row>
    <row r="1179" spans="3:18">
      <c r="C1179" s="174"/>
      <c r="D1179" s="176">
        <f t="shared" si="238"/>
        <v>0</v>
      </c>
      <c r="E1179" s="176">
        <f t="shared" si="238"/>
        <v>0</v>
      </c>
      <c r="F1179" s="61">
        <f t="shared" si="239"/>
        <v>0</v>
      </c>
      <c r="G1179" s="61">
        <f t="shared" si="239"/>
        <v>0</v>
      </c>
      <c r="H1179" s="61">
        <f t="shared" si="240"/>
        <v>0</v>
      </c>
      <c r="I1179" s="61">
        <f t="shared" si="241"/>
        <v>0</v>
      </c>
      <c r="J1179" s="61">
        <f t="shared" si="242"/>
        <v>0</v>
      </c>
      <c r="K1179" s="61">
        <f t="shared" si="243"/>
        <v>0</v>
      </c>
      <c r="L1179" s="61">
        <f t="shared" si="244"/>
        <v>0</v>
      </c>
      <c r="M1179" s="61">
        <f t="shared" ca="1" si="249"/>
        <v>-5.1675284330729718E-3</v>
      </c>
      <c r="N1179" s="61">
        <f t="shared" ca="1" si="245"/>
        <v>0</v>
      </c>
      <c r="O1179" s="177">
        <f t="shared" ca="1" si="246"/>
        <v>0</v>
      </c>
      <c r="P1179" s="61">
        <f t="shared" ca="1" si="247"/>
        <v>0</v>
      </c>
      <c r="Q1179" s="61">
        <f t="shared" ca="1" si="248"/>
        <v>0</v>
      </c>
      <c r="R1179">
        <f t="shared" ca="1" si="250"/>
        <v>5.1675284330729718E-3</v>
      </c>
    </row>
    <row r="1180" spans="3:18">
      <c r="C1180" s="174"/>
      <c r="D1180" s="176">
        <f t="shared" si="238"/>
        <v>0</v>
      </c>
      <c r="E1180" s="176">
        <f t="shared" si="238"/>
        <v>0</v>
      </c>
      <c r="F1180" s="61">
        <f t="shared" si="239"/>
        <v>0</v>
      </c>
      <c r="G1180" s="61">
        <f t="shared" si="239"/>
        <v>0</v>
      </c>
      <c r="H1180" s="61">
        <f t="shared" si="240"/>
        <v>0</v>
      </c>
      <c r="I1180" s="61">
        <f t="shared" si="241"/>
        <v>0</v>
      </c>
      <c r="J1180" s="61">
        <f t="shared" si="242"/>
        <v>0</v>
      </c>
      <c r="K1180" s="61">
        <f t="shared" si="243"/>
        <v>0</v>
      </c>
      <c r="L1180" s="61">
        <f t="shared" si="244"/>
        <v>0</v>
      </c>
      <c r="M1180" s="61">
        <f t="shared" ca="1" si="249"/>
        <v>-5.1675284330729718E-3</v>
      </c>
      <c r="N1180" s="61">
        <f t="shared" ca="1" si="245"/>
        <v>0</v>
      </c>
      <c r="O1180" s="177">
        <f t="shared" ca="1" si="246"/>
        <v>0</v>
      </c>
      <c r="P1180" s="61">
        <f t="shared" ca="1" si="247"/>
        <v>0</v>
      </c>
      <c r="Q1180" s="61">
        <f t="shared" ca="1" si="248"/>
        <v>0</v>
      </c>
      <c r="R1180">
        <f t="shared" ca="1" si="250"/>
        <v>5.1675284330729718E-3</v>
      </c>
    </row>
    <row r="1181" spans="3:18">
      <c r="C1181" s="174"/>
      <c r="D1181" s="176">
        <f t="shared" si="238"/>
        <v>0</v>
      </c>
      <c r="E1181" s="176">
        <f t="shared" si="238"/>
        <v>0</v>
      </c>
      <c r="F1181" s="61">
        <f t="shared" si="239"/>
        <v>0</v>
      </c>
      <c r="G1181" s="61">
        <f t="shared" si="239"/>
        <v>0</v>
      </c>
      <c r="H1181" s="61">
        <f t="shared" si="240"/>
        <v>0</v>
      </c>
      <c r="I1181" s="61">
        <f t="shared" si="241"/>
        <v>0</v>
      </c>
      <c r="J1181" s="61">
        <f t="shared" si="242"/>
        <v>0</v>
      </c>
      <c r="K1181" s="61">
        <f t="shared" si="243"/>
        <v>0</v>
      </c>
      <c r="L1181" s="61">
        <f t="shared" si="244"/>
        <v>0</v>
      </c>
      <c r="M1181" s="61">
        <f t="shared" ca="1" si="249"/>
        <v>-5.1675284330729718E-3</v>
      </c>
      <c r="N1181" s="61">
        <f t="shared" ca="1" si="245"/>
        <v>0</v>
      </c>
      <c r="O1181" s="177">
        <f t="shared" ca="1" si="246"/>
        <v>0</v>
      </c>
      <c r="P1181" s="61">
        <f t="shared" ca="1" si="247"/>
        <v>0</v>
      </c>
      <c r="Q1181" s="61">
        <f t="shared" ca="1" si="248"/>
        <v>0</v>
      </c>
      <c r="R1181">
        <f t="shared" ca="1" si="250"/>
        <v>5.1675284330729718E-3</v>
      </c>
    </row>
    <row r="1182" spans="3:18">
      <c r="C1182" s="174"/>
      <c r="D1182" s="176">
        <f t="shared" si="238"/>
        <v>0</v>
      </c>
      <c r="E1182" s="176">
        <f t="shared" si="238"/>
        <v>0</v>
      </c>
      <c r="F1182" s="61">
        <f t="shared" si="239"/>
        <v>0</v>
      </c>
      <c r="G1182" s="61">
        <f t="shared" si="239"/>
        <v>0</v>
      </c>
      <c r="H1182" s="61">
        <f t="shared" si="240"/>
        <v>0</v>
      </c>
      <c r="I1182" s="61">
        <f t="shared" si="241"/>
        <v>0</v>
      </c>
      <c r="J1182" s="61">
        <f t="shared" si="242"/>
        <v>0</v>
      </c>
      <c r="K1182" s="61">
        <f t="shared" si="243"/>
        <v>0</v>
      </c>
      <c r="L1182" s="61">
        <f t="shared" si="244"/>
        <v>0</v>
      </c>
      <c r="M1182" s="61">
        <f t="shared" ca="1" si="249"/>
        <v>-5.1675284330729718E-3</v>
      </c>
      <c r="N1182" s="61">
        <f t="shared" ca="1" si="245"/>
        <v>0</v>
      </c>
      <c r="O1182" s="177">
        <f t="shared" ca="1" si="246"/>
        <v>0</v>
      </c>
      <c r="P1182" s="61">
        <f t="shared" ca="1" si="247"/>
        <v>0</v>
      </c>
      <c r="Q1182" s="61">
        <f t="shared" ca="1" si="248"/>
        <v>0</v>
      </c>
      <c r="R1182">
        <f t="shared" ca="1" si="250"/>
        <v>5.1675284330729718E-3</v>
      </c>
    </row>
    <row r="1183" spans="3:18">
      <c r="C1183" s="174"/>
      <c r="D1183" s="176">
        <f t="shared" si="238"/>
        <v>0</v>
      </c>
      <c r="E1183" s="176">
        <f t="shared" si="238"/>
        <v>0</v>
      </c>
      <c r="F1183" s="61">
        <f t="shared" si="239"/>
        <v>0</v>
      </c>
      <c r="G1183" s="61">
        <f t="shared" si="239"/>
        <v>0</v>
      </c>
      <c r="H1183" s="61">
        <f t="shared" si="240"/>
        <v>0</v>
      </c>
      <c r="I1183" s="61">
        <f t="shared" si="241"/>
        <v>0</v>
      </c>
      <c r="J1183" s="61">
        <f t="shared" si="242"/>
        <v>0</v>
      </c>
      <c r="K1183" s="61">
        <f t="shared" si="243"/>
        <v>0</v>
      </c>
      <c r="L1183" s="61">
        <f t="shared" si="244"/>
        <v>0</v>
      </c>
      <c r="M1183" s="61">
        <f t="shared" ca="1" si="249"/>
        <v>-5.1675284330729718E-3</v>
      </c>
      <c r="N1183" s="61">
        <f t="shared" ca="1" si="245"/>
        <v>0</v>
      </c>
      <c r="O1183" s="177">
        <f t="shared" ca="1" si="246"/>
        <v>0</v>
      </c>
      <c r="P1183" s="61">
        <f t="shared" ca="1" si="247"/>
        <v>0</v>
      </c>
      <c r="Q1183" s="61">
        <f t="shared" ca="1" si="248"/>
        <v>0</v>
      </c>
      <c r="R1183">
        <f t="shared" ca="1" si="250"/>
        <v>5.1675284330729718E-3</v>
      </c>
    </row>
    <row r="1184" spans="3:18">
      <c r="C1184" s="174"/>
      <c r="D1184" s="176">
        <f t="shared" si="238"/>
        <v>0</v>
      </c>
      <c r="E1184" s="176">
        <f t="shared" si="238"/>
        <v>0</v>
      </c>
      <c r="F1184" s="61">
        <f t="shared" si="239"/>
        <v>0</v>
      </c>
      <c r="G1184" s="61">
        <f t="shared" si="239"/>
        <v>0</v>
      </c>
      <c r="H1184" s="61">
        <f t="shared" si="240"/>
        <v>0</v>
      </c>
      <c r="I1184" s="61">
        <f t="shared" si="241"/>
        <v>0</v>
      </c>
      <c r="J1184" s="61">
        <f t="shared" si="242"/>
        <v>0</v>
      </c>
      <c r="K1184" s="61">
        <f t="shared" si="243"/>
        <v>0</v>
      </c>
      <c r="L1184" s="61">
        <f t="shared" si="244"/>
        <v>0</v>
      </c>
      <c r="M1184" s="61">
        <f t="shared" ca="1" si="249"/>
        <v>-5.1675284330729718E-3</v>
      </c>
      <c r="N1184" s="61">
        <f t="shared" ca="1" si="245"/>
        <v>0</v>
      </c>
      <c r="O1184" s="177">
        <f t="shared" ca="1" si="246"/>
        <v>0</v>
      </c>
      <c r="P1184" s="61">
        <f t="shared" ca="1" si="247"/>
        <v>0</v>
      </c>
      <c r="Q1184" s="61">
        <f t="shared" ca="1" si="248"/>
        <v>0</v>
      </c>
      <c r="R1184">
        <f t="shared" ca="1" si="250"/>
        <v>5.1675284330729718E-3</v>
      </c>
    </row>
    <row r="1185" spans="3:18">
      <c r="C1185" s="174"/>
      <c r="D1185" s="176">
        <f t="shared" si="238"/>
        <v>0</v>
      </c>
      <c r="E1185" s="176">
        <f t="shared" si="238"/>
        <v>0</v>
      </c>
      <c r="F1185" s="61">
        <f t="shared" si="239"/>
        <v>0</v>
      </c>
      <c r="G1185" s="61">
        <f t="shared" si="239"/>
        <v>0</v>
      </c>
      <c r="H1185" s="61">
        <f t="shared" si="240"/>
        <v>0</v>
      </c>
      <c r="I1185" s="61">
        <f t="shared" si="241"/>
        <v>0</v>
      </c>
      <c r="J1185" s="61">
        <f t="shared" si="242"/>
        <v>0</v>
      </c>
      <c r="K1185" s="61">
        <f t="shared" si="243"/>
        <v>0</v>
      </c>
      <c r="L1185" s="61">
        <f t="shared" si="244"/>
        <v>0</v>
      </c>
      <c r="M1185" s="61">
        <f t="shared" ca="1" si="249"/>
        <v>-5.1675284330729718E-3</v>
      </c>
      <c r="N1185" s="61">
        <f t="shared" ca="1" si="245"/>
        <v>0</v>
      </c>
      <c r="O1185" s="177">
        <f t="shared" ca="1" si="246"/>
        <v>0</v>
      </c>
      <c r="P1185" s="61">
        <f t="shared" ca="1" si="247"/>
        <v>0</v>
      </c>
      <c r="Q1185" s="61">
        <f t="shared" ca="1" si="248"/>
        <v>0</v>
      </c>
      <c r="R1185">
        <f t="shared" ca="1" si="250"/>
        <v>5.1675284330729718E-3</v>
      </c>
    </row>
    <row r="1186" spans="3:18">
      <c r="C1186" s="174"/>
      <c r="D1186" s="176">
        <f t="shared" si="238"/>
        <v>0</v>
      </c>
      <c r="E1186" s="176">
        <f t="shared" si="238"/>
        <v>0</v>
      </c>
      <c r="F1186" s="61">
        <f t="shared" si="239"/>
        <v>0</v>
      </c>
      <c r="G1186" s="61">
        <f t="shared" si="239"/>
        <v>0</v>
      </c>
      <c r="H1186" s="61">
        <f t="shared" si="240"/>
        <v>0</v>
      </c>
      <c r="I1186" s="61">
        <f t="shared" si="241"/>
        <v>0</v>
      </c>
      <c r="J1186" s="61">
        <f t="shared" si="242"/>
        <v>0</v>
      </c>
      <c r="K1186" s="61">
        <f t="shared" si="243"/>
        <v>0</v>
      </c>
      <c r="L1186" s="61">
        <f t="shared" si="244"/>
        <v>0</v>
      </c>
      <c r="M1186" s="61">
        <f t="shared" ca="1" si="249"/>
        <v>-5.1675284330729718E-3</v>
      </c>
      <c r="N1186" s="61">
        <f t="shared" ca="1" si="245"/>
        <v>0</v>
      </c>
      <c r="O1186" s="177">
        <f t="shared" ca="1" si="246"/>
        <v>0</v>
      </c>
      <c r="P1186" s="61">
        <f t="shared" ca="1" si="247"/>
        <v>0</v>
      </c>
      <c r="Q1186" s="61">
        <f t="shared" ca="1" si="248"/>
        <v>0</v>
      </c>
      <c r="R1186">
        <f t="shared" ca="1" si="250"/>
        <v>5.1675284330729718E-3</v>
      </c>
    </row>
    <row r="1187" spans="3:18">
      <c r="C1187" s="174"/>
      <c r="D1187" s="176">
        <f t="shared" si="238"/>
        <v>0</v>
      </c>
      <c r="E1187" s="176">
        <f t="shared" si="238"/>
        <v>0</v>
      </c>
      <c r="F1187" s="61">
        <f t="shared" si="239"/>
        <v>0</v>
      </c>
      <c r="G1187" s="61">
        <f t="shared" si="239"/>
        <v>0</v>
      </c>
      <c r="H1187" s="61">
        <f t="shared" si="240"/>
        <v>0</v>
      </c>
      <c r="I1187" s="61">
        <f t="shared" si="241"/>
        <v>0</v>
      </c>
      <c r="J1187" s="61">
        <f t="shared" si="242"/>
        <v>0</v>
      </c>
      <c r="K1187" s="61">
        <f t="shared" si="243"/>
        <v>0</v>
      </c>
      <c r="L1187" s="61">
        <f t="shared" si="244"/>
        <v>0</v>
      </c>
      <c r="M1187" s="61">
        <f t="shared" ca="1" si="249"/>
        <v>-5.1675284330729718E-3</v>
      </c>
      <c r="N1187" s="61">
        <f t="shared" ca="1" si="245"/>
        <v>0</v>
      </c>
      <c r="O1187" s="177">
        <f t="shared" ca="1" si="246"/>
        <v>0</v>
      </c>
      <c r="P1187" s="61">
        <f t="shared" ca="1" si="247"/>
        <v>0</v>
      </c>
      <c r="Q1187" s="61">
        <f t="shared" ca="1" si="248"/>
        <v>0</v>
      </c>
      <c r="R1187">
        <f t="shared" ca="1" si="250"/>
        <v>5.1675284330729718E-3</v>
      </c>
    </row>
    <row r="1188" spans="3:18">
      <c r="C1188" s="174"/>
      <c r="D1188" s="176">
        <f t="shared" si="238"/>
        <v>0</v>
      </c>
      <c r="E1188" s="176">
        <f t="shared" si="238"/>
        <v>0</v>
      </c>
      <c r="F1188" s="61">
        <f t="shared" si="239"/>
        <v>0</v>
      </c>
      <c r="G1188" s="61">
        <f t="shared" si="239"/>
        <v>0</v>
      </c>
      <c r="H1188" s="61">
        <f t="shared" si="240"/>
        <v>0</v>
      </c>
      <c r="I1188" s="61">
        <f t="shared" si="241"/>
        <v>0</v>
      </c>
      <c r="J1188" s="61">
        <f t="shared" si="242"/>
        <v>0</v>
      </c>
      <c r="K1188" s="61">
        <f t="shared" si="243"/>
        <v>0</v>
      </c>
      <c r="L1188" s="61">
        <f t="shared" si="244"/>
        <v>0</v>
      </c>
      <c r="M1188" s="61">
        <f t="shared" ca="1" si="249"/>
        <v>-5.1675284330729718E-3</v>
      </c>
      <c r="N1188" s="61">
        <f t="shared" ca="1" si="245"/>
        <v>0</v>
      </c>
      <c r="O1188" s="177">
        <f t="shared" ca="1" si="246"/>
        <v>0</v>
      </c>
      <c r="P1188" s="61">
        <f t="shared" ca="1" si="247"/>
        <v>0</v>
      </c>
      <c r="Q1188" s="61">
        <f t="shared" ca="1" si="248"/>
        <v>0</v>
      </c>
      <c r="R1188">
        <f t="shared" ca="1" si="250"/>
        <v>5.1675284330729718E-3</v>
      </c>
    </row>
    <row r="1189" spans="3:18">
      <c r="C1189" s="174"/>
      <c r="D1189" s="176">
        <f t="shared" si="238"/>
        <v>0</v>
      </c>
      <c r="E1189" s="176">
        <f t="shared" si="238"/>
        <v>0</v>
      </c>
      <c r="F1189" s="61">
        <f t="shared" si="239"/>
        <v>0</v>
      </c>
      <c r="G1189" s="61">
        <f t="shared" si="239"/>
        <v>0</v>
      </c>
      <c r="H1189" s="61">
        <f t="shared" si="240"/>
        <v>0</v>
      </c>
      <c r="I1189" s="61">
        <f t="shared" si="241"/>
        <v>0</v>
      </c>
      <c r="J1189" s="61">
        <f t="shared" si="242"/>
        <v>0</v>
      </c>
      <c r="K1189" s="61">
        <f t="shared" si="243"/>
        <v>0</v>
      </c>
      <c r="L1189" s="61">
        <f t="shared" si="244"/>
        <v>0</v>
      </c>
      <c r="M1189" s="61">
        <f t="shared" ca="1" si="249"/>
        <v>-5.1675284330729718E-3</v>
      </c>
      <c r="N1189" s="61">
        <f t="shared" ca="1" si="245"/>
        <v>0</v>
      </c>
      <c r="O1189" s="177">
        <f t="shared" ca="1" si="246"/>
        <v>0</v>
      </c>
      <c r="P1189" s="61">
        <f t="shared" ca="1" si="247"/>
        <v>0</v>
      </c>
      <c r="Q1189" s="61">
        <f t="shared" ca="1" si="248"/>
        <v>0</v>
      </c>
      <c r="R1189">
        <f t="shared" ca="1" si="250"/>
        <v>5.1675284330729718E-3</v>
      </c>
    </row>
    <row r="1190" spans="3:18">
      <c r="C1190" s="174"/>
      <c r="D1190" s="176">
        <f t="shared" si="238"/>
        <v>0</v>
      </c>
      <c r="E1190" s="176">
        <f t="shared" si="238"/>
        <v>0</v>
      </c>
      <c r="F1190" s="61">
        <f t="shared" si="239"/>
        <v>0</v>
      </c>
      <c r="G1190" s="61">
        <f t="shared" si="239"/>
        <v>0</v>
      </c>
      <c r="H1190" s="61">
        <f t="shared" si="240"/>
        <v>0</v>
      </c>
      <c r="I1190" s="61">
        <f t="shared" si="241"/>
        <v>0</v>
      </c>
      <c r="J1190" s="61">
        <f t="shared" si="242"/>
        <v>0</v>
      </c>
      <c r="K1190" s="61">
        <f t="shared" si="243"/>
        <v>0</v>
      </c>
      <c r="L1190" s="61">
        <f t="shared" si="244"/>
        <v>0</v>
      </c>
      <c r="M1190" s="61">
        <f t="shared" ca="1" si="249"/>
        <v>-5.1675284330729718E-3</v>
      </c>
      <c r="N1190" s="61">
        <f t="shared" ca="1" si="245"/>
        <v>0</v>
      </c>
      <c r="O1190" s="177">
        <f t="shared" ca="1" si="246"/>
        <v>0</v>
      </c>
      <c r="P1190" s="61">
        <f t="shared" ca="1" si="247"/>
        <v>0</v>
      </c>
      <c r="Q1190" s="61">
        <f t="shared" ca="1" si="248"/>
        <v>0</v>
      </c>
      <c r="R1190">
        <f t="shared" ca="1" si="250"/>
        <v>5.1675284330729718E-3</v>
      </c>
    </row>
    <row r="1191" spans="3:18">
      <c r="C1191" s="174"/>
      <c r="D1191" s="176">
        <f t="shared" si="238"/>
        <v>0</v>
      </c>
      <c r="E1191" s="176">
        <f t="shared" si="238"/>
        <v>0</v>
      </c>
      <c r="F1191" s="61">
        <f t="shared" si="239"/>
        <v>0</v>
      </c>
      <c r="G1191" s="61">
        <f t="shared" si="239"/>
        <v>0</v>
      </c>
      <c r="H1191" s="61">
        <f t="shared" si="240"/>
        <v>0</v>
      </c>
      <c r="I1191" s="61">
        <f t="shared" si="241"/>
        <v>0</v>
      </c>
      <c r="J1191" s="61">
        <f t="shared" si="242"/>
        <v>0</v>
      </c>
      <c r="K1191" s="61">
        <f t="shared" si="243"/>
        <v>0</v>
      </c>
      <c r="L1191" s="61">
        <f t="shared" si="244"/>
        <v>0</v>
      </c>
      <c r="M1191" s="61">
        <f t="shared" ca="1" si="249"/>
        <v>-5.1675284330729718E-3</v>
      </c>
      <c r="N1191" s="61">
        <f t="shared" ca="1" si="245"/>
        <v>0</v>
      </c>
      <c r="O1191" s="177">
        <f t="shared" ca="1" si="246"/>
        <v>0</v>
      </c>
      <c r="P1191" s="61">
        <f t="shared" ca="1" si="247"/>
        <v>0</v>
      </c>
      <c r="Q1191" s="61">
        <f t="shared" ca="1" si="248"/>
        <v>0</v>
      </c>
      <c r="R1191">
        <f t="shared" ca="1" si="250"/>
        <v>5.1675284330729718E-3</v>
      </c>
    </row>
    <row r="1192" spans="3:18">
      <c r="C1192" s="174"/>
      <c r="D1192" s="176">
        <f t="shared" si="238"/>
        <v>0</v>
      </c>
      <c r="E1192" s="176">
        <f t="shared" si="238"/>
        <v>0</v>
      </c>
      <c r="F1192" s="61">
        <f t="shared" si="239"/>
        <v>0</v>
      </c>
      <c r="G1192" s="61">
        <f t="shared" si="239"/>
        <v>0</v>
      </c>
      <c r="H1192" s="61">
        <f t="shared" si="240"/>
        <v>0</v>
      </c>
      <c r="I1192" s="61">
        <f t="shared" si="241"/>
        <v>0</v>
      </c>
      <c r="J1192" s="61">
        <f t="shared" si="242"/>
        <v>0</v>
      </c>
      <c r="K1192" s="61">
        <f t="shared" si="243"/>
        <v>0</v>
      </c>
      <c r="L1192" s="61">
        <f t="shared" si="244"/>
        <v>0</v>
      </c>
      <c r="M1192" s="61">
        <f t="shared" ca="1" si="249"/>
        <v>-5.1675284330729718E-3</v>
      </c>
      <c r="N1192" s="61">
        <f t="shared" ca="1" si="245"/>
        <v>0</v>
      </c>
      <c r="O1192" s="177">
        <f t="shared" ca="1" si="246"/>
        <v>0</v>
      </c>
      <c r="P1192" s="61">
        <f t="shared" ca="1" si="247"/>
        <v>0</v>
      </c>
      <c r="Q1192" s="61">
        <f t="shared" ca="1" si="248"/>
        <v>0</v>
      </c>
      <c r="R1192">
        <f t="shared" ca="1" si="250"/>
        <v>5.1675284330729718E-3</v>
      </c>
    </row>
    <row r="1193" spans="3:18">
      <c r="C1193" s="174"/>
      <c r="D1193" s="176">
        <f t="shared" si="238"/>
        <v>0</v>
      </c>
      <c r="E1193" s="176">
        <f t="shared" si="238"/>
        <v>0</v>
      </c>
      <c r="F1193" s="61">
        <f t="shared" si="239"/>
        <v>0</v>
      </c>
      <c r="G1193" s="61">
        <f t="shared" si="239"/>
        <v>0</v>
      </c>
      <c r="H1193" s="61">
        <f t="shared" si="240"/>
        <v>0</v>
      </c>
      <c r="I1193" s="61">
        <f t="shared" si="241"/>
        <v>0</v>
      </c>
      <c r="J1193" s="61">
        <f t="shared" si="242"/>
        <v>0</v>
      </c>
      <c r="K1193" s="61">
        <f t="shared" si="243"/>
        <v>0</v>
      </c>
      <c r="L1193" s="61">
        <f t="shared" si="244"/>
        <v>0</v>
      </c>
      <c r="M1193" s="61">
        <f t="shared" ca="1" si="249"/>
        <v>-5.1675284330729718E-3</v>
      </c>
      <c r="N1193" s="61">
        <f t="shared" ca="1" si="245"/>
        <v>0</v>
      </c>
      <c r="O1193" s="177">
        <f t="shared" ca="1" si="246"/>
        <v>0</v>
      </c>
      <c r="P1193" s="61">
        <f t="shared" ca="1" si="247"/>
        <v>0</v>
      </c>
      <c r="Q1193" s="61">
        <f t="shared" ca="1" si="248"/>
        <v>0</v>
      </c>
      <c r="R1193">
        <f t="shared" ca="1" si="250"/>
        <v>5.1675284330729718E-3</v>
      </c>
    </row>
    <row r="1194" spans="3:18">
      <c r="C1194" s="174"/>
      <c r="D1194" s="176">
        <f t="shared" si="238"/>
        <v>0</v>
      </c>
      <c r="E1194" s="176">
        <f t="shared" si="238"/>
        <v>0</v>
      </c>
      <c r="F1194" s="61">
        <f t="shared" si="239"/>
        <v>0</v>
      </c>
      <c r="G1194" s="61">
        <f t="shared" si="239"/>
        <v>0</v>
      </c>
      <c r="H1194" s="61">
        <f t="shared" si="240"/>
        <v>0</v>
      </c>
      <c r="I1194" s="61">
        <f t="shared" si="241"/>
        <v>0</v>
      </c>
      <c r="J1194" s="61">
        <f t="shared" si="242"/>
        <v>0</v>
      </c>
      <c r="K1194" s="61">
        <f t="shared" si="243"/>
        <v>0</v>
      </c>
      <c r="L1194" s="61">
        <f t="shared" si="244"/>
        <v>0</v>
      </c>
      <c r="M1194" s="61">
        <f t="shared" ca="1" si="249"/>
        <v>-5.1675284330729718E-3</v>
      </c>
      <c r="N1194" s="61">
        <f t="shared" ca="1" si="245"/>
        <v>0</v>
      </c>
      <c r="O1194" s="177">
        <f t="shared" ca="1" si="246"/>
        <v>0</v>
      </c>
      <c r="P1194" s="61">
        <f t="shared" ca="1" si="247"/>
        <v>0</v>
      </c>
      <c r="Q1194" s="61">
        <f t="shared" ca="1" si="248"/>
        <v>0</v>
      </c>
      <c r="R1194">
        <f t="shared" ca="1" si="250"/>
        <v>5.1675284330729718E-3</v>
      </c>
    </row>
    <row r="1195" spans="3:18">
      <c r="C1195" s="174"/>
      <c r="D1195" s="176">
        <f t="shared" si="238"/>
        <v>0</v>
      </c>
      <c r="E1195" s="176">
        <f t="shared" si="238"/>
        <v>0</v>
      </c>
      <c r="F1195" s="61">
        <f t="shared" si="239"/>
        <v>0</v>
      </c>
      <c r="G1195" s="61">
        <f t="shared" si="239"/>
        <v>0</v>
      </c>
      <c r="H1195" s="61">
        <f t="shared" si="240"/>
        <v>0</v>
      </c>
      <c r="I1195" s="61">
        <f t="shared" si="241"/>
        <v>0</v>
      </c>
      <c r="J1195" s="61">
        <f t="shared" si="242"/>
        <v>0</v>
      </c>
      <c r="K1195" s="61">
        <f t="shared" si="243"/>
        <v>0</v>
      </c>
      <c r="L1195" s="61">
        <f t="shared" si="244"/>
        <v>0</v>
      </c>
      <c r="M1195" s="61">
        <f t="shared" ca="1" si="249"/>
        <v>-5.1675284330729718E-3</v>
      </c>
      <c r="N1195" s="61">
        <f t="shared" ca="1" si="245"/>
        <v>0</v>
      </c>
      <c r="O1195" s="177">
        <f t="shared" ca="1" si="246"/>
        <v>0</v>
      </c>
      <c r="P1195" s="61">
        <f t="shared" ca="1" si="247"/>
        <v>0</v>
      </c>
      <c r="Q1195" s="61">
        <f t="shared" ca="1" si="248"/>
        <v>0</v>
      </c>
      <c r="R1195">
        <f t="shared" ca="1" si="250"/>
        <v>5.1675284330729718E-3</v>
      </c>
    </row>
    <row r="1196" spans="3:18">
      <c r="C1196" s="174"/>
      <c r="D1196" s="176">
        <f t="shared" si="238"/>
        <v>0</v>
      </c>
      <c r="E1196" s="176">
        <f t="shared" si="238"/>
        <v>0</v>
      </c>
      <c r="F1196" s="61">
        <f t="shared" si="239"/>
        <v>0</v>
      </c>
      <c r="G1196" s="61">
        <f t="shared" si="239"/>
        <v>0</v>
      </c>
      <c r="H1196" s="61">
        <f t="shared" si="240"/>
        <v>0</v>
      </c>
      <c r="I1196" s="61">
        <f t="shared" si="241"/>
        <v>0</v>
      </c>
      <c r="J1196" s="61">
        <f t="shared" si="242"/>
        <v>0</v>
      </c>
      <c r="K1196" s="61">
        <f t="shared" si="243"/>
        <v>0</v>
      </c>
      <c r="L1196" s="61">
        <f t="shared" si="244"/>
        <v>0</v>
      </c>
      <c r="M1196" s="61">
        <f t="shared" ca="1" si="249"/>
        <v>-5.1675284330729718E-3</v>
      </c>
      <c r="N1196" s="61">
        <f t="shared" ca="1" si="245"/>
        <v>0</v>
      </c>
      <c r="O1196" s="177">
        <f t="shared" ca="1" si="246"/>
        <v>0</v>
      </c>
      <c r="P1196" s="61">
        <f t="shared" ca="1" si="247"/>
        <v>0</v>
      </c>
      <c r="Q1196" s="61">
        <f t="shared" ca="1" si="248"/>
        <v>0</v>
      </c>
      <c r="R1196">
        <f t="shared" ca="1" si="250"/>
        <v>5.1675284330729718E-3</v>
      </c>
    </row>
    <row r="1197" spans="3:18">
      <c r="C1197" s="174"/>
      <c r="D1197" s="176">
        <f t="shared" si="238"/>
        <v>0</v>
      </c>
      <c r="E1197" s="176">
        <f t="shared" si="238"/>
        <v>0</v>
      </c>
      <c r="F1197" s="61">
        <f t="shared" si="239"/>
        <v>0</v>
      </c>
      <c r="G1197" s="61">
        <f t="shared" si="239"/>
        <v>0</v>
      </c>
      <c r="H1197" s="61">
        <f t="shared" si="240"/>
        <v>0</v>
      </c>
      <c r="I1197" s="61">
        <f t="shared" si="241"/>
        <v>0</v>
      </c>
      <c r="J1197" s="61">
        <f t="shared" si="242"/>
        <v>0</v>
      </c>
      <c r="K1197" s="61">
        <f t="shared" si="243"/>
        <v>0</v>
      </c>
      <c r="L1197" s="61">
        <f t="shared" si="244"/>
        <v>0</v>
      </c>
      <c r="M1197" s="61">
        <f t="shared" ca="1" si="249"/>
        <v>-5.1675284330729718E-3</v>
      </c>
      <c r="N1197" s="61">
        <f t="shared" ca="1" si="245"/>
        <v>0</v>
      </c>
      <c r="O1197" s="177">
        <f t="shared" ca="1" si="246"/>
        <v>0</v>
      </c>
      <c r="P1197" s="61">
        <f t="shared" ca="1" si="247"/>
        <v>0</v>
      </c>
      <c r="Q1197" s="61">
        <f t="shared" ca="1" si="248"/>
        <v>0</v>
      </c>
      <c r="R1197">
        <f t="shared" ca="1" si="250"/>
        <v>5.1675284330729718E-3</v>
      </c>
    </row>
    <row r="1198" spans="3:18">
      <c r="C1198" s="174"/>
      <c r="D1198" s="176">
        <f t="shared" si="238"/>
        <v>0</v>
      </c>
      <c r="E1198" s="176">
        <f t="shared" si="238"/>
        <v>0</v>
      </c>
      <c r="F1198" s="61">
        <f t="shared" si="239"/>
        <v>0</v>
      </c>
      <c r="G1198" s="61">
        <f t="shared" si="239"/>
        <v>0</v>
      </c>
      <c r="H1198" s="61">
        <f t="shared" si="240"/>
        <v>0</v>
      </c>
      <c r="I1198" s="61">
        <f t="shared" si="241"/>
        <v>0</v>
      </c>
      <c r="J1198" s="61">
        <f t="shared" si="242"/>
        <v>0</v>
      </c>
      <c r="K1198" s="61">
        <f t="shared" si="243"/>
        <v>0</v>
      </c>
      <c r="L1198" s="61">
        <f t="shared" si="244"/>
        <v>0</v>
      </c>
      <c r="M1198" s="61">
        <f t="shared" ca="1" si="249"/>
        <v>-5.1675284330729718E-3</v>
      </c>
      <c r="N1198" s="61">
        <f t="shared" ca="1" si="245"/>
        <v>0</v>
      </c>
      <c r="O1198" s="177">
        <f t="shared" ca="1" si="246"/>
        <v>0</v>
      </c>
      <c r="P1198" s="61">
        <f t="shared" ca="1" si="247"/>
        <v>0</v>
      </c>
      <c r="Q1198" s="61">
        <f t="shared" ca="1" si="248"/>
        <v>0</v>
      </c>
      <c r="R1198">
        <f t="shared" ca="1" si="250"/>
        <v>5.1675284330729718E-3</v>
      </c>
    </row>
    <row r="1199" spans="3:18">
      <c r="C1199" s="174"/>
      <c r="D1199" s="176">
        <f t="shared" si="238"/>
        <v>0</v>
      </c>
      <c r="E1199" s="176">
        <f t="shared" si="238"/>
        <v>0</v>
      </c>
      <c r="F1199" s="61">
        <f t="shared" si="239"/>
        <v>0</v>
      </c>
      <c r="G1199" s="61">
        <f t="shared" si="239"/>
        <v>0</v>
      </c>
      <c r="H1199" s="61">
        <f t="shared" si="240"/>
        <v>0</v>
      </c>
      <c r="I1199" s="61">
        <f t="shared" si="241"/>
        <v>0</v>
      </c>
      <c r="J1199" s="61">
        <f t="shared" si="242"/>
        <v>0</v>
      </c>
      <c r="K1199" s="61">
        <f t="shared" si="243"/>
        <v>0</v>
      </c>
      <c r="L1199" s="61">
        <f t="shared" si="244"/>
        <v>0</v>
      </c>
      <c r="M1199" s="61">
        <f t="shared" ca="1" si="249"/>
        <v>-5.1675284330729718E-3</v>
      </c>
      <c r="N1199" s="61">
        <f t="shared" ca="1" si="245"/>
        <v>0</v>
      </c>
      <c r="O1199" s="177">
        <f t="shared" ca="1" si="246"/>
        <v>0</v>
      </c>
      <c r="P1199" s="61">
        <f t="shared" ca="1" si="247"/>
        <v>0</v>
      </c>
      <c r="Q1199" s="61">
        <f t="shared" ca="1" si="248"/>
        <v>0</v>
      </c>
      <c r="R1199">
        <f t="shared" ca="1" si="250"/>
        <v>5.1675284330729718E-3</v>
      </c>
    </row>
    <row r="1200" spans="3:18">
      <c r="C1200" s="174"/>
      <c r="D1200" s="176">
        <f t="shared" si="238"/>
        <v>0</v>
      </c>
      <c r="E1200" s="176">
        <f t="shared" si="238"/>
        <v>0</v>
      </c>
      <c r="F1200" s="61">
        <f t="shared" si="239"/>
        <v>0</v>
      </c>
      <c r="G1200" s="61">
        <f t="shared" si="239"/>
        <v>0</v>
      </c>
      <c r="H1200" s="61">
        <f t="shared" si="240"/>
        <v>0</v>
      </c>
      <c r="I1200" s="61">
        <f t="shared" si="241"/>
        <v>0</v>
      </c>
      <c r="J1200" s="61">
        <f t="shared" si="242"/>
        <v>0</v>
      </c>
      <c r="K1200" s="61">
        <f t="shared" si="243"/>
        <v>0</v>
      </c>
      <c r="L1200" s="61">
        <f t="shared" si="244"/>
        <v>0</v>
      </c>
      <c r="M1200" s="61">
        <f t="shared" ca="1" si="249"/>
        <v>-5.1675284330729718E-3</v>
      </c>
      <c r="N1200" s="61">
        <f t="shared" ca="1" si="245"/>
        <v>0</v>
      </c>
      <c r="O1200" s="177">
        <f t="shared" ca="1" si="246"/>
        <v>0</v>
      </c>
      <c r="P1200" s="61">
        <f t="shared" ca="1" si="247"/>
        <v>0</v>
      </c>
      <c r="Q1200" s="61">
        <f t="shared" ca="1" si="248"/>
        <v>0</v>
      </c>
      <c r="R1200">
        <f t="shared" ca="1" si="250"/>
        <v>5.1675284330729718E-3</v>
      </c>
    </row>
    <row r="1201" spans="3:18">
      <c r="C1201" s="174"/>
      <c r="D1201" s="176">
        <f t="shared" si="238"/>
        <v>0</v>
      </c>
      <c r="E1201" s="176">
        <f t="shared" si="238"/>
        <v>0</v>
      </c>
      <c r="F1201" s="61">
        <f t="shared" si="239"/>
        <v>0</v>
      </c>
      <c r="G1201" s="61">
        <f t="shared" si="239"/>
        <v>0</v>
      </c>
      <c r="H1201" s="61">
        <f t="shared" si="240"/>
        <v>0</v>
      </c>
      <c r="I1201" s="61">
        <f t="shared" si="241"/>
        <v>0</v>
      </c>
      <c r="J1201" s="61">
        <f t="shared" si="242"/>
        <v>0</v>
      </c>
      <c r="K1201" s="61">
        <f t="shared" si="243"/>
        <v>0</v>
      </c>
      <c r="L1201" s="61">
        <f t="shared" si="244"/>
        <v>0</v>
      </c>
      <c r="M1201" s="61">
        <f t="shared" ca="1" si="249"/>
        <v>-5.1675284330729718E-3</v>
      </c>
      <c r="N1201" s="61">
        <f t="shared" ca="1" si="245"/>
        <v>0</v>
      </c>
      <c r="O1201" s="177">
        <f t="shared" ca="1" si="246"/>
        <v>0</v>
      </c>
      <c r="P1201" s="61">
        <f t="shared" ca="1" si="247"/>
        <v>0</v>
      </c>
      <c r="Q1201" s="61">
        <f t="shared" ca="1" si="248"/>
        <v>0</v>
      </c>
      <c r="R1201">
        <f t="shared" ca="1" si="250"/>
        <v>5.1675284330729718E-3</v>
      </c>
    </row>
    <row r="1202" spans="3:18">
      <c r="C1202" s="174"/>
      <c r="D1202" s="176">
        <f t="shared" si="238"/>
        <v>0</v>
      </c>
      <c r="E1202" s="176">
        <f t="shared" si="238"/>
        <v>0</v>
      </c>
      <c r="F1202" s="61">
        <f t="shared" si="239"/>
        <v>0</v>
      </c>
      <c r="G1202" s="61">
        <f t="shared" si="239"/>
        <v>0</v>
      </c>
      <c r="H1202" s="61">
        <f t="shared" si="240"/>
        <v>0</v>
      </c>
      <c r="I1202" s="61">
        <f t="shared" si="241"/>
        <v>0</v>
      </c>
      <c r="J1202" s="61">
        <f t="shared" si="242"/>
        <v>0</v>
      </c>
      <c r="K1202" s="61">
        <f t="shared" si="243"/>
        <v>0</v>
      </c>
      <c r="L1202" s="61">
        <f t="shared" si="244"/>
        <v>0</v>
      </c>
      <c r="M1202" s="61">
        <f t="shared" ca="1" si="249"/>
        <v>-5.1675284330729718E-3</v>
      </c>
      <c r="N1202" s="61">
        <f t="shared" ca="1" si="245"/>
        <v>0</v>
      </c>
      <c r="O1202" s="177">
        <f t="shared" ca="1" si="246"/>
        <v>0</v>
      </c>
      <c r="P1202" s="61">
        <f t="shared" ca="1" si="247"/>
        <v>0</v>
      </c>
      <c r="Q1202" s="61">
        <f t="shared" ca="1" si="248"/>
        <v>0</v>
      </c>
      <c r="R1202">
        <f t="shared" ca="1" si="250"/>
        <v>5.1675284330729718E-3</v>
      </c>
    </row>
    <row r="1203" spans="3:18">
      <c r="C1203" s="174"/>
      <c r="D1203" s="176">
        <f t="shared" si="238"/>
        <v>0</v>
      </c>
      <c r="E1203" s="176">
        <f t="shared" si="238"/>
        <v>0</v>
      </c>
      <c r="F1203" s="61">
        <f t="shared" si="239"/>
        <v>0</v>
      </c>
      <c r="G1203" s="61">
        <f t="shared" si="239"/>
        <v>0</v>
      </c>
      <c r="H1203" s="61">
        <f t="shared" si="240"/>
        <v>0</v>
      </c>
      <c r="I1203" s="61">
        <f t="shared" si="241"/>
        <v>0</v>
      </c>
      <c r="J1203" s="61">
        <f t="shared" si="242"/>
        <v>0</v>
      </c>
      <c r="K1203" s="61">
        <f t="shared" si="243"/>
        <v>0</v>
      </c>
      <c r="L1203" s="61">
        <f t="shared" si="244"/>
        <v>0</v>
      </c>
      <c r="M1203" s="61">
        <f t="shared" ca="1" si="249"/>
        <v>-5.1675284330729718E-3</v>
      </c>
      <c r="N1203" s="61">
        <f t="shared" ca="1" si="245"/>
        <v>0</v>
      </c>
      <c r="O1203" s="177">
        <f t="shared" ca="1" si="246"/>
        <v>0</v>
      </c>
      <c r="P1203" s="61">
        <f t="shared" ca="1" si="247"/>
        <v>0</v>
      </c>
      <c r="Q1203" s="61">
        <f t="shared" ca="1" si="248"/>
        <v>0</v>
      </c>
      <c r="R1203">
        <f t="shared" ca="1" si="250"/>
        <v>5.1675284330729718E-3</v>
      </c>
    </row>
    <row r="1204" spans="3:18">
      <c r="C1204" s="174"/>
      <c r="D1204" s="176">
        <f t="shared" si="238"/>
        <v>0</v>
      </c>
      <c r="E1204" s="176">
        <f t="shared" si="238"/>
        <v>0</v>
      </c>
      <c r="F1204" s="61">
        <f t="shared" si="239"/>
        <v>0</v>
      </c>
      <c r="G1204" s="61">
        <f t="shared" si="239"/>
        <v>0</v>
      </c>
      <c r="H1204" s="61">
        <f t="shared" si="240"/>
        <v>0</v>
      </c>
      <c r="I1204" s="61">
        <f t="shared" si="241"/>
        <v>0</v>
      </c>
      <c r="J1204" s="61">
        <f t="shared" si="242"/>
        <v>0</v>
      </c>
      <c r="K1204" s="61">
        <f t="shared" si="243"/>
        <v>0</v>
      </c>
      <c r="L1204" s="61">
        <f t="shared" si="244"/>
        <v>0</v>
      </c>
      <c r="M1204" s="61">
        <f t="shared" ca="1" si="249"/>
        <v>-5.1675284330729718E-3</v>
      </c>
      <c r="N1204" s="61">
        <f t="shared" ca="1" si="245"/>
        <v>0</v>
      </c>
      <c r="O1204" s="177">
        <f t="shared" ca="1" si="246"/>
        <v>0</v>
      </c>
      <c r="P1204" s="61">
        <f t="shared" ca="1" si="247"/>
        <v>0</v>
      </c>
      <c r="Q1204" s="61">
        <f t="shared" ca="1" si="248"/>
        <v>0</v>
      </c>
      <c r="R1204">
        <f t="shared" ca="1" si="250"/>
        <v>5.1675284330729718E-3</v>
      </c>
    </row>
    <row r="1205" spans="3:18">
      <c r="C1205" s="174"/>
      <c r="D1205" s="176">
        <f t="shared" si="238"/>
        <v>0</v>
      </c>
      <c r="E1205" s="176">
        <f t="shared" si="238"/>
        <v>0</v>
      </c>
      <c r="F1205" s="61">
        <f t="shared" si="239"/>
        <v>0</v>
      </c>
      <c r="G1205" s="61">
        <f t="shared" si="239"/>
        <v>0</v>
      </c>
      <c r="H1205" s="61">
        <f t="shared" si="240"/>
        <v>0</v>
      </c>
      <c r="I1205" s="61">
        <f t="shared" si="241"/>
        <v>0</v>
      </c>
      <c r="J1205" s="61">
        <f t="shared" si="242"/>
        <v>0</v>
      </c>
      <c r="K1205" s="61">
        <f t="shared" si="243"/>
        <v>0</v>
      </c>
      <c r="L1205" s="61">
        <f t="shared" si="244"/>
        <v>0</v>
      </c>
      <c r="M1205" s="61">
        <f t="shared" ca="1" si="249"/>
        <v>-5.1675284330729718E-3</v>
      </c>
      <c r="N1205" s="61">
        <f t="shared" ca="1" si="245"/>
        <v>0</v>
      </c>
      <c r="O1205" s="177">
        <f t="shared" ca="1" si="246"/>
        <v>0</v>
      </c>
      <c r="P1205" s="61">
        <f t="shared" ca="1" si="247"/>
        <v>0</v>
      </c>
      <c r="Q1205" s="61">
        <f t="shared" ca="1" si="248"/>
        <v>0</v>
      </c>
      <c r="R1205">
        <f t="shared" ca="1" si="250"/>
        <v>5.1675284330729718E-3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8"/>
  <sheetViews>
    <sheetView workbookViewId="0">
      <selection activeCell="A8" sqref="A8"/>
    </sheetView>
  </sheetViews>
  <sheetFormatPr defaultRowHeight="12.75"/>
  <cols>
    <col min="1" max="1" width="23.7109375" style="55" customWidth="1"/>
    <col min="2" max="2" width="5.7109375" style="1" customWidth="1"/>
    <col min="3" max="3" width="13.5703125" style="55" customWidth="1"/>
    <col min="4" max="4" width="7.5703125" style="55" customWidth="1"/>
    <col min="5" max="5" width="16.42578125" style="55" customWidth="1"/>
    <col min="6" max="6" width="13.7109375" style="55" customWidth="1"/>
    <col min="7" max="9" width="23.7109375" style="1" customWidth="1"/>
    <col min="11" max="12" width="23.7109375" style="1" customWidth="1"/>
    <col min="14" max="14" width="23.7109375" style="1" customWidth="1"/>
  </cols>
  <sheetData>
    <row r="1" spans="1:12" ht="15.75">
      <c r="A1" s="258" t="s">
        <v>351</v>
      </c>
    </row>
    <row r="3" spans="1:12">
      <c r="A3" s="259" t="s">
        <v>352</v>
      </c>
    </row>
    <row r="11" spans="1:12">
      <c r="A11" s="260" t="s">
        <v>353</v>
      </c>
      <c r="B11" s="2" t="s">
        <v>133</v>
      </c>
      <c r="C11" s="55">
        <v>45116.381000000001</v>
      </c>
      <c r="D11" s="260" t="s">
        <v>82</v>
      </c>
      <c r="E11" s="260">
        <f>VLOOKUP(C11,'a (OLD)'!C$21:E$67,3,FALSE)</f>
        <v>0</v>
      </c>
      <c r="F11" s="260"/>
      <c r="G11" s="261" t="s">
        <v>354</v>
      </c>
      <c r="H11" s="262">
        <v>0</v>
      </c>
      <c r="I11" s="262" t="s">
        <v>355</v>
      </c>
      <c r="K11" s="261" t="s">
        <v>356</v>
      </c>
      <c r="L11" s="263" t="s">
        <v>357</v>
      </c>
    </row>
    <row r="12" spans="1:12">
      <c r="A12" s="264" t="s">
        <v>358</v>
      </c>
      <c r="B12" s="2" t="s">
        <v>133</v>
      </c>
      <c r="C12" s="55">
        <v>47650.514999999999</v>
      </c>
      <c r="D12" s="264" t="s">
        <v>82</v>
      </c>
      <c r="E12" s="264">
        <f>VLOOKUP(C12,'a (OLD)'!C$21:E$67,3,FALSE)</f>
        <v>7303.4218209171113</v>
      </c>
      <c r="F12" s="264"/>
      <c r="G12" s="265" t="s">
        <v>359</v>
      </c>
      <c r="H12" s="266">
        <v>6037</v>
      </c>
      <c r="I12" s="266" t="s">
        <v>360</v>
      </c>
      <c r="K12" s="265" t="s">
        <v>356</v>
      </c>
      <c r="L12" s="267" t="s">
        <v>361</v>
      </c>
    </row>
    <row r="13" spans="1:12">
      <c r="A13" s="264" t="s">
        <v>362</v>
      </c>
      <c r="B13" s="2" t="s">
        <v>133</v>
      </c>
      <c r="C13" s="55">
        <v>47952.680999999997</v>
      </c>
      <c r="D13" s="264" t="s">
        <v>75</v>
      </c>
      <c r="E13" s="264">
        <f>VLOOKUP(C13,'a (OLD)'!C$21:E$67,3,FALSE)</f>
        <v>8174.2699125883573</v>
      </c>
      <c r="F13" s="264"/>
      <c r="G13" s="265" t="s">
        <v>363</v>
      </c>
      <c r="H13" s="266">
        <v>6757</v>
      </c>
      <c r="I13" s="266" t="s">
        <v>364</v>
      </c>
      <c r="K13" s="265"/>
      <c r="L13" s="267" t="s">
        <v>365</v>
      </c>
    </row>
    <row r="14" spans="1:12">
      <c r="A14" s="264" t="s">
        <v>366</v>
      </c>
      <c r="B14" s="2" t="s">
        <v>126</v>
      </c>
      <c r="C14" s="55">
        <v>48012.561000000002</v>
      </c>
      <c r="D14" s="264" t="s">
        <v>75</v>
      </c>
      <c r="E14" s="264">
        <f>VLOOKUP(C14,'a (OLD)'!C$21:E$67,3,FALSE)</f>
        <v>8346.8451981243834</v>
      </c>
      <c r="F14" s="264"/>
      <c r="G14" s="265" t="s">
        <v>367</v>
      </c>
      <c r="H14" s="266">
        <v>6899.5</v>
      </c>
      <c r="I14" s="266" t="s">
        <v>368</v>
      </c>
      <c r="K14" s="265"/>
      <c r="L14" s="267" t="s">
        <v>365</v>
      </c>
    </row>
    <row r="15" spans="1:12">
      <c r="A15" s="264" t="s">
        <v>366</v>
      </c>
      <c r="B15" s="2" t="s">
        <v>133</v>
      </c>
      <c r="C15" s="55">
        <v>48066.387999999999</v>
      </c>
      <c r="D15" s="264" t="s">
        <v>75</v>
      </c>
      <c r="E15" s="264">
        <f>VLOOKUP(C15,'a (OLD)'!C$21:E$67,3,FALSE)</f>
        <v>8501.9756238850132</v>
      </c>
      <c r="F15" s="264"/>
      <c r="G15" s="265" t="s">
        <v>369</v>
      </c>
      <c r="H15" s="266">
        <v>7028</v>
      </c>
      <c r="I15" s="266" t="s">
        <v>370</v>
      </c>
      <c r="K15" s="265"/>
      <c r="L15" s="267" t="s">
        <v>365</v>
      </c>
    </row>
    <row r="16" spans="1:12">
      <c r="A16" s="264" t="s">
        <v>371</v>
      </c>
      <c r="B16" s="2" t="s">
        <v>133</v>
      </c>
      <c r="C16" s="55">
        <v>50213.377999999997</v>
      </c>
      <c r="D16" s="264" t="s">
        <v>75</v>
      </c>
      <c r="E16" s="264">
        <f>VLOOKUP(C16,'a (OLD)'!C$21:E$67,3,FALSE)</f>
        <v>14689.641159839633</v>
      </c>
      <c r="F16" s="264"/>
      <c r="G16" s="265" t="s">
        <v>372</v>
      </c>
      <c r="H16" s="266">
        <v>12143</v>
      </c>
      <c r="I16" s="266" t="s">
        <v>373</v>
      </c>
      <c r="K16" s="265"/>
      <c r="L16" s="267" t="s">
        <v>374</v>
      </c>
    </row>
    <row r="17" spans="1:12">
      <c r="A17" s="264" t="s">
        <v>371</v>
      </c>
      <c r="B17" s="2" t="s">
        <v>133</v>
      </c>
      <c r="C17" s="55">
        <v>50218.394</v>
      </c>
      <c r="D17" s="264" t="s">
        <v>75</v>
      </c>
      <c r="E17" s="264">
        <f>VLOOKUP(C17,'a (OLD)'!C$21:E$67,3,FALSE)</f>
        <v>14704.09736612302</v>
      </c>
      <c r="F17" s="264"/>
      <c r="G17" s="265" t="s">
        <v>375</v>
      </c>
      <c r="H17" s="266">
        <v>12155</v>
      </c>
      <c r="I17" s="266" t="s">
        <v>376</v>
      </c>
      <c r="K17" s="265"/>
      <c r="L17" s="267" t="s">
        <v>374</v>
      </c>
    </row>
    <row r="18" spans="1:12">
      <c r="A18" s="264" t="s">
        <v>371</v>
      </c>
      <c r="B18" s="2" t="s">
        <v>133</v>
      </c>
      <c r="C18" s="55">
        <v>50226.387999999999</v>
      </c>
      <c r="D18" s="264" t="s">
        <v>75</v>
      </c>
      <c r="E18" s="264">
        <f>VLOOKUP(C18,'a (OLD)'!C$21:E$67,3,FALSE)</f>
        <v>14727.13622438245</v>
      </c>
      <c r="F18" s="264"/>
      <c r="G18" s="265" t="s">
        <v>377</v>
      </c>
      <c r="H18" s="266">
        <v>12174</v>
      </c>
      <c r="I18" s="266" t="s">
        <v>378</v>
      </c>
      <c r="K18" s="265"/>
      <c r="L18" s="267" t="s">
        <v>374</v>
      </c>
    </row>
    <row r="19" spans="1:12">
      <c r="A19" s="268" t="s">
        <v>379</v>
      </c>
      <c r="B19" s="2" t="s">
        <v>126</v>
      </c>
      <c r="C19" s="55">
        <v>50947.370999999999</v>
      </c>
      <c r="D19" s="264" t="s">
        <v>82</v>
      </c>
      <c r="E19" s="264">
        <f>VLOOKUP(C19,'a (OLD)'!C$21:E$67,3,FALSE)</f>
        <v>16805.022782358581</v>
      </c>
      <c r="F19" s="264"/>
      <c r="G19" s="265" t="s">
        <v>380</v>
      </c>
      <c r="H19" s="266">
        <v>13891.5</v>
      </c>
      <c r="I19" s="266" t="s">
        <v>381</v>
      </c>
      <c r="K19" s="265" t="s">
        <v>382</v>
      </c>
      <c r="L19" s="267" t="s">
        <v>383</v>
      </c>
    </row>
    <row r="20" spans="1:12">
      <c r="A20" s="268" t="s">
        <v>384</v>
      </c>
      <c r="B20" s="2" t="s">
        <v>133</v>
      </c>
      <c r="C20" s="55">
        <v>52375.512600000002</v>
      </c>
      <c r="D20" s="264" t="s">
        <v>82</v>
      </c>
      <c r="E20" s="264">
        <f>VLOOKUP(C20,'a (OLD)'!C$21:E$67,3,FALSE)</f>
        <v>20920.953717660148</v>
      </c>
      <c r="F20" s="264"/>
      <c r="G20" s="265" t="s">
        <v>385</v>
      </c>
      <c r="H20" s="266">
        <v>17294</v>
      </c>
      <c r="I20" s="266" t="s">
        <v>386</v>
      </c>
      <c r="K20" s="265" t="s">
        <v>356</v>
      </c>
      <c r="L20" s="267" t="s">
        <v>387</v>
      </c>
    </row>
    <row r="21" spans="1:12">
      <c r="A21" s="268" t="s">
        <v>384</v>
      </c>
      <c r="B21" s="2" t="s">
        <v>133</v>
      </c>
      <c r="C21" s="55">
        <v>52399.4499</v>
      </c>
      <c r="D21" s="264" t="s">
        <v>82</v>
      </c>
      <c r="E21" s="264">
        <f>VLOOKUP(C21,'a (OLD)'!C$21:E$67,3,FALSE)</f>
        <v>20989.941466198237</v>
      </c>
      <c r="F21" s="264"/>
      <c r="G21" s="265" t="s">
        <v>388</v>
      </c>
      <c r="H21" s="266">
        <v>17351</v>
      </c>
      <c r="I21" s="266" t="s">
        <v>389</v>
      </c>
      <c r="K21" s="265" t="s">
        <v>356</v>
      </c>
      <c r="L21" s="267" t="s">
        <v>390</v>
      </c>
    </row>
    <row r="22" spans="1:12">
      <c r="A22" s="268" t="s">
        <v>384</v>
      </c>
      <c r="B22" s="2" t="s">
        <v>126</v>
      </c>
      <c r="C22" s="55">
        <v>52440.396999999997</v>
      </c>
      <c r="D22" s="264" t="s">
        <v>82</v>
      </c>
      <c r="E22" s="264">
        <f>VLOOKUP(C22,'a (OLD)'!C$21:E$67,3,FALSE)</f>
        <v>21107.951778061488</v>
      </c>
      <c r="F22" s="264"/>
      <c r="G22" s="265" t="s">
        <v>391</v>
      </c>
      <c r="H22" s="266">
        <v>17448.5</v>
      </c>
      <c r="I22" s="266" t="s">
        <v>392</v>
      </c>
      <c r="K22" s="265" t="s">
        <v>356</v>
      </c>
      <c r="L22" s="267" t="s">
        <v>393</v>
      </c>
    </row>
    <row r="23" spans="1:12">
      <c r="A23" s="268" t="s">
        <v>384</v>
      </c>
      <c r="B23" s="2" t="s">
        <v>126</v>
      </c>
      <c r="C23" s="55">
        <v>52443.344299999997</v>
      </c>
      <c r="D23" s="264" t="s">
        <v>82</v>
      </c>
      <c r="E23" s="264">
        <f>VLOOKUP(C23,'a (OLD)'!C$21:E$67,3,FALSE)</f>
        <v>21116.445952060487</v>
      </c>
      <c r="F23" s="264"/>
      <c r="G23" s="265" t="s">
        <v>394</v>
      </c>
      <c r="H23" s="266">
        <v>17455.5</v>
      </c>
      <c r="I23" s="266" t="s">
        <v>395</v>
      </c>
      <c r="K23" s="265" t="s">
        <v>356</v>
      </c>
      <c r="L23" s="267" t="s">
        <v>393</v>
      </c>
    </row>
    <row r="24" spans="1:12">
      <c r="A24" s="268" t="s">
        <v>384</v>
      </c>
      <c r="B24" s="2" t="s">
        <v>133</v>
      </c>
      <c r="C24" s="55">
        <v>52460.346400000002</v>
      </c>
      <c r="D24" s="264" t="s">
        <v>82</v>
      </c>
      <c r="E24" s="264">
        <f>VLOOKUP(C24,'a (OLD)'!C$21:E$67,3,FALSE)</f>
        <v>21165.446323840926</v>
      </c>
      <c r="F24" s="264"/>
      <c r="G24" s="265" t="s">
        <v>396</v>
      </c>
      <c r="H24" s="266">
        <v>17496</v>
      </c>
      <c r="I24" s="266" t="s">
        <v>397</v>
      </c>
      <c r="K24" s="265" t="s">
        <v>356</v>
      </c>
      <c r="L24" s="267" t="s">
        <v>398</v>
      </c>
    </row>
    <row r="25" spans="1:12">
      <c r="A25" s="268" t="s">
        <v>384</v>
      </c>
      <c r="B25" s="2" t="s">
        <v>126</v>
      </c>
      <c r="C25" s="55">
        <v>52464.336600000002</v>
      </c>
      <c r="D25" s="264" t="s">
        <v>82</v>
      </c>
      <c r="E25" s="264">
        <f>VLOOKUP(C25,'a (OLD)'!C$21:E$67,3,FALSE)</f>
        <v>21176.946155242829</v>
      </c>
      <c r="F25" s="264"/>
      <c r="G25" s="265" t="s">
        <v>399</v>
      </c>
      <c r="H25" s="266">
        <v>17505.5</v>
      </c>
      <c r="I25" s="266" t="s">
        <v>400</v>
      </c>
      <c r="K25" s="265" t="s">
        <v>356</v>
      </c>
      <c r="L25" s="267" t="s">
        <v>398</v>
      </c>
    </row>
    <row r="26" spans="1:12">
      <c r="A26" s="268" t="s">
        <v>401</v>
      </c>
      <c r="B26" s="2" t="s">
        <v>133</v>
      </c>
      <c r="C26" s="55">
        <v>52761.340100000001</v>
      </c>
      <c r="D26" s="264" t="s">
        <v>82</v>
      </c>
      <c r="E26" s="264">
        <f>VLOOKUP(C26,'a (OLD)'!C$21:E$67,3,FALSE)</f>
        <v>22032.915824877011</v>
      </c>
      <c r="F26" s="264"/>
      <c r="G26" s="265" t="s">
        <v>402</v>
      </c>
      <c r="H26" s="266">
        <v>18213</v>
      </c>
      <c r="I26" s="266" t="s">
        <v>403</v>
      </c>
      <c r="K26" s="265" t="s">
        <v>356</v>
      </c>
      <c r="L26" s="267" t="s">
        <v>404</v>
      </c>
    </row>
    <row r="27" spans="1:12">
      <c r="A27" s="268" t="s">
        <v>401</v>
      </c>
      <c r="B27" s="2" t="s">
        <v>126</v>
      </c>
      <c r="C27" s="55">
        <v>52761.518499999998</v>
      </c>
      <c r="D27" s="264" t="s">
        <v>82</v>
      </c>
      <c r="E27" s="264">
        <f>VLOOKUP(C27,'a (OLD)'!C$21:E$67,3,FALSE)</f>
        <v>22033.429977030304</v>
      </c>
      <c r="F27" s="264"/>
      <c r="G27" s="265" t="s">
        <v>405</v>
      </c>
      <c r="H27" s="266">
        <v>18213.5</v>
      </c>
      <c r="I27" s="266" t="s">
        <v>406</v>
      </c>
      <c r="K27" s="265" t="s">
        <v>356</v>
      </c>
      <c r="L27" s="267" t="s">
        <v>404</v>
      </c>
    </row>
    <row r="28" spans="1:12">
      <c r="A28" s="268" t="s">
        <v>401</v>
      </c>
      <c r="B28" s="2" t="s">
        <v>126</v>
      </c>
      <c r="C28" s="55">
        <v>52782.428</v>
      </c>
      <c r="D28" s="264" t="s">
        <v>82</v>
      </c>
      <c r="E28" s="264">
        <f>VLOOKUP(C28,'a (OLD)'!C$21:E$67,3,FALSE)</f>
        <v>22093.691549056279</v>
      </c>
      <c r="F28" s="264"/>
      <c r="G28" s="265" t="s">
        <v>407</v>
      </c>
      <c r="H28" s="266">
        <v>18263.5</v>
      </c>
      <c r="I28" s="266" t="s">
        <v>408</v>
      </c>
      <c r="K28" s="265" t="s">
        <v>356</v>
      </c>
      <c r="L28" s="267" t="s">
        <v>404</v>
      </c>
    </row>
    <row r="29" spans="1:12">
      <c r="A29" s="268" t="s">
        <v>401</v>
      </c>
      <c r="B29" s="2" t="s">
        <v>133</v>
      </c>
      <c r="C29" s="55">
        <v>52796.386100000003</v>
      </c>
      <c r="D29" s="264" t="s">
        <v>82</v>
      </c>
      <c r="E29" s="264">
        <f>VLOOKUP(C29,'a (OLD)'!C$21:E$67,3,FALSE)</f>
        <v>22133.919055620088</v>
      </c>
      <c r="F29" s="264"/>
      <c r="G29" s="265" t="s">
        <v>409</v>
      </c>
      <c r="H29" s="266">
        <v>18297</v>
      </c>
      <c r="I29" s="266" t="s">
        <v>410</v>
      </c>
      <c r="K29" s="265" t="s">
        <v>356</v>
      </c>
      <c r="L29" s="267" t="s">
        <v>404</v>
      </c>
    </row>
    <row r="30" spans="1:12">
      <c r="A30" s="268" t="s">
        <v>401</v>
      </c>
      <c r="B30" s="2" t="s">
        <v>133</v>
      </c>
      <c r="C30" s="55">
        <v>52824.319100000001</v>
      </c>
      <c r="D30" s="264" t="s">
        <v>82</v>
      </c>
      <c r="E30" s="264">
        <f>VLOOKUP(C30,'a (OLD)'!C$21:E$67,3,FALSE)</f>
        <v>22214.422486663458</v>
      </c>
      <c r="F30" s="264"/>
      <c r="G30" s="265" t="s">
        <v>411</v>
      </c>
      <c r="H30" s="266">
        <v>18363</v>
      </c>
      <c r="I30" s="266" t="s">
        <v>412</v>
      </c>
      <c r="K30" s="265" t="s">
        <v>356</v>
      </c>
      <c r="L30" s="267" t="s">
        <v>404</v>
      </c>
    </row>
    <row r="31" spans="1:12">
      <c r="A31" s="268" t="s">
        <v>413</v>
      </c>
      <c r="B31" s="2" t="s">
        <v>133</v>
      </c>
      <c r="C31" s="55">
        <v>53490.684600000001</v>
      </c>
      <c r="D31" s="264" t="s">
        <v>88</v>
      </c>
      <c r="E31" s="264">
        <f>VLOOKUP(C31,'a (OLD)'!C$21:E$67,3,FALSE)</f>
        <v>24134.900383020296</v>
      </c>
      <c r="F31" s="264"/>
      <c r="G31" s="265" t="s">
        <v>414</v>
      </c>
      <c r="H31" s="266">
        <v>19951</v>
      </c>
      <c r="I31" s="266" t="s">
        <v>415</v>
      </c>
      <c r="K31" s="265" t="s">
        <v>416</v>
      </c>
      <c r="L31" s="267" t="s">
        <v>417</v>
      </c>
    </row>
    <row r="32" spans="1:12">
      <c r="A32" s="268" t="s">
        <v>413</v>
      </c>
      <c r="B32" s="2" t="s">
        <v>133</v>
      </c>
      <c r="C32" s="55">
        <v>53492.593999999997</v>
      </c>
      <c r="D32" s="264" t="s">
        <v>88</v>
      </c>
      <c r="E32" s="264">
        <f>VLOOKUP(C32,'a (OLD)'!C$21:E$67,3,FALSE)</f>
        <v>24140.403309710375</v>
      </c>
      <c r="F32" s="264"/>
      <c r="G32" s="265" t="s">
        <v>418</v>
      </c>
      <c r="H32" s="266">
        <v>19955</v>
      </c>
      <c r="I32" s="266" t="s">
        <v>419</v>
      </c>
      <c r="K32" s="265" t="s">
        <v>416</v>
      </c>
      <c r="L32" s="267" t="s">
        <v>417</v>
      </c>
    </row>
    <row r="33" spans="1:12">
      <c r="A33" s="268" t="s">
        <v>413</v>
      </c>
      <c r="B33" s="2" t="s">
        <v>126</v>
      </c>
      <c r="C33" s="55">
        <v>53492.766499999998</v>
      </c>
      <c r="D33" s="264" t="s">
        <v>88</v>
      </c>
      <c r="E33" s="264" t="e">
        <f>VLOOKUP(C33,'a (OLD)'!C$21:E$67,3,FALSE)</f>
        <v>#N/A</v>
      </c>
      <c r="F33" s="264"/>
      <c r="G33" s="265" t="s">
        <v>420</v>
      </c>
      <c r="H33" s="266">
        <v>19955.5</v>
      </c>
      <c r="I33" s="266" t="s">
        <v>421</v>
      </c>
      <c r="K33" s="265" t="s">
        <v>416</v>
      </c>
      <c r="L33" s="267" t="s">
        <v>417</v>
      </c>
    </row>
    <row r="34" spans="1:12">
      <c r="A34" s="268" t="s">
        <v>413</v>
      </c>
      <c r="B34" s="2" t="s">
        <v>133</v>
      </c>
      <c r="C34" s="55">
        <v>53496.758199999997</v>
      </c>
      <c r="D34" s="264" t="s">
        <v>88</v>
      </c>
      <c r="E34" s="264" t="e">
        <f>VLOOKUP(C34,'a (OLD)'!C$21:E$67,3,FALSE)</f>
        <v>#N/A</v>
      </c>
      <c r="F34" s="264"/>
      <c r="G34" s="265" t="s">
        <v>422</v>
      </c>
      <c r="H34" s="266">
        <v>19965</v>
      </c>
      <c r="I34" s="266" t="s">
        <v>423</v>
      </c>
      <c r="K34" s="265" t="s">
        <v>416</v>
      </c>
      <c r="L34" s="267" t="s">
        <v>417</v>
      </c>
    </row>
    <row r="35" spans="1:12">
      <c r="A35" s="268" t="s">
        <v>413</v>
      </c>
      <c r="B35" s="2" t="s">
        <v>133</v>
      </c>
      <c r="C35" s="55">
        <v>53497.624000000003</v>
      </c>
      <c r="D35" s="264" t="s">
        <v>88</v>
      </c>
      <c r="E35" s="264" t="e">
        <f>VLOOKUP(C35,'a (OLD)'!C$21:E$67,3,FALSE)</f>
        <v>#N/A</v>
      </c>
      <c r="F35" s="264"/>
      <c r="G35" s="265" t="s">
        <v>424</v>
      </c>
      <c r="H35" s="266">
        <v>19967</v>
      </c>
      <c r="I35" s="266" t="s">
        <v>425</v>
      </c>
      <c r="K35" s="265" t="s">
        <v>416</v>
      </c>
      <c r="L35" s="267" t="s">
        <v>417</v>
      </c>
    </row>
    <row r="36" spans="1:12">
      <c r="A36" s="268" t="s">
        <v>413</v>
      </c>
      <c r="B36" s="2" t="s">
        <v>126</v>
      </c>
      <c r="C36" s="55">
        <v>53497.798300000002</v>
      </c>
      <c r="D36" s="264" t="s">
        <v>88</v>
      </c>
      <c r="E36" s="264" t="e">
        <f>VLOOKUP(C36,'a (OLD)'!C$21:E$67,3,FALSE)</f>
        <v>#N/A</v>
      </c>
      <c r="F36" s="264"/>
      <c r="G36" s="265" t="s">
        <v>426</v>
      </c>
      <c r="H36" s="266">
        <v>19967.5</v>
      </c>
      <c r="I36" s="266" t="s">
        <v>427</v>
      </c>
      <c r="K36" s="265" t="s">
        <v>416</v>
      </c>
      <c r="L36" s="267" t="s">
        <v>417</v>
      </c>
    </row>
    <row r="37" spans="1:12">
      <c r="A37" s="268" t="s">
        <v>428</v>
      </c>
      <c r="B37" s="2" t="s">
        <v>133</v>
      </c>
      <c r="C37" s="55">
        <v>54647.336199999998</v>
      </c>
      <c r="D37" s="264" t="s">
        <v>82</v>
      </c>
      <c r="E37" s="264" t="e">
        <f>VLOOKUP(C37,'a (OLD)'!C$21:E$67,3,FALSE)</f>
        <v>#N/A</v>
      </c>
      <c r="F37" s="264"/>
      <c r="G37" s="265" t="s">
        <v>429</v>
      </c>
      <c r="H37" s="266">
        <v>22706</v>
      </c>
      <c r="I37" s="266" t="s">
        <v>430</v>
      </c>
      <c r="K37" s="265" t="s">
        <v>431</v>
      </c>
      <c r="L37" s="267" t="s">
        <v>432</v>
      </c>
    </row>
    <row r="38" spans="1:12">
      <c r="A38" s="268" t="s">
        <v>433</v>
      </c>
      <c r="B38" s="2" t="s">
        <v>126</v>
      </c>
      <c r="C38" s="55">
        <v>55004.375</v>
      </c>
      <c r="D38" s="264" t="s">
        <v>88</v>
      </c>
      <c r="E38" s="264" t="e">
        <f>VLOOKUP(C38,'a (OLD)'!C$21:E$67,3,FALSE)</f>
        <v>#N/A</v>
      </c>
      <c r="F38" s="264"/>
      <c r="G38" s="265" t="s">
        <v>434</v>
      </c>
      <c r="H38" s="266">
        <v>23556.5</v>
      </c>
      <c r="I38" s="266" t="s">
        <v>435</v>
      </c>
      <c r="K38" s="265" t="s">
        <v>382</v>
      </c>
      <c r="L38" s="267" t="s">
        <v>361</v>
      </c>
    </row>
    <row r="39" spans="1:12">
      <c r="A39" s="268" t="s">
        <v>436</v>
      </c>
      <c r="B39" s="2" t="s">
        <v>133</v>
      </c>
      <c r="C39" s="55">
        <v>55616.61479</v>
      </c>
      <c r="D39" s="264" t="s">
        <v>88</v>
      </c>
      <c r="E39" s="264" t="e">
        <f>VLOOKUP(C39,'a (OLD)'!C$21:E$67,3,FALSE)</f>
        <v>#N/A</v>
      </c>
      <c r="F39" s="264"/>
      <c r="G39" s="265" t="s">
        <v>437</v>
      </c>
      <c r="H39" s="266">
        <v>25015</v>
      </c>
      <c r="I39" s="266" t="s">
        <v>438</v>
      </c>
      <c r="K39" s="265" t="s">
        <v>231</v>
      </c>
      <c r="L39" s="267" t="s">
        <v>439</v>
      </c>
    </row>
    <row r="40" spans="1:12">
      <c r="A40" s="268" t="s">
        <v>440</v>
      </c>
      <c r="B40" s="2" t="s">
        <v>133</v>
      </c>
      <c r="C40" s="55">
        <v>55632.583599999998</v>
      </c>
      <c r="D40" s="264" t="s">
        <v>88</v>
      </c>
      <c r="E40" s="264" t="e">
        <f>VLOOKUP(C40,'a (OLD)'!C$21:E$67,3,FALSE)</f>
        <v>#N/A</v>
      </c>
      <c r="F40" s="264"/>
      <c r="G40" s="265" t="s">
        <v>441</v>
      </c>
      <c r="H40" s="266">
        <v>25053</v>
      </c>
      <c r="I40" s="266" t="s">
        <v>442</v>
      </c>
      <c r="K40" s="265" t="s">
        <v>382</v>
      </c>
      <c r="L40" s="267" t="s">
        <v>443</v>
      </c>
    </row>
    <row r="41" spans="1:12">
      <c r="A41" s="268" t="s">
        <v>444</v>
      </c>
      <c r="B41" s="2" t="s">
        <v>126</v>
      </c>
      <c r="C41" s="55">
        <v>56100.481</v>
      </c>
      <c r="D41" s="264" t="s">
        <v>88</v>
      </c>
      <c r="E41" s="264" t="e">
        <f>VLOOKUP(C41,'a (OLD)'!C$21:E$67,3,FALSE)</f>
        <v>#N/A</v>
      </c>
      <c r="F41" s="264"/>
      <c r="G41" s="265" t="s">
        <v>445</v>
      </c>
      <c r="H41" s="266">
        <v>26167.5</v>
      </c>
      <c r="I41" s="266" t="s">
        <v>446</v>
      </c>
      <c r="K41" s="265" t="s">
        <v>447</v>
      </c>
      <c r="L41" s="267" t="s">
        <v>361</v>
      </c>
    </row>
    <row r="42" spans="1:12">
      <c r="A42" s="268" t="s">
        <v>436</v>
      </c>
      <c r="B42" s="2" t="s">
        <v>126</v>
      </c>
      <c r="C42" s="55">
        <v>56404.420980000003</v>
      </c>
      <c r="D42" s="264" t="s">
        <v>88</v>
      </c>
      <c r="E42" s="264" t="e">
        <f>VLOOKUP(C42,'a (OLD)'!C$21:E$67,3,FALSE)</f>
        <v>#N/A</v>
      </c>
      <c r="F42" s="264"/>
      <c r="G42" s="265" t="s">
        <v>448</v>
      </c>
      <c r="H42" s="266">
        <v>26891.5</v>
      </c>
      <c r="I42" s="266" t="s">
        <v>449</v>
      </c>
      <c r="K42" s="265" t="s">
        <v>231</v>
      </c>
      <c r="L42" s="267" t="s">
        <v>450</v>
      </c>
    </row>
    <row r="43" spans="1:12">
      <c r="A43" s="268" t="s">
        <v>436</v>
      </c>
      <c r="B43" s="2" t="s">
        <v>126</v>
      </c>
      <c r="C43" s="55">
        <v>56404.421280000002</v>
      </c>
      <c r="D43" s="264" t="s">
        <v>88</v>
      </c>
      <c r="E43" s="264" t="e">
        <f>VLOOKUP(C43,'a (OLD)'!C$21:E$67,3,FALSE)</f>
        <v>#N/A</v>
      </c>
      <c r="F43" s="264"/>
      <c r="G43" s="265" t="s">
        <v>448</v>
      </c>
      <c r="H43" s="266">
        <v>26891.5</v>
      </c>
      <c r="I43" s="266" t="s">
        <v>451</v>
      </c>
      <c r="K43" s="265" t="s">
        <v>134</v>
      </c>
      <c r="L43" s="267" t="s">
        <v>450</v>
      </c>
    </row>
    <row r="44" spans="1:12">
      <c r="A44" s="268" t="s">
        <v>436</v>
      </c>
      <c r="B44" s="2" t="s">
        <v>126</v>
      </c>
      <c r="C44" s="55">
        <v>56404.421309999998</v>
      </c>
      <c r="D44" s="264" t="s">
        <v>88</v>
      </c>
      <c r="E44" s="264" t="e">
        <f>VLOOKUP(C44,'a (OLD)'!C$21:E$67,3,FALSE)</f>
        <v>#N/A</v>
      </c>
      <c r="F44" s="264"/>
      <c r="G44" s="265" t="s">
        <v>448</v>
      </c>
      <c r="H44" s="266">
        <v>26891.5</v>
      </c>
      <c r="I44" s="266" t="s">
        <v>452</v>
      </c>
      <c r="K44" s="265" t="s">
        <v>166</v>
      </c>
      <c r="L44" s="267" t="s">
        <v>450</v>
      </c>
    </row>
    <row r="45" spans="1:12">
      <c r="A45" s="268" t="s">
        <v>436</v>
      </c>
      <c r="B45" s="2" t="s">
        <v>126</v>
      </c>
      <c r="C45" s="55">
        <v>56404.42153</v>
      </c>
      <c r="D45" s="264" t="s">
        <v>88</v>
      </c>
      <c r="E45" s="264" t="e">
        <f>VLOOKUP(C45,'a (OLD)'!C$21:E$67,3,FALSE)</f>
        <v>#N/A</v>
      </c>
      <c r="F45" s="264"/>
      <c r="G45" s="265" t="s">
        <v>453</v>
      </c>
      <c r="H45" s="266">
        <v>26891.5</v>
      </c>
      <c r="I45" s="266" t="s">
        <v>454</v>
      </c>
      <c r="K45" s="265" t="s">
        <v>133</v>
      </c>
      <c r="L45" s="267" t="s">
        <v>450</v>
      </c>
    </row>
    <row r="46" spans="1:12">
      <c r="A46" s="268" t="s">
        <v>137</v>
      </c>
      <c r="B46" s="2" t="s">
        <v>133</v>
      </c>
      <c r="C46" s="55">
        <v>50594.002</v>
      </c>
      <c r="D46" s="264" t="s">
        <v>88</v>
      </c>
      <c r="E46" s="264">
        <f>VLOOKUP(C46,'a (OLD)'!C$21:E$67,3,FALSE)</f>
        <v>15786.606682248781</v>
      </c>
      <c r="F46" s="264"/>
      <c r="G46" s="265" t="s">
        <v>455</v>
      </c>
      <c r="H46" s="266">
        <v>13050</v>
      </c>
      <c r="I46" s="266" t="s">
        <v>456</v>
      </c>
      <c r="K46" s="265" t="s">
        <v>134</v>
      </c>
      <c r="L46" s="267" t="s">
        <v>457</v>
      </c>
    </row>
    <row r="47" spans="1:12">
      <c r="A47" s="268" t="s">
        <v>148</v>
      </c>
      <c r="B47" s="2" t="s">
        <v>133</v>
      </c>
      <c r="C47" s="55">
        <v>54587.135399999999</v>
      </c>
      <c r="D47" s="264" t="s">
        <v>88</v>
      </c>
      <c r="E47" s="264" t="e">
        <f>VLOOKUP(C47,'a (OLD)'!C$21:E$67,3,FALSE)</f>
        <v>#N/A</v>
      </c>
      <c r="F47" s="264"/>
      <c r="G47" s="265" t="s">
        <v>458</v>
      </c>
      <c r="H47" s="266">
        <v>22563</v>
      </c>
      <c r="I47" s="266" t="s">
        <v>459</v>
      </c>
      <c r="K47" s="265" t="s">
        <v>167</v>
      </c>
      <c r="L47" s="267" t="s">
        <v>457</v>
      </c>
    </row>
    <row r="48" spans="1:12">
      <c r="A48" s="268" t="s">
        <v>150</v>
      </c>
      <c r="B48" s="2" t="s">
        <v>133</v>
      </c>
      <c r="C48" s="55">
        <v>54951.1149</v>
      </c>
      <c r="D48" s="264" t="s">
        <v>88</v>
      </c>
      <c r="E48" s="264" t="e">
        <f>VLOOKUP(C48,'a (OLD)'!C$21:E$67,3,FALSE)</f>
        <v>#N/A</v>
      </c>
      <c r="F48" s="264"/>
      <c r="G48" s="265" t="s">
        <v>460</v>
      </c>
      <c r="H48" s="266">
        <v>23430</v>
      </c>
      <c r="I48" s="266" t="s">
        <v>461</v>
      </c>
      <c r="K48" s="265" t="s">
        <v>462</v>
      </c>
      <c r="L48" s="267" t="s">
        <v>457</v>
      </c>
    </row>
    <row r="49" spans="1:12">
      <c r="A49" s="268" t="s">
        <v>150</v>
      </c>
      <c r="B49" s="2" t="s">
        <v>133</v>
      </c>
      <c r="C49" s="55">
        <v>54954.0645</v>
      </c>
      <c r="D49" s="264" t="s">
        <v>88</v>
      </c>
      <c r="E49" s="264" t="e">
        <f>VLOOKUP(C49,'a (OLD)'!C$21:E$67,3,FALSE)</f>
        <v>#N/A</v>
      </c>
      <c r="F49" s="264"/>
      <c r="G49" s="265" t="s">
        <v>463</v>
      </c>
      <c r="H49" s="266">
        <v>23437</v>
      </c>
      <c r="I49" s="266" t="s">
        <v>464</v>
      </c>
      <c r="K49" s="265" t="s">
        <v>462</v>
      </c>
      <c r="L49" s="267" t="s">
        <v>457</v>
      </c>
    </row>
    <row r="50" spans="1:12">
      <c r="A50" s="268" t="s">
        <v>150</v>
      </c>
      <c r="B50" s="2" t="s">
        <v>133</v>
      </c>
      <c r="C50" s="55">
        <v>54961.004200000003</v>
      </c>
      <c r="D50" s="264" t="s">
        <v>88</v>
      </c>
      <c r="E50" s="264" t="e">
        <f>VLOOKUP(C50,'a (OLD)'!C$21:E$67,3,FALSE)</f>
        <v>#N/A</v>
      </c>
      <c r="F50" s="264"/>
      <c r="G50" s="265" t="s">
        <v>465</v>
      </c>
      <c r="H50" s="266">
        <v>23453</v>
      </c>
      <c r="I50" s="266" t="s">
        <v>466</v>
      </c>
      <c r="K50" s="265" t="s">
        <v>462</v>
      </c>
      <c r="L50" s="267" t="s">
        <v>457</v>
      </c>
    </row>
    <row r="51" spans="1:12">
      <c r="A51" s="268" t="s">
        <v>150</v>
      </c>
      <c r="B51" s="2" t="s">
        <v>133</v>
      </c>
      <c r="C51" s="55">
        <v>54966.033499999998</v>
      </c>
      <c r="D51" s="264" t="s">
        <v>88</v>
      </c>
      <c r="E51" s="264" t="e">
        <f>VLOOKUP(C51,'a (OLD)'!C$21:E$67,3,FALSE)</f>
        <v>#N/A</v>
      </c>
      <c r="F51" s="264"/>
      <c r="G51" s="265" t="s">
        <v>467</v>
      </c>
      <c r="H51" s="266">
        <v>23465</v>
      </c>
      <c r="I51" s="266" t="s">
        <v>468</v>
      </c>
      <c r="K51" s="265" t="s">
        <v>167</v>
      </c>
      <c r="L51" s="267" t="s">
        <v>457</v>
      </c>
    </row>
    <row r="52" spans="1:12">
      <c r="A52" s="268" t="s">
        <v>150</v>
      </c>
      <c r="B52" s="2" t="s">
        <v>133</v>
      </c>
      <c r="C52" s="55">
        <v>54966.034299999999</v>
      </c>
      <c r="D52" s="264" t="s">
        <v>88</v>
      </c>
      <c r="E52" s="264" t="e">
        <f>VLOOKUP(C52,'a (OLD)'!C$21:E$67,3,FALSE)</f>
        <v>#N/A</v>
      </c>
      <c r="F52" s="264"/>
      <c r="G52" s="265" t="s">
        <v>469</v>
      </c>
      <c r="H52" s="266">
        <v>23465</v>
      </c>
      <c r="I52" s="266" t="s">
        <v>470</v>
      </c>
      <c r="K52" s="265" t="s">
        <v>462</v>
      </c>
      <c r="L52" s="267" t="s">
        <v>457</v>
      </c>
    </row>
    <row r="53" spans="1:12">
      <c r="A53" s="268" t="s">
        <v>150</v>
      </c>
      <c r="B53" s="2" t="s">
        <v>133</v>
      </c>
      <c r="C53" s="55">
        <v>54976.964699999997</v>
      </c>
      <c r="D53" s="264" t="s">
        <v>88</v>
      </c>
      <c r="E53" s="264" t="e">
        <f>VLOOKUP(C53,'a (OLD)'!C$21:E$67,3,FALSE)</f>
        <v>#N/A</v>
      </c>
      <c r="F53" s="264"/>
      <c r="G53" s="265" t="s">
        <v>471</v>
      </c>
      <c r="H53" s="266">
        <v>23491</v>
      </c>
      <c r="I53" s="266" t="s">
        <v>472</v>
      </c>
      <c r="K53" s="265" t="s">
        <v>167</v>
      </c>
      <c r="L53" s="267" t="s">
        <v>457</v>
      </c>
    </row>
    <row r="54" spans="1:12">
      <c r="A54" s="268" t="s">
        <v>150</v>
      </c>
      <c r="B54" s="2" t="s">
        <v>133</v>
      </c>
      <c r="C54" s="55">
        <v>54978.0003</v>
      </c>
      <c r="D54" s="264" t="s">
        <v>88</v>
      </c>
      <c r="E54" s="264" t="e">
        <f>VLOOKUP(C54,'a (OLD)'!C$21:E$67,3,FALSE)</f>
        <v>#N/A</v>
      </c>
      <c r="F54" s="264"/>
      <c r="G54" s="265" t="s">
        <v>473</v>
      </c>
      <c r="H54" s="266">
        <v>23494</v>
      </c>
      <c r="I54" s="266" t="s">
        <v>474</v>
      </c>
      <c r="K54" s="265" t="s">
        <v>167</v>
      </c>
      <c r="L54" s="267" t="s">
        <v>457</v>
      </c>
    </row>
    <row r="55" spans="1:12">
      <c r="A55" s="268" t="s">
        <v>158</v>
      </c>
      <c r="B55" s="2" t="s">
        <v>133</v>
      </c>
      <c r="C55" s="55">
        <v>56419.004699999998</v>
      </c>
      <c r="D55" s="264" t="s">
        <v>88</v>
      </c>
      <c r="E55" s="264" t="e">
        <f>VLOOKUP(C55,'a (OLD)'!C$21:E$67,3,FALSE)</f>
        <v>#N/A</v>
      </c>
      <c r="F55" s="264"/>
      <c r="G55" s="265" t="s">
        <v>475</v>
      </c>
      <c r="H55" s="266">
        <v>26926</v>
      </c>
      <c r="I55" s="266" t="s">
        <v>476</v>
      </c>
      <c r="K55" s="265" t="s">
        <v>167</v>
      </c>
      <c r="L55" s="267" t="s">
        <v>457</v>
      </c>
    </row>
    <row r="56" spans="1:12">
      <c r="A56" s="268" t="s">
        <v>158</v>
      </c>
      <c r="B56" s="2" t="s">
        <v>133</v>
      </c>
      <c r="C56" s="55">
        <v>56421.087399999997</v>
      </c>
      <c r="D56" s="264" t="s">
        <v>88</v>
      </c>
      <c r="E56" s="264" t="e">
        <f>VLOOKUP(C56,'a (OLD)'!C$21:E$67,3,FALSE)</f>
        <v>#N/A</v>
      </c>
      <c r="F56" s="264"/>
      <c r="G56" s="265" t="s">
        <v>477</v>
      </c>
      <c r="H56" s="266">
        <v>26931</v>
      </c>
      <c r="I56" s="266" t="s">
        <v>478</v>
      </c>
      <c r="K56" s="265" t="s">
        <v>166</v>
      </c>
      <c r="L56" s="267" t="s">
        <v>457</v>
      </c>
    </row>
    <row r="57" spans="1:12">
      <c r="A57" s="268" t="s">
        <v>158</v>
      </c>
      <c r="B57" s="2" t="s">
        <v>133</v>
      </c>
      <c r="C57" s="55">
        <v>56421.087899999999</v>
      </c>
      <c r="D57" s="264" t="s">
        <v>88</v>
      </c>
      <c r="E57" s="264" t="e">
        <f>VLOOKUP(C57,'a (OLD)'!C$21:E$67,3,FALSE)</f>
        <v>#N/A</v>
      </c>
      <c r="F57" s="264"/>
      <c r="G57" s="265" t="s">
        <v>479</v>
      </c>
      <c r="H57" s="266">
        <v>26931</v>
      </c>
      <c r="I57" s="266" t="s">
        <v>480</v>
      </c>
      <c r="K57" s="265" t="s">
        <v>134</v>
      </c>
      <c r="L57" s="267" t="s">
        <v>457</v>
      </c>
    </row>
    <row r="58" spans="1:12">
      <c r="A58" s="268" t="s">
        <v>158</v>
      </c>
      <c r="B58" s="2" t="s">
        <v>133</v>
      </c>
      <c r="C58" s="55">
        <v>56421.088199999998</v>
      </c>
      <c r="D58" s="264" t="s">
        <v>88</v>
      </c>
      <c r="E58" s="264" t="e">
        <f>VLOOKUP(C58,'a (OLD)'!C$21:E$67,3,FALSE)</f>
        <v>#N/A</v>
      </c>
      <c r="F58" s="264"/>
      <c r="G58" s="265" t="s">
        <v>481</v>
      </c>
      <c r="H58" s="266">
        <v>26931</v>
      </c>
      <c r="I58" s="266" t="s">
        <v>482</v>
      </c>
      <c r="K58" s="265" t="s">
        <v>167</v>
      </c>
      <c r="L58" s="267" t="s">
        <v>457</v>
      </c>
    </row>
    <row r="59" spans="1:12">
      <c r="A59" s="268" t="s">
        <v>158</v>
      </c>
      <c r="B59" s="2" t="s">
        <v>133</v>
      </c>
      <c r="C59" s="55">
        <v>56426.985500000003</v>
      </c>
      <c r="D59" s="264" t="s">
        <v>88</v>
      </c>
      <c r="E59" s="264" t="e">
        <f>VLOOKUP(C59,'a (OLD)'!C$21:E$67,3,FALSE)</f>
        <v>#N/A</v>
      </c>
      <c r="F59" s="264"/>
      <c r="G59" s="265" t="s">
        <v>483</v>
      </c>
      <c r="H59" s="266">
        <v>26945</v>
      </c>
      <c r="I59" s="266" t="s">
        <v>484</v>
      </c>
      <c r="K59" s="265" t="s">
        <v>166</v>
      </c>
      <c r="L59" s="267" t="s">
        <v>457</v>
      </c>
    </row>
    <row r="60" spans="1:12">
      <c r="A60" s="268" t="s">
        <v>158</v>
      </c>
      <c r="B60" s="2" t="s">
        <v>133</v>
      </c>
      <c r="C60" s="55">
        <v>56426.986700000001</v>
      </c>
      <c r="D60" s="264" t="s">
        <v>88</v>
      </c>
      <c r="E60" s="264" t="e">
        <f>VLOOKUP(C60,'a (OLD)'!C$21:E$67,3,FALSE)</f>
        <v>#N/A</v>
      </c>
      <c r="F60" s="264"/>
      <c r="G60" s="265" t="s">
        <v>485</v>
      </c>
      <c r="H60" s="266">
        <v>26945</v>
      </c>
      <c r="I60" s="266" t="s">
        <v>486</v>
      </c>
      <c r="K60" s="265" t="s">
        <v>167</v>
      </c>
      <c r="L60" s="267" t="s">
        <v>457</v>
      </c>
    </row>
    <row r="61" spans="1:12">
      <c r="A61" s="268" t="s">
        <v>158</v>
      </c>
      <c r="B61" s="2" t="s">
        <v>133</v>
      </c>
      <c r="C61" s="55">
        <v>56426.986799999999</v>
      </c>
      <c r="D61" s="264" t="s">
        <v>88</v>
      </c>
      <c r="E61" s="264" t="e">
        <f>VLOOKUP(C61,'a (OLD)'!C$21:E$67,3,FALSE)</f>
        <v>#N/A</v>
      </c>
      <c r="F61" s="264"/>
      <c r="G61" s="265" t="s">
        <v>485</v>
      </c>
      <c r="H61" s="266">
        <v>26945</v>
      </c>
      <c r="I61" s="266" t="s">
        <v>487</v>
      </c>
      <c r="K61" s="265" t="s">
        <v>134</v>
      </c>
      <c r="L61" s="267" t="s">
        <v>457</v>
      </c>
    </row>
    <row r="62" spans="1:12">
      <c r="A62" s="268" t="s">
        <v>145</v>
      </c>
      <c r="B62" s="2" t="s">
        <v>133</v>
      </c>
      <c r="C62" s="55">
        <v>53489.124100000001</v>
      </c>
      <c r="D62" s="264" t="s">
        <v>82</v>
      </c>
      <c r="E62" s="264">
        <f>VLOOKUP(C62,'a (OLD)'!C$21:E$67,3,FALSE)</f>
        <v>24130.40299268832</v>
      </c>
      <c r="F62" s="264"/>
      <c r="G62" s="265" t="s">
        <v>488</v>
      </c>
      <c r="H62" s="266">
        <v>19947</v>
      </c>
      <c r="I62" s="266" t="s">
        <v>489</v>
      </c>
      <c r="K62" s="265" t="s">
        <v>356</v>
      </c>
      <c r="L62" s="267" t="s">
        <v>457</v>
      </c>
    </row>
    <row r="63" spans="1:12">
      <c r="A63" s="268" t="s">
        <v>147</v>
      </c>
      <c r="B63" s="2" t="s">
        <v>126</v>
      </c>
      <c r="C63" s="55">
        <v>53846.155500000001</v>
      </c>
      <c r="D63" s="264" t="s">
        <v>82</v>
      </c>
      <c r="E63" s="264" t="e">
        <f>VLOOKUP(C63,'a (OLD)'!C$21:E$67,3,FALSE)</f>
        <v>#N/A</v>
      </c>
      <c r="F63" s="264"/>
      <c r="G63" s="265" t="s">
        <v>490</v>
      </c>
      <c r="H63" s="266">
        <v>20797.5</v>
      </c>
      <c r="I63" s="266" t="s">
        <v>491</v>
      </c>
      <c r="K63" s="265" t="s">
        <v>356</v>
      </c>
      <c r="L63" s="267" t="s">
        <v>492</v>
      </c>
    </row>
    <row r="64" spans="1:12">
      <c r="A64" s="268" t="s">
        <v>147</v>
      </c>
      <c r="B64" s="2" t="s">
        <v>126</v>
      </c>
      <c r="C64" s="55">
        <v>53854.136299999998</v>
      </c>
      <c r="D64" s="264" t="s">
        <v>82</v>
      </c>
      <c r="E64" s="264" t="e">
        <f>VLOOKUP(C64,'a (OLD)'!C$21:E$67,3,FALSE)</f>
        <v>#N/A</v>
      </c>
      <c r="F64" s="264"/>
      <c r="G64" s="265" t="s">
        <v>493</v>
      </c>
      <c r="H64" s="266">
        <v>20816.5</v>
      </c>
      <c r="I64" s="266" t="s">
        <v>494</v>
      </c>
      <c r="K64" s="265" t="s">
        <v>356</v>
      </c>
      <c r="L64" s="267" t="s">
        <v>492</v>
      </c>
    </row>
    <row r="65" spans="1:12">
      <c r="A65" s="268" t="s">
        <v>147</v>
      </c>
      <c r="B65" s="2" t="s">
        <v>133</v>
      </c>
      <c r="C65" s="55">
        <v>53861.080800000003</v>
      </c>
      <c r="D65" s="264" t="s">
        <v>82</v>
      </c>
      <c r="E65" s="264" t="e">
        <f>VLOOKUP(C65,'a (OLD)'!C$21:E$67,3,FALSE)</f>
        <v>#N/A</v>
      </c>
      <c r="F65" s="264"/>
      <c r="G65" s="265" t="s">
        <v>495</v>
      </c>
      <c r="H65" s="266">
        <v>20833</v>
      </c>
      <c r="I65" s="266" t="s">
        <v>496</v>
      </c>
      <c r="K65" s="265" t="s">
        <v>356</v>
      </c>
      <c r="L65" s="267" t="s">
        <v>492</v>
      </c>
    </row>
    <row r="66" spans="1:12">
      <c r="A66" s="268" t="s">
        <v>147</v>
      </c>
      <c r="B66" s="2" t="s">
        <v>133</v>
      </c>
      <c r="C66" s="55">
        <v>53877.041499999999</v>
      </c>
      <c r="D66" s="264" t="s">
        <v>82</v>
      </c>
      <c r="E66" s="264" t="e">
        <f>VLOOKUP(C66,'a (OLD)'!C$21:E$67,3,FALSE)</f>
        <v>#N/A</v>
      </c>
      <c r="F66" s="264"/>
      <c r="G66" s="265" t="s">
        <v>497</v>
      </c>
      <c r="H66" s="266">
        <v>20871</v>
      </c>
      <c r="I66" s="266" t="s">
        <v>498</v>
      </c>
      <c r="K66" s="265" t="s">
        <v>356</v>
      </c>
      <c r="L66" s="267" t="s">
        <v>492</v>
      </c>
    </row>
    <row r="67" spans="1:12">
      <c r="A67" s="268" t="s">
        <v>147</v>
      </c>
      <c r="B67" s="2" t="s">
        <v>126</v>
      </c>
      <c r="C67" s="55">
        <v>53877.217299999997</v>
      </c>
      <c r="D67" s="264" t="s">
        <v>82</v>
      </c>
      <c r="E67" s="264" t="e">
        <f>VLOOKUP(C67,'a (OLD)'!C$21:E$67,3,FALSE)</f>
        <v>#N/A</v>
      </c>
      <c r="F67" s="264"/>
      <c r="G67" s="265" t="s">
        <v>499</v>
      </c>
      <c r="H67" s="266">
        <v>20871.5</v>
      </c>
      <c r="I67" s="266" t="s">
        <v>500</v>
      </c>
      <c r="K67" s="265" t="s">
        <v>356</v>
      </c>
      <c r="L67" s="267" t="s">
        <v>492</v>
      </c>
    </row>
    <row r="68" spans="1:12">
      <c r="A68" s="101"/>
      <c r="D68" s="101"/>
      <c r="E68" s="101"/>
      <c r="F68" s="101"/>
      <c r="G68" s="178"/>
      <c r="H68" s="178"/>
      <c r="I68" s="178"/>
      <c r="K68" s="178"/>
      <c r="L68" s="178"/>
    </row>
  </sheetData>
  <sheetProtection selectLockedCells="1" selectUnlockedCells="1"/>
  <hyperlinks>
    <hyperlink ref="A3" r:id="rId1" xr:uid="{00000000-0004-0000-1400-000000000000}"/>
    <hyperlink ref="A19" r:id="rId2" xr:uid="{00000000-0004-0000-1400-000001000000}"/>
    <hyperlink ref="A20" r:id="rId3" xr:uid="{00000000-0004-0000-1400-000002000000}"/>
    <hyperlink ref="A21" r:id="rId4" xr:uid="{00000000-0004-0000-1400-000003000000}"/>
    <hyperlink ref="A22" r:id="rId5" xr:uid="{00000000-0004-0000-1400-000004000000}"/>
    <hyperlink ref="A23" r:id="rId6" xr:uid="{00000000-0004-0000-1400-000005000000}"/>
    <hyperlink ref="A24" r:id="rId7" xr:uid="{00000000-0004-0000-1400-000006000000}"/>
    <hyperlink ref="A25" r:id="rId8" xr:uid="{00000000-0004-0000-1400-000007000000}"/>
    <hyperlink ref="A26" r:id="rId9" xr:uid="{00000000-0004-0000-1400-000008000000}"/>
    <hyperlink ref="A27" r:id="rId10" xr:uid="{00000000-0004-0000-1400-000009000000}"/>
    <hyperlink ref="A28" r:id="rId11" xr:uid="{00000000-0004-0000-1400-00000A000000}"/>
    <hyperlink ref="A29" r:id="rId12" xr:uid="{00000000-0004-0000-1400-00000B000000}"/>
    <hyperlink ref="A30" r:id="rId13" xr:uid="{00000000-0004-0000-1400-00000C000000}"/>
    <hyperlink ref="A31" r:id="rId14" xr:uid="{00000000-0004-0000-1400-00000D000000}"/>
    <hyperlink ref="A32" r:id="rId15" xr:uid="{00000000-0004-0000-1400-00000E000000}"/>
    <hyperlink ref="A33" r:id="rId16" xr:uid="{00000000-0004-0000-1400-00000F000000}"/>
    <hyperlink ref="A34" r:id="rId17" xr:uid="{00000000-0004-0000-1400-000010000000}"/>
    <hyperlink ref="A35" r:id="rId18" xr:uid="{00000000-0004-0000-1400-000011000000}"/>
    <hyperlink ref="A36" r:id="rId19" xr:uid="{00000000-0004-0000-1400-000012000000}"/>
    <hyperlink ref="A37" r:id="rId20" xr:uid="{00000000-0004-0000-1400-000013000000}"/>
    <hyperlink ref="A38" r:id="rId21" xr:uid="{00000000-0004-0000-1400-000014000000}"/>
    <hyperlink ref="A39" r:id="rId22" xr:uid="{00000000-0004-0000-1400-000015000000}"/>
    <hyperlink ref="A40" r:id="rId23" xr:uid="{00000000-0004-0000-1400-000016000000}"/>
    <hyperlink ref="A41" r:id="rId24" xr:uid="{00000000-0004-0000-1400-000017000000}"/>
    <hyperlink ref="A42" r:id="rId25" xr:uid="{00000000-0004-0000-1400-000018000000}"/>
    <hyperlink ref="A43" r:id="rId26" xr:uid="{00000000-0004-0000-1400-000019000000}"/>
    <hyperlink ref="A44" r:id="rId27" xr:uid="{00000000-0004-0000-1400-00001A000000}"/>
    <hyperlink ref="A45" r:id="rId28" xr:uid="{00000000-0004-0000-1400-00001B000000}"/>
    <hyperlink ref="A46" r:id="rId29" xr:uid="{00000000-0004-0000-1400-00001C000000}"/>
    <hyperlink ref="A47" r:id="rId30" xr:uid="{00000000-0004-0000-1400-00001D000000}"/>
    <hyperlink ref="A48" r:id="rId31" xr:uid="{00000000-0004-0000-1400-00001E000000}"/>
    <hyperlink ref="A49" r:id="rId32" xr:uid="{00000000-0004-0000-1400-00001F000000}"/>
    <hyperlink ref="A50" r:id="rId33" xr:uid="{00000000-0004-0000-1400-000020000000}"/>
    <hyperlink ref="A51" r:id="rId34" xr:uid="{00000000-0004-0000-1400-000021000000}"/>
    <hyperlink ref="A52" r:id="rId35" xr:uid="{00000000-0004-0000-1400-000022000000}"/>
    <hyperlink ref="A53" r:id="rId36" xr:uid="{00000000-0004-0000-1400-000023000000}"/>
    <hyperlink ref="A54" r:id="rId37" xr:uid="{00000000-0004-0000-1400-000024000000}"/>
    <hyperlink ref="A55" r:id="rId38" xr:uid="{00000000-0004-0000-1400-000025000000}"/>
    <hyperlink ref="A56" r:id="rId39" xr:uid="{00000000-0004-0000-1400-000026000000}"/>
    <hyperlink ref="A57" r:id="rId40" xr:uid="{00000000-0004-0000-1400-000027000000}"/>
    <hyperlink ref="A58" r:id="rId41" xr:uid="{00000000-0004-0000-1400-000028000000}"/>
    <hyperlink ref="A59" r:id="rId42" xr:uid="{00000000-0004-0000-1400-000029000000}"/>
    <hyperlink ref="A60" r:id="rId43" xr:uid="{00000000-0004-0000-1400-00002A000000}"/>
    <hyperlink ref="A61" r:id="rId44" xr:uid="{00000000-0004-0000-1400-00002B000000}"/>
    <hyperlink ref="A62" r:id="rId45" xr:uid="{00000000-0004-0000-1400-00002C000000}"/>
    <hyperlink ref="A63" r:id="rId46" xr:uid="{00000000-0004-0000-1400-00002D000000}"/>
    <hyperlink ref="A64" r:id="rId47" xr:uid="{00000000-0004-0000-1400-00002E000000}"/>
    <hyperlink ref="A65" r:id="rId48" xr:uid="{00000000-0004-0000-1400-00002F000000}"/>
    <hyperlink ref="A66" r:id="rId49" xr:uid="{00000000-0004-0000-1400-000030000000}"/>
    <hyperlink ref="A67" r:id="rId50" xr:uid="{00000000-0004-0000-1400-000031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79"/>
  <sheetViews>
    <sheetView topLeftCell="A52" workbookViewId="0">
      <selection activeCell="A61" sqref="A61:D79"/>
    </sheetView>
  </sheetViews>
  <sheetFormatPr defaultRowHeight="12.75"/>
  <cols>
    <col min="1" max="1" width="12.5703125" style="1" customWidth="1"/>
    <col min="2" max="2" width="9.140625" style="2"/>
    <col min="5" max="5" width="17.5703125" style="1" customWidth="1"/>
  </cols>
  <sheetData>
    <row r="1" spans="1:13">
      <c r="A1" s="1" t="s">
        <v>501</v>
      </c>
    </row>
    <row r="3" spans="1:13">
      <c r="A3" s="269" t="s">
        <v>502</v>
      </c>
    </row>
    <row r="11" spans="1:13">
      <c r="A11" s="1" t="s">
        <v>503</v>
      </c>
      <c r="B11" s="2" t="s">
        <v>126</v>
      </c>
      <c r="C11" s="1">
        <v>45095.387000000002</v>
      </c>
      <c r="D11" s="1" t="s">
        <v>70</v>
      </c>
      <c r="E11" s="1">
        <f>VLOOKUP(C11,'a (OLD)'!C$21:E$88,3,FALSE)</f>
        <v>-60.505102614275728</v>
      </c>
      <c r="F11" s="1">
        <v>-61</v>
      </c>
      <c r="G11" s="1">
        <v>2.3400000000000001E-2</v>
      </c>
      <c r="L11" s="1" t="s">
        <v>23</v>
      </c>
      <c r="M11" s="1" t="s">
        <v>504</v>
      </c>
    </row>
    <row r="12" spans="1:13">
      <c r="A12" s="1" t="s">
        <v>505</v>
      </c>
      <c r="B12" s="2" t="s">
        <v>133</v>
      </c>
      <c r="C12" s="1">
        <v>45116.381000000001</v>
      </c>
      <c r="D12" s="1" t="s">
        <v>75</v>
      </c>
      <c r="E12" s="1">
        <f>VLOOKUP(C12,'a (OLD)'!C$21:E$88,3,FALSE)</f>
        <v>0</v>
      </c>
      <c r="F12" s="1">
        <v>0</v>
      </c>
      <c r="G12" s="1">
        <v>2.5000000000000001E-2</v>
      </c>
      <c r="L12" s="1" t="s">
        <v>506</v>
      </c>
      <c r="M12" s="1" t="s">
        <v>507</v>
      </c>
    </row>
    <row r="13" spans="1:13">
      <c r="A13" s="1" t="s">
        <v>159</v>
      </c>
      <c r="B13" s="2" t="s">
        <v>126</v>
      </c>
      <c r="C13" s="1">
        <v>47650.514999999999</v>
      </c>
      <c r="D13" s="1" t="s">
        <v>75</v>
      </c>
      <c r="E13" s="1">
        <f>VLOOKUP(C13,'a (OLD)'!C$21:E$88,3,FALSE)</f>
        <v>7303.4218209171113</v>
      </c>
      <c r="F13" s="1">
        <v>7303</v>
      </c>
      <c r="G13" s="1">
        <v>4.2200000000000001E-2</v>
      </c>
      <c r="L13" s="1" t="s">
        <v>508</v>
      </c>
      <c r="M13" s="1" t="s">
        <v>509</v>
      </c>
    </row>
    <row r="14" spans="1:13">
      <c r="A14" s="1" t="s">
        <v>510</v>
      </c>
      <c r="B14" s="2" t="s">
        <v>126</v>
      </c>
      <c r="C14" s="1">
        <v>47952.680999999997</v>
      </c>
      <c r="D14" s="1" t="s">
        <v>75</v>
      </c>
      <c r="E14" s="1">
        <f>VLOOKUP(C14,'a (OLD)'!C$21:E$88,3,FALSE)</f>
        <v>8174.2699125883573</v>
      </c>
      <c r="F14" s="1">
        <v>8174</v>
      </c>
      <c r="G14" s="1">
        <v>-5.3E-3</v>
      </c>
      <c r="L14" s="1" t="s">
        <v>511</v>
      </c>
      <c r="M14" s="1" t="s">
        <v>512</v>
      </c>
    </row>
    <row r="15" spans="1:13">
      <c r="A15" s="1" t="s">
        <v>510</v>
      </c>
      <c r="B15" s="2" t="s">
        <v>133</v>
      </c>
      <c r="C15" s="1">
        <v>48012.561000000002</v>
      </c>
      <c r="D15" s="1" t="s">
        <v>75</v>
      </c>
      <c r="E15" s="1">
        <f>VLOOKUP(C15,'a (OLD)'!C$21:E$88,3,FALSE)</f>
        <v>8346.8451981243834</v>
      </c>
      <c r="F15" s="1">
        <v>8347</v>
      </c>
      <c r="G15" s="1">
        <v>2.1399999999999999E-2</v>
      </c>
      <c r="L15" s="1" t="s">
        <v>511</v>
      </c>
      <c r="M15" s="1" t="s">
        <v>513</v>
      </c>
    </row>
    <row r="16" spans="1:13">
      <c r="A16" s="1" t="s">
        <v>510</v>
      </c>
      <c r="B16" s="2" t="s">
        <v>133</v>
      </c>
      <c r="C16" s="1">
        <v>48066.387999999999</v>
      </c>
      <c r="D16" s="1" t="s">
        <v>75</v>
      </c>
      <c r="E16" s="1">
        <f>VLOOKUP(C16,'a (OLD)'!C$21:E$88,3,FALSE)</f>
        <v>8501.9756238850132</v>
      </c>
      <c r="F16" s="1">
        <v>8502</v>
      </c>
      <c r="G16" s="1">
        <v>6.7599999999999993E-2</v>
      </c>
      <c r="L16" s="1" t="s">
        <v>511</v>
      </c>
      <c r="M16" s="1" t="s">
        <v>513</v>
      </c>
    </row>
    <row r="17" spans="1:13">
      <c r="A17" s="1" t="s">
        <v>135</v>
      </c>
      <c r="B17" s="2" t="s">
        <v>133</v>
      </c>
      <c r="C17" s="1">
        <v>50213.377999999997</v>
      </c>
      <c r="D17" s="1" t="s">
        <v>75</v>
      </c>
      <c r="E17" s="1">
        <f>VLOOKUP(C17,'a (OLD)'!C$21:E$88,3,FALSE)</f>
        <v>14689.641159839633</v>
      </c>
      <c r="F17" s="1">
        <v>14690</v>
      </c>
      <c r="G17" s="1">
        <v>-1.14E-2</v>
      </c>
      <c r="L17" s="1" t="s">
        <v>514</v>
      </c>
      <c r="M17" s="1" t="s">
        <v>515</v>
      </c>
    </row>
    <row r="18" spans="1:13">
      <c r="A18" s="1" t="s">
        <v>135</v>
      </c>
      <c r="B18" s="2" t="s">
        <v>126</v>
      </c>
      <c r="C18" s="1">
        <v>50218.394</v>
      </c>
      <c r="D18" s="1" t="s">
        <v>75</v>
      </c>
      <c r="E18" s="1">
        <f>VLOOKUP(C18,'a (OLD)'!C$21:E$88,3,FALSE)</f>
        <v>14704.09736612302</v>
      </c>
      <c r="F18" s="1">
        <v>14704</v>
      </c>
      <c r="G18" s="1">
        <v>-2.5999999999999999E-2</v>
      </c>
      <c r="L18" s="1" t="s">
        <v>514</v>
      </c>
      <c r="M18" s="1" t="s">
        <v>515</v>
      </c>
    </row>
    <row r="19" spans="1:13">
      <c r="A19" s="1" t="s">
        <v>135</v>
      </c>
      <c r="B19" s="2" t="s">
        <v>126</v>
      </c>
      <c r="C19" s="1">
        <v>50226.387999999999</v>
      </c>
      <c r="D19" s="1" t="s">
        <v>75</v>
      </c>
      <c r="E19" s="1">
        <f>VLOOKUP(C19,'a (OLD)'!C$21:E$88,3,FALSE)</f>
        <v>14727.13622438245</v>
      </c>
      <c r="F19" s="1">
        <v>14727</v>
      </c>
      <c r="G19" s="1">
        <v>-1.24E-2</v>
      </c>
      <c r="L19" s="1" t="s">
        <v>514</v>
      </c>
      <c r="M19" s="1" t="s">
        <v>515</v>
      </c>
    </row>
    <row r="20" spans="1:13">
      <c r="A20" s="1" t="s">
        <v>516</v>
      </c>
      <c r="B20" s="2" t="s">
        <v>133</v>
      </c>
      <c r="C20" s="1">
        <v>50594.002</v>
      </c>
      <c r="D20" s="1" t="s">
        <v>134</v>
      </c>
      <c r="E20" s="1">
        <f>VLOOKUP(C20,'a (OLD)'!C$21:E$88,3,FALSE)</f>
        <v>15786.606682248781</v>
      </c>
      <c r="F20" s="1">
        <v>15787</v>
      </c>
      <c r="G20" s="1">
        <v>-1.6799999999999999E-2</v>
      </c>
      <c r="L20" s="1" t="s">
        <v>517</v>
      </c>
      <c r="M20" s="1" t="s">
        <v>518</v>
      </c>
    </row>
    <row r="21" spans="1:13">
      <c r="A21" s="1" t="s">
        <v>519</v>
      </c>
      <c r="B21" s="2" t="s">
        <v>126</v>
      </c>
      <c r="C21" s="1">
        <v>50947.370999999999</v>
      </c>
      <c r="D21" s="1" t="s">
        <v>160</v>
      </c>
      <c r="E21" s="1">
        <f>VLOOKUP(C21,'a (OLD)'!C$21:E$88,3,FALSE)</f>
        <v>16805.022782358581</v>
      </c>
      <c r="F21" s="1">
        <v>16805</v>
      </c>
      <c r="G21" s="1">
        <v>-3.9300000000000002E-2</v>
      </c>
      <c r="L21" s="1" t="s">
        <v>520</v>
      </c>
      <c r="M21" s="1" t="s">
        <v>521</v>
      </c>
    </row>
    <row r="22" spans="1:13">
      <c r="A22" s="1" t="s">
        <v>522</v>
      </c>
      <c r="B22" s="2" t="s">
        <v>126</v>
      </c>
      <c r="C22" s="1">
        <v>52375.512600000002</v>
      </c>
      <c r="D22" s="1" t="s">
        <v>523</v>
      </c>
      <c r="E22" s="1">
        <f>VLOOKUP(C22,'a (OLD)'!C$21:E$88,3,FALSE)</f>
        <v>20920.953717660148</v>
      </c>
      <c r="F22" s="1">
        <v>20921</v>
      </c>
      <c r="G22" s="1">
        <v>-3.85E-2</v>
      </c>
      <c r="L22" s="1" t="s">
        <v>166</v>
      </c>
      <c r="M22" s="1" t="s">
        <v>524</v>
      </c>
    </row>
    <row r="23" spans="1:13">
      <c r="A23" s="1" t="s">
        <v>525</v>
      </c>
      <c r="B23" s="2" t="s">
        <v>126</v>
      </c>
      <c r="C23" s="1">
        <v>52399.4499</v>
      </c>
      <c r="D23" s="1" t="s">
        <v>526</v>
      </c>
      <c r="E23" s="1">
        <f>VLOOKUP(C23,'a (OLD)'!C$21:E$88,3,FALSE)</f>
        <v>20989.941466198237</v>
      </c>
      <c r="F23" s="1">
        <v>20990</v>
      </c>
      <c r="G23" s="1">
        <v>-4.24E-2</v>
      </c>
      <c r="L23" s="1" t="s">
        <v>527</v>
      </c>
      <c r="M23" s="1" t="s">
        <v>524</v>
      </c>
    </row>
    <row r="24" spans="1:13">
      <c r="A24" s="1" t="s">
        <v>528</v>
      </c>
      <c r="B24" s="2" t="s">
        <v>126</v>
      </c>
      <c r="C24" s="1">
        <v>52440.396999999997</v>
      </c>
      <c r="D24" s="1" t="s">
        <v>143</v>
      </c>
      <c r="E24" s="1">
        <f>VLOOKUP(C24,'a (OLD)'!C$21:E$88,3,FALSE)</f>
        <v>21107.951778061488</v>
      </c>
      <c r="F24" s="1">
        <v>21108</v>
      </c>
      <c r="G24" s="1">
        <v>-3.8100000000000002E-2</v>
      </c>
      <c r="L24" s="1" t="s">
        <v>255</v>
      </c>
      <c r="M24" s="1" t="s">
        <v>524</v>
      </c>
    </row>
    <row r="25" spans="1:13">
      <c r="A25" s="1" t="s">
        <v>528</v>
      </c>
      <c r="B25" s="2" t="s">
        <v>133</v>
      </c>
      <c r="C25" s="1">
        <v>52443.344299999997</v>
      </c>
      <c r="D25" s="1" t="s">
        <v>143</v>
      </c>
      <c r="E25" s="1">
        <f>VLOOKUP(C25,'a (OLD)'!C$21:E$88,3,FALSE)</f>
        <v>21116.445952060487</v>
      </c>
      <c r="F25" s="1">
        <v>21117</v>
      </c>
      <c r="G25" s="1">
        <v>-4.0500000000000001E-2</v>
      </c>
      <c r="L25" s="1" t="s">
        <v>255</v>
      </c>
      <c r="M25" s="1" t="s">
        <v>524</v>
      </c>
    </row>
    <row r="26" spans="1:13">
      <c r="A26" s="1" t="s">
        <v>528</v>
      </c>
      <c r="B26" s="2" t="s">
        <v>133</v>
      </c>
      <c r="C26" s="1">
        <v>52460.346400000002</v>
      </c>
      <c r="D26" s="1" t="s">
        <v>523</v>
      </c>
      <c r="E26" s="1">
        <f>VLOOKUP(C26,'a (OLD)'!C$21:E$88,3,FALSE)</f>
        <v>21165.446323840926</v>
      </c>
      <c r="F26" s="1">
        <v>21166</v>
      </c>
      <c r="G26" s="1">
        <v>-4.0099999999999997E-2</v>
      </c>
      <c r="L26" s="1" t="s">
        <v>255</v>
      </c>
      <c r="M26" s="1" t="s">
        <v>524</v>
      </c>
    </row>
    <row r="27" spans="1:13">
      <c r="A27" s="1" t="s">
        <v>528</v>
      </c>
      <c r="B27" s="2" t="s">
        <v>126</v>
      </c>
      <c r="C27" s="1">
        <v>52464.336600000002</v>
      </c>
      <c r="D27" s="1" t="s">
        <v>523</v>
      </c>
      <c r="E27" s="1">
        <f>VLOOKUP(C27,'a (OLD)'!C$21:E$88,3,FALSE)</f>
        <v>21176.946155242829</v>
      </c>
      <c r="F27" s="1">
        <v>21177</v>
      </c>
      <c r="G27" s="1">
        <v>-3.9600000000000003E-2</v>
      </c>
      <c r="L27" s="1" t="s">
        <v>255</v>
      </c>
      <c r="M27" s="1" t="s">
        <v>524</v>
      </c>
    </row>
    <row r="28" spans="1:13">
      <c r="A28" s="1" t="s">
        <v>529</v>
      </c>
      <c r="B28" s="2" t="s">
        <v>126</v>
      </c>
      <c r="C28" s="1">
        <v>52761.340100000001</v>
      </c>
      <c r="D28" s="1" t="s">
        <v>143</v>
      </c>
      <c r="E28" s="1">
        <f>VLOOKUP(C28,'a (OLD)'!C$21:E$88,3,FALSE)</f>
        <v>22032.915824877011</v>
      </c>
      <c r="F28" s="1">
        <v>22033</v>
      </c>
      <c r="G28" s="1">
        <v>-4.4999999999999998E-2</v>
      </c>
      <c r="L28" s="1" t="s">
        <v>207</v>
      </c>
      <c r="M28" s="1" t="s">
        <v>530</v>
      </c>
    </row>
    <row r="29" spans="1:13">
      <c r="A29" s="1" t="s">
        <v>529</v>
      </c>
      <c r="B29" s="2" t="s">
        <v>133</v>
      </c>
      <c r="C29" s="1">
        <v>52761.518499999998</v>
      </c>
      <c r="D29" s="1" t="s">
        <v>143</v>
      </c>
      <c r="E29" s="1">
        <f>VLOOKUP(C29,'a (OLD)'!C$21:E$88,3,FALSE)</f>
        <v>22033.429977030304</v>
      </c>
      <c r="F29" s="1">
        <v>22034</v>
      </c>
      <c r="G29" s="1">
        <v>-4.0599999999999997E-2</v>
      </c>
      <c r="L29" s="1" t="s">
        <v>207</v>
      </c>
      <c r="M29" s="1" t="s">
        <v>530</v>
      </c>
    </row>
    <row r="30" spans="1:13">
      <c r="A30" s="1" t="s">
        <v>525</v>
      </c>
      <c r="B30" s="2" t="s">
        <v>126</v>
      </c>
      <c r="C30" s="1">
        <v>52769.323700000001</v>
      </c>
      <c r="D30" s="1" t="s">
        <v>143</v>
      </c>
      <c r="E30" s="1">
        <f>VLOOKUP(C30,'a (OLD)'!C$21:E$88,3,FALSE)</f>
        <v>22055.92471014096</v>
      </c>
      <c r="F30" s="1">
        <v>22056</v>
      </c>
      <c r="G30" s="1">
        <v>-4.1799999999999997E-2</v>
      </c>
      <c r="L30" s="1" t="s">
        <v>527</v>
      </c>
      <c r="M30" s="1" t="s">
        <v>531</v>
      </c>
    </row>
    <row r="31" spans="1:13">
      <c r="A31" s="1" t="s">
        <v>525</v>
      </c>
      <c r="B31" s="2" t="s">
        <v>133</v>
      </c>
      <c r="C31" s="1">
        <v>52769.496400000004</v>
      </c>
      <c r="D31" s="1" t="s">
        <v>143</v>
      </c>
      <c r="E31" s="1">
        <f>VLOOKUP(C31,'a (OLD)'!C$21:E$88,3,FALSE)</f>
        <v>22056.422434787128</v>
      </c>
      <c r="F31" s="1">
        <v>22057</v>
      </c>
      <c r="G31" s="1">
        <v>-4.3099999999999999E-2</v>
      </c>
      <c r="L31" s="1" t="s">
        <v>527</v>
      </c>
      <c r="M31" s="1" t="s">
        <v>531</v>
      </c>
    </row>
    <row r="32" spans="1:13">
      <c r="A32" s="1" t="s">
        <v>529</v>
      </c>
      <c r="B32" s="2" t="s">
        <v>126</v>
      </c>
      <c r="C32" s="1">
        <v>52796.386100000003</v>
      </c>
      <c r="D32" s="1" t="s">
        <v>143</v>
      </c>
      <c r="E32" s="1">
        <f>VLOOKUP(C32,'a (OLD)'!C$21:E$88,3,FALSE)</f>
        <v>22133.919055620088</v>
      </c>
      <c r="F32" s="1">
        <v>22134</v>
      </c>
      <c r="G32" s="1">
        <v>-4.3299999999999998E-2</v>
      </c>
      <c r="L32" s="1" t="s">
        <v>207</v>
      </c>
      <c r="M32" s="1" t="s">
        <v>530</v>
      </c>
    </row>
    <row r="33" spans="1:15">
      <c r="A33" s="1" t="s">
        <v>532</v>
      </c>
      <c r="B33" s="2" t="s">
        <v>126</v>
      </c>
      <c r="C33" s="1">
        <v>52797.4277</v>
      </c>
      <c r="D33" s="1" t="s">
        <v>526</v>
      </c>
      <c r="E33" s="1">
        <f>VLOOKUP(C33,'a (OLD)'!C$21:E$88,3,FALSE)</f>
        <v>22136.920966398542</v>
      </c>
      <c r="F33" s="1">
        <v>22137</v>
      </c>
      <c r="G33" s="1">
        <v>-4.2599999999999999E-2</v>
      </c>
      <c r="L33" s="1" t="s">
        <v>219</v>
      </c>
      <c r="M33" s="1" t="s">
        <v>134</v>
      </c>
      <c r="N33" s="1" t="s">
        <v>531</v>
      </c>
    </row>
    <row r="34" spans="1:15">
      <c r="A34" s="1" t="s">
        <v>532</v>
      </c>
      <c r="B34" s="2" t="s">
        <v>126</v>
      </c>
      <c r="C34" s="1">
        <v>52805.405200000001</v>
      </c>
      <c r="D34" s="1" t="s">
        <v>526</v>
      </c>
      <c r="E34" s="1">
        <f>VLOOKUP(C34,'a (OLD)'!C$21:E$88,3,FALSE)</f>
        <v>22159.912271347835</v>
      </c>
      <c r="F34" s="1">
        <v>22160</v>
      </c>
      <c r="G34" s="1">
        <v>-4.5499999999999999E-2</v>
      </c>
      <c r="L34" s="1" t="s">
        <v>219</v>
      </c>
      <c r="M34" s="1" t="s">
        <v>134</v>
      </c>
      <c r="N34" s="1" t="s">
        <v>531</v>
      </c>
    </row>
    <row r="35" spans="1:15">
      <c r="A35" s="1" t="s">
        <v>533</v>
      </c>
      <c r="B35" s="2" t="s">
        <v>133</v>
      </c>
      <c r="C35" s="1">
        <v>52824.319100000001</v>
      </c>
      <c r="D35" s="1" t="s">
        <v>143</v>
      </c>
      <c r="E35" s="1">
        <f>VLOOKUP(C35,'a (OLD)'!C$21:E$88,3,FALSE)</f>
        <v>22214.422486663458</v>
      </c>
      <c r="F35" s="1">
        <v>22215</v>
      </c>
      <c r="G35" s="1">
        <v>-4.2099999999999999E-2</v>
      </c>
      <c r="L35" s="1" t="s">
        <v>133</v>
      </c>
      <c r="M35" s="1" t="s">
        <v>530</v>
      </c>
    </row>
    <row r="36" spans="1:15">
      <c r="A36" s="1" t="s">
        <v>516</v>
      </c>
      <c r="B36" s="2" t="s">
        <v>133</v>
      </c>
      <c r="C36" s="1">
        <v>53489.124100000001</v>
      </c>
      <c r="D36" s="1" t="s">
        <v>134</v>
      </c>
      <c r="E36" s="1">
        <f>VLOOKUP(C36,'a (OLD)'!C$21:E$88,3,FALSE)</f>
        <v>24130.40299268832</v>
      </c>
      <c r="F36" s="1">
        <v>24131</v>
      </c>
      <c r="G36" s="1">
        <v>-3.7400000000000003E-2</v>
      </c>
      <c r="L36" s="1" t="s">
        <v>517</v>
      </c>
      <c r="M36" s="1" t="s">
        <v>534</v>
      </c>
    </row>
    <row r="37" spans="1:15">
      <c r="A37" s="1" t="s">
        <v>535</v>
      </c>
      <c r="B37" s="2" t="s">
        <v>126</v>
      </c>
      <c r="C37" s="1">
        <v>53490.684600000001</v>
      </c>
      <c r="D37" s="1" t="s">
        <v>160</v>
      </c>
      <c r="E37" s="1">
        <f>VLOOKUP(C37,'a (OLD)'!C$21:E$88,3,FALSE)</f>
        <v>24134.900383020296</v>
      </c>
      <c r="F37" s="1">
        <v>24135</v>
      </c>
      <c r="G37" s="1">
        <v>-3.78E-2</v>
      </c>
      <c r="L37" s="1" t="s">
        <v>536</v>
      </c>
      <c r="M37" s="1" t="s">
        <v>537</v>
      </c>
      <c r="N37" s="1" t="s">
        <v>538</v>
      </c>
      <c r="O37" s="1" t="s">
        <v>539</v>
      </c>
    </row>
    <row r="38" spans="1:15">
      <c r="A38" s="1" t="s">
        <v>535</v>
      </c>
      <c r="B38" s="2" t="s">
        <v>133</v>
      </c>
      <c r="C38" s="1">
        <v>53492.593999999997</v>
      </c>
      <c r="D38" s="1" t="s">
        <v>160</v>
      </c>
      <c r="E38" s="1">
        <f>VLOOKUP(C38,'a (OLD)'!C$21:E$88,3,FALSE)</f>
        <v>24140.403309710375</v>
      </c>
      <c r="F38" s="1">
        <v>24141</v>
      </c>
      <c r="G38" s="1">
        <v>-3.7199999999999997E-2</v>
      </c>
      <c r="L38" s="1" t="s">
        <v>536</v>
      </c>
      <c r="M38" s="1" t="s">
        <v>537</v>
      </c>
      <c r="N38" s="1" t="s">
        <v>538</v>
      </c>
      <c r="O38" s="1" t="s">
        <v>539</v>
      </c>
    </row>
    <row r="39" spans="1:15">
      <c r="A39" s="1" t="s">
        <v>535</v>
      </c>
      <c r="B39" s="2" t="s">
        <v>126</v>
      </c>
      <c r="C39" s="1">
        <v>53492.766499999998</v>
      </c>
      <c r="D39" s="1" t="s">
        <v>160</v>
      </c>
      <c r="E39" s="1">
        <f>VLOOKUP(C39,'a (OLD)'!C$21:E$88,3,FALSE)</f>
        <v>24140.900457952779</v>
      </c>
      <c r="F39" s="1">
        <v>24141</v>
      </c>
      <c r="G39" s="1">
        <v>-3.7699999999999997E-2</v>
      </c>
      <c r="L39" s="1" t="s">
        <v>536</v>
      </c>
      <c r="M39" s="1" t="s">
        <v>537</v>
      </c>
      <c r="N39" s="1" t="s">
        <v>538</v>
      </c>
      <c r="O39" s="1" t="s">
        <v>539</v>
      </c>
    </row>
    <row r="40" spans="1:15">
      <c r="A40" s="1" t="s">
        <v>535</v>
      </c>
      <c r="B40" s="2" t="s">
        <v>133</v>
      </c>
      <c r="C40" s="1">
        <v>53496.758199999997</v>
      </c>
      <c r="D40" s="1" t="s">
        <v>160</v>
      </c>
      <c r="E40" s="1">
        <f>VLOOKUP(C40,'a (OLD)'!C$21:E$88,3,FALSE)</f>
        <v>24152.40461238287</v>
      </c>
      <c r="F40" s="1">
        <v>24153</v>
      </c>
      <c r="G40" s="1">
        <v>-3.6700000000000003E-2</v>
      </c>
      <c r="L40" s="1" t="s">
        <v>536</v>
      </c>
      <c r="M40" s="1" t="s">
        <v>537</v>
      </c>
      <c r="N40" s="1" t="s">
        <v>538</v>
      </c>
      <c r="O40" s="1" t="s">
        <v>539</v>
      </c>
    </row>
    <row r="41" spans="1:15">
      <c r="A41" s="1" t="s">
        <v>535</v>
      </c>
      <c r="B41" s="2" t="s">
        <v>126</v>
      </c>
      <c r="C41" s="1">
        <v>53497.624000000003</v>
      </c>
      <c r="D41" s="1" t="s">
        <v>160</v>
      </c>
      <c r="E41" s="1">
        <f>VLOOKUP(C41,'a (OLD)'!C$21:E$88,3,FALSE)</f>
        <v>24154.899864256924</v>
      </c>
      <c r="F41" s="1">
        <v>24155</v>
      </c>
      <c r="G41" s="1">
        <v>-3.78E-2</v>
      </c>
      <c r="L41" s="1" t="s">
        <v>536</v>
      </c>
      <c r="M41" s="1" t="s">
        <v>537</v>
      </c>
      <c r="N41" s="1" t="s">
        <v>538</v>
      </c>
      <c r="O41" s="1" t="s">
        <v>539</v>
      </c>
    </row>
    <row r="42" spans="1:15">
      <c r="A42" s="1" t="s">
        <v>535</v>
      </c>
      <c r="B42" s="2" t="s">
        <v>133</v>
      </c>
      <c r="C42" s="1">
        <v>53497.798300000002</v>
      </c>
      <c r="D42" s="1" t="s">
        <v>160</v>
      </c>
      <c r="E42" s="1">
        <f>VLOOKUP(C42,'a (OLD)'!C$21:E$88,3,FALSE)</f>
        <v>24155.402200133154</v>
      </c>
      <c r="F42" s="1">
        <v>24156</v>
      </c>
      <c r="G42" s="1">
        <v>-3.7499999999999999E-2</v>
      </c>
      <c r="L42" s="1" t="s">
        <v>536</v>
      </c>
      <c r="M42" s="1" t="s">
        <v>537</v>
      </c>
      <c r="N42" s="1" t="s">
        <v>538</v>
      </c>
      <c r="O42" s="1" t="s">
        <v>539</v>
      </c>
    </row>
    <row r="43" spans="1:15">
      <c r="A43" s="1" t="s">
        <v>540</v>
      </c>
      <c r="B43" s="2" t="s">
        <v>133</v>
      </c>
      <c r="C43" s="1">
        <v>53846.155500000001</v>
      </c>
      <c r="D43" s="1" t="s">
        <v>167</v>
      </c>
      <c r="E43" s="1">
        <f>VLOOKUP(C43,'a (OLD)'!C$21:E$88,3,FALSE)</f>
        <v>25159.374198438523</v>
      </c>
      <c r="F43" s="1">
        <v>25160</v>
      </c>
      <c r="G43" s="1">
        <v>-4.1200000000000001E-2</v>
      </c>
      <c r="L43" s="1" t="s">
        <v>541</v>
      </c>
      <c r="M43" s="1" t="s">
        <v>542</v>
      </c>
    </row>
    <row r="44" spans="1:15">
      <c r="A44" s="1" t="s">
        <v>540</v>
      </c>
      <c r="B44" s="2" t="s">
        <v>133</v>
      </c>
      <c r="C44" s="1">
        <v>53854.136299999998</v>
      </c>
      <c r="D44" s="1" t="s">
        <v>167</v>
      </c>
      <c r="E44" s="1">
        <f>VLOOKUP(C44,'a (OLD)'!C$21:E$88,3,FALSE)</f>
        <v>25182.375014049834</v>
      </c>
      <c r="F44" s="1">
        <v>25183</v>
      </c>
      <c r="G44" s="1">
        <v>-4.0800000000000003E-2</v>
      </c>
      <c r="L44" s="1" t="s">
        <v>541</v>
      </c>
      <c r="M44" s="1" t="s">
        <v>542</v>
      </c>
    </row>
    <row r="45" spans="1:15">
      <c r="A45" s="1" t="s">
        <v>540</v>
      </c>
      <c r="B45" s="2" t="s">
        <v>133</v>
      </c>
      <c r="C45" s="1">
        <v>53861.080800000003</v>
      </c>
      <c r="D45" s="1" t="s">
        <v>167</v>
      </c>
      <c r="E45" s="1">
        <f>VLOOKUP(C45,'a (OLD)'!C$21:E$88,3,FALSE)</f>
        <v>25202.389193582327</v>
      </c>
      <c r="F45" s="1">
        <v>25203</v>
      </c>
      <c r="G45" s="1">
        <v>-3.5700000000000003E-2</v>
      </c>
      <c r="L45" s="1" t="s">
        <v>541</v>
      </c>
      <c r="M45" s="1" t="s">
        <v>542</v>
      </c>
    </row>
    <row r="46" spans="1:15">
      <c r="A46" s="1" t="s">
        <v>540</v>
      </c>
      <c r="B46" s="2" t="s">
        <v>133</v>
      </c>
      <c r="C46" s="1">
        <v>53877.041499999999</v>
      </c>
      <c r="D46" s="1" t="s">
        <v>167</v>
      </c>
      <c r="E46" s="1">
        <f>VLOOKUP(C46,'a (OLD)'!C$21:E$88,3,FALSE)</f>
        <v>25248.388230988039</v>
      </c>
      <c r="F46" s="1">
        <v>25249</v>
      </c>
      <c r="G46" s="1">
        <v>-3.5799999999999998E-2</v>
      </c>
      <c r="L46" s="1" t="s">
        <v>541</v>
      </c>
      <c r="M46" s="1" t="s">
        <v>542</v>
      </c>
    </row>
    <row r="47" spans="1:15">
      <c r="A47" s="1" t="s">
        <v>540</v>
      </c>
      <c r="B47" s="2" t="s">
        <v>126</v>
      </c>
      <c r="C47" s="1">
        <v>53877.217299999997</v>
      </c>
      <c r="D47" s="1" t="s">
        <v>167</v>
      </c>
      <c r="E47" s="1">
        <f>VLOOKUP(C47,'a (OLD)'!C$21:E$88,3,FALSE)</f>
        <v>25248.894889892461</v>
      </c>
      <c r="F47" s="1">
        <v>25249</v>
      </c>
      <c r="G47" s="1">
        <v>-3.3000000000000002E-2</v>
      </c>
      <c r="L47" s="1" t="s">
        <v>541</v>
      </c>
      <c r="M47" s="1" t="s">
        <v>542</v>
      </c>
    </row>
    <row r="48" spans="1:15">
      <c r="A48" s="1" t="s">
        <v>516</v>
      </c>
      <c r="B48" s="2" t="s">
        <v>126</v>
      </c>
      <c r="C48" s="1">
        <v>54587.135399999999</v>
      </c>
      <c r="D48" s="1" t="s">
        <v>167</v>
      </c>
      <c r="E48" s="1">
        <f>VLOOKUP(C48,'a (OLD)'!C$21:E$88,3,FALSE)</f>
        <v>27294.892198086913</v>
      </c>
      <c r="F48" s="1">
        <v>27295</v>
      </c>
      <c r="G48" s="1">
        <v>-2.1600000000000001E-2</v>
      </c>
      <c r="L48" s="1" t="s">
        <v>517</v>
      </c>
      <c r="M48" s="1" t="s">
        <v>543</v>
      </c>
    </row>
    <row r="49" spans="1:13">
      <c r="A49" s="1" t="s">
        <v>544</v>
      </c>
      <c r="B49" s="2" t="s">
        <v>133</v>
      </c>
      <c r="C49" s="1">
        <v>54647.336199999998</v>
      </c>
      <c r="D49" s="1" t="s">
        <v>143</v>
      </c>
      <c r="E49" s="1">
        <f>VLOOKUP(C49,'a (OLD)'!C$21:E$88,3,FALSE)</f>
        <v>27468.392035252848</v>
      </c>
      <c r="F49" s="1">
        <v>27469</v>
      </c>
      <c r="G49" s="1">
        <v>-2.1100000000000001E-2</v>
      </c>
      <c r="L49" s="1" t="s">
        <v>23</v>
      </c>
      <c r="M49" s="1" t="s">
        <v>545</v>
      </c>
    </row>
    <row r="50" spans="1:13">
      <c r="A50" s="1" t="s">
        <v>159</v>
      </c>
      <c r="B50" s="2" t="s">
        <v>133</v>
      </c>
      <c r="C50" s="1">
        <v>55004.375</v>
      </c>
      <c r="D50" s="1" t="s">
        <v>160</v>
      </c>
      <c r="E50" s="1">
        <f>VLOOKUP(C50,'a (OLD)'!C$21:E$88,3,FALSE)</f>
        <v>28497.38456794215</v>
      </c>
      <c r="F50" s="1">
        <v>28498</v>
      </c>
      <c r="G50" s="1">
        <v>-1.7600000000000001E-2</v>
      </c>
      <c r="L50" s="1" t="s">
        <v>508</v>
      </c>
      <c r="M50" s="1" t="s">
        <v>546</v>
      </c>
    </row>
    <row r="51" spans="1:13">
      <c r="A51" s="1" t="s">
        <v>159</v>
      </c>
      <c r="B51" s="2" t="s">
        <v>133</v>
      </c>
      <c r="C51" s="1">
        <v>55384.315999999999</v>
      </c>
      <c r="D51" s="1" t="s">
        <v>160</v>
      </c>
      <c r="E51" s="1">
        <f>VLOOKUP(C51,'a (OLD)'!C$21:E$88,3,FALSE)</f>
        <v>29592.381671513256</v>
      </c>
      <c r="F51" s="1">
        <v>29593</v>
      </c>
      <c r="G51" s="1">
        <v>-1.2E-2</v>
      </c>
      <c r="L51" s="1" t="s">
        <v>508</v>
      </c>
      <c r="M51" s="1" t="s">
        <v>547</v>
      </c>
    </row>
    <row r="52" spans="1:13">
      <c r="A52" s="1" t="s">
        <v>548</v>
      </c>
      <c r="B52" s="2" t="s">
        <v>126</v>
      </c>
      <c r="C52" s="1">
        <v>55632.583599999998</v>
      </c>
      <c r="D52" s="1" t="s">
        <v>160</v>
      </c>
      <c r="E52" s="1" t="e">
        <f>VLOOKUP(C52,'a (OLD)'!C$21:E$88,3,FALSE)</f>
        <v>#N/A</v>
      </c>
      <c r="F52" s="1">
        <v>30308</v>
      </c>
      <c r="G52" s="1">
        <v>-3.0999999999999999E-3</v>
      </c>
      <c r="L52" s="1" t="s">
        <v>256</v>
      </c>
      <c r="M52" s="1" t="s">
        <v>549</v>
      </c>
    </row>
    <row r="53" spans="1:13">
      <c r="A53" s="1" t="s">
        <v>159</v>
      </c>
      <c r="B53" s="2" t="s">
        <v>133</v>
      </c>
      <c r="C53" s="1">
        <v>56100.481</v>
      </c>
      <c r="D53" s="1" t="s">
        <v>160</v>
      </c>
      <c r="E53" s="1" t="e">
        <f>VLOOKUP(C53,'a (OLD)'!C$21:E$88,3,FALSE)</f>
        <v>#N/A</v>
      </c>
      <c r="F53" s="1">
        <v>31657</v>
      </c>
      <c r="G53" s="1">
        <v>6.9999999999999999E-4</v>
      </c>
      <c r="L53" s="1" t="s">
        <v>508</v>
      </c>
      <c r="M53" s="1" t="s">
        <v>550</v>
      </c>
    </row>
    <row r="54" spans="1:13">
      <c r="A54" s="1" t="s">
        <v>516</v>
      </c>
      <c r="B54" s="2" t="s">
        <v>133</v>
      </c>
      <c r="C54" s="1">
        <v>56419.004699999998</v>
      </c>
      <c r="D54" s="1" t="s">
        <v>167</v>
      </c>
      <c r="E54" s="1" t="e">
        <f>VLOOKUP(C54,'a (OLD)'!C$21:E$88,3,FALSE)</f>
        <v>#N/A</v>
      </c>
      <c r="F54" s="1">
        <v>32575</v>
      </c>
      <c r="G54" s="1">
        <v>3.2000000000000002E-3</v>
      </c>
      <c r="L54" s="1" t="s">
        <v>517</v>
      </c>
      <c r="M54" s="1" t="s">
        <v>551</v>
      </c>
    </row>
    <row r="55" spans="1:13">
      <c r="A55" s="1" t="s">
        <v>516</v>
      </c>
      <c r="B55" s="2" t="s">
        <v>133</v>
      </c>
      <c r="C55" s="1">
        <v>56421.087399999997</v>
      </c>
      <c r="D55" s="1" t="s">
        <v>166</v>
      </c>
      <c r="E55" s="1" t="e">
        <f>VLOOKUP(C55,'a (OLD)'!C$21:E$88,3,FALSE)</f>
        <v>#N/A</v>
      </c>
      <c r="F55" s="1">
        <v>32581</v>
      </c>
      <c r="G55" s="1">
        <v>4.1000000000000003E-3</v>
      </c>
      <c r="L55" s="1" t="s">
        <v>517</v>
      </c>
      <c r="M55" s="1" t="s">
        <v>551</v>
      </c>
    </row>
    <row r="56" spans="1:13">
      <c r="A56" s="1" t="s">
        <v>516</v>
      </c>
      <c r="B56" s="2" t="s">
        <v>133</v>
      </c>
      <c r="C56" s="1">
        <v>56421.087899999999</v>
      </c>
      <c r="D56" s="1" t="s">
        <v>134</v>
      </c>
      <c r="E56" s="1" t="e">
        <f>VLOOKUP(C56,'a (OLD)'!C$21:E$88,3,FALSE)</f>
        <v>#N/A</v>
      </c>
      <c r="F56" s="1">
        <v>32581</v>
      </c>
      <c r="G56" s="1">
        <v>4.5999999999999999E-3</v>
      </c>
      <c r="L56" s="1" t="s">
        <v>517</v>
      </c>
      <c r="M56" s="1" t="s">
        <v>551</v>
      </c>
    </row>
    <row r="57" spans="1:13">
      <c r="A57" s="1" t="s">
        <v>516</v>
      </c>
      <c r="B57" s="2" t="s">
        <v>133</v>
      </c>
      <c r="C57" s="1">
        <v>56421.088199999998</v>
      </c>
      <c r="D57" s="1" t="s">
        <v>167</v>
      </c>
      <c r="E57" s="1" t="e">
        <f>VLOOKUP(C57,'a (OLD)'!C$21:E$88,3,FALSE)</f>
        <v>#N/A</v>
      </c>
      <c r="F57" s="1">
        <v>32581</v>
      </c>
      <c r="G57" s="1">
        <v>4.8999999999999998E-3</v>
      </c>
      <c r="L57" s="1" t="s">
        <v>517</v>
      </c>
      <c r="M57" s="1" t="s">
        <v>551</v>
      </c>
    </row>
    <row r="58" spans="1:13">
      <c r="A58" s="1" t="s">
        <v>516</v>
      </c>
      <c r="B58" s="2" t="s">
        <v>133</v>
      </c>
      <c r="C58" s="1">
        <v>56426.985500000003</v>
      </c>
      <c r="D58" s="1" t="s">
        <v>166</v>
      </c>
      <c r="E58" s="1" t="e">
        <f>VLOOKUP(C58,'a (OLD)'!C$21:E$88,3,FALSE)</f>
        <v>#N/A</v>
      </c>
      <c r="F58" s="1">
        <v>32598</v>
      </c>
      <c r="G58" s="1">
        <v>3.5999999999999999E-3</v>
      </c>
      <c r="L58" s="1" t="s">
        <v>517</v>
      </c>
      <c r="M58" s="1" t="s">
        <v>551</v>
      </c>
    </row>
    <row r="59" spans="1:13">
      <c r="A59" s="1" t="s">
        <v>516</v>
      </c>
      <c r="B59" s="2" t="s">
        <v>133</v>
      </c>
      <c r="C59" s="1">
        <v>56426.986700000001</v>
      </c>
      <c r="D59" s="1" t="s">
        <v>167</v>
      </c>
      <c r="E59" s="1" t="e">
        <f>VLOOKUP(C59,'a (OLD)'!C$21:E$88,3,FALSE)</f>
        <v>#N/A</v>
      </c>
      <c r="F59" s="1">
        <v>32598</v>
      </c>
      <c r="G59" s="1">
        <v>4.7999999999999996E-3</v>
      </c>
      <c r="L59" s="1" t="s">
        <v>517</v>
      </c>
      <c r="M59" s="1" t="s">
        <v>551</v>
      </c>
    </row>
    <row r="60" spans="1:13">
      <c r="A60" s="1" t="s">
        <v>516</v>
      </c>
      <c r="B60" s="2" t="s">
        <v>133</v>
      </c>
      <c r="C60" s="1">
        <v>56426.986799999999</v>
      </c>
      <c r="D60" s="1" t="s">
        <v>134</v>
      </c>
      <c r="E60" s="1" t="e">
        <f>VLOOKUP(C60,'a (OLD)'!C$21:E$88,3,FALSE)</f>
        <v>#N/A</v>
      </c>
      <c r="F60" s="1">
        <v>32598</v>
      </c>
      <c r="G60" s="1">
        <v>4.8999999999999998E-3</v>
      </c>
      <c r="L60" s="1" t="s">
        <v>517</v>
      </c>
      <c r="M60" s="1" t="s">
        <v>551</v>
      </c>
    </row>
    <row r="61" spans="1:13">
      <c r="A61" s="1" t="s">
        <v>132</v>
      </c>
      <c r="B61" s="2" t="s">
        <v>133</v>
      </c>
      <c r="C61" s="1">
        <v>48500.069000000003</v>
      </c>
      <c r="D61" s="1" t="s">
        <v>134</v>
      </c>
      <c r="E61" s="1">
        <f>VLOOKUP(C61,'a (OLD)'!C$21:E$88,3,FALSE)</f>
        <v>9751.8524175814728</v>
      </c>
      <c r="F61" s="1">
        <v>9752</v>
      </c>
      <c r="G61" s="1">
        <v>3.2300000000000002E-2</v>
      </c>
      <c r="L61" s="1" t="s">
        <v>552</v>
      </c>
    </row>
    <row r="62" spans="1:13">
      <c r="A62" s="1" t="s">
        <v>135</v>
      </c>
      <c r="B62" s="2" t="s">
        <v>133</v>
      </c>
      <c r="C62" s="1">
        <v>49841.470999999998</v>
      </c>
      <c r="D62" s="1" t="s">
        <v>75</v>
      </c>
      <c r="E62" s="1">
        <f>VLOOKUP(C62,'a (OLD)'!C$21:E$88,3,FALSE)</f>
        <v>13617.79819527982</v>
      </c>
      <c r="F62" s="1">
        <v>13618</v>
      </c>
      <c r="G62" s="1">
        <v>3.6700000000000003E-2</v>
      </c>
      <c r="L62" s="1" t="s">
        <v>514</v>
      </c>
      <c r="M62" s="1" t="s">
        <v>553</v>
      </c>
    </row>
    <row r="63" spans="1:13">
      <c r="A63" s="1" t="s">
        <v>135</v>
      </c>
      <c r="B63" s="2" t="s">
        <v>126</v>
      </c>
      <c r="C63" s="1">
        <v>49843.356</v>
      </c>
      <c r="D63" s="1" t="s">
        <v>75</v>
      </c>
      <c r="E63" s="1">
        <f>VLOOKUP(C63,'a (OLD)'!C$21:E$88,3,FALSE)</f>
        <v>13623.230800711279</v>
      </c>
      <c r="F63" s="1">
        <v>13623</v>
      </c>
      <c r="G63" s="1">
        <v>1.38E-2</v>
      </c>
      <c r="L63" s="1" t="s">
        <v>514</v>
      </c>
      <c r="M63" s="1" t="s">
        <v>553</v>
      </c>
    </row>
    <row r="64" spans="1:13">
      <c r="A64" s="1" t="s">
        <v>135</v>
      </c>
      <c r="B64" s="2" t="s">
        <v>133</v>
      </c>
      <c r="C64" s="1">
        <v>49847.353000000003</v>
      </c>
      <c r="D64" s="1" t="s">
        <v>75</v>
      </c>
      <c r="E64" s="1">
        <f>VLOOKUP(C64,'a (OLD)'!C$21:E$88,3,FALSE)</f>
        <v>13634.750229841004</v>
      </c>
      <c r="F64" s="1">
        <v>13635</v>
      </c>
      <c r="G64" s="1">
        <v>2.01E-2</v>
      </c>
      <c r="L64" s="1" t="s">
        <v>514</v>
      </c>
      <c r="M64" s="1" t="s">
        <v>553</v>
      </c>
    </row>
    <row r="65" spans="1:15">
      <c r="A65" s="1" t="s">
        <v>135</v>
      </c>
      <c r="B65" s="2" t="s">
        <v>126</v>
      </c>
      <c r="C65" s="1">
        <v>49859.328999999998</v>
      </c>
      <c r="D65" s="1" t="s">
        <v>75</v>
      </c>
      <c r="E65" s="1">
        <f>VLOOKUP(C65,'a (OLD)'!C$21:E$88,3,FALSE)</f>
        <v>13669.265286948194</v>
      </c>
      <c r="F65" s="1">
        <v>13669</v>
      </c>
      <c r="G65" s="1">
        <v>2.6100000000000002E-2</v>
      </c>
      <c r="L65" s="1" t="s">
        <v>514</v>
      </c>
      <c r="M65" s="1" t="s">
        <v>553</v>
      </c>
    </row>
    <row r="66" spans="1:15">
      <c r="A66" s="1" t="s">
        <v>135</v>
      </c>
      <c r="B66" s="2" t="s">
        <v>126</v>
      </c>
      <c r="C66" s="1">
        <v>49868.338000000003</v>
      </c>
      <c r="D66" s="1" t="s">
        <v>75</v>
      </c>
      <c r="E66" s="1">
        <f>VLOOKUP(C66,'a (OLD)'!C$21:E$88,3,FALSE)</f>
        <v>13695.229394286116</v>
      </c>
      <c r="F66" s="1">
        <v>13695</v>
      </c>
      <c r="G66" s="1">
        <v>1.38E-2</v>
      </c>
      <c r="L66" s="1" t="s">
        <v>514</v>
      </c>
      <c r="M66" s="1" t="s">
        <v>553</v>
      </c>
    </row>
    <row r="67" spans="1:15">
      <c r="A67" s="1" t="s">
        <v>135</v>
      </c>
      <c r="B67" s="2" t="s">
        <v>133</v>
      </c>
      <c r="C67" s="1">
        <v>49873.356</v>
      </c>
      <c r="D67" s="1" t="s">
        <v>75</v>
      </c>
      <c r="E67" s="1">
        <f>VLOOKUP(C67,'a (OLD)'!C$21:E$88,3,FALSE)</f>
        <v>13709.691364607077</v>
      </c>
      <c r="F67" s="1">
        <v>13710</v>
      </c>
      <c r="G67" s="1">
        <v>2.0000000000000001E-4</v>
      </c>
      <c r="L67" s="1" t="s">
        <v>514</v>
      </c>
      <c r="M67" s="1" t="s">
        <v>553</v>
      </c>
    </row>
    <row r="68" spans="1:15">
      <c r="A68" s="1" t="s">
        <v>135</v>
      </c>
      <c r="B68" s="2" t="s">
        <v>133</v>
      </c>
      <c r="C68" s="1">
        <v>49874.408000000003</v>
      </c>
      <c r="D68" s="1" t="s">
        <v>75</v>
      </c>
      <c r="E68" s="1">
        <f>VLOOKUP(C68,'a (OLD)'!C$21:E$88,3,FALSE)</f>
        <v>13712.723248381031</v>
      </c>
      <c r="F68" s="1">
        <v>13713</v>
      </c>
      <c r="G68" s="1">
        <v>1.1299999999999999E-2</v>
      </c>
      <c r="L68" s="1" t="s">
        <v>514</v>
      </c>
      <c r="M68" s="1" t="s">
        <v>553</v>
      </c>
    </row>
    <row r="69" spans="1:15">
      <c r="A69" s="1" t="s">
        <v>135</v>
      </c>
      <c r="B69" s="2" t="s">
        <v>126</v>
      </c>
      <c r="C69" s="1">
        <v>49877.364000000001</v>
      </c>
      <c r="D69" s="1" t="s">
        <v>75</v>
      </c>
      <c r="E69" s="1">
        <f>VLOOKUP(C69,'a (OLD)'!C$21:E$88,3,FALSE)</f>
        <v>13721.242495943559</v>
      </c>
      <c r="F69" s="1">
        <v>13721</v>
      </c>
      <c r="G69" s="1">
        <v>1.8499999999999999E-2</v>
      </c>
      <c r="L69" s="1" t="s">
        <v>514</v>
      </c>
      <c r="M69" s="1" t="s">
        <v>553</v>
      </c>
    </row>
    <row r="70" spans="1:15">
      <c r="A70" s="1" t="s">
        <v>135</v>
      </c>
      <c r="B70" s="2" t="s">
        <v>133</v>
      </c>
      <c r="C70" s="1">
        <v>49882.381000000001</v>
      </c>
      <c r="D70" s="1" t="s">
        <v>75</v>
      </c>
      <c r="E70" s="1">
        <f>VLOOKUP(C70,'a (OLD)'!C$21:E$88,3,FALSE)</f>
        <v>13735.701584245733</v>
      </c>
      <c r="F70" s="1">
        <v>13736</v>
      </c>
      <c r="G70" s="1">
        <v>3.8999999999999998E-3</v>
      </c>
      <c r="L70" s="1" t="s">
        <v>514</v>
      </c>
      <c r="M70" s="1" t="s">
        <v>553</v>
      </c>
    </row>
    <row r="71" spans="1:15">
      <c r="A71" s="1" t="s">
        <v>135</v>
      </c>
      <c r="B71" s="2" t="s">
        <v>133</v>
      </c>
      <c r="C71" s="1">
        <v>49890.356</v>
      </c>
      <c r="D71" s="1" t="s">
        <v>75</v>
      </c>
      <c r="E71" s="1">
        <f>VLOOKUP(C71,'a (OLD)'!C$21:E$88,3,FALSE)</f>
        <v>13758.685684148029</v>
      </c>
      <c r="F71" s="1">
        <v>13759</v>
      </c>
      <c r="G71" s="1">
        <v>-1.5E-3</v>
      </c>
      <c r="L71" s="1" t="s">
        <v>514</v>
      </c>
      <c r="M71" s="1" t="s">
        <v>553</v>
      </c>
    </row>
    <row r="72" spans="1:15">
      <c r="A72" s="1" t="s">
        <v>142</v>
      </c>
      <c r="B72" s="2" t="s">
        <v>126</v>
      </c>
      <c r="C72" s="1">
        <v>52782.510999999999</v>
      </c>
      <c r="D72" s="1" t="s">
        <v>143</v>
      </c>
      <c r="E72" s="1">
        <f>VLOOKUP(C72,'a (OLD)'!C$21:E$88,3,FALSE)</f>
        <v>22093.930756616388</v>
      </c>
      <c r="F72" s="1">
        <v>22094</v>
      </c>
      <c r="G72" s="1">
        <v>-3.95E-2</v>
      </c>
      <c r="L72" s="1" t="s">
        <v>212</v>
      </c>
      <c r="M72" s="1" t="s">
        <v>554</v>
      </c>
      <c r="N72" s="1">
        <v>2</v>
      </c>
      <c r="O72" s="1" t="s">
        <v>555</v>
      </c>
    </row>
    <row r="73" spans="1:15">
      <c r="A73" s="1" t="s">
        <v>159</v>
      </c>
      <c r="B73" s="2" t="s">
        <v>133</v>
      </c>
      <c r="C73" s="1">
        <v>56455.434999999998</v>
      </c>
      <c r="D73" s="1" t="s">
        <v>160</v>
      </c>
      <c r="E73" s="1" t="e">
        <f>VLOOKUP(C73,'a (OLD)'!C$21:E$88,3,FALSE)</f>
        <v>#N/A</v>
      </c>
      <c r="F73" s="1">
        <v>32680</v>
      </c>
      <c r="G73" s="1">
        <v>1.4E-3</v>
      </c>
      <c r="L73" s="1" t="s">
        <v>508</v>
      </c>
      <c r="M73" s="1" t="s">
        <v>556</v>
      </c>
    </row>
    <row r="74" spans="1:15">
      <c r="A74" s="1" t="s">
        <v>159</v>
      </c>
      <c r="B74" s="2" t="s">
        <v>133</v>
      </c>
      <c r="C74" s="1">
        <v>56456.478999999999</v>
      </c>
      <c r="D74" s="1" t="s">
        <v>160</v>
      </c>
      <c r="E74" s="1" t="e">
        <f>VLOOKUP(C74,'a (OLD)'!C$21:E$88,3,FALSE)</f>
        <v>#N/A</v>
      </c>
      <c r="F74" s="1">
        <v>32683</v>
      </c>
      <c r="G74" s="1">
        <v>4.4000000000000003E-3</v>
      </c>
      <c r="L74" s="1" t="s">
        <v>508</v>
      </c>
      <c r="M74" s="1" t="s">
        <v>556</v>
      </c>
    </row>
    <row r="75" spans="1:15">
      <c r="A75" s="1" t="s">
        <v>277</v>
      </c>
      <c r="B75" s="2" t="s">
        <v>126</v>
      </c>
      <c r="C75" s="1">
        <v>55616.614800000003</v>
      </c>
      <c r="D75" s="1" t="s">
        <v>231</v>
      </c>
      <c r="E75" s="1" t="e">
        <f>VLOOKUP(C75,'a (OLD)'!C$21:E$88,3,FALSE)</f>
        <v>#N/A</v>
      </c>
      <c r="F75" s="1">
        <v>30262</v>
      </c>
      <c r="G75" s="1">
        <v>-1.11E-2</v>
      </c>
      <c r="L75" s="1" t="s">
        <v>557</v>
      </c>
      <c r="M75" s="1" t="s">
        <v>558</v>
      </c>
    </row>
    <row r="76" spans="1:15">
      <c r="A76" s="1" t="s">
        <v>278</v>
      </c>
      <c r="B76" s="2" t="s">
        <v>133</v>
      </c>
      <c r="C76" s="1">
        <v>56404.421000000002</v>
      </c>
      <c r="D76" s="1" t="s">
        <v>231</v>
      </c>
      <c r="E76" s="1" t="e">
        <f>VLOOKUP(C76,'a (OLD)'!C$21:E$88,3,FALSE)</f>
        <v>#N/A</v>
      </c>
      <c r="F76" s="1">
        <v>32533</v>
      </c>
      <c r="G76" s="1">
        <v>-7.6E-3</v>
      </c>
      <c r="L76" s="1" t="s">
        <v>23</v>
      </c>
      <c r="M76" s="1" t="s">
        <v>559</v>
      </c>
    </row>
    <row r="77" spans="1:15">
      <c r="A77" s="1" t="s">
        <v>278</v>
      </c>
      <c r="B77" s="2" t="s">
        <v>133</v>
      </c>
      <c r="C77" s="1">
        <v>56404.421300000002</v>
      </c>
      <c r="D77" s="1" t="s">
        <v>134</v>
      </c>
      <c r="E77" s="1" t="e">
        <f>VLOOKUP(C77,'a (OLD)'!C$21:E$88,3,FALSE)</f>
        <v>#N/A</v>
      </c>
      <c r="F77" s="1">
        <v>32533</v>
      </c>
      <c r="G77" s="1">
        <v>-7.3000000000000001E-3</v>
      </c>
      <c r="L77" s="1" t="s">
        <v>23</v>
      </c>
      <c r="M77" s="1" t="s">
        <v>559</v>
      </c>
    </row>
    <row r="78" spans="1:15">
      <c r="A78" s="1" t="s">
        <v>278</v>
      </c>
      <c r="B78" s="2" t="s">
        <v>133</v>
      </c>
      <c r="C78" s="1">
        <v>56404.421300000002</v>
      </c>
      <c r="D78" s="1" t="s">
        <v>166</v>
      </c>
      <c r="E78" s="1" t="e">
        <f>VLOOKUP(C78,'a (OLD)'!C$21:E$88,3,FALSE)</f>
        <v>#N/A</v>
      </c>
      <c r="F78" s="1">
        <v>32533</v>
      </c>
      <c r="G78" s="1">
        <v>-7.3000000000000001E-3</v>
      </c>
      <c r="L78" s="1" t="s">
        <v>23</v>
      </c>
      <c r="M78" s="1" t="s">
        <v>559</v>
      </c>
    </row>
    <row r="79" spans="1:15">
      <c r="A79" s="1" t="s">
        <v>278</v>
      </c>
      <c r="B79" s="2" t="s">
        <v>133</v>
      </c>
      <c r="C79" s="1">
        <v>56404.421499999997</v>
      </c>
      <c r="D79" s="1" t="s">
        <v>133</v>
      </c>
      <c r="E79" s="1" t="e">
        <f>VLOOKUP(C79,'a (OLD)'!C$21:E$88,3,FALSE)</f>
        <v>#N/A</v>
      </c>
      <c r="F79" s="1">
        <v>32533</v>
      </c>
      <c r="G79" s="1">
        <v>-7.1000000000000004E-3</v>
      </c>
      <c r="L79" s="1" t="s">
        <v>23</v>
      </c>
      <c r="M79" s="1" t="s">
        <v>559</v>
      </c>
    </row>
  </sheetData>
  <sheetProtection selectLockedCells="1" selectUnlockedCells="1"/>
  <hyperlinks>
    <hyperlink ref="A3" r:id="rId1" xr:uid="{00000000-0004-0000-1500-000000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7:AD42"/>
  <sheetViews>
    <sheetView workbookViewId="0">
      <selection activeCell="G21" sqref="G21"/>
    </sheetView>
  </sheetViews>
  <sheetFormatPr defaultRowHeight="12.75"/>
  <cols>
    <col min="1" max="1" width="24" style="1" customWidth="1"/>
    <col min="2" max="2" width="6.5703125" style="2" customWidth="1"/>
    <col min="3" max="3" width="10.7109375" style="1" customWidth="1"/>
    <col min="4" max="17" width="8.7109375" style="55" customWidth="1"/>
    <col min="19" max="19" width="11.42578125" style="1" customWidth="1"/>
    <col min="20" max="20" width="14.7109375" style="1" customWidth="1"/>
    <col min="21" max="21" width="11.42578125" style="1" customWidth="1"/>
  </cols>
  <sheetData>
    <row r="7" spans="1:3">
      <c r="A7" s="1" t="s">
        <v>42</v>
      </c>
      <c r="B7" s="1"/>
      <c r="C7" s="1">
        <f>+C4</f>
        <v>0</v>
      </c>
    </row>
    <row r="8" spans="1:3">
      <c r="A8" s="1" t="s">
        <v>44</v>
      </c>
      <c r="B8" s="1"/>
      <c r="C8">
        <v>0.34697899999999998</v>
      </c>
    </row>
    <row r="20" spans="1:30"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</row>
    <row r="21" spans="1:30">
      <c r="A21" s="1" t="s">
        <v>560</v>
      </c>
      <c r="B21" s="2" t="s">
        <v>126</v>
      </c>
      <c r="C21" s="270">
        <v>44020.785199999998</v>
      </c>
      <c r="D21" s="55" t="s">
        <v>561</v>
      </c>
      <c r="E21" s="1">
        <f>+(C21-C$7)/C$8</f>
        <v>126868.73038425957</v>
      </c>
      <c r="F21" s="1">
        <f t="shared" ref="F21:F42" si="0">ROUND(2*E21,0)/2</f>
        <v>126868.5</v>
      </c>
      <c r="G21" s="1">
        <f>+C21-(C$7+F21*C$8)</f>
        <v>7.9938499999116175E-2</v>
      </c>
      <c r="H21" s="1"/>
      <c r="I21" s="1"/>
      <c r="J21" s="1">
        <f>+G21</f>
        <v>7.9938499999116175E-2</v>
      </c>
      <c r="K21" s="1"/>
      <c r="L21" s="1"/>
      <c r="M21" s="1"/>
      <c r="N21" s="1"/>
      <c r="O21" s="1">
        <f>+C$11+C$12*$F21</f>
        <v>0</v>
      </c>
      <c r="S21" s="1" t="s">
        <v>562</v>
      </c>
      <c r="T21" s="1">
        <f>VLOOKUP(C21,'a (OLD)'!C21:E103,3,FALSE)</f>
        <v>-3157.5276889955958</v>
      </c>
      <c r="V21" s="1" t="s">
        <v>563</v>
      </c>
      <c r="W21" s="1" t="s">
        <v>564</v>
      </c>
      <c r="X21" s="1">
        <v>1.41E-2</v>
      </c>
      <c r="Y21" s="1">
        <v>1E-4</v>
      </c>
      <c r="Z21" s="1">
        <v>1</v>
      </c>
      <c r="AC21" s="1">
        <v>1</v>
      </c>
      <c r="AD21" s="1" t="s">
        <v>560</v>
      </c>
    </row>
    <row r="22" spans="1:30">
      <c r="A22" s="1" t="s">
        <v>560</v>
      </c>
      <c r="B22" s="2" t="s">
        <v>126</v>
      </c>
      <c r="C22" s="270">
        <v>45095.387000000002</v>
      </c>
      <c r="D22" s="55" t="s">
        <v>561</v>
      </c>
      <c r="E22" s="1">
        <f t="shared" ref="E22:E42" si="1">+(C22-C$7)/C$8</f>
        <v>129965.75297064088</v>
      </c>
      <c r="F22" s="1">
        <f t="shared" si="0"/>
        <v>129966</v>
      </c>
      <c r="G22" s="1">
        <f t="shared" ref="G22:G42" si="2">+C22-(C$7+F22*C$8)</f>
        <v>-8.5713999993458856E-2</v>
      </c>
      <c r="S22" s="1" t="s">
        <v>562</v>
      </c>
      <c r="T22" s="1">
        <f>VLOOKUP(C22,'a (OLD)'!C22:E104,3,FALSE)</f>
        <v>-60.505102614275728</v>
      </c>
      <c r="V22" s="1" t="s">
        <v>565</v>
      </c>
      <c r="W22" s="1">
        <v>5.1999999999999998E-3</v>
      </c>
      <c r="X22" s="1">
        <v>8.6E-3</v>
      </c>
      <c r="Y22" s="1" t="s">
        <v>566</v>
      </c>
      <c r="Z22" s="1">
        <v>1</v>
      </c>
      <c r="AC22" s="1">
        <v>2</v>
      </c>
      <c r="AD22" s="1" t="s">
        <v>567</v>
      </c>
    </row>
    <row r="23" spans="1:30">
      <c r="A23" s="1" t="s">
        <v>567</v>
      </c>
      <c r="B23" s="2" t="s">
        <v>133</v>
      </c>
      <c r="C23" s="270">
        <v>46560.850100000003</v>
      </c>
      <c r="D23" s="55" t="s">
        <v>561</v>
      </c>
      <c r="E23" s="1">
        <f t="shared" si="1"/>
        <v>134189.24517045703</v>
      </c>
      <c r="F23" s="1">
        <f t="shared" si="0"/>
        <v>134189</v>
      </c>
      <c r="G23" s="1">
        <f t="shared" si="2"/>
        <v>8.5069000007933937E-2</v>
      </c>
      <c r="S23" s="1" t="s">
        <v>562</v>
      </c>
      <c r="T23" s="1">
        <f>VLOOKUP(C23,'a (OLD)'!C23:E105,3,FALSE)</f>
        <v>4162.9870972018543</v>
      </c>
      <c r="V23" s="1">
        <v>2580</v>
      </c>
      <c r="W23" s="1">
        <v>3.3E-3</v>
      </c>
      <c r="X23" s="1" t="s">
        <v>568</v>
      </c>
      <c r="Y23" s="1">
        <v>2E-3</v>
      </c>
      <c r="Z23" s="1">
        <v>2</v>
      </c>
      <c r="AC23" s="1">
        <v>3</v>
      </c>
      <c r="AD23" s="1" t="s">
        <v>569</v>
      </c>
    </row>
    <row r="24" spans="1:30">
      <c r="A24" s="1" t="s">
        <v>560</v>
      </c>
      <c r="B24" s="2" t="s">
        <v>133</v>
      </c>
      <c r="C24" s="270">
        <v>46924.479899999998</v>
      </c>
      <c r="D24" s="55" t="s">
        <v>561</v>
      </c>
      <c r="E24" s="1">
        <f t="shared" si="1"/>
        <v>135237.23308903421</v>
      </c>
      <c r="F24" s="1">
        <f t="shared" si="0"/>
        <v>135237</v>
      </c>
      <c r="G24" s="1">
        <f t="shared" si="2"/>
        <v>8.0877000000327826E-2</v>
      </c>
      <c r="S24" s="1" t="s">
        <v>562</v>
      </c>
      <c r="T24" s="1">
        <f>VLOOKUP(C24,'a (OLD)'!C24:E106,3,FALSE)</f>
        <v>5210.975015779045</v>
      </c>
      <c r="V24" s="1">
        <v>3628</v>
      </c>
      <c r="W24" s="1" t="s">
        <v>570</v>
      </c>
      <c r="X24" s="1" t="s">
        <v>571</v>
      </c>
      <c r="Y24" s="1" t="s">
        <v>572</v>
      </c>
      <c r="Z24" s="1">
        <v>1</v>
      </c>
      <c r="AC24" s="1">
        <v>4</v>
      </c>
      <c r="AD24" s="1" t="s">
        <v>573</v>
      </c>
    </row>
    <row r="25" spans="1:30">
      <c r="A25" s="1" t="s">
        <v>560</v>
      </c>
      <c r="B25" s="2" t="s">
        <v>133</v>
      </c>
      <c r="C25" s="270">
        <v>46939.399799999999</v>
      </c>
      <c r="D25" s="55" t="s">
        <v>561</v>
      </c>
      <c r="E25" s="1">
        <f t="shared" si="1"/>
        <v>135280.23252127651</v>
      </c>
      <c r="F25" s="1">
        <f t="shared" si="0"/>
        <v>135280</v>
      </c>
      <c r="G25" s="1">
        <f t="shared" si="2"/>
        <v>8.06799999991199E-2</v>
      </c>
      <c r="S25" s="1" t="s">
        <v>562</v>
      </c>
      <c r="T25" s="1">
        <f>VLOOKUP(C25,'a (OLD)'!C25:E107,3,FALSE)</f>
        <v>5253.9744480213449</v>
      </c>
      <c r="V25" s="1">
        <v>3671</v>
      </c>
      <c r="W25" s="1" t="s">
        <v>574</v>
      </c>
      <c r="X25" s="1" t="s">
        <v>575</v>
      </c>
      <c r="Y25" s="1" t="s">
        <v>574</v>
      </c>
      <c r="Z25" s="1">
        <v>1</v>
      </c>
      <c r="AC25" s="1">
        <v>5</v>
      </c>
      <c r="AD25" s="1" t="s">
        <v>576</v>
      </c>
    </row>
    <row r="26" spans="1:30">
      <c r="A26" s="1" t="s">
        <v>569</v>
      </c>
      <c r="B26" s="2" t="s">
        <v>133</v>
      </c>
      <c r="C26" s="270">
        <v>50947.370999999999</v>
      </c>
      <c r="D26" s="55">
        <v>1E-3</v>
      </c>
      <c r="E26" s="1">
        <f t="shared" si="1"/>
        <v>146831.28085561373</v>
      </c>
      <c r="F26" s="1">
        <f t="shared" si="0"/>
        <v>146831.5</v>
      </c>
      <c r="G26" s="1">
        <f t="shared" si="2"/>
        <v>-7.6038499995775055E-2</v>
      </c>
      <c r="S26" s="1" t="s">
        <v>562</v>
      </c>
      <c r="T26" s="1">
        <f>VLOOKUP(C26,'a (OLD)'!C26:E108,3,FALSE)</f>
        <v>16805.022782358581</v>
      </c>
      <c r="V26" s="1">
        <v>15222</v>
      </c>
      <c r="W26" s="1">
        <v>1.8200000000000001E-2</v>
      </c>
      <c r="X26" s="1">
        <v>1.43E-2</v>
      </c>
      <c r="Y26" s="1">
        <v>4.0000000000000002E-4</v>
      </c>
      <c r="Z26" s="1">
        <v>3</v>
      </c>
      <c r="AC26" s="1">
        <v>6</v>
      </c>
      <c r="AD26" s="1" t="s">
        <v>577</v>
      </c>
    </row>
    <row r="27" spans="1:30">
      <c r="A27" s="1" t="s">
        <v>573</v>
      </c>
      <c r="B27" s="2" t="s">
        <v>133</v>
      </c>
      <c r="C27" s="270">
        <v>52375.512600000002</v>
      </c>
      <c r="D27" s="55">
        <v>1E-4</v>
      </c>
      <c r="E27" s="1">
        <f t="shared" si="1"/>
        <v>150947.21179091532</v>
      </c>
      <c r="F27" s="1">
        <f t="shared" si="0"/>
        <v>150947</v>
      </c>
      <c r="G27" s="1">
        <f t="shared" si="2"/>
        <v>7.3487000001478009E-2</v>
      </c>
      <c r="S27" s="1" t="s">
        <v>562</v>
      </c>
      <c r="T27" s="1">
        <f>VLOOKUP(C27,'a (OLD)'!C27:E109,3,FALSE)</f>
        <v>20920.953717660148</v>
      </c>
      <c r="V27" s="1">
        <v>19338</v>
      </c>
      <c r="W27" s="1" t="s">
        <v>578</v>
      </c>
      <c r="X27" s="1">
        <v>6.8999999999999999E-3</v>
      </c>
      <c r="Y27" s="1">
        <v>5.0000000000000001E-4</v>
      </c>
      <c r="Z27" s="1">
        <v>4</v>
      </c>
      <c r="AC27" s="1">
        <v>7</v>
      </c>
      <c r="AD27" s="1" t="s">
        <v>579</v>
      </c>
    </row>
    <row r="28" spans="1:30">
      <c r="A28" s="1" t="s">
        <v>573</v>
      </c>
      <c r="B28" s="2" t="s">
        <v>133</v>
      </c>
      <c r="C28" s="270">
        <v>52399.4499</v>
      </c>
      <c r="D28" s="55">
        <v>2.9999999999999997E-4</v>
      </c>
      <c r="E28" s="1">
        <f t="shared" si="1"/>
        <v>151016.1995394534</v>
      </c>
      <c r="F28" s="1">
        <f t="shared" si="0"/>
        <v>151016</v>
      </c>
      <c r="G28" s="1">
        <f t="shared" si="2"/>
        <v>6.9236000003002118E-2</v>
      </c>
      <c r="S28" s="1" t="s">
        <v>562</v>
      </c>
      <c r="T28" s="1">
        <f>VLOOKUP(C28,'a (OLD)'!C28:E110,3,FALSE)</f>
        <v>20989.941466198237</v>
      </c>
      <c r="V28" s="1">
        <v>19407</v>
      </c>
      <c r="W28" s="1" t="s">
        <v>580</v>
      </c>
      <c r="X28" s="1">
        <v>3.0999999999999999E-3</v>
      </c>
      <c r="Y28" s="1" t="s">
        <v>581</v>
      </c>
      <c r="Z28" s="1">
        <v>4</v>
      </c>
    </row>
    <row r="29" spans="1:30">
      <c r="A29" s="1" t="s">
        <v>573</v>
      </c>
      <c r="B29" s="2" t="s">
        <v>133</v>
      </c>
      <c r="C29" s="270">
        <v>52440.396999999997</v>
      </c>
      <c r="D29" s="55">
        <v>2.0000000000000001E-4</v>
      </c>
      <c r="E29" s="1">
        <f t="shared" si="1"/>
        <v>151134.20985131664</v>
      </c>
      <c r="F29" s="1">
        <f t="shared" si="0"/>
        <v>151134</v>
      </c>
      <c r="G29" s="1">
        <f t="shared" si="2"/>
        <v>7.2813999999198131E-2</v>
      </c>
      <c r="S29" s="1" t="s">
        <v>562</v>
      </c>
      <c r="T29" s="1">
        <f>VLOOKUP(C29,'a (OLD)'!C29:E111,3,FALSE)</f>
        <v>21107.951778061488</v>
      </c>
      <c r="V29" s="1">
        <v>19525</v>
      </c>
      <c r="W29" s="1" t="s">
        <v>582</v>
      </c>
      <c r="X29" s="1">
        <v>7.1999999999999998E-3</v>
      </c>
      <c r="Y29" s="1">
        <v>1.5E-3</v>
      </c>
      <c r="Z29" s="1">
        <v>4</v>
      </c>
    </row>
    <row r="30" spans="1:30">
      <c r="A30" s="1" t="s">
        <v>573</v>
      </c>
      <c r="B30" s="2" t="s">
        <v>126</v>
      </c>
      <c r="C30" s="270">
        <v>52443.344299999997</v>
      </c>
      <c r="D30" s="55">
        <v>2.9999999999999997E-4</v>
      </c>
      <c r="E30" s="1">
        <f t="shared" si="1"/>
        <v>151142.70402531564</v>
      </c>
      <c r="F30" s="1">
        <f t="shared" si="0"/>
        <v>151142.5</v>
      </c>
      <c r="G30" s="1">
        <f t="shared" si="2"/>
        <v>7.0792500002426095E-2</v>
      </c>
      <c r="S30" s="1" t="s">
        <v>562</v>
      </c>
      <c r="T30" s="1">
        <f>VLOOKUP(C30,'a (OLD)'!C30:E112,3,FALSE)</f>
        <v>21116.445952060487</v>
      </c>
      <c r="V30" s="1">
        <v>19533.5</v>
      </c>
      <c r="W30" s="1" t="s">
        <v>583</v>
      </c>
      <c r="X30" s="1">
        <v>5.3E-3</v>
      </c>
      <c r="Y30" s="1" t="s">
        <v>566</v>
      </c>
      <c r="Z30" s="1">
        <v>4</v>
      </c>
    </row>
    <row r="31" spans="1:30">
      <c r="A31" s="1" t="s">
        <v>573</v>
      </c>
      <c r="B31" s="2" t="s">
        <v>126</v>
      </c>
      <c r="C31" s="270">
        <v>52460.346400000002</v>
      </c>
      <c r="D31" s="55">
        <v>2.0000000000000001E-4</v>
      </c>
      <c r="E31" s="1">
        <f t="shared" si="1"/>
        <v>151191.70439709609</v>
      </c>
      <c r="F31" s="1">
        <f t="shared" si="0"/>
        <v>151191.5</v>
      </c>
      <c r="G31" s="1">
        <f t="shared" si="2"/>
        <v>7.0921500002441462E-2</v>
      </c>
      <c r="S31" s="1" t="s">
        <v>562</v>
      </c>
      <c r="T31" s="1">
        <f>VLOOKUP(C31,'a (OLD)'!C31:E113,3,FALSE)</f>
        <v>21165.446323840926</v>
      </c>
      <c r="V31" s="1">
        <v>19582.5</v>
      </c>
      <c r="W31" s="1" t="s">
        <v>584</v>
      </c>
      <c r="X31" s="1">
        <v>5.5999999999999999E-3</v>
      </c>
      <c r="Y31" s="1">
        <v>1E-4</v>
      </c>
      <c r="Z31" s="1">
        <v>4</v>
      </c>
    </row>
    <row r="32" spans="1:30">
      <c r="A32" s="1" t="s">
        <v>573</v>
      </c>
      <c r="B32" s="2" t="s">
        <v>133</v>
      </c>
      <c r="C32" s="270">
        <v>52464.336600000002</v>
      </c>
      <c r="D32" s="55">
        <v>2.9999999999999997E-4</v>
      </c>
      <c r="E32" s="1">
        <f t="shared" si="1"/>
        <v>151203.20422849798</v>
      </c>
      <c r="F32" s="1">
        <f t="shared" si="0"/>
        <v>151203</v>
      </c>
      <c r="G32" s="1">
        <f t="shared" si="2"/>
        <v>7.0863000008102972E-2</v>
      </c>
      <c r="S32" s="1" t="s">
        <v>562</v>
      </c>
      <c r="T32" s="1">
        <f>VLOOKUP(C32,'a (OLD)'!C32:E114,3,FALSE)</f>
        <v>21176.946155242829</v>
      </c>
      <c r="V32" s="1">
        <v>19594</v>
      </c>
      <c r="W32" s="1" t="s">
        <v>584</v>
      </c>
      <c r="X32" s="1">
        <v>5.7000000000000002E-3</v>
      </c>
      <c r="Y32" s="1">
        <v>2.0000000000000001E-4</v>
      </c>
      <c r="Z32" s="1">
        <v>4</v>
      </c>
    </row>
    <row r="33" spans="1:26">
      <c r="A33" s="1" t="s">
        <v>576</v>
      </c>
      <c r="B33" s="2" t="s">
        <v>126</v>
      </c>
      <c r="C33" s="270">
        <v>52761.340100000001</v>
      </c>
      <c r="D33" s="55">
        <v>8.0000000000000004E-4</v>
      </c>
      <c r="E33" s="1">
        <f t="shared" si="1"/>
        <v>152059.17389813217</v>
      </c>
      <c r="F33" s="1">
        <f t="shared" si="0"/>
        <v>152059</v>
      </c>
      <c r="G33" s="1">
        <f t="shared" si="2"/>
        <v>6.0339000003295951E-2</v>
      </c>
      <c r="S33" s="1" t="s">
        <v>562</v>
      </c>
      <c r="T33" s="1">
        <f>VLOOKUP(C33,'a (OLD)'!C33:E115,3,FALSE)</f>
        <v>22032.915824877011</v>
      </c>
      <c r="V33" s="1">
        <v>20450</v>
      </c>
      <c r="W33" s="1" t="s">
        <v>585</v>
      </c>
      <c r="X33" s="1" t="s">
        <v>586</v>
      </c>
      <c r="Y33" s="1" t="s">
        <v>587</v>
      </c>
      <c r="Z33" s="1">
        <v>5</v>
      </c>
    </row>
    <row r="34" spans="1:26">
      <c r="A34" s="1" t="s">
        <v>576</v>
      </c>
      <c r="B34" s="2" t="s">
        <v>133</v>
      </c>
      <c r="C34" s="270">
        <v>52761.518499999998</v>
      </c>
      <c r="D34" s="55">
        <v>1.1000000000000001E-3</v>
      </c>
      <c r="E34" s="1">
        <f t="shared" si="1"/>
        <v>152059.68805028548</v>
      </c>
      <c r="F34" s="1">
        <f t="shared" si="0"/>
        <v>152059.5</v>
      </c>
      <c r="G34" s="1">
        <f t="shared" si="2"/>
        <v>6.5249500003119465E-2</v>
      </c>
      <c r="S34" s="1" t="s">
        <v>562</v>
      </c>
      <c r="T34" s="1">
        <f>VLOOKUP(C34,'a (OLD)'!C34:E116,3,FALSE)</f>
        <v>22033.429977030304</v>
      </c>
      <c r="V34" s="1">
        <v>20450.5</v>
      </c>
      <c r="W34" s="1" t="s">
        <v>588</v>
      </c>
      <c r="X34" s="1">
        <v>4.4999999999999997E-3</v>
      </c>
      <c r="Y34" s="1">
        <v>2.7000000000000001E-3</v>
      </c>
      <c r="Z34" s="1">
        <v>5</v>
      </c>
    </row>
    <row r="35" spans="1:26">
      <c r="A35" s="1" t="s">
        <v>577</v>
      </c>
      <c r="B35" s="2" t="s">
        <v>133</v>
      </c>
      <c r="C35" s="270">
        <v>52769.323700000001</v>
      </c>
      <c r="D35" s="55">
        <v>4.0000000000000002E-4</v>
      </c>
      <c r="E35" s="1">
        <f t="shared" si="1"/>
        <v>152082.18278339613</v>
      </c>
      <c r="F35" s="1">
        <f t="shared" si="0"/>
        <v>152082</v>
      </c>
      <c r="G35" s="1">
        <f t="shared" si="2"/>
        <v>6.3422000006539747E-2</v>
      </c>
      <c r="S35" s="1" t="s">
        <v>562</v>
      </c>
      <c r="T35" s="1">
        <f>VLOOKUP(C35,'a (OLD)'!C35:E117,3,FALSE)</f>
        <v>22055.92471014096</v>
      </c>
      <c r="V35" s="1">
        <v>20473</v>
      </c>
      <c r="W35" s="1" t="s">
        <v>589</v>
      </c>
      <c r="X35" s="1">
        <v>2.7000000000000001E-3</v>
      </c>
      <c r="Y35" s="1">
        <v>1E-3</v>
      </c>
      <c r="Z35" s="1">
        <v>6</v>
      </c>
    </row>
    <row r="36" spans="1:26">
      <c r="A36" s="1" t="s">
        <v>577</v>
      </c>
      <c r="B36" s="2" t="s">
        <v>126</v>
      </c>
      <c r="C36" s="270">
        <v>52769.496400000004</v>
      </c>
      <c r="D36" s="55">
        <v>4.0000000000000002E-4</v>
      </c>
      <c r="E36" s="1">
        <f t="shared" si="1"/>
        <v>152082.68050804228</v>
      </c>
      <c r="F36" s="1">
        <f t="shared" si="0"/>
        <v>152082.5</v>
      </c>
      <c r="G36" s="1">
        <f t="shared" si="2"/>
        <v>6.2632500004838221E-2</v>
      </c>
      <c r="S36" s="1" t="s">
        <v>562</v>
      </c>
      <c r="T36" s="1">
        <f>VLOOKUP(C36,'a (OLD)'!C36:E118,3,FALSE)</f>
        <v>22056.422434787128</v>
      </c>
      <c r="V36" s="1">
        <v>20473.5</v>
      </c>
      <c r="W36" s="1" t="s">
        <v>590</v>
      </c>
      <c r="X36" s="1">
        <v>1.9E-3</v>
      </c>
      <c r="Y36" s="1">
        <v>2.0000000000000001E-4</v>
      </c>
      <c r="Z36" s="1">
        <v>6</v>
      </c>
    </row>
    <row r="37" spans="1:26">
      <c r="A37" s="1" t="s">
        <v>576</v>
      </c>
      <c r="B37" s="2" t="s">
        <v>126</v>
      </c>
      <c r="C37" s="270">
        <v>52796.386100000003</v>
      </c>
      <c r="D37" s="55">
        <v>5.9999999999999995E-4</v>
      </c>
      <c r="E37" s="1">
        <f t="shared" si="1"/>
        <v>152160.17712887525</v>
      </c>
      <c r="F37" s="1">
        <f t="shared" si="0"/>
        <v>152160</v>
      </c>
      <c r="G37" s="1">
        <f t="shared" si="2"/>
        <v>6.1460000004444737E-2</v>
      </c>
      <c r="S37" s="1" t="s">
        <v>562</v>
      </c>
      <c r="T37" s="1">
        <f>VLOOKUP(C37,'a (OLD)'!C37:E119,3,FALSE)</f>
        <v>22133.919055620088</v>
      </c>
      <c r="V37" s="1">
        <v>20551</v>
      </c>
      <c r="W37" s="1" t="s">
        <v>591</v>
      </c>
      <c r="X37" s="1">
        <v>1.1999999999999999E-3</v>
      </c>
      <c r="Y37" s="1" t="s">
        <v>592</v>
      </c>
      <c r="Z37" s="1">
        <v>5</v>
      </c>
    </row>
    <row r="38" spans="1:26">
      <c r="A38" s="1" t="s">
        <v>577</v>
      </c>
      <c r="B38" s="2" t="s">
        <v>133</v>
      </c>
      <c r="C38" s="270">
        <v>52797.4277</v>
      </c>
      <c r="D38" s="55">
        <v>5.0000000000000001E-4</v>
      </c>
      <c r="E38" s="1">
        <f t="shared" si="1"/>
        <v>152163.17903965371</v>
      </c>
      <c r="F38" s="1">
        <f t="shared" si="0"/>
        <v>152163</v>
      </c>
      <c r="G38" s="1">
        <f t="shared" si="2"/>
        <v>6.2123000003339257E-2</v>
      </c>
      <c r="S38" s="1" t="s">
        <v>562</v>
      </c>
      <c r="T38" s="1">
        <f>VLOOKUP(C38,'a (OLD)'!C38:E120,3,FALSE)</f>
        <v>22136.920966398542</v>
      </c>
      <c r="V38" s="1">
        <v>20554</v>
      </c>
      <c r="W38" s="1" t="s">
        <v>593</v>
      </c>
      <c r="X38" s="1">
        <v>1.9E-3</v>
      </c>
      <c r="Y38" s="1">
        <v>4.0000000000000002E-4</v>
      </c>
      <c r="Z38" s="1">
        <v>6</v>
      </c>
    </row>
    <row r="39" spans="1:26">
      <c r="A39" s="1" t="s">
        <v>577</v>
      </c>
      <c r="B39" s="2" t="s">
        <v>133</v>
      </c>
      <c r="C39" s="270">
        <v>52805.405200000001</v>
      </c>
      <c r="D39" s="55">
        <v>8.0000000000000004E-4</v>
      </c>
      <c r="E39" s="1">
        <f t="shared" si="1"/>
        <v>152186.17034460299</v>
      </c>
      <c r="F39" s="1">
        <f t="shared" si="0"/>
        <v>152186</v>
      </c>
      <c r="G39" s="1">
        <f t="shared" si="2"/>
        <v>5.9106000000610948E-2</v>
      </c>
      <c r="S39" s="1" t="s">
        <v>562</v>
      </c>
      <c r="T39" s="1">
        <f>VLOOKUP(C39,'a (OLD)'!C39:E121,3,FALSE)</f>
        <v>22159.912271347835</v>
      </c>
      <c r="V39" s="1">
        <v>20557</v>
      </c>
      <c r="W39" s="1" t="s">
        <v>594</v>
      </c>
      <c r="X39" s="1" t="s">
        <v>595</v>
      </c>
      <c r="Y39" s="1" t="s">
        <v>587</v>
      </c>
      <c r="Z39" s="1">
        <v>6</v>
      </c>
    </row>
    <row r="40" spans="1:26">
      <c r="A40" s="1" t="s">
        <v>576</v>
      </c>
      <c r="B40" s="2" t="s">
        <v>133</v>
      </c>
      <c r="C40" s="270">
        <v>52824.319100000001</v>
      </c>
      <c r="D40" s="55">
        <v>5.9999999999999995E-4</v>
      </c>
      <c r="E40" s="1">
        <f t="shared" si="1"/>
        <v>152240.68055991863</v>
      </c>
      <c r="F40" s="1">
        <f t="shared" si="0"/>
        <v>152240.5</v>
      </c>
      <c r="G40" s="1">
        <f t="shared" si="2"/>
        <v>6.2650500003655907E-2</v>
      </c>
      <c r="S40" s="1" t="s">
        <v>562</v>
      </c>
      <c r="T40" s="1">
        <f>VLOOKUP(C40,'a (OLD)'!C40:E122,3,FALSE)</f>
        <v>22214.422486663458</v>
      </c>
      <c r="V40" s="1">
        <v>20631.5</v>
      </c>
      <c r="W40" s="1" t="s">
        <v>596</v>
      </c>
      <c r="X40" s="1">
        <v>2.8999999999999998E-3</v>
      </c>
      <c r="Y40" s="1">
        <v>1.8E-3</v>
      </c>
      <c r="Z40" s="1">
        <v>5</v>
      </c>
    </row>
    <row r="41" spans="1:26">
      <c r="A41" s="1" t="s">
        <v>579</v>
      </c>
      <c r="B41" s="2" t="s">
        <v>126</v>
      </c>
      <c r="C41" s="270">
        <v>53020.351799999997</v>
      </c>
      <c r="D41" s="55">
        <v>1.6000000000000001E-3</v>
      </c>
      <c r="E41" s="1">
        <f t="shared" si="1"/>
        <v>152805.65048605247</v>
      </c>
      <c r="F41" s="1">
        <f t="shared" si="0"/>
        <v>152805.5</v>
      </c>
      <c r="G41" s="1">
        <f t="shared" si="2"/>
        <v>5.2215499999874737E-2</v>
      </c>
      <c r="S41" s="1" t="s">
        <v>88</v>
      </c>
      <c r="T41" s="1">
        <f>VLOOKUP(C41,'a (OLD)'!C41:E123,3,FALSE)</f>
        <v>22779.392412797304</v>
      </c>
      <c r="V41" s="1">
        <v>21196.5</v>
      </c>
      <c r="W41" s="1" t="s">
        <v>597</v>
      </c>
      <c r="X41" s="1">
        <v>1.4E-3</v>
      </c>
      <c r="Y41" s="1">
        <v>2.8E-3</v>
      </c>
      <c r="Z41" s="1">
        <v>7</v>
      </c>
    </row>
    <row r="42" spans="1:26">
      <c r="A42" s="1" t="s">
        <v>579</v>
      </c>
      <c r="B42" s="2" t="s">
        <v>126</v>
      </c>
      <c r="C42" s="270">
        <v>53021.3986</v>
      </c>
      <c r="D42" s="55">
        <v>5.0000000000000001E-4</v>
      </c>
      <c r="E42" s="1">
        <f t="shared" si="1"/>
        <v>152808.66738332869</v>
      </c>
      <c r="F42" s="1">
        <f t="shared" si="0"/>
        <v>152808.5</v>
      </c>
      <c r="G42" s="1">
        <f t="shared" si="2"/>
        <v>5.8078500005649403E-2</v>
      </c>
      <c r="S42" s="1" t="s">
        <v>88</v>
      </c>
      <c r="T42" s="1">
        <f>VLOOKUP(C42,'a (OLD)'!C42:E124,3,FALSE)</f>
        <v>22782.409310073519</v>
      </c>
      <c r="V42" s="1">
        <v>21199.5</v>
      </c>
      <c r="W42" s="1" t="s">
        <v>598</v>
      </c>
      <c r="X42" s="1" t="s">
        <v>599</v>
      </c>
      <c r="Y42" s="1" t="s">
        <v>600</v>
      </c>
      <c r="Z42" s="1">
        <v>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BL246"/>
  <sheetViews>
    <sheetView workbookViewId="0">
      <pane xSplit="14" ySplit="22" topLeftCell="O47" activePane="bottomRight" state="frozen"/>
      <selection pane="topRight" activeCell="O1" sqref="O1"/>
      <selection pane="bottomLeft" activeCell="A23" sqref="A23"/>
      <selection pane="bottomRight" activeCell="A34" sqref="A34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1</v>
      </c>
      <c r="F1" s="7">
        <f>AB8</f>
        <v>37.956302616835906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7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 ht="12.95" customHeight="1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 ht="12.95" customHeight="1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 ht="12.95" customHeight="1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 ht="12.95" customHeight="1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 ht="12.95" customHeight="1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2.95" customHeight="1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2.95" customHeight="1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 ht="12.95" customHeight="1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2.95" customHeight="1">
      <c r="A11" t="s">
        <v>56</v>
      </c>
      <c r="B11" s="222"/>
      <c r="C11" s="61">
        <f ca="1">INTERCEPT(INDIRECT($E$9):G992,INDIRECT($D$9):F992)</f>
        <v>3.0380559835149777E-2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SUM(AE21:AE962)</f>
        <v>0.44869878223707726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 ht="12.95" customHeight="1">
      <c r="A12" t="s">
        <v>60</v>
      </c>
      <c r="B12" s="222"/>
      <c r="C12" s="61">
        <f ca="1">SLOPE(INDIRECT($E$9):G992,INDIRECT($D$9):F992)</f>
        <v>-2.0861016713033967E-6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si="7"/>
        <v>3.5616671182428781</v>
      </c>
      <c r="BF12" s="1">
        <f t="shared" si="7"/>
        <v>3.5616673993972743</v>
      </c>
      <c r="BG12" s="1">
        <f t="shared" si="7"/>
        <v>3.5616652038689254</v>
      </c>
      <c r="BH12" s="1">
        <f t="shared" si="7"/>
        <v>3.5616823487576035</v>
      </c>
      <c r="BI12" s="1">
        <f t="shared" si="7"/>
        <v>3.561548467751134</v>
      </c>
      <c r="BJ12" s="1">
        <f t="shared" si="7"/>
        <v>3.5625941308059792</v>
      </c>
      <c r="BK12" s="1">
        <f t="shared" si="7"/>
        <v>3.5544399784834004</v>
      </c>
      <c r="BL12" s="1">
        <f t="shared" si="8"/>
        <v>3.6188656418053342</v>
      </c>
    </row>
    <row r="13" spans="1:64" ht="12.95" customHeight="1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7"/>
        <v>3.6314992372764672</v>
      </c>
      <c r="BF13" s="1">
        <f t="shared" si="7"/>
        <v>3.6314994992980378</v>
      </c>
      <c r="BG13" s="1">
        <f t="shared" si="7"/>
        <v>3.6314973820305019</v>
      </c>
      <c r="BH13" s="1">
        <f t="shared" si="7"/>
        <v>3.6315144906972812</v>
      </c>
      <c r="BI13" s="1">
        <f t="shared" si="7"/>
        <v>3.6313762478815126</v>
      </c>
      <c r="BJ13" s="1">
        <f t="shared" si="7"/>
        <v>3.6324935803654319</v>
      </c>
      <c r="BK13" s="1">
        <f t="shared" si="7"/>
        <v>3.623481751343848</v>
      </c>
      <c r="BL13" s="1">
        <f t="shared" si="8"/>
        <v>3.6974936227009305</v>
      </c>
    </row>
    <row r="14" spans="1:64" ht="12.95" customHeight="1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7"/>
        <v>3.7016188814792192</v>
      </c>
      <c r="BF14" s="1">
        <f t="shared" si="7"/>
        <v>3.7016191109844887</v>
      </c>
      <c r="BG14" s="1">
        <f t="shared" si="7"/>
        <v>3.7016171795571546</v>
      </c>
      <c r="BH14" s="1">
        <f t="shared" si="7"/>
        <v>3.7016334337734658</v>
      </c>
      <c r="BI14" s="1">
        <f t="shared" si="7"/>
        <v>3.7014966491472889</v>
      </c>
      <c r="BJ14" s="1">
        <f t="shared" si="7"/>
        <v>3.7026481036204184</v>
      </c>
      <c r="BK14" s="1">
        <f t="shared" si="7"/>
        <v>3.692980856502488</v>
      </c>
      <c r="BL14" s="1">
        <f t="shared" si="8"/>
        <v>3.7761216035965268</v>
      </c>
    </row>
    <row r="15" spans="1:64" ht="12.95" customHeight="1">
      <c r="A15" s="35" t="s">
        <v>77</v>
      </c>
      <c r="B15" s="222"/>
      <c r="C15" s="71">
        <f ca="1">(C7+C11)+(C8+C12)*INT(MAX(F21:F3533))</f>
        <v>59728.851915477615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7"/>
        <v>3.7720674239240219</v>
      </c>
      <c r="BF15" s="1">
        <f t="shared" si="7"/>
        <v>3.7720676129799759</v>
      </c>
      <c r="BG15" s="1">
        <f t="shared" si="7"/>
        <v>3.7720659441680762</v>
      </c>
      <c r="BH15" s="1">
        <f t="shared" si="7"/>
        <v>3.7720806749732767</v>
      </c>
      <c r="BI15" s="1">
        <f t="shared" si="7"/>
        <v>3.7719506498380686</v>
      </c>
      <c r="BJ15" s="1">
        <f t="shared" si="7"/>
        <v>3.7730987759277119</v>
      </c>
      <c r="BK15" s="1">
        <f t="shared" si="7"/>
        <v>3.7629937028791876</v>
      </c>
      <c r="BL15" s="1">
        <f t="shared" si="8"/>
        <v>3.8547495844921227</v>
      </c>
    </row>
    <row r="16" spans="1:64" ht="12.95" customHeight="1">
      <c r="A16" s="35" t="s">
        <v>86</v>
      </c>
      <c r="B16" s="222"/>
      <c r="C16" s="71">
        <f ca="1">+C8+C12</f>
        <v>0.34696805389832869</v>
      </c>
      <c r="E16" s="49" t="s">
        <v>87</v>
      </c>
      <c r="F16" s="183">
        <f ca="1">NOW()+15018.5+$C$5/24</f>
        <v>60368.639888078702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7"/>
        <v>3.8428864437710146</v>
      </c>
      <c r="BF16" s="1">
        <f t="shared" si="7"/>
        <v>3.8428865899386433</v>
      </c>
      <c r="BG16" s="1">
        <f t="shared" si="7"/>
        <v>3.8428852258392094</v>
      </c>
      <c r="BH16" s="1">
        <f t="shared" si="7"/>
        <v>3.8428979562653414</v>
      </c>
      <c r="BI16" s="1">
        <f t="shared" si="7"/>
        <v>3.8427791551812649</v>
      </c>
      <c r="BJ16" s="1">
        <f t="shared" si="7"/>
        <v>3.8438882778155565</v>
      </c>
      <c r="BK16" s="1">
        <f t="shared" si="7"/>
        <v>3.8335735248969742</v>
      </c>
      <c r="BL16" s="1">
        <f t="shared" si="8"/>
        <v>3.933377565387719</v>
      </c>
    </row>
    <row r="17" spans="1:64" ht="12.95" customHeight="1">
      <c r="A17" s="49" t="s">
        <v>90</v>
      </c>
      <c r="B17" s="222"/>
      <c r="C17">
        <f>COUNT(C21:C2191)</f>
        <v>125</v>
      </c>
      <c r="E17" s="49" t="s">
        <v>91</v>
      </c>
      <c r="F17" s="61">
        <f ca="1">ROUND(2*(F16-$C$7)/$C$8,0)/2+F15</f>
        <v>22679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7"/>
        <v>3.9141177023316001</v>
      </c>
      <c r="BF17" s="1">
        <f t="shared" si="7"/>
        <v>3.9141178079191055</v>
      </c>
      <c r="BG17" s="1">
        <f t="shared" si="7"/>
        <v>3.9141167566813384</v>
      </c>
      <c r="BH17" s="1">
        <f t="shared" si="7"/>
        <v>3.9141272229378141</v>
      </c>
      <c r="BI17" s="1">
        <f t="shared" si="7"/>
        <v>3.9140230243206302</v>
      </c>
      <c r="BJ17" s="1">
        <f t="shared" si="7"/>
        <v>3.9150608638704907</v>
      </c>
      <c r="BK17" s="1">
        <f t="shared" si="7"/>
        <v>3.9047700535372187</v>
      </c>
      <c r="BL17" s="1">
        <f t="shared" si="8"/>
        <v>4.0120055462833148</v>
      </c>
    </row>
    <row r="18" spans="1:64" ht="12.95" customHeight="1">
      <c r="A18" s="35" t="s">
        <v>93</v>
      </c>
      <c r="B18" s="222"/>
      <c r="C18" s="186">
        <f ca="1">+C15</f>
        <v>59728.851915477615</v>
      </c>
      <c r="D18" s="187">
        <f ca="1">+C16</f>
        <v>0.34696805389832869</v>
      </c>
      <c r="E18" s="49" t="s">
        <v>94</v>
      </c>
      <c r="F18" s="51">
        <f ca="1">ROUND(2*(F16-$C$15)/$C$16,0)/2+F15</f>
        <v>1845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ref="BE18:BK20" si="10">$BL18+$AB$7*SIN(BF18)</f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 ht="12.95" customHeight="1">
      <c r="E19" s="49" t="s">
        <v>98</v>
      </c>
      <c r="F19" s="86">
        <f ca="1">+$C$15+$C$16*F18-15018.5-$C$5/24</f>
        <v>45350.903808253366</v>
      </c>
      <c r="O19" s="223" t="s">
        <v>100</v>
      </c>
      <c r="P19" s="224"/>
      <c r="Q19" s="225">
        <f>MAX(Q21:Q1655)-MIN(Q21:Q369)</f>
        <v>15708.211700000145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9" t="s">
        <v>337</v>
      </c>
      <c r="M20" s="19" t="s">
        <v>338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 ht="12.95" customHeight="1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M21" s="1">
        <f>+G21</f>
        <v>-4.7618680000596214E-2</v>
      </c>
      <c r="O21" s="1">
        <f t="shared" ref="O21:O52" ca="1" si="14">+C$11+C$12*$F21</f>
        <v>8.1360712478462188E-2</v>
      </c>
      <c r="P21" s="1">
        <f t="shared" ref="P21:P52" si="15">+D$11+D$12*F21+D$13*F21^2</f>
        <v>-9.2718839909760833E-2</v>
      </c>
      <c r="Q21" s="271">
        <f t="shared" ref="Q21:Q52" si="16">+C21-15018.5</f>
        <v>29002.285199999998</v>
      </c>
      <c r="S21" s="2">
        <v>1</v>
      </c>
      <c r="X21" s="1">
        <f>AB21</f>
        <v>-9.0364881695181143E-2</v>
      </c>
      <c r="Z21" s="1">
        <f t="shared" ref="Z21:Z52" si="17">F21</f>
        <v>-24438</v>
      </c>
      <c r="AA21" s="1">
        <f t="shared" ref="AA21:AA52" si="18">AB$3+AB$4*Z21+AB$5*Z21^2+AH21</f>
        <v>-4.9972638215175898E-2</v>
      </c>
      <c r="AB21" s="1">
        <f t="shared" ref="AB21:AB52" si="19">G21-AH21</f>
        <v>-9.0364881695181143E-2</v>
      </c>
      <c r="AC21" s="1">
        <f t="shared" ref="AC21:AC52" si="20">+G21-P21</f>
        <v>4.5100159909164619E-2</v>
      </c>
      <c r="AE21" s="1">
        <f t="shared" ref="AE21:AE52" si="21">+(G21-AA21)^2*S21</f>
        <v>5.5411192759871719E-6</v>
      </c>
      <c r="AF21" s="1">
        <f>IF(S21&lt;&gt;0,G21-P21,-9999)</f>
        <v>4.5100159909164619E-2</v>
      </c>
      <c r="AG21" s="2"/>
      <c r="AH21" s="1">
        <f t="shared" ref="AH21:AH52" si="22">$AB$6*($AB$11/AI21*AJ21+$AB$12)</f>
        <v>4.2746201694584936E-2</v>
      </c>
      <c r="AI21" s="1">
        <f t="shared" ref="AI21:AI52" si="23">1+$AB$7*COS(AL21)</f>
        <v>0.85991199150779829</v>
      </c>
      <c r="AJ21" s="1">
        <f t="shared" ref="AJ21:AJ52" si="24">SIN(AL21+RADIANS($AB$9))</f>
        <v>0.72014798347862108</v>
      </c>
      <c r="AK21" s="1">
        <f t="shared" ref="AK21:AK52" si="25">$AB$7*SIN(AL21)</f>
        <v>6.76678723195404E-3</v>
      </c>
      <c r="AL21" s="1">
        <f t="shared" ref="AL21:AL52" si="26">2*ATAN(AM21)</f>
        <v>3.0933263403688485</v>
      </c>
      <c r="AM21" s="1">
        <f t="shared" ref="AM21:AM52" si="27">SQRT((1+$AB$7)/(1-$AB$7))*TAN(AN21/2)</f>
        <v>41.428722822440179</v>
      </c>
      <c r="AN21" s="1">
        <f t="shared" ref="AN21:AT30" si="28">$AU21+$AB$7*SIN(AO21)</f>
        <v>3.0860110377546848</v>
      </c>
      <c r="AO21" s="1">
        <f t="shared" si="28"/>
        <v>3.0860109707876981</v>
      </c>
      <c r="AP21" s="1">
        <f t="shared" si="28"/>
        <v>3.0860114490045771</v>
      </c>
      <c r="AQ21" s="1">
        <f t="shared" si="28"/>
        <v>3.0860080340173623</v>
      </c>
      <c r="AR21" s="1">
        <f t="shared" si="28"/>
        <v>3.0860324207159229</v>
      </c>
      <c r="AS21" s="1">
        <f t="shared" si="28"/>
        <v>3.0858582726125765</v>
      </c>
      <c r="AT21" s="1">
        <f t="shared" si="28"/>
        <v>3.0871018466356319</v>
      </c>
      <c r="AU21" s="1">
        <f t="shared" ref="AU21:AU52" si="29">RADIANS($AB$9)+$AB$18*(F21-AB$15)</f>
        <v>3.078219645167215</v>
      </c>
      <c r="AW21" s="1">
        <v>-16500</v>
      </c>
      <c r="AX21" s="1">
        <f t="shared" ref="AX21:AX63" si="30">AB$3+AB$4*AW21+AB$5*AW21^2+AZ21</f>
        <v>2.5103978509847608E-2</v>
      </c>
      <c r="AY21" s="1">
        <f t="shared" ref="AY21:AY63" si="31">AB$3+AB$4*AW21+AB$5*AW21^2</f>
        <v>-3.0808183166216314E-2</v>
      </c>
      <c r="AZ21" s="1">
        <f t="shared" ref="AZ21:AZ63" si="32">$AB$6*($AB$11/BA21*BB21+$AB$12)</f>
        <v>5.5912161676063922E-2</v>
      </c>
      <c r="BA21" s="1">
        <f t="shared" ref="BA21:BA63" si="33">1+$AB$7*COS(BC21)</f>
        <v>0.91767974476261993</v>
      </c>
      <c r="BB21" s="1">
        <f t="shared" ref="BB21:BB63" si="34">SIN(BC21+RADIANS($AB$9))</f>
        <v>0.97479459880395936</v>
      </c>
      <c r="BC21" s="1">
        <f t="shared" ref="BC21:BC63" si="35">2*ATAN(BD21)</f>
        <v>-2.1980804272409209</v>
      </c>
      <c r="BD21" s="1">
        <f t="shared" ref="BD21:BD63" si="36">SQRT((1+$AB$7)/(1-$AB$7))*TAN(BE21/2)</f>
        <v>-1.960103604932586</v>
      </c>
      <c r="BE21" s="1">
        <f t="shared" ref="BE21:BK24" si="37">$BL21+$AB$7*SIN(BF21)</f>
        <v>4.2040034964480668</v>
      </c>
      <c r="BF21" s="1">
        <f t="shared" si="37"/>
        <v>4.204003508283999</v>
      </c>
      <c r="BG21" s="1">
        <f t="shared" si="37"/>
        <v>4.204003334914078</v>
      </c>
      <c r="BH21" s="1">
        <f t="shared" si="37"/>
        <v>4.2040058744008979</v>
      </c>
      <c r="BI21" s="1">
        <f t="shared" si="37"/>
        <v>4.2039686776788026</v>
      </c>
      <c r="BJ21" s="1">
        <f t="shared" si="37"/>
        <v>4.2045137590599717</v>
      </c>
      <c r="BK21" s="1">
        <f t="shared" si="37"/>
        <v>4.1965786980846023</v>
      </c>
      <c r="BL21" s="1">
        <f t="shared" ref="BL21:BL63" si="38">RADIANS($AB$9)+$AB$18*(AW21-AB$15)</f>
        <v>4.3265174698657001</v>
      </c>
    </row>
    <row r="22" spans="1:64" ht="12.95" customHeight="1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M22" s="1">
        <f>+G22</f>
        <v>-1.2342259993602056E-2</v>
      </c>
      <c r="O22" s="1">
        <f t="shared" ca="1" si="14"/>
        <v>7.4900055602435567E-2</v>
      </c>
      <c r="P22" s="1">
        <f t="shared" si="15"/>
        <v>-6.6493689587975302E-2</v>
      </c>
      <c r="Q22" s="271">
        <f t="shared" si="16"/>
        <v>30076.887000000002</v>
      </c>
      <c r="S22" s="2">
        <v>1</v>
      </c>
      <c r="X22" s="1">
        <f>AB22</f>
        <v>-6.8411578323737926E-2</v>
      </c>
      <c r="Z22" s="1">
        <f t="shared" si="17"/>
        <v>-21341</v>
      </c>
      <c r="AA22" s="1">
        <f t="shared" si="18"/>
        <v>-1.0424371257839432E-2</v>
      </c>
      <c r="AB22" s="1">
        <f t="shared" si="19"/>
        <v>-6.8411578323737926E-2</v>
      </c>
      <c r="AC22" s="1">
        <f t="shared" si="20"/>
        <v>5.4151429594373246E-2</v>
      </c>
      <c r="AE22" s="1">
        <f t="shared" si="21"/>
        <v>3.678297202765156E-6</v>
      </c>
      <c r="AF22" s="1">
        <f>IF(S22&lt;&gt;0,G22-P22,-9999)</f>
        <v>5.4151429594373246E-2</v>
      </c>
      <c r="AG22" s="2"/>
      <c r="AH22" s="1">
        <f t="shared" si="22"/>
        <v>5.606931833013587E-2</v>
      </c>
      <c r="AI22" s="1">
        <f t="shared" si="23"/>
        <v>0.8670662354810279</v>
      </c>
      <c r="AJ22" s="1">
        <f t="shared" si="24"/>
        <v>0.92335732976007145</v>
      </c>
      <c r="AK22" s="1">
        <f t="shared" si="25"/>
        <v>-4.4710779277129291E-2</v>
      </c>
      <c r="AL22" s="1">
        <f t="shared" si="26"/>
        <v>-2.8171396465024534</v>
      </c>
      <c r="AM22" s="1">
        <f t="shared" si="27"/>
        <v>-6.1100502624780226</v>
      </c>
      <c r="AN22" s="1">
        <f t="shared" si="28"/>
        <v>3.5141854125833842</v>
      </c>
      <c r="AO22" s="1">
        <f t="shared" si="28"/>
        <v>3.5141856967252352</v>
      </c>
      <c r="AP22" s="1">
        <f t="shared" si="28"/>
        <v>3.5141835215310344</v>
      </c>
      <c r="AQ22" s="1">
        <f t="shared" si="28"/>
        <v>3.5142001733659605</v>
      </c>
      <c r="AR22" s="1">
        <f t="shared" si="28"/>
        <v>3.5140727007928216</v>
      </c>
      <c r="AS22" s="1">
        <f t="shared" si="28"/>
        <v>3.5150486865376438</v>
      </c>
      <c r="AT22" s="1">
        <f t="shared" si="28"/>
        <v>3.5075855286093205</v>
      </c>
      <c r="AU22" s="1">
        <f t="shared" si="29"/>
        <v>3.5652413588345375</v>
      </c>
      <c r="AW22" s="1">
        <v>-16000</v>
      </c>
      <c r="AX22" s="1">
        <f t="shared" si="30"/>
        <v>2.6766424249530914E-2</v>
      </c>
      <c r="AY22" s="1">
        <f t="shared" si="31"/>
        <v>-2.749127779318055E-2</v>
      </c>
      <c r="AZ22" s="1">
        <f t="shared" si="32"/>
        <v>5.4257702042711464E-2</v>
      </c>
      <c r="BA22" s="1">
        <f t="shared" si="33"/>
        <v>0.9256816611121419</v>
      </c>
      <c r="BB22" s="1">
        <f t="shared" si="34"/>
        <v>0.95714849232415522</v>
      </c>
      <c r="BC22" s="1">
        <f t="shared" si="35"/>
        <v>-2.1292718389697187</v>
      </c>
      <c r="BD22" s="1">
        <f t="shared" si="36"/>
        <v>-1.8039842605194047</v>
      </c>
      <c r="BE22" s="1">
        <f t="shared" si="37"/>
        <v>4.2779240989751326</v>
      </c>
      <c r="BF22" s="1">
        <f t="shared" si="37"/>
        <v>4.2779241039146729</v>
      </c>
      <c r="BG22" s="1">
        <f t="shared" si="37"/>
        <v>4.2779240202437281</v>
      </c>
      <c r="BH22" s="1">
        <f t="shared" si="37"/>
        <v>4.2779254375491513</v>
      </c>
      <c r="BI22" s="1">
        <f t="shared" si="37"/>
        <v>4.2779014303411635</v>
      </c>
      <c r="BJ22" s="1">
        <f t="shared" si="37"/>
        <v>4.2783082472926663</v>
      </c>
      <c r="BK22" s="1">
        <f t="shared" si="37"/>
        <v>4.2714619598266204</v>
      </c>
      <c r="BL22" s="1">
        <f t="shared" si="38"/>
        <v>4.4051454507612959</v>
      </c>
    </row>
    <row r="23" spans="1:64" ht="12.95" customHeight="1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-17117.435523414188</v>
      </c>
      <c r="F23" s="226">
        <f t="shared" si="12"/>
        <v>-17117.5</v>
      </c>
      <c r="G23" s="1">
        <f t="shared" si="13"/>
        <v>2.237145000253804E-2</v>
      </c>
      <c r="M23" s="1">
        <f>+G23</f>
        <v>2.237145000253804E-2</v>
      </c>
      <c r="O23" s="1">
        <f t="shared" ca="1" si="14"/>
        <v>6.6089405193685669E-2</v>
      </c>
      <c r="P23" s="1">
        <f t="shared" si="15"/>
        <v>-3.4999872621872416E-2</v>
      </c>
      <c r="Q23" s="271">
        <f t="shared" si="16"/>
        <v>31542.350100000003</v>
      </c>
      <c r="S23" s="2">
        <v>1</v>
      </c>
      <c r="X23" s="1">
        <f>AB23</f>
        <v>-3.5148735099744255E-2</v>
      </c>
      <c r="Z23" s="1">
        <f t="shared" si="17"/>
        <v>-17117.5</v>
      </c>
      <c r="AA23" s="1">
        <f t="shared" si="18"/>
        <v>2.2520312480409879E-2</v>
      </c>
      <c r="AB23" s="1">
        <f t="shared" si="19"/>
        <v>-3.5148735099744255E-2</v>
      </c>
      <c r="AC23" s="1">
        <f t="shared" si="20"/>
        <v>5.7371322624410456E-2</v>
      </c>
      <c r="AE23" s="1">
        <f t="shared" si="21"/>
        <v>2.2160037318143735E-8</v>
      </c>
      <c r="AF23" s="1">
        <f>IF(S23&lt;&gt;0,G23-P23,-9999)</f>
        <v>5.7371322624410456E-2</v>
      </c>
      <c r="AG23" s="2"/>
      <c r="AH23" s="1">
        <f t="shared" si="22"/>
        <v>5.7520185102282295E-2</v>
      </c>
      <c r="AI23" s="1">
        <f t="shared" si="23"/>
        <v>0.90850687469119806</v>
      </c>
      <c r="AJ23" s="1">
        <f t="shared" si="24"/>
        <v>0.98999153507200099</v>
      </c>
      <c r="AK23" s="1">
        <f t="shared" si="25"/>
        <v>-0.10629885960809539</v>
      </c>
      <c r="AL23" s="1">
        <f t="shared" si="26"/>
        <v>-2.2814787562133141</v>
      </c>
      <c r="AM23" s="1">
        <f t="shared" si="27"/>
        <v>-2.1801218780902278</v>
      </c>
      <c r="AN23" s="1">
        <f t="shared" si="28"/>
        <v>4.1135644724713458</v>
      </c>
      <c r="AO23" s="1">
        <f t="shared" si="28"/>
        <v>4.1135645004897139</v>
      </c>
      <c r="AP23" s="1">
        <f t="shared" si="28"/>
        <v>4.1135641460769818</v>
      </c>
      <c r="AQ23" s="1">
        <f t="shared" si="28"/>
        <v>4.1135686291634048</v>
      </c>
      <c r="AR23" s="1">
        <f t="shared" si="28"/>
        <v>4.1135119232579536</v>
      </c>
      <c r="AS23" s="1">
        <f t="shared" si="28"/>
        <v>4.1142295355094296</v>
      </c>
      <c r="AT23" s="1">
        <f t="shared" si="28"/>
        <v>4.1052030444804188</v>
      </c>
      <c r="AU23" s="1">
        <f t="shared" si="29"/>
        <v>4.2294119134596384</v>
      </c>
      <c r="AW23" s="1">
        <v>-15500</v>
      </c>
      <c r="AX23" s="1">
        <f t="shared" si="30"/>
        <v>2.8044684721991404E-2</v>
      </c>
      <c r="AY23" s="1">
        <f t="shared" si="31"/>
        <v>-2.4243432964090962E-2</v>
      </c>
      <c r="AZ23" s="1">
        <f t="shared" si="32"/>
        <v>5.2288117686082367E-2</v>
      </c>
      <c r="BA23" s="1">
        <f t="shared" si="33"/>
        <v>0.93418861497622663</v>
      </c>
      <c r="BB23" s="1">
        <f t="shared" si="34"/>
        <v>0.93453249421214724</v>
      </c>
      <c r="BC23" s="1">
        <f t="shared" si="35"/>
        <v>-2.0592250174110718</v>
      </c>
      <c r="BD23" s="1">
        <f t="shared" si="36"/>
        <v>-1.6637829167366154</v>
      </c>
      <c r="BE23" s="1">
        <f t="shared" si="37"/>
        <v>4.3525068227598211</v>
      </c>
      <c r="BF23" s="1">
        <f t="shared" si="37"/>
        <v>4.3525068244167215</v>
      </c>
      <c r="BG23" s="1">
        <f t="shared" si="37"/>
        <v>4.352506790870434</v>
      </c>
      <c r="BH23" s="1">
        <f t="shared" si="37"/>
        <v>4.3525074700629638</v>
      </c>
      <c r="BI23" s="1">
        <f t="shared" si="37"/>
        <v>4.3524937190784723</v>
      </c>
      <c r="BJ23" s="1">
        <f t="shared" si="37"/>
        <v>4.3527722205556323</v>
      </c>
      <c r="BK23" s="1">
        <f t="shared" si="37"/>
        <v>4.3471712752410898</v>
      </c>
      <c r="BL23" s="1">
        <f t="shared" si="38"/>
        <v>4.4837734316568918</v>
      </c>
    </row>
    <row r="24" spans="1:64" ht="12.95" customHeight="1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-16069.420844110675</v>
      </c>
      <c r="F24" s="226">
        <f t="shared" si="12"/>
        <v>-16069.5</v>
      </c>
      <c r="G24" s="1">
        <f t="shared" si="13"/>
        <v>2.7464730002975557E-2</v>
      </c>
      <c r="M24" s="1">
        <f>+G24</f>
        <v>2.7464730002975557E-2</v>
      </c>
      <c r="O24" s="1">
        <f t="shared" ca="1" si="14"/>
        <v>6.390317064215971E-2</v>
      </c>
      <c r="P24" s="1">
        <f t="shared" si="15"/>
        <v>-2.7948195091613059E-2</v>
      </c>
      <c r="Q24" s="271">
        <f t="shared" si="16"/>
        <v>31905.979899999998</v>
      </c>
      <c r="S24" s="2">
        <v>1</v>
      </c>
      <c r="X24" s="1">
        <f>AB24</f>
        <v>-2.704182052107669E-2</v>
      </c>
      <c r="Z24" s="1">
        <f t="shared" si="17"/>
        <v>-16069.5</v>
      </c>
      <c r="AA24" s="1">
        <f t="shared" si="18"/>
        <v>2.6558355432439187E-2</v>
      </c>
      <c r="AB24" s="1">
        <f t="shared" si="19"/>
        <v>-2.704182052107669E-2</v>
      </c>
      <c r="AC24" s="1">
        <f t="shared" si="20"/>
        <v>5.5412925094588616E-2</v>
      </c>
      <c r="AE24" s="1">
        <f t="shared" si="21"/>
        <v>8.2151486211498844E-7</v>
      </c>
      <c r="AF24" s="1">
        <f>IF(S24&lt;&gt;0,G24-P24,-9999)</f>
        <v>5.5412925094588616E-2</v>
      </c>
      <c r="AG24" s="2"/>
      <c r="AH24" s="1">
        <f t="shared" si="22"/>
        <v>5.4506550524052247E-2</v>
      </c>
      <c r="AI24" s="1">
        <f t="shared" si="23"/>
        <v>0.92453894188482832</v>
      </c>
      <c r="AJ24" s="1">
        <f t="shared" si="24"/>
        <v>0.95989472005072063</v>
      </c>
      <c r="AK24" s="1">
        <f t="shared" si="25"/>
        <v>-0.11822042226659651</v>
      </c>
      <c r="AL24" s="1">
        <f t="shared" si="26"/>
        <v>-2.1389083562024638</v>
      </c>
      <c r="AM24" s="1">
        <f t="shared" si="27"/>
        <v>-1.8246627623065961</v>
      </c>
      <c r="AN24" s="1">
        <f t="shared" si="28"/>
        <v>4.2676104353783089</v>
      </c>
      <c r="AO24" s="1">
        <f t="shared" si="28"/>
        <v>4.2676104410199125</v>
      </c>
      <c r="AP24" s="1">
        <f t="shared" si="28"/>
        <v>4.2676103475296037</v>
      </c>
      <c r="AQ24" s="1">
        <f t="shared" si="28"/>
        <v>4.2676118968143726</v>
      </c>
      <c r="AR24" s="1">
        <f t="shared" si="28"/>
        <v>4.2675862233238595</v>
      </c>
      <c r="AS24" s="1">
        <f t="shared" si="28"/>
        <v>4.2680118421606057</v>
      </c>
      <c r="AT24" s="1">
        <f t="shared" si="28"/>
        <v>4.261004228134702</v>
      </c>
      <c r="AU24" s="1">
        <f t="shared" si="29"/>
        <v>4.394216161416808</v>
      </c>
      <c r="AW24" s="1">
        <v>-15000</v>
      </c>
      <c r="AX24" s="1">
        <f t="shared" si="30"/>
        <v>2.8940540168121413E-2</v>
      </c>
      <c r="AY24" s="1">
        <f t="shared" si="31"/>
        <v>-2.106464867894757E-2</v>
      </c>
      <c r="AZ24" s="1">
        <f t="shared" si="32"/>
        <v>5.0005188847068983E-2</v>
      </c>
      <c r="BA24" s="1">
        <f t="shared" si="33"/>
        <v>0.94318822043800099</v>
      </c>
      <c r="BB24" s="1">
        <f t="shared" si="34"/>
        <v>0.90677511869014882</v>
      </c>
      <c r="BC24" s="1">
        <f t="shared" si="35"/>
        <v>-1.9878530255834823</v>
      </c>
      <c r="BD24" s="1">
        <f t="shared" si="36"/>
        <v>-1.5367975757500392</v>
      </c>
      <c r="BE24" s="1">
        <f t="shared" si="37"/>
        <v>4.4277917061784775</v>
      </c>
      <c r="BF24" s="1">
        <f t="shared" si="37"/>
        <v>4.4277917065814165</v>
      </c>
      <c r="BG24" s="1">
        <f t="shared" si="37"/>
        <v>4.4277916963489661</v>
      </c>
      <c r="BH24" s="1">
        <f t="shared" si="37"/>
        <v>4.4277919561977095</v>
      </c>
      <c r="BI24" s="1">
        <f t="shared" si="37"/>
        <v>4.4277853575203512</v>
      </c>
      <c r="BJ24" s="1">
        <f t="shared" si="37"/>
        <v>4.4279529724518349</v>
      </c>
      <c r="BK24" s="1">
        <f t="shared" si="37"/>
        <v>4.4237246792725085</v>
      </c>
      <c r="BL24" s="1">
        <f t="shared" si="38"/>
        <v>4.5624014125524885</v>
      </c>
    </row>
    <row r="25" spans="1:64" ht="12.95" customHeight="1">
      <c r="A25" s="4" t="s">
        <v>129</v>
      </c>
      <c r="B25" s="102" t="s">
        <v>126</v>
      </c>
      <c r="C25" s="101">
        <v>47650.514999999999</v>
      </c>
      <c r="D25" s="101"/>
      <c r="E25" s="1">
        <f t="shared" si="11"/>
        <v>-13976.920607634993</v>
      </c>
      <c r="F25" s="226">
        <f t="shared" si="12"/>
        <v>-13977</v>
      </c>
      <c r="G25" s="1">
        <f t="shared" si="13"/>
        <v>2.7546780002012383E-2</v>
      </c>
      <c r="M25" s="1">
        <f>+G25</f>
        <v>2.7546780002012383E-2</v>
      </c>
      <c r="O25" s="1">
        <f t="shared" ca="1" si="14"/>
        <v>5.9538002894957351E-2</v>
      </c>
      <c r="P25" s="1">
        <f t="shared" si="15"/>
        <v>-1.4776052691992014E-2</v>
      </c>
      <c r="Q25" s="271">
        <f t="shared" si="16"/>
        <v>32632.014999999999</v>
      </c>
      <c r="S25" s="2">
        <v>0.1</v>
      </c>
      <c r="W25" s="1">
        <f>AB25</f>
        <v>-1.6827622653869181E-2</v>
      </c>
      <c r="Z25" s="1">
        <f t="shared" si="17"/>
        <v>-13977</v>
      </c>
      <c r="AA25" s="1">
        <f t="shared" si="18"/>
        <v>2.9598349963889551E-2</v>
      </c>
      <c r="AB25" s="1">
        <f t="shared" si="19"/>
        <v>-1.6827622653869181E-2</v>
      </c>
      <c r="AC25" s="1">
        <f t="shared" si="20"/>
        <v>4.23228326940044E-2</v>
      </c>
      <c r="AE25" s="1">
        <f t="shared" si="21"/>
        <v>4.2089393084766835E-7</v>
      </c>
      <c r="AG25" s="2"/>
      <c r="AH25" s="1">
        <f t="shared" si="22"/>
        <v>4.4374402655881565E-2</v>
      </c>
      <c r="AI25" s="1">
        <f t="shared" si="23"/>
        <v>0.96305895129468655</v>
      </c>
      <c r="AJ25" s="1">
        <f t="shared" si="24"/>
        <v>0.83330021211190308</v>
      </c>
      <c r="AK25" s="1">
        <f t="shared" si="25"/>
        <v>-0.13529892258737822</v>
      </c>
      <c r="AL25" s="1">
        <f t="shared" si="26"/>
        <v>-1.8373327638965518</v>
      </c>
      <c r="AM25" s="1">
        <f t="shared" si="27"/>
        <v>-1.3096363921872938</v>
      </c>
      <c r="AN25" s="1">
        <f t="shared" si="28"/>
        <v>4.5841741380819396</v>
      </c>
      <c r="AO25" s="1">
        <f t="shared" si="28"/>
        <v>4.5841741380841068</v>
      </c>
      <c r="AP25" s="1">
        <f t="shared" si="28"/>
        <v>4.5841741379632595</v>
      </c>
      <c r="AQ25" s="1">
        <f t="shared" si="28"/>
        <v>4.5841741447020645</v>
      </c>
      <c r="AR25" s="1">
        <f t="shared" si="28"/>
        <v>4.5841737689273998</v>
      </c>
      <c r="AS25" s="1">
        <f t="shared" si="28"/>
        <v>4.5841947248490991</v>
      </c>
      <c r="AT25" s="1">
        <f t="shared" si="28"/>
        <v>4.5830312263888793</v>
      </c>
      <c r="AU25" s="1">
        <f t="shared" si="29"/>
        <v>4.7232742614648782</v>
      </c>
      <c r="AW25" s="1">
        <v>-14500</v>
      </c>
      <c r="AX25" s="1">
        <f t="shared" si="30"/>
        <v>2.9457428922477814E-2</v>
      </c>
      <c r="AY25" s="1">
        <f t="shared" si="31"/>
        <v>-1.7954924937750343E-2</v>
      </c>
      <c r="AZ25" s="1">
        <f t="shared" si="32"/>
        <v>4.7412353860228157E-2</v>
      </c>
      <c r="BA25" s="1">
        <f t="shared" si="33"/>
        <v>0.95266346517606904</v>
      </c>
      <c r="BB25" s="1">
        <f t="shared" si="34"/>
        <v>0.87371465363956413</v>
      </c>
      <c r="BC25" s="1">
        <f t="shared" si="35"/>
        <v>-1.9150690495868041</v>
      </c>
      <c r="BD25" s="1">
        <f t="shared" si="36"/>
        <v>-1.4208882290416136</v>
      </c>
      <c r="BE25" s="1">
        <f t="shared" ref="BE25:BK25" si="39">$BL25+$AB$7*SIN(BF25)</f>
        <v>4.5038176143834283</v>
      </c>
      <c r="BF25" s="1">
        <f t="shared" si="39"/>
        <v>4.5038176144408002</v>
      </c>
      <c r="BG25" s="1">
        <f t="shared" si="39"/>
        <v>4.5038176124652383</v>
      </c>
      <c r="BH25" s="1">
        <f t="shared" si="39"/>
        <v>4.5038176804923991</v>
      </c>
      <c r="BI25" s="1">
        <f t="shared" si="39"/>
        <v>4.5038153380348893</v>
      </c>
      <c r="BJ25" s="1">
        <f t="shared" si="39"/>
        <v>4.5038960134987924</v>
      </c>
      <c r="BK25" s="1">
        <f t="shared" si="39"/>
        <v>4.5011349910941743</v>
      </c>
      <c r="BL25" s="1">
        <f t="shared" si="38"/>
        <v>4.6410293934480844</v>
      </c>
    </row>
    <row r="26" spans="1:64" ht="12.95" customHeight="1">
      <c r="A26" s="103" t="s">
        <v>132</v>
      </c>
      <c r="B26" s="227" t="s">
        <v>133</v>
      </c>
      <c r="C26" s="104">
        <v>48500.069000000003</v>
      </c>
      <c r="D26" s="104" t="s">
        <v>134</v>
      </c>
      <c r="E26" s="1">
        <f t="shared" si="11"/>
        <v>-11528.427489466369</v>
      </c>
      <c r="F26" s="226">
        <f t="shared" si="12"/>
        <v>-11528.5</v>
      </c>
      <c r="G26" s="1">
        <f t="shared" si="13"/>
        <v>2.5158990007184912E-2</v>
      </c>
      <c r="L26" s="1">
        <f>+G26</f>
        <v>2.5158990007184912E-2</v>
      </c>
      <c r="O26" s="1">
        <f t="shared" ca="1" si="14"/>
        <v>5.4430182952770981E-2</v>
      </c>
      <c r="P26" s="1">
        <f t="shared" si="15"/>
        <v>-8.9863342400666249E-4</v>
      </c>
      <c r="Q26" s="271">
        <f t="shared" si="16"/>
        <v>33481.569000000003</v>
      </c>
      <c r="S26" s="2">
        <v>1</v>
      </c>
      <c r="X26" s="1">
        <f>AB26</f>
        <v>-8.901763521590618E-4</v>
      </c>
      <c r="Z26" s="1">
        <f t="shared" si="17"/>
        <v>-11528.5</v>
      </c>
      <c r="AA26" s="1">
        <f t="shared" si="18"/>
        <v>2.5150532935337311E-2</v>
      </c>
      <c r="AB26" s="1">
        <f t="shared" si="19"/>
        <v>-8.901763521590618E-4</v>
      </c>
      <c r="AC26" s="1">
        <f t="shared" si="20"/>
        <v>2.6057623431191574E-2</v>
      </c>
      <c r="AE26" s="1">
        <f t="shared" si="21"/>
        <v>7.152206423548023E-11</v>
      </c>
      <c r="AF26" s="1">
        <f t="shared" ref="AF26:AF65" si="40">IF(S26&lt;&gt;0,G26-P26,-9999)</f>
        <v>2.6057623431191574E-2</v>
      </c>
      <c r="AG26" s="2"/>
      <c r="AH26" s="1">
        <f t="shared" si="22"/>
        <v>2.6049166359343973E-2</v>
      </c>
      <c r="AI26" s="1">
        <f t="shared" si="23"/>
        <v>1.0170560538208908</v>
      </c>
      <c r="AJ26" s="1">
        <f t="shared" si="24"/>
        <v>0.56183476040215086</v>
      </c>
      <c r="AK26" s="1">
        <f t="shared" si="25"/>
        <v>-0.13921038237434946</v>
      </c>
      <c r="AL26" s="1">
        <f t="shared" si="26"/>
        <v>-1.4488839348635687</v>
      </c>
      <c r="AM26" s="1">
        <f t="shared" si="27"/>
        <v>-0.88495763187169696</v>
      </c>
      <c r="AN26" s="1">
        <f t="shared" si="28"/>
        <v>4.9727925527264709</v>
      </c>
      <c r="AO26" s="1">
        <f t="shared" si="28"/>
        <v>4.9727925530930808</v>
      </c>
      <c r="AP26" s="1">
        <f t="shared" si="28"/>
        <v>4.9727925632454779</v>
      </c>
      <c r="AQ26" s="1">
        <f t="shared" si="28"/>
        <v>4.9727928443926945</v>
      </c>
      <c r="AR26" s="1">
        <f t="shared" si="28"/>
        <v>4.9728006299981837</v>
      </c>
      <c r="AS26" s="1">
        <f t="shared" si="28"/>
        <v>4.9730161408121569</v>
      </c>
      <c r="AT26" s="1">
        <f t="shared" si="28"/>
        <v>4.9789140339480236</v>
      </c>
      <c r="AU26" s="1">
        <f t="shared" si="29"/>
        <v>5.1083154839106122</v>
      </c>
      <c r="AW26" s="1">
        <v>-14000</v>
      </c>
      <c r="AX26" s="1">
        <f t="shared" si="30"/>
        <v>2.9600640191611256E-2</v>
      </c>
      <c r="AY26" s="1">
        <f t="shared" si="31"/>
        <v>-1.4914261740499309E-2</v>
      </c>
      <c r="AZ26" s="1">
        <f t="shared" si="32"/>
        <v>4.4514901932110565E-2</v>
      </c>
      <c r="BA26" s="1">
        <f t="shared" si="33"/>
        <v>0.96259179691632002</v>
      </c>
      <c r="BB26" s="1">
        <f t="shared" si="34"/>
        <v>0.83520489680725996</v>
      </c>
      <c r="BC26" s="1">
        <f t="shared" si="35"/>
        <v>-1.8407871573568444</v>
      </c>
      <c r="BD26" s="1">
        <f t="shared" si="36"/>
        <v>-1.3143366226299158</v>
      </c>
      <c r="BE26" s="1">
        <f t="shared" ref="BE26:BK26" si="41">$BL26+$AB$7*SIN(BF26)</f>
        <v>4.5806218322394274</v>
      </c>
      <c r="BF26" s="1">
        <f t="shared" si="41"/>
        <v>4.5806218322420618</v>
      </c>
      <c r="BG26" s="1">
        <f t="shared" si="41"/>
        <v>4.5806218320990935</v>
      </c>
      <c r="BH26" s="1">
        <f t="shared" si="41"/>
        <v>4.5806218398576828</v>
      </c>
      <c r="BI26" s="1">
        <f t="shared" si="41"/>
        <v>4.5806214188157179</v>
      </c>
      <c r="BJ26" s="1">
        <f t="shared" si="41"/>
        <v>4.5806442697922671</v>
      </c>
      <c r="BK26" s="1">
        <f t="shared" si="41"/>
        <v>4.5794097348962737</v>
      </c>
      <c r="BL26" s="1">
        <f t="shared" si="38"/>
        <v>4.7196573743436812</v>
      </c>
    </row>
    <row r="27" spans="1:64" ht="12.95" customHeight="1">
      <c r="A27" s="106" t="s">
        <v>137</v>
      </c>
      <c r="B27" s="228" t="s">
        <v>133</v>
      </c>
      <c r="C27" s="107">
        <v>50594.002</v>
      </c>
      <c r="D27" s="107" t="s">
        <v>88</v>
      </c>
      <c r="E27" s="1">
        <f t="shared" si="11"/>
        <v>-5493.5191253057028</v>
      </c>
      <c r="F27" s="226">
        <f t="shared" si="12"/>
        <v>-5493.5</v>
      </c>
      <c r="G27" s="1">
        <f t="shared" si="13"/>
        <v>-6.6359099946566857E-3</v>
      </c>
      <c r="L27" s="1">
        <f>+G27</f>
        <v>-6.6359099946566857E-3</v>
      </c>
      <c r="O27" s="1">
        <f t="shared" ca="1" si="14"/>
        <v>4.1840559366454991E-2</v>
      </c>
      <c r="P27" s="1">
        <f t="shared" si="15"/>
        <v>2.6234560901203071E-2</v>
      </c>
      <c r="Q27" s="271">
        <f t="shared" si="16"/>
        <v>35575.502</v>
      </c>
      <c r="S27" s="2">
        <v>1</v>
      </c>
      <c r="Y27" s="1">
        <f>AB27</f>
        <v>2.6712538535064029E-2</v>
      </c>
      <c r="Z27" s="1">
        <f t="shared" si="17"/>
        <v>-5493.5</v>
      </c>
      <c r="AA27" s="1">
        <f t="shared" si="18"/>
        <v>-7.1138876285176435E-3</v>
      </c>
      <c r="AB27" s="1">
        <f t="shared" si="19"/>
        <v>2.6712538535064029E-2</v>
      </c>
      <c r="AC27" s="1">
        <f t="shared" si="20"/>
        <v>-3.287047089585976E-2</v>
      </c>
      <c r="AE27" s="1">
        <f t="shared" si="21"/>
        <v>2.2846261847131977E-7</v>
      </c>
      <c r="AF27" s="1">
        <f t="shared" si="40"/>
        <v>-3.287047089585976E-2</v>
      </c>
      <c r="AG27" s="2"/>
      <c r="AH27" s="1">
        <f t="shared" si="22"/>
        <v>-3.3348448529720714E-2</v>
      </c>
      <c r="AI27" s="1">
        <f t="shared" si="23"/>
        <v>1.1339300370710452</v>
      </c>
      <c r="AJ27" s="1">
        <f t="shared" si="24"/>
        <v>-0.52345866672029195</v>
      </c>
      <c r="AK27" s="1">
        <f t="shared" si="25"/>
        <v>-4.1631534957314989E-2</v>
      </c>
      <c r="AL27" s="1">
        <f t="shared" si="26"/>
        <v>-0.30137675878844927</v>
      </c>
      <c r="AM27" s="1">
        <f t="shared" si="27"/>
        <v>-0.1518393946868509</v>
      </c>
      <c r="AN27" s="1">
        <f t="shared" si="28"/>
        <v>6.0210037500569102</v>
      </c>
      <c r="AO27" s="1">
        <f t="shared" si="28"/>
        <v>6.0210039452638346</v>
      </c>
      <c r="AP27" s="1">
        <f t="shared" si="28"/>
        <v>6.0210053863462161</v>
      </c>
      <c r="AQ27" s="1">
        <f t="shared" si="28"/>
        <v>6.0210160248779738</v>
      </c>
      <c r="AR27" s="1">
        <f t="shared" si="28"/>
        <v>6.021094560987617</v>
      </c>
      <c r="AS27" s="1">
        <f t="shared" si="28"/>
        <v>6.0216742816162503</v>
      </c>
      <c r="AT27" s="1">
        <f t="shared" si="28"/>
        <v>6.0259507696746013</v>
      </c>
      <c r="AU27" s="1">
        <f t="shared" si="29"/>
        <v>6.0573552133204585</v>
      </c>
      <c r="AW27" s="1">
        <v>-13500</v>
      </c>
      <c r="AX27" s="1">
        <f t="shared" si="30"/>
        <v>2.9377521725323253E-2</v>
      </c>
      <c r="AY27" s="1">
        <f t="shared" si="31"/>
        <v>-1.1942659087194451E-2</v>
      </c>
      <c r="AZ27" s="1">
        <f t="shared" si="32"/>
        <v>4.1320180812517704E-2</v>
      </c>
      <c r="BA27" s="1">
        <f t="shared" si="33"/>
        <v>0.97294412135654318</v>
      </c>
      <c r="BB27" s="1">
        <f t="shared" si="34"/>
        <v>0.79112210987210507</v>
      </c>
      <c r="BC27" s="1">
        <f t="shared" si="35"/>
        <v>-1.7649232607959455</v>
      </c>
      <c r="BD27" s="1">
        <f t="shared" si="36"/>
        <v>-1.2157459464467875</v>
      </c>
      <c r="BE27" s="1">
        <f t="shared" ref="BE27:BK27" si="42">$BL27+$AB$7*SIN(BF27)</f>
        <v>4.6582395803797043</v>
      </c>
      <c r="BF27" s="1">
        <f t="shared" si="42"/>
        <v>4.6582395803796963</v>
      </c>
      <c r="BG27" s="1">
        <f t="shared" si="42"/>
        <v>4.6582395803807355</v>
      </c>
      <c r="BH27" s="1">
        <f t="shared" si="42"/>
        <v>4.6582395802438414</v>
      </c>
      <c r="BI27" s="1">
        <f t="shared" si="42"/>
        <v>4.6582395982780413</v>
      </c>
      <c r="BJ27" s="1">
        <f t="shared" si="42"/>
        <v>4.6582372225370481</v>
      </c>
      <c r="BK27" s="1">
        <f t="shared" si="42"/>
        <v>4.658551093392588</v>
      </c>
      <c r="BL27" s="1">
        <f t="shared" si="38"/>
        <v>4.798285355239277</v>
      </c>
    </row>
    <row r="28" spans="1:64" ht="12.95" customHeight="1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-4475.0770195959758</v>
      </c>
      <c r="F28" s="226">
        <f t="shared" si="12"/>
        <v>-4475</v>
      </c>
      <c r="G28" s="1">
        <f t="shared" si="13"/>
        <v>-2.6723499999206979E-2</v>
      </c>
      <c r="M28" s="1">
        <f>+G28</f>
        <v>-2.6723499999206979E-2</v>
      </c>
      <c r="O28" s="1">
        <f t="shared" ca="1" si="14"/>
        <v>3.9715864814232477E-2</v>
      </c>
      <c r="P28" s="1">
        <f t="shared" si="15"/>
        <v>2.982144846133097E-2</v>
      </c>
      <c r="Q28" s="271">
        <f t="shared" si="16"/>
        <v>35928.870999999999</v>
      </c>
      <c r="S28" s="2">
        <v>1</v>
      </c>
      <c r="Y28" s="1">
        <f>AB28</f>
        <v>1.5153496468547481E-2</v>
      </c>
      <c r="Z28" s="1">
        <f t="shared" si="17"/>
        <v>-4475</v>
      </c>
      <c r="AA28" s="1">
        <f t="shared" si="18"/>
        <v>-1.2055548006423489E-2</v>
      </c>
      <c r="AB28" s="1">
        <f t="shared" si="19"/>
        <v>1.5153496468547481E-2</v>
      </c>
      <c r="AC28" s="1">
        <f t="shared" si="20"/>
        <v>-5.6544948460537953E-2</v>
      </c>
      <c r="AE28" s="1">
        <f t="shared" si="21"/>
        <v>2.1514881566260115E-4</v>
      </c>
      <c r="AF28" s="1">
        <f t="shared" si="40"/>
        <v>-5.6544948460537953E-2</v>
      </c>
      <c r="AG28" s="2"/>
      <c r="AH28" s="1">
        <f t="shared" si="22"/>
        <v>-4.187699646775446E-2</v>
      </c>
      <c r="AI28" s="1">
        <f t="shared" si="23"/>
        <v>1.1397095000176254</v>
      </c>
      <c r="AJ28" s="1">
        <f t="shared" si="24"/>
        <v>-0.69206910181583303</v>
      </c>
      <c r="AK28" s="1">
        <f t="shared" si="25"/>
        <v>-1.231645799647242E-2</v>
      </c>
      <c r="AL28" s="1">
        <f t="shared" si="26"/>
        <v>-8.7930305929172267E-2</v>
      </c>
      <c r="AM28" s="1">
        <f t="shared" si="27"/>
        <v>-4.3993502139851356E-2</v>
      </c>
      <c r="AN28" s="1">
        <f t="shared" si="28"/>
        <v>6.2068205695042851</v>
      </c>
      <c r="AO28" s="1">
        <f t="shared" si="28"/>
        <v>6.206820638368062</v>
      </c>
      <c r="AP28" s="1">
        <f t="shared" si="28"/>
        <v>6.2068211308058121</v>
      </c>
      <c r="AQ28" s="1">
        <f t="shared" si="28"/>
        <v>6.2068246521767181</v>
      </c>
      <c r="AR28" s="1">
        <f t="shared" si="28"/>
        <v>6.2068498331045445</v>
      </c>
      <c r="AS28" s="1">
        <f t="shared" si="28"/>
        <v>6.2070298976787504</v>
      </c>
      <c r="AT28" s="1">
        <f t="shared" si="28"/>
        <v>6.2083174373817709</v>
      </c>
      <c r="AU28" s="1">
        <f t="shared" si="29"/>
        <v>6.2175204104047879</v>
      </c>
      <c r="AW28" s="1">
        <v>-13000</v>
      </c>
      <c r="AX28" s="1">
        <f t="shared" si="30"/>
        <v>2.8797699687668783E-2</v>
      </c>
      <c r="AY28" s="1">
        <f t="shared" si="31"/>
        <v>-9.040116977835775E-3</v>
      </c>
      <c r="AZ28" s="1">
        <f t="shared" si="32"/>
        <v>3.7837816665504558E-2</v>
      </c>
      <c r="BA28" s="1">
        <f t="shared" si="33"/>
        <v>0.98368372596020881</v>
      </c>
      <c r="BB28" s="1">
        <f t="shared" si="34"/>
        <v>0.74137329808307584</v>
      </c>
      <c r="BC28" s="1">
        <f t="shared" si="35"/>
        <v>-1.6873963090324773</v>
      </c>
      <c r="BD28" s="1">
        <f t="shared" si="36"/>
        <v>-1.1239677857970376</v>
      </c>
      <c r="BE28" s="1">
        <f t="shared" ref="BE28:BK28" si="43">$BL28+$AB$7*SIN(BF28)</f>
        <v>4.7367034477828271</v>
      </c>
      <c r="BF28" s="1">
        <f t="shared" si="43"/>
        <v>4.736703447782828</v>
      </c>
      <c r="BG28" s="1">
        <f t="shared" si="43"/>
        <v>4.7367034477830874</v>
      </c>
      <c r="BH28" s="1">
        <f t="shared" si="43"/>
        <v>4.7367034478590746</v>
      </c>
      <c r="BI28" s="1">
        <f t="shared" si="43"/>
        <v>4.7367034701440378</v>
      </c>
      <c r="BJ28" s="1">
        <f t="shared" si="43"/>
        <v>4.7367100048219539</v>
      </c>
      <c r="BK28" s="1">
        <f t="shared" si="43"/>
        <v>4.7385558943331318</v>
      </c>
      <c r="BL28" s="1">
        <f t="shared" si="38"/>
        <v>4.8769133361348729</v>
      </c>
    </row>
    <row r="29" spans="1:64" ht="12.95" customHeight="1">
      <c r="A29" s="103" t="s">
        <v>142</v>
      </c>
      <c r="B29" s="227" t="s">
        <v>126</v>
      </c>
      <c r="C29" s="104">
        <v>52782.510999999999</v>
      </c>
      <c r="D29" s="104" t="s">
        <v>143</v>
      </c>
      <c r="E29" s="1">
        <f t="shared" si="11"/>
        <v>813.96600871764122</v>
      </c>
      <c r="F29" s="226">
        <f t="shared" si="12"/>
        <v>814</v>
      </c>
      <c r="G29" s="1">
        <f t="shared" si="13"/>
        <v>-1.1793960002250969E-2</v>
      </c>
      <c r="L29" s="1">
        <f t="shared" ref="L29:L63" si="44">+G29</f>
        <v>-1.1793960002250969E-2</v>
      </c>
      <c r="O29" s="1">
        <f t="shared" ca="1" si="14"/>
        <v>2.8682473074708812E-2</v>
      </c>
      <c r="P29" s="1">
        <f t="shared" si="15"/>
        <v>4.3840137027136565E-2</v>
      </c>
      <c r="Q29" s="271">
        <f t="shared" si="16"/>
        <v>37764.010999999999</v>
      </c>
      <c r="S29" s="2">
        <v>1</v>
      </c>
      <c r="Y29" s="1">
        <f>AB29</f>
        <v>4.694129761559003E-2</v>
      </c>
      <c r="Z29" s="1">
        <f t="shared" si="17"/>
        <v>814</v>
      </c>
      <c r="AA29" s="1">
        <f t="shared" si="18"/>
        <v>-1.4895120590704435E-2</v>
      </c>
      <c r="AB29" s="1">
        <f t="shared" si="19"/>
        <v>4.694129761559003E-2</v>
      </c>
      <c r="AC29" s="1">
        <f t="shared" si="20"/>
        <v>-5.5634097029387534E-2</v>
      </c>
      <c r="AE29" s="1">
        <f t="shared" si="21"/>
        <v>9.6171969953770417E-6</v>
      </c>
      <c r="AF29" s="1">
        <f t="shared" si="40"/>
        <v>-5.5634097029387534E-2</v>
      </c>
      <c r="AG29" s="2"/>
      <c r="AH29" s="1">
        <f t="shared" si="22"/>
        <v>-5.8735257617841E-2</v>
      </c>
      <c r="AI29" s="1">
        <f t="shared" si="23"/>
        <v>1.0773480644916669</v>
      </c>
      <c r="AJ29" s="1">
        <f t="shared" si="24"/>
        <v>-0.96426925515076756</v>
      </c>
      <c r="AK29" s="1">
        <f t="shared" si="25"/>
        <v>0.11699451462417644</v>
      </c>
      <c r="AL29" s="1">
        <f t="shared" si="26"/>
        <v>0.98663968797314461</v>
      </c>
      <c r="AM29" s="1">
        <f t="shared" si="27"/>
        <v>0.53766007619457057</v>
      </c>
      <c r="AN29" s="1">
        <f t="shared" si="28"/>
        <v>7.1567687365517623</v>
      </c>
      <c r="AO29" s="1">
        <f t="shared" si="28"/>
        <v>7.1567686807528208</v>
      </c>
      <c r="AP29" s="1">
        <f t="shared" si="28"/>
        <v>7.1567680611302409</v>
      </c>
      <c r="AQ29" s="1">
        <f t="shared" si="28"/>
        <v>7.1567611805262494</v>
      </c>
      <c r="AR29" s="1">
        <f t="shared" si="28"/>
        <v>7.1566847786015231</v>
      </c>
      <c r="AS29" s="1">
        <f t="shared" si="28"/>
        <v>7.1558368826894441</v>
      </c>
      <c r="AT29" s="1">
        <f t="shared" si="28"/>
        <v>7.1464838185157618</v>
      </c>
      <c r="AU29" s="1">
        <f t="shared" si="29"/>
        <v>7.0492471923184041</v>
      </c>
      <c r="AW29" s="1">
        <v>-12500</v>
      </c>
      <c r="AX29" s="1">
        <f t="shared" si="30"/>
        <v>2.7873306542077123E-2</v>
      </c>
      <c r="AY29" s="1">
        <f t="shared" si="31"/>
        <v>-6.2066354124232816E-3</v>
      </c>
      <c r="AZ29" s="1">
        <f t="shared" si="32"/>
        <v>3.4079941954500405E-2</v>
      </c>
      <c r="BA29" s="1">
        <f t="shared" si="33"/>
        <v>0.99476515500707785</v>
      </c>
      <c r="BB29" s="1">
        <f t="shared" si="34"/>
        <v>0.68590588185604551</v>
      </c>
      <c r="BC29" s="1">
        <f t="shared" si="35"/>
        <v>-1.6081297389135105</v>
      </c>
      <c r="BD29" s="1">
        <f t="shared" si="36"/>
        <v>-1.03804806346894</v>
      </c>
      <c r="BE29" s="1">
        <f t="shared" ref="BE29:BK29" si="45">$BL29+$AB$7*SIN(BF29)</f>
        <v>4.8160427358543396</v>
      </c>
      <c r="BF29" s="1">
        <f t="shared" si="45"/>
        <v>4.8160427358565139</v>
      </c>
      <c r="BG29" s="1">
        <f t="shared" si="45"/>
        <v>4.8160427360063442</v>
      </c>
      <c r="BH29" s="1">
        <f t="shared" si="45"/>
        <v>4.816042746331231</v>
      </c>
      <c r="BI29" s="1">
        <f t="shared" si="45"/>
        <v>4.816043457822615</v>
      </c>
      <c r="BJ29" s="1">
        <f t="shared" si="45"/>
        <v>4.8160924752160197</v>
      </c>
      <c r="BK29" s="1">
        <f t="shared" si="45"/>
        <v>4.8194156301060334</v>
      </c>
      <c r="BL29" s="1">
        <f t="shared" si="38"/>
        <v>4.9555413170304696</v>
      </c>
    </row>
    <row r="30" spans="1:64" ht="12.95" customHeight="1">
      <c r="A30" s="119" t="s">
        <v>145</v>
      </c>
      <c r="B30" s="229" t="s">
        <v>133</v>
      </c>
      <c r="C30" s="107">
        <v>53489.124100000001</v>
      </c>
      <c r="D30" s="107" t="s">
        <v>82</v>
      </c>
      <c r="E30" s="1">
        <f t="shared" si="11"/>
        <v>2850.4902467976167</v>
      </c>
      <c r="F30" s="226">
        <f t="shared" si="12"/>
        <v>2850.5</v>
      </c>
      <c r="G30" s="1">
        <f t="shared" si="13"/>
        <v>-3.3840699979919009E-3</v>
      </c>
      <c r="L30" s="1">
        <f t="shared" si="44"/>
        <v>-3.3840699979919009E-3</v>
      </c>
      <c r="O30" s="1">
        <f t="shared" ca="1" si="14"/>
        <v>2.4434127021099445E-2</v>
      </c>
      <c r="P30" s="1">
        <f t="shared" si="15"/>
        <v>4.7177412022311925E-2</v>
      </c>
      <c r="Q30" s="271">
        <f t="shared" si="16"/>
        <v>38470.624100000001</v>
      </c>
      <c r="S30" s="2">
        <v>1</v>
      </c>
      <c r="X30" s="1">
        <f>AB30</f>
        <v>4.870382460745698E-2</v>
      </c>
      <c r="Z30" s="1">
        <f t="shared" si="17"/>
        <v>2850.5</v>
      </c>
      <c r="AA30" s="1">
        <f t="shared" si="18"/>
        <v>-4.9104825831369561E-3</v>
      </c>
      <c r="AB30" s="1">
        <f t="shared" si="19"/>
        <v>4.870382460745698E-2</v>
      </c>
      <c r="AC30" s="1">
        <f t="shared" si="20"/>
        <v>-5.0561482020303826E-2</v>
      </c>
      <c r="AE30" s="1">
        <f t="shared" si="21"/>
        <v>2.3299353800892103E-6</v>
      </c>
      <c r="AF30" s="1">
        <f t="shared" si="40"/>
        <v>-5.0561482020303826E-2</v>
      </c>
      <c r="AG30" s="2"/>
      <c r="AH30" s="1">
        <f t="shared" si="22"/>
        <v>-5.2087894605448881E-2</v>
      </c>
      <c r="AI30" s="1">
        <f t="shared" si="23"/>
        <v>1.0302668050036603</v>
      </c>
      <c r="AJ30" s="1">
        <f t="shared" si="24"/>
        <v>-0.80521005660161404</v>
      </c>
      <c r="AK30" s="1">
        <f t="shared" si="25"/>
        <v>0.13694655909377246</v>
      </c>
      <c r="AL30" s="1">
        <f t="shared" si="26"/>
        <v>1.3532811409801671</v>
      </c>
      <c r="AM30" s="1">
        <f t="shared" si="27"/>
        <v>0.80312013578871755</v>
      </c>
      <c r="AN30" s="1">
        <f t="shared" si="28"/>
        <v>7.5011085273593334</v>
      </c>
      <c r="AO30" s="1">
        <f t="shared" si="28"/>
        <v>7.5011085254299559</v>
      </c>
      <c r="AP30" s="1">
        <f t="shared" si="28"/>
        <v>7.5011084856245169</v>
      </c>
      <c r="AQ30" s="1">
        <f t="shared" si="28"/>
        <v>7.501107664390342</v>
      </c>
      <c r="AR30" s="1">
        <f t="shared" si="28"/>
        <v>7.5010907217481453</v>
      </c>
      <c r="AS30" s="1">
        <f t="shared" si="28"/>
        <v>7.5007413567805532</v>
      </c>
      <c r="AT30" s="1">
        <f t="shared" si="28"/>
        <v>7.4936096186024903</v>
      </c>
      <c r="AU30" s="1">
        <f t="shared" si="29"/>
        <v>7.369498958506167</v>
      </c>
      <c r="AW30" s="1">
        <v>-12000</v>
      </c>
      <c r="AX30" s="1">
        <f t="shared" si="30"/>
        <v>2.6619210921561099E-2</v>
      </c>
      <c r="AY30" s="1">
        <f t="shared" si="31"/>
        <v>-3.4422143909569707E-3</v>
      </c>
      <c r="AZ30" s="1">
        <f t="shared" si="32"/>
        <v>3.006142531251807E-2</v>
      </c>
      <c r="BA30" s="1">
        <f t="shared" si="33"/>
        <v>1.006133075369364</v>
      </c>
      <c r="BB30" s="1">
        <f t="shared" si="34"/>
        <v>0.62471875899438523</v>
      </c>
      <c r="BC30" s="1">
        <f t="shared" si="35"/>
        <v>-1.5270532044484668</v>
      </c>
      <c r="BD30" s="1">
        <f t="shared" si="36"/>
        <v>-0.95718644978116407</v>
      </c>
      <c r="BE30" s="1">
        <f t="shared" ref="BE30:BK30" si="46">$BL30+$AB$7*SIN(BF30)</f>
        <v>4.8962827115864656</v>
      </c>
      <c r="BF30" s="1">
        <f t="shared" si="46"/>
        <v>4.896282711639417</v>
      </c>
      <c r="BG30" s="1">
        <f t="shared" si="46"/>
        <v>4.8962827137041067</v>
      </c>
      <c r="BH30" s="1">
        <f t="shared" si="46"/>
        <v>4.896282794210669</v>
      </c>
      <c r="BI30" s="1">
        <f t="shared" si="46"/>
        <v>4.8962859333022291</v>
      </c>
      <c r="BJ30" s="1">
        <f t="shared" si="46"/>
        <v>4.8964082906893358</v>
      </c>
      <c r="BK30" s="1">
        <f t="shared" si="46"/>
        <v>4.9011165103075589</v>
      </c>
      <c r="BL30" s="1">
        <f t="shared" si="38"/>
        <v>5.0341692979260655</v>
      </c>
    </row>
    <row r="31" spans="1:64" ht="12.95" customHeight="1">
      <c r="A31" s="116" t="s">
        <v>146</v>
      </c>
      <c r="B31" s="117" t="s">
        <v>133</v>
      </c>
      <c r="C31" s="118">
        <v>53490.684600000001</v>
      </c>
      <c r="D31" s="118">
        <v>2.0000000000000001E-4</v>
      </c>
      <c r="E31" s="1">
        <f t="shared" si="11"/>
        <v>2854.9877519719798</v>
      </c>
      <c r="F31" s="226">
        <f t="shared" si="12"/>
        <v>2855</v>
      </c>
      <c r="G31" s="1">
        <f t="shared" si="13"/>
        <v>-4.2496999958530068E-3</v>
      </c>
      <c r="L31" s="1">
        <f t="shared" si="44"/>
        <v>-4.2496999958530068E-3</v>
      </c>
      <c r="O31" s="1">
        <f t="shared" ca="1" si="14"/>
        <v>2.4424739563578581E-2</v>
      </c>
      <c r="P31" s="1">
        <f t="shared" si="15"/>
        <v>4.7183517737163623E-2</v>
      </c>
      <c r="Q31" s="271">
        <f t="shared" si="16"/>
        <v>38472.184600000001</v>
      </c>
      <c r="S31" s="2">
        <v>1</v>
      </c>
      <c r="Y31" s="1">
        <f t="shared" ref="Y31:Y36" si="47">AB31</f>
        <v>4.7816800600028214E-2</v>
      </c>
      <c r="Z31" s="1">
        <f t="shared" si="17"/>
        <v>2855</v>
      </c>
      <c r="AA31" s="1">
        <f t="shared" si="18"/>
        <v>-4.882982858717598E-3</v>
      </c>
      <c r="AB31" s="1">
        <f t="shared" si="19"/>
        <v>4.7816800600028214E-2</v>
      </c>
      <c r="AC31" s="1">
        <f t="shared" si="20"/>
        <v>-5.143321773301663E-2</v>
      </c>
      <c r="AE31" s="1">
        <f t="shared" si="21"/>
        <v>4.0104718439797262E-7</v>
      </c>
      <c r="AF31" s="1">
        <f t="shared" si="40"/>
        <v>-5.143321773301663E-2</v>
      </c>
      <c r="AG31" s="2"/>
      <c r="AH31" s="1">
        <f t="shared" si="22"/>
        <v>-5.2066500595881221E-2</v>
      </c>
      <c r="AI31" s="1">
        <f t="shared" si="23"/>
        <v>1.0301608297555491</v>
      </c>
      <c r="AJ31" s="1">
        <f t="shared" si="24"/>
        <v>-0.80475097338279389</v>
      </c>
      <c r="AK31" s="1">
        <f t="shared" si="25"/>
        <v>0.13696993787401121</v>
      </c>
      <c r="AL31" s="1">
        <f t="shared" si="26"/>
        <v>1.3540549187116777</v>
      </c>
      <c r="AM31" s="1">
        <f t="shared" si="27"/>
        <v>0.80375676657284922</v>
      </c>
      <c r="AN31" s="1">
        <f t="shared" ref="AN31:AT40" si="48">$AU31+$AB$7*SIN(AO31)</f>
        <v>7.5018521881868985</v>
      </c>
      <c r="AO31" s="1">
        <f t="shared" si="48"/>
        <v>7.5018521862793044</v>
      </c>
      <c r="AP31" s="1">
        <f t="shared" si="48"/>
        <v>7.5018521468436683</v>
      </c>
      <c r="AQ31" s="1">
        <f t="shared" si="48"/>
        <v>7.5018513315925421</v>
      </c>
      <c r="AR31" s="1">
        <f t="shared" si="48"/>
        <v>7.5018344783481643</v>
      </c>
      <c r="AS31" s="1">
        <f t="shared" si="48"/>
        <v>7.5014862533466342</v>
      </c>
      <c r="AT31" s="1">
        <f t="shared" si="48"/>
        <v>7.494363464691677</v>
      </c>
      <c r="AU31" s="1">
        <f t="shared" si="29"/>
        <v>7.3702066103342272</v>
      </c>
      <c r="AW31" s="1">
        <v>-11500</v>
      </c>
      <c r="AX31" s="1">
        <f t="shared" si="30"/>
        <v>2.5053241260961583E-2</v>
      </c>
      <c r="AY31" s="1">
        <f t="shared" si="31"/>
        <v>-7.4685391343684224E-4</v>
      </c>
      <c r="AZ31" s="1">
        <f t="shared" si="32"/>
        <v>2.5800095174398425E-2</v>
      </c>
      <c r="BA31" s="1">
        <f t="shared" si="33"/>
        <v>1.0177211896865439</v>
      </c>
      <c r="BB31" s="1">
        <f t="shared" si="34"/>
        <v>0.55787465549363857</v>
      </c>
      <c r="BC31" s="1">
        <f t="shared" si="35"/>
        <v>-1.444104598836309</v>
      </c>
      <c r="BD31" s="1">
        <f t="shared" si="36"/>
        <v>-0.88070547949507638</v>
      </c>
      <c r="BE31" s="1">
        <f t="shared" ref="BE31:BK31" si="49">$BL31+$AB$7*SIN(BF31)</f>
        <v>4.9774437712111359</v>
      </c>
      <c r="BF31" s="1">
        <f t="shared" si="49"/>
        <v>4.9774437716154178</v>
      </c>
      <c r="BG31" s="1">
        <f t="shared" si="49"/>
        <v>4.9774437826191003</v>
      </c>
      <c r="BH31" s="1">
        <f t="shared" si="49"/>
        <v>4.9774440821159374</v>
      </c>
      <c r="BI31" s="1">
        <f t="shared" si="49"/>
        <v>4.9774522336556659</v>
      </c>
      <c r="BJ31" s="1">
        <f t="shared" si="49"/>
        <v>4.9776740038479215</v>
      </c>
      <c r="BK31" s="1">
        <f t="shared" si="49"/>
        <v>4.9836395469554322</v>
      </c>
      <c r="BL31" s="1">
        <f t="shared" si="38"/>
        <v>5.1127972788216614</v>
      </c>
    </row>
    <row r="32" spans="1:64" ht="12.95" customHeight="1">
      <c r="A32" s="116" t="s">
        <v>146</v>
      </c>
      <c r="B32" s="117" t="s">
        <v>126</v>
      </c>
      <c r="C32" s="118">
        <v>53492.593999999997</v>
      </c>
      <c r="D32" s="118">
        <v>2.9999999999999997E-4</v>
      </c>
      <c r="E32" s="1">
        <f t="shared" si="11"/>
        <v>2860.4908191811546</v>
      </c>
      <c r="F32" s="226">
        <f t="shared" si="12"/>
        <v>2860.5</v>
      </c>
      <c r="G32" s="1">
        <f t="shared" si="13"/>
        <v>-3.1854699991527013E-3</v>
      </c>
      <c r="L32" s="1">
        <f t="shared" si="44"/>
        <v>-3.1854699991527013E-3</v>
      </c>
      <c r="O32" s="1">
        <f t="shared" ca="1" si="14"/>
        <v>2.4413266004386411E-2</v>
      </c>
      <c r="P32" s="1">
        <f t="shared" si="15"/>
        <v>4.7190972680878088E-2</v>
      </c>
      <c r="Q32" s="271">
        <f t="shared" si="16"/>
        <v>38474.093999999997</v>
      </c>
      <c r="S32" s="2">
        <v>1</v>
      </c>
      <c r="Y32" s="1">
        <f t="shared" si="47"/>
        <v>4.8854846256013613E-2</v>
      </c>
      <c r="Z32" s="1">
        <f t="shared" si="17"/>
        <v>2860.5</v>
      </c>
      <c r="AA32" s="1">
        <f t="shared" si="18"/>
        <v>-4.8493435742882271E-3</v>
      </c>
      <c r="AB32" s="1">
        <f t="shared" si="19"/>
        <v>4.8854846256013613E-2</v>
      </c>
      <c r="AC32" s="1">
        <f t="shared" si="20"/>
        <v>-5.0376442680030789E-2</v>
      </c>
      <c r="AE32" s="1">
        <f t="shared" si="21"/>
        <v>2.7684752740342762E-6</v>
      </c>
      <c r="AF32" s="1">
        <f t="shared" si="40"/>
        <v>-5.0376442680030789E-2</v>
      </c>
      <c r="AG32" s="2"/>
      <c r="AH32" s="1">
        <f t="shared" si="22"/>
        <v>-5.2040316255166315E-2</v>
      </c>
      <c r="AI32" s="1">
        <f t="shared" si="23"/>
        <v>1.0300313095501541</v>
      </c>
      <c r="AJ32" s="1">
        <f t="shared" si="24"/>
        <v>-0.80418934584738699</v>
      </c>
      <c r="AK32" s="1">
        <f t="shared" si="25"/>
        <v>0.13699839407619538</v>
      </c>
      <c r="AL32" s="1">
        <f t="shared" si="26"/>
        <v>1.3550004308796268</v>
      </c>
      <c r="AM32" s="1">
        <f t="shared" si="27"/>
        <v>0.80453523073702915</v>
      </c>
      <c r="AN32" s="1">
        <f t="shared" si="48"/>
        <v>7.502761003091603</v>
      </c>
      <c r="AO32" s="1">
        <f t="shared" si="48"/>
        <v>7.5027610012103683</v>
      </c>
      <c r="AP32" s="1">
        <f t="shared" si="48"/>
        <v>7.5027609622231894</v>
      </c>
      <c r="AQ32" s="1">
        <f t="shared" si="48"/>
        <v>7.5027601542442541</v>
      </c>
      <c r="AR32" s="1">
        <f t="shared" si="48"/>
        <v>7.5027434099108481</v>
      </c>
      <c r="AS32" s="1">
        <f t="shared" si="48"/>
        <v>7.5023965770093142</v>
      </c>
      <c r="AT32" s="1">
        <f t="shared" si="48"/>
        <v>7.4952847476976432</v>
      </c>
      <c r="AU32" s="1">
        <f t="shared" si="29"/>
        <v>7.3710715181240793</v>
      </c>
      <c r="AW32" s="1">
        <v>-11000</v>
      </c>
      <c r="AX32" s="1">
        <f t="shared" si="30"/>
        <v>2.3196392466976905E-2</v>
      </c>
      <c r="AY32" s="1">
        <f t="shared" si="31"/>
        <v>1.8794460201371072E-3</v>
      </c>
      <c r="AZ32" s="1">
        <f t="shared" si="32"/>
        <v>2.1316946446839798E-2</v>
      </c>
      <c r="BA32" s="1">
        <f t="shared" si="33"/>
        <v>1.029451273512149</v>
      </c>
      <c r="BB32" s="1">
        <f t="shared" si="34"/>
        <v>0.48551352357503269</v>
      </c>
      <c r="BC32" s="1">
        <f t="shared" si="35"/>
        <v>-1.3592323698952187</v>
      </c>
      <c r="BD32" s="1">
        <f t="shared" si="36"/>
        <v>-0.80802676761325887</v>
      </c>
      <c r="BE32" s="1">
        <f t="shared" ref="BE32:BK32" si="50">$BL32+$AB$7*SIN(BF32)</f>
        <v>5.0595405210885254</v>
      </c>
      <c r="BF32" s="1">
        <f t="shared" si="50"/>
        <v>5.0595405228552535</v>
      </c>
      <c r="BG32" s="1">
        <f t="shared" si="50"/>
        <v>5.0595405598808441</v>
      </c>
      <c r="BH32" s="1">
        <f t="shared" si="50"/>
        <v>5.0595413358309207</v>
      </c>
      <c r="BI32" s="1">
        <f t="shared" si="50"/>
        <v>5.0595575971336118</v>
      </c>
      <c r="BJ32" s="1">
        <f t="shared" si="50"/>
        <v>5.0598982113467912</v>
      </c>
      <c r="BK32" s="1">
        <f t="shared" si="50"/>
        <v>5.0669606718188929</v>
      </c>
      <c r="BL32" s="1">
        <f t="shared" si="38"/>
        <v>5.1914252597172581</v>
      </c>
    </row>
    <row r="33" spans="1:64" ht="12.95" customHeight="1">
      <c r="A33" s="116" t="s">
        <v>146</v>
      </c>
      <c r="B33" s="117" t="s">
        <v>133</v>
      </c>
      <c r="C33" s="118">
        <v>53492.766499999998</v>
      </c>
      <c r="D33" s="118">
        <v>2.0000000000000001E-4</v>
      </c>
      <c r="E33" s="1">
        <f t="shared" si="11"/>
        <v>2860.9879801184061</v>
      </c>
      <c r="F33" s="226">
        <f t="shared" si="12"/>
        <v>2861</v>
      </c>
      <c r="G33" s="1">
        <f t="shared" si="13"/>
        <v>-4.1705399999045767E-3</v>
      </c>
      <c r="L33" s="1">
        <f t="shared" si="44"/>
        <v>-4.1705399999045767E-3</v>
      </c>
      <c r="O33" s="1">
        <f t="shared" ca="1" si="14"/>
        <v>2.441222295355076E-2</v>
      </c>
      <c r="P33" s="1">
        <f t="shared" si="15"/>
        <v>4.7191649988670682E-2</v>
      </c>
      <c r="Q33" s="271">
        <f t="shared" si="16"/>
        <v>38474.266499999998</v>
      </c>
      <c r="S33" s="2">
        <v>1</v>
      </c>
      <c r="Y33" s="1">
        <f t="shared" si="47"/>
        <v>4.7867393892379075E-2</v>
      </c>
      <c r="Z33" s="1">
        <f t="shared" si="17"/>
        <v>2861</v>
      </c>
      <c r="AA33" s="1">
        <f t="shared" si="18"/>
        <v>-4.846283903612969E-3</v>
      </c>
      <c r="AB33" s="1">
        <f t="shared" si="19"/>
        <v>4.7867393892379075E-2</v>
      </c>
      <c r="AC33" s="1">
        <f t="shared" si="20"/>
        <v>-5.1362189988575259E-2</v>
      </c>
      <c r="AE33" s="1">
        <f t="shared" si="21"/>
        <v>4.5662982339905699E-7</v>
      </c>
      <c r="AF33" s="1">
        <f t="shared" si="40"/>
        <v>-5.1362189988575259E-2</v>
      </c>
      <c r="AG33" s="2"/>
      <c r="AH33" s="1">
        <f t="shared" si="22"/>
        <v>-5.2037933892283651E-2</v>
      </c>
      <c r="AI33" s="1">
        <f t="shared" si="23"/>
        <v>1.0300195352682131</v>
      </c>
      <c r="AJ33" s="1">
        <f t="shared" si="24"/>
        <v>-0.80413826014964263</v>
      </c>
      <c r="AK33" s="1">
        <f t="shared" si="25"/>
        <v>0.13700097457695043</v>
      </c>
      <c r="AL33" s="1">
        <f t="shared" si="26"/>
        <v>1.3550863747414081</v>
      </c>
      <c r="AM33" s="1">
        <f t="shared" si="27"/>
        <v>0.80460601985514058</v>
      </c>
      <c r="AN33" s="1">
        <f t="shared" si="48"/>
        <v>7.5028436169621227</v>
      </c>
      <c r="AO33" s="1">
        <f t="shared" si="48"/>
        <v>7.5028436150832691</v>
      </c>
      <c r="AP33" s="1">
        <f t="shared" si="48"/>
        <v>7.5028435761366676</v>
      </c>
      <c r="AQ33" s="1">
        <f t="shared" si="48"/>
        <v>7.502842768816639</v>
      </c>
      <c r="AR33" s="1">
        <f t="shared" si="48"/>
        <v>7.5028260343649666</v>
      </c>
      <c r="AS33" s="1">
        <f t="shared" si="48"/>
        <v>7.502479327952595</v>
      </c>
      <c r="AT33" s="1">
        <f t="shared" si="48"/>
        <v>7.4953684960912348</v>
      </c>
      <c r="AU33" s="1">
        <f t="shared" si="29"/>
        <v>7.3711501461049753</v>
      </c>
      <c r="AW33" s="1">
        <v>-10500</v>
      </c>
      <c r="AX33" s="1">
        <f t="shared" si="30"/>
        <v>2.1073002199656604E-2</v>
      </c>
      <c r="AY33" s="1">
        <f t="shared" si="31"/>
        <v>4.4366854097648723E-3</v>
      </c>
      <c r="AZ33" s="1">
        <f t="shared" si="32"/>
        <v>1.663631678989173E-2</v>
      </c>
      <c r="BA33" s="1">
        <f t="shared" si="33"/>
        <v>1.0412324344748156</v>
      </c>
      <c r="BB33" s="1">
        <f t="shared" si="34"/>
        <v>0.40786656476057059</v>
      </c>
      <c r="BC33" s="1">
        <f t="shared" si="35"/>
        <v>-1.2723981112037273</v>
      </c>
      <c r="BD33" s="1">
        <f t="shared" si="36"/>
        <v>-0.7386524853214298</v>
      </c>
      <c r="BE33" s="1">
        <f t="shared" ref="BE33:BK33" si="51">$BL33+$AB$7*SIN(BF33)</f>
        <v>5.1425807895599478</v>
      </c>
      <c r="BF33" s="1">
        <f t="shared" si="51"/>
        <v>5.1425807950730906</v>
      </c>
      <c r="BG33" s="1">
        <f t="shared" si="51"/>
        <v>5.1425808893291221</v>
      </c>
      <c r="BH33" s="1">
        <f t="shared" si="51"/>
        <v>5.1425825007841617</v>
      </c>
      <c r="BI33" s="1">
        <f t="shared" si="51"/>
        <v>5.142610050266101</v>
      </c>
      <c r="BJ33" s="1">
        <f t="shared" si="51"/>
        <v>5.1430807814456614</v>
      </c>
      <c r="BK33" s="1">
        <f t="shared" si="51"/>
        <v>5.1510508851405064</v>
      </c>
      <c r="BL33" s="1">
        <f t="shared" si="38"/>
        <v>5.270053240612854</v>
      </c>
    </row>
    <row r="34" spans="1:64" ht="12.95" customHeight="1">
      <c r="A34" s="116" t="s">
        <v>146</v>
      </c>
      <c r="B34" s="117" t="s">
        <v>126</v>
      </c>
      <c r="C34" s="118">
        <v>53496.758199999997</v>
      </c>
      <c r="D34" s="118">
        <v>2.0000000000000001E-4</v>
      </c>
      <c r="E34" s="1">
        <f t="shared" si="11"/>
        <v>2872.4924283109758</v>
      </c>
      <c r="F34" s="226">
        <f t="shared" si="12"/>
        <v>2872.5</v>
      </c>
      <c r="G34" s="1">
        <f t="shared" si="13"/>
        <v>-2.6271500028087758E-3</v>
      </c>
      <c r="L34" s="1">
        <f t="shared" si="44"/>
        <v>-2.6271500028087758E-3</v>
      </c>
      <c r="O34" s="1">
        <f t="shared" ca="1" si="14"/>
        <v>2.438823278433077E-2</v>
      </c>
      <c r="P34" s="1">
        <f t="shared" si="15"/>
        <v>4.7207209007190283E-2</v>
      </c>
      <c r="Q34" s="271">
        <f t="shared" si="16"/>
        <v>38478.258199999997</v>
      </c>
      <c r="S34" s="2">
        <v>1</v>
      </c>
      <c r="Y34" s="1">
        <f t="shared" si="47"/>
        <v>4.9355899093884159E-2</v>
      </c>
      <c r="Z34" s="1">
        <f t="shared" si="17"/>
        <v>2872.5</v>
      </c>
      <c r="AA34" s="1">
        <f t="shared" si="18"/>
        <v>-4.7758400895026518E-3</v>
      </c>
      <c r="AB34" s="1">
        <f t="shared" si="19"/>
        <v>4.9355899093884159E-2</v>
      </c>
      <c r="AC34" s="1">
        <f t="shared" si="20"/>
        <v>-4.9834359009999059E-2</v>
      </c>
      <c r="AE34" s="1">
        <f t="shared" si="21"/>
        <v>4.6168690886565364E-6</v>
      </c>
      <c r="AF34" s="1">
        <f t="shared" si="40"/>
        <v>-4.9834359009999059E-2</v>
      </c>
      <c r="AG34" s="2"/>
      <c r="AH34" s="1">
        <f t="shared" si="22"/>
        <v>-5.1983049096692935E-2</v>
      </c>
      <c r="AI34" s="1">
        <f t="shared" si="23"/>
        <v>1.0297487400796146</v>
      </c>
      <c r="AJ34" s="1">
        <f t="shared" si="24"/>
        <v>-0.80296197371263844</v>
      </c>
      <c r="AK34" s="1">
        <f t="shared" si="25"/>
        <v>0.13706003063048411</v>
      </c>
      <c r="AL34" s="1">
        <f t="shared" si="26"/>
        <v>1.3570625413271435</v>
      </c>
      <c r="AM34" s="1">
        <f t="shared" si="27"/>
        <v>0.80623507488591339</v>
      </c>
      <c r="AN34" s="1">
        <f t="shared" si="48"/>
        <v>7.504743475347845</v>
      </c>
      <c r="AO34" s="1">
        <f t="shared" si="48"/>
        <v>7.5047434735231082</v>
      </c>
      <c r="AP34" s="1">
        <f t="shared" si="48"/>
        <v>7.5047434355010276</v>
      </c>
      <c r="AQ34" s="1">
        <f t="shared" si="48"/>
        <v>7.5047426432348843</v>
      </c>
      <c r="AR34" s="1">
        <f t="shared" si="48"/>
        <v>7.5047261351763845</v>
      </c>
      <c r="AS34" s="1">
        <f t="shared" si="48"/>
        <v>7.5043823349785708</v>
      </c>
      <c r="AT34" s="1">
        <f t="shared" si="48"/>
        <v>7.4972944971221667</v>
      </c>
      <c r="AU34" s="1">
        <f t="shared" si="29"/>
        <v>7.3729585896655738</v>
      </c>
      <c r="AW34" s="1">
        <v>-10000</v>
      </c>
      <c r="AX34" s="1">
        <f t="shared" si="30"/>
        <v>1.8710880626340222E-2</v>
      </c>
      <c r="AY34" s="1">
        <f t="shared" si="31"/>
        <v>6.9248642554464567E-3</v>
      </c>
      <c r="AZ34" s="1">
        <f t="shared" si="32"/>
        <v>1.1786016370893763E-2</v>
      </c>
      <c r="BA34" s="1">
        <f t="shared" si="33"/>
        <v>1.0529607124524947</v>
      </c>
      <c r="BB34" s="1">
        <f t="shared" si="34"/>
        <v>0.32527023573819674</v>
      </c>
      <c r="BC34" s="1">
        <f t="shared" si="35"/>
        <v>-1.1835793863624382</v>
      </c>
      <c r="BD34" s="1">
        <f t="shared" si="36"/>
        <v>-0.67215077935063194</v>
      </c>
      <c r="BE34" s="1">
        <f t="shared" ref="BE34:BK34" si="52">$BL34+$AB$7*SIN(BF34)</f>
        <v>5.2265645921936761</v>
      </c>
      <c r="BF34" s="1">
        <f t="shared" si="52"/>
        <v>5.2265646058513129</v>
      </c>
      <c r="BG34" s="1">
        <f t="shared" si="52"/>
        <v>5.2265648038510975</v>
      </c>
      <c r="BH34" s="1">
        <f t="shared" si="52"/>
        <v>5.2265676743189413</v>
      </c>
      <c r="BI34" s="1">
        <f t="shared" si="52"/>
        <v>5.2266092867946456</v>
      </c>
      <c r="BJ34" s="1">
        <f t="shared" si="52"/>
        <v>5.2272121888512908</v>
      </c>
      <c r="BK34" s="1">
        <f t="shared" si="52"/>
        <v>5.2358764348307396</v>
      </c>
      <c r="BL34" s="1">
        <f t="shared" si="38"/>
        <v>5.3486812215084498</v>
      </c>
    </row>
    <row r="35" spans="1:64" ht="12.95" customHeight="1">
      <c r="A35" s="116" t="s">
        <v>146</v>
      </c>
      <c r="B35" s="117" t="s">
        <v>133</v>
      </c>
      <c r="C35" s="118">
        <v>53497.624000000003</v>
      </c>
      <c r="D35" s="118">
        <v>2.0000000000000001E-4</v>
      </c>
      <c r="E35" s="1">
        <f t="shared" si="11"/>
        <v>2874.9877439021298</v>
      </c>
      <c r="F35" s="226">
        <f t="shared" si="12"/>
        <v>2875</v>
      </c>
      <c r="G35" s="1">
        <f t="shared" si="13"/>
        <v>-4.2524999953457154E-3</v>
      </c>
      <c r="L35" s="1">
        <f t="shared" si="44"/>
        <v>-4.2524999953457154E-3</v>
      </c>
      <c r="O35" s="1">
        <f t="shared" ca="1" si="14"/>
        <v>2.4383017530152512E-2</v>
      </c>
      <c r="P35" s="1">
        <f t="shared" si="15"/>
        <v>4.7210586568282552E-2</v>
      </c>
      <c r="Q35" s="271">
        <f t="shared" si="16"/>
        <v>38479.124000000003</v>
      </c>
      <c r="S35" s="2">
        <v>1</v>
      </c>
      <c r="Y35" s="1">
        <f t="shared" si="47"/>
        <v>4.7718594703185284E-2</v>
      </c>
      <c r="Z35" s="1">
        <f t="shared" si="17"/>
        <v>2875</v>
      </c>
      <c r="AA35" s="1">
        <f t="shared" si="18"/>
        <v>-4.7605081302484475E-3</v>
      </c>
      <c r="AB35" s="1">
        <f t="shared" si="19"/>
        <v>4.7718594703185284E-2</v>
      </c>
      <c r="AC35" s="1">
        <f t="shared" si="20"/>
        <v>-5.1463086563628267E-2</v>
      </c>
      <c r="AE35" s="1">
        <f t="shared" si="21"/>
        <v>2.5807226512735245E-7</v>
      </c>
      <c r="AF35" s="1">
        <f t="shared" si="40"/>
        <v>-5.1463086563628267E-2</v>
      </c>
      <c r="AG35" s="2"/>
      <c r="AH35" s="1">
        <f t="shared" si="22"/>
        <v>-5.1971094698530999E-2</v>
      </c>
      <c r="AI35" s="1">
        <f t="shared" si="23"/>
        <v>1.0296898749987495</v>
      </c>
      <c r="AJ35" s="1">
        <f t="shared" si="24"/>
        <v>-0.80270592617516057</v>
      </c>
      <c r="AK35" s="1">
        <f t="shared" si="25"/>
        <v>0.13707279400126177</v>
      </c>
      <c r="AL35" s="1">
        <f t="shared" si="26"/>
        <v>1.3574920052560941</v>
      </c>
      <c r="AM35" s="1">
        <f t="shared" si="27"/>
        <v>0.80658944720336934</v>
      </c>
      <c r="AN35" s="1">
        <f t="shared" si="48"/>
        <v>7.505156421939648</v>
      </c>
      <c r="AO35" s="1">
        <f t="shared" si="48"/>
        <v>7.5051564201265091</v>
      </c>
      <c r="AP35" s="1">
        <f t="shared" si="48"/>
        <v>7.505156382303201</v>
      </c>
      <c r="AQ35" s="1">
        <f t="shared" si="48"/>
        <v>7.5051555932840923</v>
      </c>
      <c r="AR35" s="1">
        <f t="shared" si="48"/>
        <v>7.5051391342164955</v>
      </c>
      <c r="AS35" s="1">
        <f t="shared" si="48"/>
        <v>7.5047959650284213</v>
      </c>
      <c r="AT35" s="1">
        <f t="shared" si="48"/>
        <v>7.4977131392034684</v>
      </c>
      <c r="AU35" s="1">
        <f t="shared" si="29"/>
        <v>7.3733517295700519</v>
      </c>
      <c r="AW35" s="1">
        <v>-9500</v>
      </c>
      <c r="AX35" s="1">
        <f t="shared" si="30"/>
        <v>1.6141375078298482E-2</v>
      </c>
      <c r="AY35" s="1">
        <f t="shared" si="31"/>
        <v>9.3439825571818552E-3</v>
      </c>
      <c r="AZ35" s="1">
        <f t="shared" si="32"/>
        <v>6.7973925211166266E-3</v>
      </c>
      <c r="BA35" s="1">
        <f t="shared" si="33"/>
        <v>1.064519156960573</v>
      </c>
      <c r="BB35" s="1">
        <f t="shared" si="34"/>
        <v>0.23817934598383916</v>
      </c>
      <c r="BC35" s="1">
        <f t="shared" si="35"/>
        <v>-1.0927727123842308</v>
      </c>
      <c r="BD35" s="1">
        <f t="shared" si="36"/>
        <v>-0.60814417778817931</v>
      </c>
      <c r="BE35" s="1">
        <f t="shared" ref="BE35:BK35" si="53">$BL35+$AB$7*SIN(BF35)</f>
        <v>5.3114830831107582</v>
      </c>
      <c r="BF35" s="1">
        <f t="shared" si="53"/>
        <v>5.3114831115871581</v>
      </c>
      <c r="BG35" s="1">
        <f t="shared" si="53"/>
        <v>5.3114834716514059</v>
      </c>
      <c r="BH35" s="1">
        <f t="shared" si="53"/>
        <v>5.3114880243967484</v>
      </c>
      <c r="BI35" s="1">
        <f t="shared" si="53"/>
        <v>5.3115455878664513</v>
      </c>
      <c r="BJ35" s="1">
        <f t="shared" si="53"/>
        <v>5.3122729841328384</v>
      </c>
      <c r="BK35" s="1">
        <f t="shared" si="53"/>
        <v>5.3213990250280219</v>
      </c>
      <c r="BL35" s="1">
        <f t="shared" si="38"/>
        <v>5.4273092024040466</v>
      </c>
    </row>
    <row r="36" spans="1:64" ht="12.95" customHeight="1">
      <c r="A36" s="116" t="s">
        <v>146</v>
      </c>
      <c r="B36" s="117" t="s">
        <v>126</v>
      </c>
      <c r="C36" s="118">
        <v>53497.798300000002</v>
      </c>
      <c r="D36" s="118">
        <v>4.0000000000000002E-4</v>
      </c>
      <c r="E36" s="1">
        <f t="shared" si="11"/>
        <v>2875.4900926056775</v>
      </c>
      <c r="F36" s="226">
        <f t="shared" si="12"/>
        <v>2875.5</v>
      </c>
      <c r="G36" s="1">
        <f t="shared" si="13"/>
        <v>-3.4375699979136698E-3</v>
      </c>
      <c r="L36" s="1">
        <f t="shared" si="44"/>
        <v>-3.4375699979136698E-3</v>
      </c>
      <c r="O36" s="1">
        <f t="shared" ca="1" si="14"/>
        <v>2.4381974479316861E-2</v>
      </c>
      <c r="P36" s="1">
        <f t="shared" si="15"/>
        <v>4.721126187331938E-2</v>
      </c>
      <c r="Q36" s="271">
        <f t="shared" si="16"/>
        <v>38479.298300000002</v>
      </c>
      <c r="S36" s="2">
        <v>1</v>
      </c>
      <c r="Y36" s="1">
        <f t="shared" si="47"/>
        <v>4.8531132839484466E-2</v>
      </c>
      <c r="Z36" s="1">
        <f t="shared" si="17"/>
        <v>2875.5</v>
      </c>
      <c r="AA36" s="1">
        <f t="shared" si="18"/>
        <v>-4.757440964078756E-3</v>
      </c>
      <c r="AB36" s="1">
        <f t="shared" si="19"/>
        <v>4.8531132839484466E-2</v>
      </c>
      <c r="AC36" s="1">
        <f t="shared" si="20"/>
        <v>-5.0648831871233049E-2</v>
      </c>
      <c r="AE36" s="1">
        <f t="shared" si="21"/>
        <v>1.7420593673255581E-6</v>
      </c>
      <c r="AF36" s="1">
        <f t="shared" si="40"/>
        <v>-5.0648831871233049E-2</v>
      </c>
      <c r="AG36" s="2"/>
      <c r="AH36" s="1">
        <f t="shared" si="22"/>
        <v>-5.1968702837398136E-2</v>
      </c>
      <c r="AI36" s="1">
        <f t="shared" si="23"/>
        <v>1.029678102132771</v>
      </c>
      <c r="AJ36" s="1">
        <f t="shared" si="24"/>
        <v>-0.8026547024143923</v>
      </c>
      <c r="AK36" s="1">
        <f t="shared" si="25"/>
        <v>0.13707534346683403</v>
      </c>
      <c r="AL36" s="1">
        <f t="shared" si="26"/>
        <v>1.3575778921498003</v>
      </c>
      <c r="AM36" s="1">
        <f t="shared" si="27"/>
        <v>0.80666033153388494</v>
      </c>
      <c r="AN36" s="1">
        <f t="shared" si="48"/>
        <v>7.5052390084252343</v>
      </c>
      <c r="AO36" s="1">
        <f t="shared" si="48"/>
        <v>7.5052390066144081</v>
      </c>
      <c r="AP36" s="1">
        <f t="shared" si="48"/>
        <v>7.5052389688307599</v>
      </c>
      <c r="AQ36" s="1">
        <f t="shared" si="48"/>
        <v>7.5052381804599655</v>
      </c>
      <c r="AR36" s="1">
        <f t="shared" si="48"/>
        <v>7.5052217311809004</v>
      </c>
      <c r="AS36" s="1">
        <f t="shared" si="48"/>
        <v>7.5048786881612592</v>
      </c>
      <c r="AT36" s="1">
        <f t="shared" si="48"/>
        <v>7.4977968653133136</v>
      </c>
      <c r="AU36" s="1">
        <f t="shared" si="29"/>
        <v>7.373430357550947</v>
      </c>
      <c r="AW36" s="1">
        <v>-9000</v>
      </c>
      <c r="AX36" s="1">
        <f t="shared" si="30"/>
        <v>1.339934929548315E-2</v>
      </c>
      <c r="AY36" s="1">
        <f t="shared" si="31"/>
        <v>1.1694040314971076E-2</v>
      </c>
      <c r="AZ36" s="1">
        <f t="shared" si="32"/>
        <v>1.7053089805120728E-3</v>
      </c>
      <c r="BA36" s="1">
        <f t="shared" si="33"/>
        <v>1.0757785269394793</v>
      </c>
      <c r="BB36" s="1">
        <f t="shared" si="34"/>
        <v>0.14717810050532948</v>
      </c>
      <c r="BC36" s="1">
        <f t="shared" si="35"/>
        <v>-0.99999659117665174</v>
      </c>
      <c r="BD36" s="1">
        <f t="shared" si="36"/>
        <v>-0.54630027675863102</v>
      </c>
      <c r="BE36" s="1">
        <f t="shared" ref="BE36:BK36" si="54">$BL36+$AB$7*SIN(BF36)</f>
        <v>5.3973175364342545</v>
      </c>
      <c r="BF36" s="1">
        <f t="shared" si="54"/>
        <v>5.3973175881894306</v>
      </c>
      <c r="BG36" s="1">
        <f t="shared" si="54"/>
        <v>5.3973181715072585</v>
      </c>
      <c r="BH36" s="1">
        <f t="shared" si="54"/>
        <v>5.3973247458872979</v>
      </c>
      <c r="BI36" s="1">
        <f t="shared" si="54"/>
        <v>5.3973988398662547</v>
      </c>
      <c r="BJ36" s="1">
        <f t="shared" si="54"/>
        <v>5.3982334230252649</v>
      </c>
      <c r="BK36" s="1">
        <f t="shared" si="54"/>
        <v>5.407576052735573</v>
      </c>
      <c r="BL36" s="1">
        <f t="shared" si="38"/>
        <v>5.5059371832996424</v>
      </c>
    </row>
    <row r="37" spans="1:64" ht="12.95" customHeight="1">
      <c r="A37" s="119" t="s">
        <v>147</v>
      </c>
      <c r="B37" s="229" t="s">
        <v>126</v>
      </c>
      <c r="C37" s="107">
        <v>53846.155500000001</v>
      </c>
      <c r="D37" s="107" t="s">
        <v>82</v>
      </c>
      <c r="E37" s="1">
        <f t="shared" si="11"/>
        <v>3879.4877276759416</v>
      </c>
      <c r="F37" s="226">
        <f t="shared" si="12"/>
        <v>3879.5</v>
      </c>
      <c r="G37" s="1">
        <f t="shared" si="13"/>
        <v>-4.2581299931043759E-3</v>
      </c>
      <c r="L37" s="1">
        <f t="shared" si="44"/>
        <v>-4.2581299931043759E-3</v>
      </c>
      <c r="O37" s="1">
        <f t="shared" ca="1" si="14"/>
        <v>2.2287528401328249E-2</v>
      </c>
      <c r="P37" s="1">
        <f t="shared" si="15"/>
        <v>4.8427976783939598E-2</v>
      </c>
      <c r="Q37" s="271">
        <f t="shared" si="16"/>
        <v>38827.655500000001</v>
      </c>
      <c r="S37" s="2">
        <v>1</v>
      </c>
      <c r="X37" s="1">
        <f>AB37</f>
        <v>4.2286664978809223E-2</v>
      </c>
      <c r="Z37" s="1">
        <f t="shared" si="17"/>
        <v>3879.5</v>
      </c>
      <c r="AA37" s="1">
        <f t="shared" si="18"/>
        <v>1.8831818120259997E-3</v>
      </c>
      <c r="AB37" s="1">
        <f t="shared" si="19"/>
        <v>4.2286664978809223E-2</v>
      </c>
      <c r="AC37" s="1">
        <f t="shared" si="20"/>
        <v>-5.2686106777043974E-2</v>
      </c>
      <c r="AE37" s="1">
        <f t="shared" si="21"/>
        <v>3.7715710687833711E-5</v>
      </c>
      <c r="AF37" s="1">
        <f t="shared" si="40"/>
        <v>-5.2686106777043974E-2</v>
      </c>
      <c r="AG37" s="2"/>
      <c r="AH37" s="1">
        <f t="shared" si="22"/>
        <v>-4.6544794971913599E-2</v>
      </c>
      <c r="AI37" s="1">
        <f t="shared" si="23"/>
        <v>1.0062625580703672</v>
      </c>
      <c r="AJ37" s="1">
        <f t="shared" si="24"/>
        <v>-0.69122414648725217</v>
      </c>
      <c r="AK37" s="1">
        <f t="shared" si="25"/>
        <v>0.14011145527460983</v>
      </c>
      <c r="AL37" s="1">
        <f t="shared" si="26"/>
        <v>1.5261290826836662</v>
      </c>
      <c r="AM37" s="1">
        <f t="shared" si="27"/>
        <v>0.9563014373512253</v>
      </c>
      <c r="AN37" s="1">
        <f t="shared" si="48"/>
        <v>7.6691785510837329</v>
      </c>
      <c r="AO37" s="1">
        <f t="shared" si="48"/>
        <v>7.6691785510293036</v>
      </c>
      <c r="AP37" s="1">
        <f t="shared" si="48"/>
        <v>7.6691785489173023</v>
      </c>
      <c r="AQ37" s="1">
        <f t="shared" si="48"/>
        <v>7.6691784669666099</v>
      </c>
      <c r="AR37" s="1">
        <f t="shared" si="48"/>
        <v>7.6691752871115071</v>
      </c>
      <c r="AS37" s="1">
        <f t="shared" si="48"/>
        <v>7.6690519439454974</v>
      </c>
      <c r="AT37" s="1">
        <f t="shared" si="48"/>
        <v>7.6643287809581517</v>
      </c>
      <c r="AU37" s="1">
        <f t="shared" si="29"/>
        <v>7.5313153431893038</v>
      </c>
      <c r="AW37" s="1">
        <v>-8500</v>
      </c>
      <c r="AX37" s="1">
        <f t="shared" si="30"/>
        <v>1.0523056391158409E-2</v>
      </c>
      <c r="AY37" s="1">
        <f t="shared" si="31"/>
        <v>1.3975037528814117E-2</v>
      </c>
      <c r="AZ37" s="1">
        <f t="shared" si="32"/>
        <v>-3.4519811376557078E-3</v>
      </c>
      <c r="BA37" s="1">
        <f t="shared" si="33"/>
        <v>1.0865987534428529</v>
      </c>
      <c r="BB37" s="1">
        <f t="shared" si="34"/>
        <v>5.2987714284021672E-2</v>
      </c>
      <c r="BC37" s="1">
        <f t="shared" si="35"/>
        <v>-0.90529443764374262</v>
      </c>
      <c r="BD37" s="1">
        <f t="shared" si="36"/>
        <v>-0.48632418031761748</v>
      </c>
      <c r="BE37" s="1">
        <f t="shared" ref="BE37:BK37" si="55">$BL37+$AB$7*SIN(BF37)</f>
        <v>5.4840384134940194</v>
      </c>
      <c r="BF37" s="1">
        <f t="shared" si="55"/>
        <v>5.4840384973083749</v>
      </c>
      <c r="BG37" s="1">
        <f t="shared" si="55"/>
        <v>5.4840393543067485</v>
      </c>
      <c r="BH37" s="1">
        <f t="shared" si="55"/>
        <v>5.4840481170369841</v>
      </c>
      <c r="BI37" s="1">
        <f t="shared" si="55"/>
        <v>5.4841377106259994</v>
      </c>
      <c r="BJ37" s="1">
        <f t="shared" si="55"/>
        <v>5.4850532778244556</v>
      </c>
      <c r="BK37" s="1">
        <f t="shared" si="55"/>
        <v>5.4943608710727725</v>
      </c>
      <c r="BL37" s="1">
        <f t="shared" si="38"/>
        <v>5.5845651641952383</v>
      </c>
    </row>
    <row r="38" spans="1:64" ht="12.95" customHeight="1">
      <c r="A38" s="119" t="s">
        <v>147</v>
      </c>
      <c r="B38" s="229" t="s">
        <v>126</v>
      </c>
      <c r="C38" s="107">
        <v>53854.136299999998</v>
      </c>
      <c r="D38" s="107" t="s">
        <v>82</v>
      </c>
      <c r="E38" s="1">
        <f t="shared" si="11"/>
        <v>3902.4891306208683</v>
      </c>
      <c r="F38" s="226">
        <f t="shared" si="12"/>
        <v>3902.5</v>
      </c>
      <c r="G38" s="1">
        <f t="shared" si="13"/>
        <v>-3.771349998714868E-3</v>
      </c>
      <c r="L38" s="1">
        <f t="shared" si="44"/>
        <v>-3.771349998714868E-3</v>
      </c>
      <c r="O38" s="1">
        <f t="shared" ca="1" si="14"/>
        <v>2.2239548062888272E-2</v>
      </c>
      <c r="P38" s="1">
        <f t="shared" si="15"/>
        <v>4.8452587176862204E-2</v>
      </c>
      <c r="Q38" s="271">
        <f t="shared" si="16"/>
        <v>38835.636299999998</v>
      </c>
      <c r="S38" s="2">
        <v>1</v>
      </c>
      <c r="X38" s="1">
        <f>AB38</f>
        <v>4.2635583135174078E-2</v>
      </c>
      <c r="Z38" s="1">
        <f t="shared" si="17"/>
        <v>3902.5</v>
      </c>
      <c r="AA38" s="1">
        <f t="shared" si="18"/>
        <v>2.0456540429732578E-3</v>
      </c>
      <c r="AB38" s="1">
        <f t="shared" si="19"/>
        <v>4.2635583135174078E-2</v>
      </c>
      <c r="AC38" s="1">
        <f t="shared" si="20"/>
        <v>-5.2223937175577072E-2</v>
      </c>
      <c r="AE38" s="1">
        <f t="shared" si="21"/>
        <v>3.3837536021015993E-5</v>
      </c>
      <c r="AF38" s="1">
        <f t="shared" si="40"/>
        <v>-5.2223937175577072E-2</v>
      </c>
      <c r="AG38" s="2"/>
      <c r="AH38" s="1">
        <f t="shared" si="22"/>
        <v>-4.6406933133888946E-2</v>
      </c>
      <c r="AI38" s="1">
        <f t="shared" si="23"/>
        <v>1.0057341365050627</v>
      </c>
      <c r="AJ38" s="1">
        <f t="shared" si="24"/>
        <v>-0.68849406805205304</v>
      </c>
      <c r="AK38" s="1">
        <f t="shared" si="25"/>
        <v>0.14013407583915846</v>
      </c>
      <c r="AL38" s="1">
        <f t="shared" si="26"/>
        <v>1.5299002110721382</v>
      </c>
      <c r="AM38" s="1">
        <f t="shared" si="27"/>
        <v>0.9599178988284085</v>
      </c>
      <c r="AN38" s="1">
        <f t="shared" si="48"/>
        <v>7.672890142033908</v>
      </c>
      <c r="AO38" s="1">
        <f t="shared" si="48"/>
        <v>7.6728901419853059</v>
      </c>
      <c r="AP38" s="1">
        <f t="shared" si="48"/>
        <v>7.6728901400612202</v>
      </c>
      <c r="AQ38" s="1">
        <f t="shared" si="48"/>
        <v>7.6728900638891933</v>
      </c>
      <c r="AR38" s="1">
        <f t="shared" si="48"/>
        <v>7.6728870483637923</v>
      </c>
      <c r="AS38" s="1">
        <f t="shared" si="48"/>
        <v>7.6727677085416479</v>
      </c>
      <c r="AT38" s="1">
        <f t="shared" si="48"/>
        <v>7.6681056522165809</v>
      </c>
      <c r="AU38" s="1">
        <f t="shared" si="29"/>
        <v>7.5349322303105017</v>
      </c>
      <c r="AW38" s="1">
        <v>-8000</v>
      </c>
      <c r="AX38" s="1">
        <f t="shared" si="30"/>
        <v>7.5538858727202222E-3</v>
      </c>
      <c r="AY38" s="1">
        <f t="shared" si="31"/>
        <v>1.6186974198710971E-2</v>
      </c>
      <c r="AZ38" s="1">
        <f t="shared" si="32"/>
        <v>-8.6330883259907489E-3</v>
      </c>
      <c r="BA38" s="1">
        <f t="shared" si="33"/>
        <v>1.0968312816007635</v>
      </c>
      <c r="BB38" s="1">
        <f t="shared" si="34"/>
        <v>-4.3530923472843784E-2</v>
      </c>
      <c r="BC38" s="1">
        <f t="shared" si="35"/>
        <v>-0.80873721309671243</v>
      </c>
      <c r="BD38" s="1">
        <f t="shared" si="36"/>
        <v>-0.4279522933632805</v>
      </c>
      <c r="BE38" s="1">
        <f t="shared" ref="BE38:BK38" si="56">$BL38+$AB$7*SIN(BF38)</f>
        <v>5.5716045819088595</v>
      </c>
      <c r="BF38" s="1">
        <f t="shared" si="56"/>
        <v>5.5716047045276547</v>
      </c>
      <c r="BG38" s="1">
        <f t="shared" si="56"/>
        <v>5.5716058589487876</v>
      </c>
      <c r="BH38" s="1">
        <f t="shared" si="56"/>
        <v>5.571616727439574</v>
      </c>
      <c r="BI38" s="1">
        <f t="shared" si="56"/>
        <v>5.5717190456706573</v>
      </c>
      <c r="BJ38" s="1">
        <f t="shared" si="56"/>
        <v>5.5726818488574112</v>
      </c>
      <c r="BK38" s="1">
        <f t="shared" si="56"/>
        <v>5.5817030775143959</v>
      </c>
      <c r="BL38" s="1">
        <f t="shared" si="38"/>
        <v>5.663193145090835</v>
      </c>
    </row>
    <row r="39" spans="1:64" ht="12.95" customHeight="1">
      <c r="A39" s="119" t="s">
        <v>147</v>
      </c>
      <c r="B39" s="229" t="s">
        <v>133</v>
      </c>
      <c r="C39" s="107">
        <v>53861.080800000003</v>
      </c>
      <c r="D39" s="107" t="s">
        <v>82</v>
      </c>
      <c r="E39" s="1">
        <f t="shared" si="11"/>
        <v>3922.5038212222125</v>
      </c>
      <c r="F39" s="226">
        <f t="shared" si="12"/>
        <v>3922.5</v>
      </c>
      <c r="G39" s="1">
        <f t="shared" si="13"/>
        <v>1.3258500039228238E-3</v>
      </c>
      <c r="L39" s="1">
        <f t="shared" si="44"/>
        <v>1.3258500039228238E-3</v>
      </c>
      <c r="O39" s="1">
        <f t="shared" ca="1" si="14"/>
        <v>2.2197826029462204E-2</v>
      </c>
      <c r="P39" s="1">
        <f t="shared" si="15"/>
        <v>4.8473868734398441E-2</v>
      </c>
      <c r="Q39" s="271">
        <f t="shared" si="16"/>
        <v>38842.580800000003</v>
      </c>
      <c r="S39" s="2">
        <v>1</v>
      </c>
      <c r="X39" s="1">
        <f>AB39</f>
        <v>4.761244276815936E-2</v>
      </c>
      <c r="Z39" s="1">
        <f t="shared" si="17"/>
        <v>3922.5</v>
      </c>
      <c r="AA39" s="1">
        <f t="shared" si="18"/>
        <v>2.1872759701619046E-3</v>
      </c>
      <c r="AB39" s="1">
        <f t="shared" si="19"/>
        <v>4.761244276815936E-2</v>
      </c>
      <c r="AC39" s="1">
        <f t="shared" si="20"/>
        <v>-4.7148018730475617E-2</v>
      </c>
      <c r="AE39" s="1">
        <f t="shared" si="21"/>
        <v>7.4205469531093398E-7</v>
      </c>
      <c r="AF39" s="1">
        <f t="shared" si="40"/>
        <v>-4.7148018730475617E-2</v>
      </c>
      <c r="AG39" s="2"/>
      <c r="AH39" s="1">
        <f t="shared" si="22"/>
        <v>-4.6286592764236537E-2</v>
      </c>
      <c r="AI39" s="1">
        <f t="shared" si="23"/>
        <v>1.0052750239807835</v>
      </c>
      <c r="AJ39" s="1">
        <f t="shared" si="24"/>
        <v>-0.68611446773105811</v>
      </c>
      <c r="AK39" s="1">
        <f t="shared" si="25"/>
        <v>0.14015210899146638</v>
      </c>
      <c r="AL39" s="1">
        <f t="shared" si="26"/>
        <v>1.5331762349257163</v>
      </c>
      <c r="AM39" s="1">
        <f t="shared" si="27"/>
        <v>0.96307020371904295</v>
      </c>
      <c r="AN39" s="1">
        <f t="shared" si="48"/>
        <v>7.6761160283381615</v>
      </c>
      <c r="AO39" s="1">
        <f t="shared" si="48"/>
        <v>7.6761160282942003</v>
      </c>
      <c r="AP39" s="1">
        <f t="shared" si="48"/>
        <v>7.6761160265225836</v>
      </c>
      <c r="AQ39" s="1">
        <f t="shared" si="48"/>
        <v>7.67611595512839</v>
      </c>
      <c r="AR39" s="1">
        <f t="shared" si="48"/>
        <v>7.6761130780442848</v>
      </c>
      <c r="AS39" s="1">
        <f t="shared" si="48"/>
        <v>7.6759971739534967</v>
      </c>
      <c r="AT39" s="1">
        <f t="shared" si="48"/>
        <v>7.6713884720477665</v>
      </c>
      <c r="AU39" s="1">
        <f t="shared" si="29"/>
        <v>7.5380773495463256</v>
      </c>
      <c r="AW39" s="1">
        <v>-7500</v>
      </c>
      <c r="AX39" s="1">
        <f t="shared" si="30"/>
        <v>4.5359685670754036E-3</v>
      </c>
      <c r="AY39" s="1">
        <f t="shared" si="31"/>
        <v>1.8329850324661646E-2</v>
      </c>
      <c r="AZ39" s="1">
        <f t="shared" si="32"/>
        <v>-1.3793881757586243E-2</v>
      </c>
      <c r="BA39" s="1">
        <f t="shared" si="33"/>
        <v>1.1063223597828271</v>
      </c>
      <c r="BB39" s="1">
        <f t="shared" si="34"/>
        <v>-0.14138106767228389</v>
      </c>
      <c r="BC39" s="1">
        <f t="shared" si="35"/>
        <v>-0.71042553927091057</v>
      </c>
      <c r="BD39" s="1">
        <f t="shared" si="36"/>
        <v>-0.37094715983785437</v>
      </c>
      <c r="BE39" s="1">
        <f t="shared" ref="BE39:BK39" si="57">$BL39+$AB$7*SIN(BF39)</f>
        <v>5.6599627602773799</v>
      </c>
      <c r="BF39" s="1">
        <f t="shared" si="57"/>
        <v>5.6599629236320999</v>
      </c>
      <c r="BG39" s="1">
        <f t="shared" si="57"/>
        <v>5.6599643580225241</v>
      </c>
      <c r="BH39" s="1">
        <f t="shared" si="57"/>
        <v>5.6599769531009922</v>
      </c>
      <c r="BI39" s="1">
        <f t="shared" si="57"/>
        <v>5.6600875429213229</v>
      </c>
      <c r="BJ39" s="1">
        <f t="shared" si="57"/>
        <v>5.6610581887746969</v>
      </c>
      <c r="BK39" s="1">
        <f t="shared" si="57"/>
        <v>5.6695488253366264</v>
      </c>
      <c r="BL39" s="1">
        <f t="shared" si="38"/>
        <v>5.7418211259864309</v>
      </c>
    </row>
    <row r="40" spans="1:64" ht="12.95" customHeight="1">
      <c r="A40" s="119" t="s">
        <v>147</v>
      </c>
      <c r="B40" s="229" t="s">
        <v>133</v>
      </c>
      <c r="C40" s="107">
        <v>53877.041499999999</v>
      </c>
      <c r="D40" s="107" t="s">
        <v>82</v>
      </c>
      <c r="E40" s="1">
        <f t="shared" si="11"/>
        <v>3968.5040332289173</v>
      </c>
      <c r="F40" s="226">
        <f t="shared" si="12"/>
        <v>3968.5</v>
      </c>
      <c r="G40" s="1">
        <f t="shared" si="13"/>
        <v>1.3994100008858368E-3</v>
      </c>
      <c r="L40" s="1">
        <f t="shared" si="44"/>
        <v>1.3994100008858368E-3</v>
      </c>
      <c r="O40" s="1">
        <f t="shared" ca="1" si="14"/>
        <v>2.2101865352582246E-2</v>
      </c>
      <c r="P40" s="1">
        <f t="shared" si="15"/>
        <v>4.8522396981108946E-2</v>
      </c>
      <c r="Q40" s="271">
        <f t="shared" si="16"/>
        <v>38858.541499999999</v>
      </c>
      <c r="S40" s="2">
        <v>1</v>
      </c>
      <c r="X40" s="1">
        <f>AB40</f>
        <v>4.7407604731637999E-2</v>
      </c>
      <c r="Z40" s="1">
        <f t="shared" si="17"/>
        <v>3968.5</v>
      </c>
      <c r="AA40" s="1">
        <f t="shared" si="18"/>
        <v>2.514202250356784E-3</v>
      </c>
      <c r="AB40" s="1">
        <f t="shared" si="19"/>
        <v>4.7407604731637999E-2</v>
      </c>
      <c r="AC40" s="1">
        <f t="shared" si="20"/>
        <v>-4.712298698022311E-2</v>
      </c>
      <c r="AE40" s="1">
        <f t="shared" si="21"/>
        <v>1.2427617594804948E-6</v>
      </c>
      <c r="AF40" s="1">
        <f t="shared" si="40"/>
        <v>-4.712298698022311E-2</v>
      </c>
      <c r="AG40" s="2"/>
      <c r="AH40" s="1">
        <f t="shared" si="22"/>
        <v>-4.6008194730752162E-2</v>
      </c>
      <c r="AI40" s="1">
        <f t="shared" si="23"/>
        <v>1.0042204481805741</v>
      </c>
      <c r="AJ40" s="1">
        <f t="shared" si="24"/>
        <v>-0.68062179248307975</v>
      </c>
      <c r="AK40" s="1">
        <f t="shared" si="25"/>
        <v>0.14018782882229397</v>
      </c>
      <c r="AL40" s="1">
        <f t="shared" si="26"/>
        <v>1.5406997496561428</v>
      </c>
      <c r="AM40" s="1">
        <f t="shared" si="27"/>
        <v>0.97034740534223451</v>
      </c>
      <c r="AN40" s="1">
        <f t="shared" si="48"/>
        <v>7.6835299811701923</v>
      </c>
      <c r="AO40" s="1">
        <f t="shared" si="48"/>
        <v>7.6835299811355311</v>
      </c>
      <c r="AP40" s="1">
        <f t="shared" si="48"/>
        <v>7.6835299796785952</v>
      </c>
      <c r="AQ40" s="1">
        <f t="shared" si="48"/>
        <v>7.6835299184383254</v>
      </c>
      <c r="AR40" s="1">
        <f t="shared" si="48"/>
        <v>7.6835273443084038</v>
      </c>
      <c r="AS40" s="1">
        <f t="shared" si="48"/>
        <v>7.6834191799575597</v>
      </c>
      <c r="AT40" s="1">
        <f t="shared" si="48"/>
        <v>7.6789339510423273</v>
      </c>
      <c r="AU40" s="1">
        <f t="shared" si="29"/>
        <v>7.5453111237887205</v>
      </c>
      <c r="AW40" s="1">
        <v>-7000</v>
      </c>
      <c r="AX40" s="1">
        <f t="shared" si="30"/>
        <v>1.5156295290875282E-3</v>
      </c>
      <c r="AY40" s="1">
        <f t="shared" si="31"/>
        <v>2.0403665906666139E-2</v>
      </c>
      <c r="AZ40" s="1">
        <f t="shared" si="32"/>
        <v>-1.8888036377578611E-2</v>
      </c>
      <c r="BA40" s="1">
        <f t="shared" si="33"/>
        <v>1.1149172688466986</v>
      </c>
      <c r="BB40" s="1">
        <f t="shared" si="34"/>
        <v>-0.23944176271023104</v>
      </c>
      <c r="BC40" s="1">
        <f t="shared" si="35"/>
        <v>-0.61049104868980208</v>
      </c>
      <c r="BD40" s="1">
        <f t="shared" si="36"/>
        <v>-0.31509310654399891</v>
      </c>
      <c r="BE40" s="1">
        <f t="shared" ref="BE40:BK40" si="58">$BL40+$AB$7*SIN(BF40)</f>
        <v>5.7490472648484428</v>
      </c>
      <c r="BF40" s="1">
        <f t="shared" si="58"/>
        <v>5.7490474636425111</v>
      </c>
      <c r="BG40" s="1">
        <f t="shared" si="58"/>
        <v>5.7490491104407839</v>
      </c>
      <c r="BH40" s="1">
        <f t="shared" si="58"/>
        <v>5.749062752358336</v>
      </c>
      <c r="BI40" s="1">
        <f t="shared" si="58"/>
        <v>5.7491757564511792</v>
      </c>
      <c r="BJ40" s="1">
        <f t="shared" si="58"/>
        <v>5.7501115463157237</v>
      </c>
      <c r="BK40" s="1">
        <f t="shared" si="58"/>
        <v>5.7578411563453891</v>
      </c>
      <c r="BL40" s="1">
        <f t="shared" si="38"/>
        <v>5.8204491068820268</v>
      </c>
    </row>
    <row r="41" spans="1:64" ht="12.95" customHeight="1">
      <c r="A41" s="119" t="s">
        <v>147</v>
      </c>
      <c r="B41" s="229" t="s">
        <v>126</v>
      </c>
      <c r="C41" s="107">
        <v>53877.217299999997</v>
      </c>
      <c r="D41" s="107" t="s">
        <v>82</v>
      </c>
      <c r="E41" s="1">
        <f t="shared" si="11"/>
        <v>3969.0107050710453</v>
      </c>
      <c r="F41" s="226">
        <f t="shared" si="12"/>
        <v>3969</v>
      </c>
      <c r="G41" s="1">
        <f t="shared" si="13"/>
        <v>3.7143399968044832E-3</v>
      </c>
      <c r="L41" s="1">
        <f t="shared" si="44"/>
        <v>3.7143399968044832E-3</v>
      </c>
      <c r="O41" s="1">
        <f t="shared" ca="1" si="14"/>
        <v>2.2100822301746596E-2</v>
      </c>
      <c r="P41" s="1">
        <f t="shared" si="15"/>
        <v>4.8522921250736158E-2</v>
      </c>
      <c r="Q41" s="271">
        <f t="shared" si="16"/>
        <v>38858.717299999997</v>
      </c>
      <c r="S41" s="2">
        <v>1</v>
      </c>
      <c r="X41" s="1">
        <f>AB41</f>
        <v>4.9719496352966276E-2</v>
      </c>
      <c r="Z41" s="1">
        <f t="shared" si="17"/>
        <v>3969</v>
      </c>
      <c r="AA41" s="1">
        <f t="shared" si="18"/>
        <v>2.5177648945743647E-3</v>
      </c>
      <c r="AB41" s="1">
        <f t="shared" si="19"/>
        <v>4.9719496352966276E-2</v>
      </c>
      <c r="AC41" s="1">
        <f t="shared" si="20"/>
        <v>-4.4808581253931674E-2</v>
      </c>
      <c r="AE41" s="1">
        <f t="shared" si="21"/>
        <v>1.4317919752770185E-6</v>
      </c>
      <c r="AF41" s="1">
        <f t="shared" si="40"/>
        <v>-4.4808581253931674E-2</v>
      </c>
      <c r="AG41" s="2"/>
      <c r="AH41" s="1">
        <f t="shared" si="22"/>
        <v>-4.6005156356161793E-2</v>
      </c>
      <c r="AI41" s="1">
        <f t="shared" si="23"/>
        <v>1.0042089961371252</v>
      </c>
      <c r="AJ41" s="1">
        <f t="shared" si="24"/>
        <v>-0.68056194081517196</v>
      </c>
      <c r="AK41" s="1">
        <f t="shared" si="25"/>
        <v>0.14018817312552218</v>
      </c>
      <c r="AL41" s="1">
        <f t="shared" si="26"/>
        <v>1.540781440267059</v>
      </c>
      <c r="AM41" s="1">
        <f t="shared" si="27"/>
        <v>0.97042671267221137</v>
      </c>
      <c r="AN41" s="1">
        <f t="shared" ref="AN41:AT50" si="59">$AU41+$AB$7*SIN(AO41)</f>
        <v>7.6836105248762818</v>
      </c>
      <c r="AO41" s="1">
        <f t="shared" si="59"/>
        <v>7.6836105248417121</v>
      </c>
      <c r="AP41" s="1">
        <f t="shared" si="59"/>
        <v>7.6836105233879355</v>
      </c>
      <c r="AQ41" s="1">
        <f t="shared" si="59"/>
        <v>7.68361046225185</v>
      </c>
      <c r="AR41" s="1">
        <f t="shared" si="59"/>
        <v>7.6836078912980446</v>
      </c>
      <c r="AS41" s="1">
        <f t="shared" si="59"/>
        <v>7.6834998098193221</v>
      </c>
      <c r="AT41" s="1">
        <f t="shared" si="59"/>
        <v>7.6790159287338824</v>
      </c>
      <c r="AU41" s="1">
        <f t="shared" si="29"/>
        <v>7.5453897517696156</v>
      </c>
      <c r="AW41" s="1">
        <v>-6500</v>
      </c>
      <c r="AX41" s="1">
        <f t="shared" si="30"/>
        <v>-1.4593119210786591E-3</v>
      </c>
      <c r="AY41" s="1">
        <f t="shared" si="31"/>
        <v>2.240842094472445E-2</v>
      </c>
      <c r="AZ41" s="1">
        <f t="shared" si="32"/>
        <v>-2.3867732865803109E-2</v>
      </c>
      <c r="BA41" s="1">
        <f t="shared" si="33"/>
        <v>1.122465385037128</v>
      </c>
      <c r="BB41" s="1">
        <f t="shared" si="34"/>
        <v>-0.33648822644228893</v>
      </c>
      <c r="BC41" s="1">
        <f t="shared" si="35"/>
        <v>-0.50909672940839323</v>
      </c>
      <c r="BD41" s="1">
        <f t="shared" si="36"/>
        <v>-0.26019250387332415</v>
      </c>
      <c r="BE41" s="1">
        <f t="shared" ref="BE41:BK41" si="60">$BL41+$AB$7*SIN(BF41)</f>
        <v>5.8387801301130997</v>
      </c>
      <c r="BF41" s="1">
        <f t="shared" si="60"/>
        <v>5.8387803506690368</v>
      </c>
      <c r="BG41" s="1">
        <f t="shared" si="60"/>
        <v>5.8387820924275049</v>
      </c>
      <c r="BH41" s="1">
        <f t="shared" si="60"/>
        <v>5.8387958472663435</v>
      </c>
      <c r="BI41" s="1">
        <f t="shared" si="60"/>
        <v>5.8389044674242587</v>
      </c>
      <c r="BJ41" s="1">
        <f t="shared" si="60"/>
        <v>5.8397620294544215</v>
      </c>
      <c r="BK41" s="1">
        <f t="shared" si="60"/>
        <v>5.8465203528309875</v>
      </c>
      <c r="BL41" s="1">
        <f t="shared" si="38"/>
        <v>5.8990770877776235</v>
      </c>
    </row>
    <row r="42" spans="1:64" ht="12.95" customHeight="1">
      <c r="A42" s="106" t="s">
        <v>148</v>
      </c>
      <c r="B42" s="228" t="s">
        <v>133</v>
      </c>
      <c r="C42" s="107">
        <v>54587.135399999999</v>
      </c>
      <c r="D42" s="107" t="s">
        <v>88</v>
      </c>
      <c r="E42" s="1">
        <f t="shared" si="11"/>
        <v>6015.0602584994831</v>
      </c>
      <c r="F42" s="226">
        <f t="shared" si="12"/>
        <v>6015</v>
      </c>
      <c r="G42" s="1">
        <f t="shared" si="13"/>
        <v>2.0907900005113333E-2</v>
      </c>
      <c r="L42" s="1">
        <f t="shared" si="44"/>
        <v>2.0907900005113333E-2</v>
      </c>
      <c r="O42" s="1">
        <f t="shared" ca="1" si="14"/>
        <v>1.7832658282259849E-2</v>
      </c>
      <c r="P42" s="1">
        <f t="shared" si="15"/>
        <v>5.0089900371451272E-2</v>
      </c>
      <c r="Q42" s="271">
        <f t="shared" si="16"/>
        <v>39568.635399999999</v>
      </c>
      <c r="S42" s="2">
        <v>1</v>
      </c>
      <c r="Y42" s="1">
        <f t="shared" ref="Y42:Y54" si="61">AB42</f>
        <v>5.260168727511956E-2</v>
      </c>
      <c r="Z42" s="1">
        <f t="shared" si="17"/>
        <v>6015</v>
      </c>
      <c r="AA42" s="1">
        <f t="shared" si="18"/>
        <v>1.8396113101445045E-2</v>
      </c>
      <c r="AB42" s="1">
        <f t="shared" si="19"/>
        <v>5.260168727511956E-2</v>
      </c>
      <c r="AC42" s="1">
        <f t="shared" si="20"/>
        <v>-2.9182000366337939E-2</v>
      </c>
      <c r="AE42" s="1">
        <f t="shared" si="21"/>
        <v>6.3090734494395254E-6</v>
      </c>
      <c r="AF42" s="1">
        <f t="shared" si="40"/>
        <v>-2.9182000366337939E-2</v>
      </c>
      <c r="AG42" s="2"/>
      <c r="AH42" s="1">
        <f t="shared" si="22"/>
        <v>-3.1693787270006227E-2</v>
      </c>
      <c r="AI42" s="1">
        <f t="shared" si="23"/>
        <v>0.9599710302552098</v>
      </c>
      <c r="AJ42" s="1">
        <f t="shared" si="24"/>
        <v>-0.4160357174896363</v>
      </c>
      <c r="AK42" s="1">
        <f t="shared" si="25"/>
        <v>0.13441771131039384</v>
      </c>
      <c r="AL42" s="1">
        <f t="shared" si="26"/>
        <v>1.860229283773466</v>
      </c>
      <c r="AM42" s="1">
        <f t="shared" si="27"/>
        <v>1.3411946396508725</v>
      </c>
      <c r="AN42" s="1">
        <f t="shared" si="59"/>
        <v>8.0057741307943004</v>
      </c>
      <c r="AO42" s="1">
        <f t="shared" si="59"/>
        <v>8.0057741307872536</v>
      </c>
      <c r="AP42" s="1">
        <f t="shared" si="59"/>
        <v>8.0057741311195691</v>
      </c>
      <c r="AQ42" s="1">
        <f t="shared" si="59"/>
        <v>8.005774115449853</v>
      </c>
      <c r="AR42" s="1">
        <f t="shared" si="59"/>
        <v>8.0057748543262957</v>
      </c>
      <c r="AS42" s="1">
        <f t="shared" si="59"/>
        <v>8.0057400100909426</v>
      </c>
      <c r="AT42" s="1">
        <f t="shared" si="59"/>
        <v>8.007374660563471</v>
      </c>
      <c r="AU42" s="1">
        <f t="shared" si="29"/>
        <v>7.8671354495943948</v>
      </c>
      <c r="AW42" s="1">
        <v>-6000</v>
      </c>
      <c r="AX42" s="1">
        <f t="shared" si="30"/>
        <v>-4.3403843081821804E-3</v>
      </c>
      <c r="AY42" s="1">
        <f t="shared" si="31"/>
        <v>2.4344115438836581E-2</v>
      </c>
      <c r="AZ42" s="1">
        <f t="shared" si="32"/>
        <v>-2.8684499747018762E-2</v>
      </c>
      <c r="BA42" s="1">
        <f t="shared" si="33"/>
        <v>1.128825855019431</v>
      </c>
      <c r="BB42" s="1">
        <f t="shared" si="34"/>
        <v>-0.43122119316216501</v>
      </c>
      <c r="BC42" s="1">
        <f t="shared" si="35"/>
        <v>-0.40643605336933825</v>
      </c>
      <c r="BD42" s="1">
        <f t="shared" si="36"/>
        <v>-0.20606249375053726</v>
      </c>
      <c r="BE42" s="1">
        <f t="shared" ref="BE42:BK42" si="62">$BL42+$AB$7*SIN(BF42)</f>
        <v>5.9290716621053594</v>
      </c>
      <c r="BF42" s="1">
        <f t="shared" si="62"/>
        <v>5.9290718831711926</v>
      </c>
      <c r="BG42" s="1">
        <f t="shared" si="62"/>
        <v>5.9290735636490224</v>
      </c>
      <c r="BH42" s="1">
        <f t="shared" si="62"/>
        <v>5.9290863381159955</v>
      </c>
      <c r="BI42" s="1">
        <f t="shared" si="62"/>
        <v>5.9291834436472186</v>
      </c>
      <c r="BJ42" s="1">
        <f t="shared" si="62"/>
        <v>5.929921480707975</v>
      </c>
      <c r="BK42" s="1">
        <f t="shared" si="62"/>
        <v>5.9355243065742762</v>
      </c>
      <c r="BL42" s="1">
        <f t="shared" si="38"/>
        <v>5.9777050686732194</v>
      </c>
    </row>
    <row r="43" spans="1:64" ht="12.95" customHeight="1">
      <c r="A43" s="118" t="s">
        <v>149</v>
      </c>
      <c r="B43" s="117" t="s">
        <v>133</v>
      </c>
      <c r="C43" s="118">
        <v>54647.336199999998</v>
      </c>
      <c r="D43" s="118">
        <v>2.9999999999999997E-4</v>
      </c>
      <c r="E43" s="1">
        <f t="shared" si="11"/>
        <v>6188.5645260425017</v>
      </c>
      <c r="F43" s="226">
        <f t="shared" si="12"/>
        <v>6188.5</v>
      </c>
      <c r="G43" s="1">
        <f t="shared" si="13"/>
        <v>2.2388609999325126E-2</v>
      </c>
      <c r="L43" s="1">
        <f t="shared" si="44"/>
        <v>2.2388609999325126E-2</v>
      </c>
      <c r="O43" s="1">
        <f t="shared" ca="1" si="14"/>
        <v>1.7470719642288707E-2</v>
      </c>
      <c r="P43" s="1">
        <f t="shared" si="15"/>
        <v>5.0169591470769236E-2</v>
      </c>
      <c r="Q43" s="271">
        <f t="shared" si="16"/>
        <v>39628.836199999998</v>
      </c>
      <c r="S43" s="2">
        <v>1</v>
      </c>
      <c r="Y43" s="1">
        <f t="shared" si="61"/>
        <v>5.2728485889522891E-2</v>
      </c>
      <c r="Z43" s="1">
        <f t="shared" si="17"/>
        <v>6188.5</v>
      </c>
      <c r="AA43" s="1">
        <f t="shared" si="18"/>
        <v>1.9829715580571471E-2</v>
      </c>
      <c r="AB43" s="1">
        <f t="shared" si="19"/>
        <v>5.2728485889522891E-2</v>
      </c>
      <c r="AC43" s="1">
        <f t="shared" si="20"/>
        <v>-2.7780981471444109E-2</v>
      </c>
      <c r="AE43" s="1">
        <f t="shared" si="21"/>
        <v>6.5479406463286097E-6</v>
      </c>
      <c r="AF43" s="1">
        <f t="shared" si="40"/>
        <v>-2.7780981471444109E-2</v>
      </c>
      <c r="AG43" s="2"/>
      <c r="AH43" s="1">
        <f t="shared" si="22"/>
        <v>-3.0339875890197765E-2</v>
      </c>
      <c r="AI43" s="1">
        <f t="shared" si="23"/>
        <v>0.95651535960403922</v>
      </c>
      <c r="AJ43" s="1">
        <f t="shared" si="24"/>
        <v>-0.39242901933934071</v>
      </c>
      <c r="AK43" s="1">
        <f t="shared" si="25"/>
        <v>0.13333988743953432</v>
      </c>
      <c r="AL43" s="1">
        <f t="shared" si="26"/>
        <v>1.8860397841892194</v>
      </c>
      <c r="AM43" s="1">
        <f t="shared" si="27"/>
        <v>1.3779521496756031</v>
      </c>
      <c r="AN43" s="1">
        <f t="shared" si="59"/>
        <v>8.0324432241463466</v>
      </c>
      <c r="AO43" s="1">
        <f t="shared" si="59"/>
        <v>8.0324432241255153</v>
      </c>
      <c r="AP43" s="1">
        <f t="shared" si="59"/>
        <v>8.032443224962261</v>
      </c>
      <c r="AQ43" s="1">
        <f t="shared" si="59"/>
        <v>8.0324431913537424</v>
      </c>
      <c r="AR43" s="1">
        <f t="shared" si="59"/>
        <v>8.0324445412604586</v>
      </c>
      <c r="AS43" s="1">
        <f t="shared" si="59"/>
        <v>8.0323903134825443</v>
      </c>
      <c r="AT43" s="1">
        <f t="shared" si="59"/>
        <v>8.0345560485566345</v>
      </c>
      <c r="AU43" s="1">
        <f t="shared" si="29"/>
        <v>7.8944193589651679</v>
      </c>
      <c r="AW43" s="1">
        <v>-5500</v>
      </c>
      <c r="AX43" s="1">
        <f t="shared" si="30"/>
        <v>-7.0794243295328914E-3</v>
      </c>
      <c r="AY43" s="1">
        <f t="shared" si="31"/>
        <v>2.6210749389002527E-2</v>
      </c>
      <c r="AZ43" s="1">
        <f t="shared" si="32"/>
        <v>-3.3290173718535418E-2</v>
      </c>
      <c r="BA43" s="1">
        <f t="shared" si="33"/>
        <v>1.1338735459341109</v>
      </c>
      <c r="BB43" s="1">
        <f t="shared" si="34"/>
        <v>-0.5223045246178224</v>
      </c>
      <c r="BC43" s="1">
        <f t="shared" si="35"/>
        <v>-0.30273074175551434</v>
      </c>
      <c r="BD43" s="1">
        <f t="shared" si="36"/>
        <v>-0.1525320656538634</v>
      </c>
      <c r="BE43" s="1">
        <f t="shared" ref="BE43:BK43" si="63">$BL43+$AB$7*SIN(BF43)</f>
        <v>6.0198214606429366</v>
      </c>
      <c r="BF43" s="1">
        <f t="shared" si="63"/>
        <v>6.0198216563553446</v>
      </c>
      <c r="BG43" s="1">
        <f t="shared" si="63"/>
        <v>6.0198231016289299</v>
      </c>
      <c r="BH43" s="1">
        <f t="shared" si="63"/>
        <v>6.0198337744950656</v>
      </c>
      <c r="BI43" s="1">
        <f t="shared" si="63"/>
        <v>6.0199125891213274</v>
      </c>
      <c r="BJ43" s="1">
        <f t="shared" si="63"/>
        <v>6.0204945501870029</v>
      </c>
      <c r="BK43" s="1">
        <f t="shared" si="63"/>
        <v>6.024788902624219</v>
      </c>
      <c r="BL43" s="1">
        <f t="shared" si="38"/>
        <v>6.0563330495688152</v>
      </c>
    </row>
    <row r="44" spans="1:64" ht="12.95" customHeight="1">
      <c r="A44" s="106" t="s">
        <v>150</v>
      </c>
      <c r="B44" s="228" t="s">
        <v>133</v>
      </c>
      <c r="C44" s="107">
        <v>54951.1149</v>
      </c>
      <c r="D44" s="107" t="s">
        <v>88</v>
      </c>
      <c r="E44" s="1">
        <f t="shared" si="11"/>
        <v>7064.0828055117454</v>
      </c>
      <c r="F44" s="226">
        <f t="shared" si="12"/>
        <v>7064</v>
      </c>
      <c r="G44" s="1">
        <f t="shared" si="13"/>
        <v>2.8731040001730435E-2</v>
      </c>
      <c r="L44" s="1">
        <f t="shared" si="44"/>
        <v>2.8731040001730435E-2</v>
      </c>
      <c r="O44" s="1">
        <f t="shared" ca="1" si="14"/>
        <v>1.5644337629062581E-2</v>
      </c>
      <c r="P44" s="1">
        <f t="shared" si="15"/>
        <v>5.0444871146847016E-2</v>
      </c>
      <c r="Q44" s="271">
        <f t="shared" si="16"/>
        <v>39932.6149</v>
      </c>
      <c r="S44" s="2">
        <v>1</v>
      </c>
      <c r="Y44" s="1">
        <f t="shared" si="61"/>
        <v>5.2008142047970815E-2</v>
      </c>
      <c r="Z44" s="1">
        <f t="shared" si="17"/>
        <v>7064</v>
      </c>
      <c r="AA44" s="1">
        <f t="shared" si="18"/>
        <v>2.7167769100606632E-2</v>
      </c>
      <c r="AB44" s="1">
        <f t="shared" si="19"/>
        <v>5.2008142047970815E-2</v>
      </c>
      <c r="AC44" s="1">
        <f t="shared" si="20"/>
        <v>-2.1713831145116581E-2</v>
      </c>
      <c r="AE44" s="1">
        <f t="shared" si="21"/>
        <v>2.4438159103004258E-6</v>
      </c>
      <c r="AF44" s="1">
        <f t="shared" si="40"/>
        <v>-2.1713831145116581E-2</v>
      </c>
      <c r="AG44" s="2"/>
      <c r="AH44" s="1">
        <f t="shared" si="22"/>
        <v>-2.3277102046240384E-2</v>
      </c>
      <c r="AI44" s="1">
        <f t="shared" si="23"/>
        <v>0.93991313823657607</v>
      </c>
      <c r="AJ44" s="1">
        <f t="shared" si="24"/>
        <v>-0.27228597498469981</v>
      </c>
      <c r="AK44" s="1">
        <f t="shared" si="25"/>
        <v>0.12672808913645348</v>
      </c>
      <c r="AL44" s="1">
        <f t="shared" si="26"/>
        <v>2.0135427825178547</v>
      </c>
      <c r="AM44" s="1">
        <f t="shared" si="27"/>
        <v>1.5808508379429582</v>
      </c>
      <c r="AN44" s="1">
        <f t="shared" si="59"/>
        <v>8.1655938641494927</v>
      </c>
      <c r="AO44" s="1">
        <f t="shared" si="59"/>
        <v>8.1655938634493523</v>
      </c>
      <c r="AP44" s="1">
        <f t="shared" si="59"/>
        <v>8.1655938797316256</v>
      </c>
      <c r="AQ44" s="1">
        <f t="shared" si="59"/>
        <v>8.1655935010753709</v>
      </c>
      <c r="AR44" s="1">
        <f t="shared" si="59"/>
        <v>8.16560230689009</v>
      </c>
      <c r="AS44" s="1">
        <f t="shared" si="59"/>
        <v>8.1653974615298299</v>
      </c>
      <c r="AT44" s="1">
        <f t="shared" si="59"/>
        <v>8.1701294314603707</v>
      </c>
      <c r="AU44" s="1">
        <f t="shared" si="29"/>
        <v>8.0320969535133564</v>
      </c>
      <c r="AW44" s="1">
        <v>-5000</v>
      </c>
      <c r="AX44" s="1">
        <f t="shared" si="30"/>
        <v>-9.6296180763429037E-3</v>
      </c>
      <c r="AY44" s="1">
        <f t="shared" si="31"/>
        <v>2.8008322795222293E-2</v>
      </c>
      <c r="AZ44" s="1">
        <f t="shared" si="32"/>
        <v>-3.7637940871565197E-2</v>
      </c>
      <c r="BA44" s="1">
        <f t="shared" si="33"/>
        <v>1.1375048378244776</v>
      </c>
      <c r="BB44" s="1">
        <f t="shared" si="34"/>
        <v>-0.6084093662777571</v>
      </c>
      <c r="BC44" s="1">
        <f t="shared" si="35"/>
        <v>-0.19822711674570179</v>
      </c>
      <c r="BD44" s="1">
        <f t="shared" si="36"/>
        <v>-9.943938600227846E-2</v>
      </c>
      <c r="BE44" s="1">
        <f t="shared" ref="BE44:BK44" si="64">$BL44+$AB$7*SIN(BF44)</f>
        <v>6.1109199155800686</v>
      </c>
      <c r="BF44" s="1">
        <f t="shared" si="64"/>
        <v>6.1109200601141955</v>
      </c>
      <c r="BG44" s="1">
        <f t="shared" si="64"/>
        <v>6.1109211061327073</v>
      </c>
      <c r="BH44" s="1">
        <f t="shared" si="64"/>
        <v>6.1109286763441792</v>
      </c>
      <c r="BI44" s="1">
        <f t="shared" si="64"/>
        <v>6.1109834629375719</v>
      </c>
      <c r="BJ44" s="1">
        <f t="shared" si="64"/>
        <v>6.1113799450062976</v>
      </c>
      <c r="BK44" s="1">
        <f t="shared" si="64"/>
        <v>6.1142484154753749</v>
      </c>
      <c r="BL44" s="1">
        <f t="shared" si="38"/>
        <v>6.134961030464412</v>
      </c>
    </row>
    <row r="45" spans="1:64" ht="12.95" customHeight="1">
      <c r="A45" s="106" t="s">
        <v>150</v>
      </c>
      <c r="B45" s="228" t="s">
        <v>133</v>
      </c>
      <c r="C45" s="107">
        <v>54954.0645</v>
      </c>
      <c r="D45" s="107" t="s">
        <v>88</v>
      </c>
      <c r="E45" s="1">
        <f t="shared" si="11"/>
        <v>7072.5838252248541</v>
      </c>
      <c r="F45" s="226">
        <f t="shared" si="12"/>
        <v>7072.5</v>
      </c>
      <c r="G45" s="1">
        <f t="shared" si="13"/>
        <v>2.9084850000799634E-2</v>
      </c>
      <c r="L45" s="1">
        <f t="shared" si="44"/>
        <v>2.9084850000799634E-2</v>
      </c>
      <c r="O45" s="1">
        <f t="shared" ca="1" si="14"/>
        <v>1.5626605764856506E-2</v>
      </c>
      <c r="P45" s="1">
        <f t="shared" si="15"/>
        <v>5.0446505923206937E-2</v>
      </c>
      <c r="Q45" s="271">
        <f t="shared" si="16"/>
        <v>39935.5645</v>
      </c>
      <c r="S45" s="2">
        <v>1</v>
      </c>
      <c r="Y45" s="1">
        <f t="shared" si="61"/>
        <v>5.2291769629797924E-2</v>
      </c>
      <c r="Z45" s="1">
        <f t="shared" si="17"/>
        <v>7072.5</v>
      </c>
      <c r="AA45" s="1">
        <f t="shared" si="18"/>
        <v>2.7239586294208647E-2</v>
      </c>
      <c r="AB45" s="1">
        <f t="shared" si="19"/>
        <v>5.2291769629797924E-2</v>
      </c>
      <c r="AC45" s="1">
        <f t="shared" si="20"/>
        <v>-2.1361655922407304E-2</v>
      </c>
      <c r="AE45" s="1">
        <f t="shared" si="21"/>
        <v>3.4049981468619075E-6</v>
      </c>
      <c r="AF45" s="1">
        <f t="shared" si="40"/>
        <v>-2.1361655922407304E-2</v>
      </c>
      <c r="AG45" s="2"/>
      <c r="AH45" s="1">
        <f t="shared" si="22"/>
        <v>-2.320691962899829E-2</v>
      </c>
      <c r="AI45" s="1">
        <f t="shared" si="23"/>
        <v>0.93975903220263879</v>
      </c>
      <c r="AJ45" s="1">
        <f t="shared" si="24"/>
        <v>-0.27111534540754662</v>
      </c>
      <c r="AK45" s="1">
        <f t="shared" si="25"/>
        <v>0.1266549064647359</v>
      </c>
      <c r="AL45" s="1">
        <f t="shared" si="26"/>
        <v>2.0147591704966175</v>
      </c>
      <c r="AM45" s="1">
        <f t="shared" si="27"/>
        <v>1.5829810114149201</v>
      </c>
      <c r="AN45" s="1">
        <f t="shared" si="59"/>
        <v>8.1668753271082313</v>
      </c>
      <c r="AO45" s="1">
        <f t="shared" si="59"/>
        <v>8.1668753263904925</v>
      </c>
      <c r="AP45" s="1">
        <f t="shared" si="59"/>
        <v>8.1668753430159082</v>
      </c>
      <c r="AQ45" s="1">
        <f t="shared" si="59"/>
        <v>8.1668749579113857</v>
      </c>
      <c r="AR45" s="1">
        <f t="shared" si="59"/>
        <v>8.1668838782013928</v>
      </c>
      <c r="AS45" s="1">
        <f t="shared" si="59"/>
        <v>8.1666771917113525</v>
      </c>
      <c r="AT45" s="1">
        <f t="shared" si="59"/>
        <v>8.1714327687327764</v>
      </c>
      <c r="AU45" s="1">
        <f t="shared" si="29"/>
        <v>8.0334336291885826</v>
      </c>
      <c r="AW45" s="1">
        <v>-4500</v>
      </c>
      <c r="AX45" s="1">
        <f t="shared" si="30"/>
        <v>-1.1946574104940797E-2</v>
      </c>
      <c r="AY45" s="1">
        <f t="shared" si="31"/>
        <v>2.9736835657495877E-2</v>
      </c>
      <c r="AZ45" s="1">
        <f t="shared" si="32"/>
        <v>-4.1683409762436674E-2</v>
      </c>
      <c r="BA45" s="1">
        <f t="shared" si="33"/>
        <v>1.1396427725528673</v>
      </c>
      <c r="BB45" s="1">
        <f t="shared" si="34"/>
        <v>-0.68826213015713644</v>
      </c>
      <c r="BC45" s="1">
        <f t="shared" si="35"/>
        <v>-9.3191109349539974E-2</v>
      </c>
      <c r="BD45" s="1">
        <f t="shared" si="36"/>
        <v>-4.6629305899567611E-2</v>
      </c>
      <c r="BE45" s="1">
        <f t="shared" ref="BE45:BK45" si="65">$BL45+$AB$7*SIN(BF45)</f>
        <v>6.2022501449341974</v>
      </c>
      <c r="BF45" s="1">
        <f t="shared" si="65"/>
        <v>6.2022502177615317</v>
      </c>
      <c r="BG45" s="1">
        <f t="shared" si="65"/>
        <v>6.2022507387298944</v>
      </c>
      <c r="BH45" s="1">
        <f t="shared" si="65"/>
        <v>6.2022544654623033</v>
      </c>
      <c r="BI45" s="1">
        <f t="shared" si="65"/>
        <v>6.2022811245040694</v>
      </c>
      <c r="BJ45" s="1">
        <f t="shared" si="65"/>
        <v>6.2024718272891342</v>
      </c>
      <c r="BK45" s="1">
        <f t="shared" si="65"/>
        <v>6.2038359151972955</v>
      </c>
      <c r="BL45" s="1">
        <f t="shared" si="38"/>
        <v>6.2135890113600079</v>
      </c>
    </row>
    <row r="46" spans="1:64" ht="12.95" customHeight="1">
      <c r="A46" s="106" t="s">
        <v>150</v>
      </c>
      <c r="B46" s="228" t="s">
        <v>133</v>
      </c>
      <c r="C46" s="112">
        <v>54961.004200000003</v>
      </c>
      <c r="D46" s="107" t="s">
        <v>88</v>
      </c>
      <c r="E46" s="1">
        <f t="shared" si="11"/>
        <v>7092.5846817827196</v>
      </c>
      <c r="F46" s="226">
        <f t="shared" si="12"/>
        <v>7092.5</v>
      </c>
      <c r="G46" s="1">
        <f t="shared" si="13"/>
        <v>2.9382050008280203E-2</v>
      </c>
      <c r="L46" s="1">
        <f t="shared" si="44"/>
        <v>2.9382050008280203E-2</v>
      </c>
      <c r="O46" s="1">
        <f t="shared" ca="1" si="14"/>
        <v>1.5584883731430436E-2</v>
      </c>
      <c r="P46" s="1">
        <f t="shared" si="15"/>
        <v>5.0450273726798424E-2</v>
      </c>
      <c r="Q46" s="271">
        <f t="shared" si="16"/>
        <v>39942.504200000003</v>
      </c>
      <c r="S46" s="2">
        <v>1</v>
      </c>
      <c r="Y46" s="1">
        <f t="shared" si="61"/>
        <v>5.2423729841586372E-2</v>
      </c>
      <c r="Z46" s="1">
        <f t="shared" si="17"/>
        <v>7092.5</v>
      </c>
      <c r="AA46" s="1">
        <f t="shared" si="18"/>
        <v>2.7408593893492251E-2</v>
      </c>
      <c r="AB46" s="1">
        <f t="shared" si="19"/>
        <v>5.2423729841586372E-2</v>
      </c>
      <c r="AC46" s="1">
        <f t="shared" si="20"/>
        <v>-2.1068223718518221E-2</v>
      </c>
      <c r="AE46" s="1">
        <f t="shared" si="21"/>
        <v>3.894529036993958E-6</v>
      </c>
      <c r="AF46" s="1">
        <f t="shared" si="40"/>
        <v>-2.1068223718518221E-2</v>
      </c>
      <c r="AG46" s="2"/>
      <c r="AH46" s="1">
        <f t="shared" si="22"/>
        <v>-2.3041679833306173E-2</v>
      </c>
      <c r="AI46" s="1">
        <f t="shared" si="23"/>
        <v>0.93939698059212329</v>
      </c>
      <c r="AJ46" s="1">
        <f t="shared" si="24"/>
        <v>-0.26836085787005115</v>
      </c>
      <c r="AK46" s="1">
        <f t="shared" si="25"/>
        <v>0.12648206818123361</v>
      </c>
      <c r="AL46" s="1">
        <f t="shared" si="26"/>
        <v>2.0176196879231689</v>
      </c>
      <c r="AM46" s="1">
        <f t="shared" si="27"/>
        <v>1.5880066355250058</v>
      </c>
      <c r="AN46" s="1">
        <f t="shared" si="59"/>
        <v>8.1698897059252698</v>
      </c>
      <c r="AO46" s="1">
        <f t="shared" si="59"/>
        <v>8.169889705164719</v>
      </c>
      <c r="AP46" s="1">
        <f t="shared" si="59"/>
        <v>8.1698897226192528</v>
      </c>
      <c r="AQ46" s="1">
        <f t="shared" si="59"/>
        <v>8.1698893220399178</v>
      </c>
      <c r="AR46" s="1">
        <f t="shared" si="59"/>
        <v>8.1698985151611314</v>
      </c>
      <c r="AS46" s="1">
        <f t="shared" si="59"/>
        <v>8.1696874718689969</v>
      </c>
      <c r="AT46" s="1">
        <f t="shared" si="59"/>
        <v>8.1744984721720968</v>
      </c>
      <c r="AU46" s="1">
        <f t="shared" si="29"/>
        <v>8.0365787484244056</v>
      </c>
      <c r="AW46" s="1">
        <v>-4000</v>
      </c>
      <c r="AX46" s="1">
        <f t="shared" si="30"/>
        <v>-1.3989371244668453E-2</v>
      </c>
      <c r="AY46" s="1">
        <f t="shared" si="31"/>
        <v>3.1396287975823278E-2</v>
      </c>
      <c r="AZ46" s="1">
        <f t="shared" si="32"/>
        <v>-4.5385659220491731E-2</v>
      </c>
      <c r="BA46" s="1">
        <f t="shared" si="33"/>
        <v>1.140241080767437</v>
      </c>
      <c r="BB46" s="1">
        <f t="shared" si="34"/>
        <v>-0.76069281319977511</v>
      </c>
      <c r="BC46" s="1">
        <f t="shared" si="35"/>
        <v>1.2097876672878304E-2</v>
      </c>
      <c r="BD46" s="1">
        <f t="shared" si="36"/>
        <v>6.0490121137078906E-3</v>
      </c>
      <c r="BE46" s="1">
        <f t="shared" ref="BE46:BK46" si="66">$BL46+$AB$7*SIN(BF46)</f>
        <v>6.293690303685926</v>
      </c>
      <c r="BF46" s="1">
        <f t="shared" si="66"/>
        <v>6.2936902940482442</v>
      </c>
      <c r="BG46" s="1">
        <f t="shared" si="66"/>
        <v>6.2936902253272349</v>
      </c>
      <c r="BH46" s="1">
        <f t="shared" si="66"/>
        <v>6.2936897353155272</v>
      </c>
      <c r="BI46" s="1">
        <f t="shared" si="66"/>
        <v>6.2936862413116854</v>
      </c>
      <c r="BJ46" s="1">
        <f t="shared" si="66"/>
        <v>6.2936613274967339</v>
      </c>
      <c r="BK46" s="1">
        <f t="shared" si="66"/>
        <v>6.2934836810062746</v>
      </c>
      <c r="BL46" s="1">
        <f t="shared" si="38"/>
        <v>6.2922169922556037</v>
      </c>
    </row>
    <row r="47" spans="1:64" ht="12.95" customHeight="1">
      <c r="A47" s="49" t="s">
        <v>150</v>
      </c>
      <c r="B47" s="230" t="s">
        <v>133</v>
      </c>
      <c r="C47" s="112">
        <v>54966.033499999998</v>
      </c>
      <c r="D47" s="112" t="s">
        <v>88</v>
      </c>
      <c r="E47" s="1">
        <f t="shared" si="11"/>
        <v>7107.0795890389891</v>
      </c>
      <c r="F47" s="226">
        <f t="shared" si="12"/>
        <v>7107</v>
      </c>
      <c r="G47" s="1">
        <f t="shared" si="13"/>
        <v>2.7615020000666846E-2</v>
      </c>
      <c r="L47" s="1">
        <f t="shared" si="44"/>
        <v>2.7615020000666846E-2</v>
      </c>
      <c r="O47" s="1">
        <f t="shared" ca="1" si="14"/>
        <v>1.5554635257196537E-2</v>
      </c>
      <c r="P47" s="1">
        <f t="shared" si="15"/>
        <v>5.0452936289328038E-2</v>
      </c>
      <c r="Q47" s="271">
        <f t="shared" si="16"/>
        <v>39947.533499999998</v>
      </c>
      <c r="S47" s="2">
        <v>1</v>
      </c>
      <c r="Y47" s="1">
        <f t="shared" si="61"/>
        <v>5.0536809817988221E-2</v>
      </c>
      <c r="Z47" s="1">
        <f t="shared" si="17"/>
        <v>7107</v>
      </c>
      <c r="AA47" s="1">
        <f t="shared" si="18"/>
        <v>2.7531146472006659E-2</v>
      </c>
      <c r="AB47" s="1">
        <f t="shared" si="19"/>
        <v>5.0536809817988221E-2</v>
      </c>
      <c r="AC47" s="1">
        <f t="shared" si="20"/>
        <v>-2.2837916288661192E-2</v>
      </c>
      <c r="AE47" s="1">
        <f t="shared" si="21"/>
        <v>7.034768809911167E-9</v>
      </c>
      <c r="AF47" s="1">
        <f t="shared" si="40"/>
        <v>-2.2837916288661192E-2</v>
      </c>
      <c r="AG47" s="2"/>
      <c r="AH47" s="1">
        <f t="shared" si="22"/>
        <v>-2.2921789817321379E-2</v>
      </c>
      <c r="AI47" s="1">
        <f t="shared" si="23"/>
        <v>0.93913497709314697</v>
      </c>
      <c r="AJ47" s="1">
        <f t="shared" si="24"/>
        <v>-0.26636380734158716</v>
      </c>
      <c r="AK47" s="1">
        <f t="shared" si="25"/>
        <v>0.12635619699603962</v>
      </c>
      <c r="AL47" s="1">
        <f t="shared" si="26"/>
        <v>2.0196921859686032</v>
      </c>
      <c r="AM47" s="1">
        <f t="shared" si="27"/>
        <v>1.5916620777373114</v>
      </c>
      <c r="AN47" s="1">
        <f t="shared" si="59"/>
        <v>8.1720744048737988</v>
      </c>
      <c r="AO47" s="1">
        <f t="shared" si="59"/>
        <v>8.1720744040809485</v>
      </c>
      <c r="AP47" s="1">
        <f t="shared" si="59"/>
        <v>8.172074422155994</v>
      </c>
      <c r="AQ47" s="1">
        <f t="shared" si="59"/>
        <v>8.1720740100892701</v>
      </c>
      <c r="AR47" s="1">
        <f t="shared" si="59"/>
        <v>8.1720834040722963</v>
      </c>
      <c r="AS47" s="1">
        <f t="shared" si="59"/>
        <v>8.1718691805779073</v>
      </c>
      <c r="AT47" s="1">
        <f t="shared" si="59"/>
        <v>8.1767202540251205</v>
      </c>
      <c r="AU47" s="1">
        <f t="shared" si="29"/>
        <v>8.0388589598703781</v>
      </c>
      <c r="AW47" s="1">
        <v>-3500</v>
      </c>
      <c r="AX47" s="1">
        <f t="shared" si="30"/>
        <v>-1.5721521292561561E-2</v>
      </c>
      <c r="AY47" s="1">
        <f t="shared" si="31"/>
        <v>3.2986679750204501E-2</v>
      </c>
      <c r="AZ47" s="1">
        <f t="shared" si="32"/>
        <v>-4.8708201042766061E-2</v>
      </c>
      <c r="BA47" s="1">
        <f t="shared" si="33"/>
        <v>1.1392866852235355</v>
      </c>
      <c r="BB47" s="1">
        <f t="shared" si="34"/>
        <v>-0.82467978768077665</v>
      </c>
      <c r="BC47" s="1">
        <f t="shared" si="35"/>
        <v>0.11735392328861353</v>
      </c>
      <c r="BD47" s="1">
        <f t="shared" si="36"/>
        <v>5.8744395831596796E-2</v>
      </c>
      <c r="BE47" s="1">
        <f t="shared" ref="BE47:BK47" si="67">$BL47+$AB$7*SIN(BF47)</f>
        <v>6.3851161564158696</v>
      </c>
      <c r="BF47" s="1">
        <f t="shared" si="67"/>
        <v>6.3851160657519221</v>
      </c>
      <c r="BG47" s="1">
        <f t="shared" si="67"/>
        <v>6.3851154159400698</v>
      </c>
      <c r="BH47" s="1">
        <f t="shared" si="67"/>
        <v>6.3851107585724929</v>
      </c>
      <c r="BI47" s="1">
        <f t="shared" si="67"/>
        <v>6.3850773780940155</v>
      </c>
      <c r="BJ47" s="1">
        <f t="shared" si="67"/>
        <v>6.3848381354733874</v>
      </c>
      <c r="BK47" s="1">
        <f t="shared" si="67"/>
        <v>6.3831236197239134</v>
      </c>
      <c r="BL47" s="1">
        <f t="shared" si="38"/>
        <v>6.3708449731512005</v>
      </c>
    </row>
    <row r="48" spans="1:64" ht="12.95" customHeight="1">
      <c r="A48" s="49" t="s">
        <v>150</v>
      </c>
      <c r="B48" s="230" t="s">
        <v>133</v>
      </c>
      <c r="C48" s="112">
        <v>54976.964699999997</v>
      </c>
      <c r="D48" s="112" t="s">
        <v>88</v>
      </c>
      <c r="E48" s="1">
        <f t="shared" si="11"/>
        <v>7138.58431737094</v>
      </c>
      <c r="F48" s="226">
        <f t="shared" si="12"/>
        <v>7138.5</v>
      </c>
      <c r="G48" s="1">
        <f t="shared" si="13"/>
        <v>2.9255610003019683E-2</v>
      </c>
      <c r="L48" s="1">
        <f t="shared" si="44"/>
        <v>2.9255610003019683E-2</v>
      </c>
      <c r="O48" s="1">
        <f t="shared" ca="1" si="14"/>
        <v>1.548892305455048E-2</v>
      </c>
      <c r="P48" s="1">
        <f t="shared" si="15"/>
        <v>5.0458520339436007E-2</v>
      </c>
      <c r="Q48" s="271">
        <f t="shared" si="16"/>
        <v>39958.464699999997</v>
      </c>
      <c r="S48" s="2">
        <v>1</v>
      </c>
      <c r="Y48" s="1">
        <f t="shared" si="61"/>
        <v>5.1916688233690875E-2</v>
      </c>
      <c r="Z48" s="1">
        <f t="shared" si="17"/>
        <v>7138.5</v>
      </c>
      <c r="AA48" s="1">
        <f t="shared" si="18"/>
        <v>2.7797442108764812E-2</v>
      </c>
      <c r="AB48" s="1">
        <f t="shared" si="19"/>
        <v>5.1916688233690875E-2</v>
      </c>
      <c r="AC48" s="1">
        <f t="shared" si="20"/>
        <v>-2.1202910336416324E-2</v>
      </c>
      <c r="AE48" s="1">
        <f t="shared" si="21"/>
        <v>2.1262536078356855E-6</v>
      </c>
      <c r="AF48" s="1">
        <f t="shared" si="40"/>
        <v>-2.1202910336416324E-2</v>
      </c>
      <c r="AG48" s="2"/>
      <c r="AH48" s="1">
        <f t="shared" si="22"/>
        <v>-2.2661078230671195E-2</v>
      </c>
      <c r="AI48" s="1">
        <f t="shared" si="23"/>
        <v>0.93856720097041413</v>
      </c>
      <c r="AJ48" s="1">
        <f t="shared" si="24"/>
        <v>-0.26202529509614442</v>
      </c>
      <c r="AK48" s="1">
        <f t="shared" si="25"/>
        <v>0.12608112759705245</v>
      </c>
      <c r="AL48" s="1">
        <f t="shared" si="26"/>
        <v>2.024190531577597</v>
      </c>
      <c r="AM48" s="1">
        <f t="shared" si="27"/>
        <v>1.599637844396542</v>
      </c>
      <c r="AN48" s="1">
        <f t="shared" si="59"/>
        <v>8.1768183779445405</v>
      </c>
      <c r="AO48" s="1">
        <f t="shared" si="59"/>
        <v>8.1768183770777281</v>
      </c>
      <c r="AP48" s="1">
        <f t="shared" si="59"/>
        <v>8.17681839655849</v>
      </c>
      <c r="AQ48" s="1">
        <f t="shared" si="59"/>
        <v>8.1768179587475895</v>
      </c>
      <c r="AR48" s="1">
        <f t="shared" si="59"/>
        <v>8.1768277979767117</v>
      </c>
      <c r="AS48" s="1">
        <f t="shared" si="59"/>
        <v>8.1766066042587351</v>
      </c>
      <c r="AT48" s="1">
        <f t="shared" si="59"/>
        <v>8.1815444139945406</v>
      </c>
      <c r="AU48" s="1">
        <f t="shared" si="29"/>
        <v>8.0438125226667996</v>
      </c>
      <c r="AW48" s="1">
        <v>-3000</v>
      </c>
      <c r="AX48" s="1">
        <f t="shared" si="30"/>
        <v>-1.7111790302834815E-2</v>
      </c>
      <c r="AY48" s="1">
        <f t="shared" si="31"/>
        <v>3.450801098063954E-2</v>
      </c>
      <c r="AZ48" s="1">
        <f t="shared" si="32"/>
        <v>-5.1619801283474355E-2</v>
      </c>
      <c r="BA48" s="1">
        <f t="shared" si="33"/>
        <v>1.1368004194119714</v>
      </c>
      <c r="BB48" s="1">
        <f t="shared" si="34"/>
        <v>-0.87938734259766516</v>
      </c>
      <c r="BC48" s="1">
        <f t="shared" si="35"/>
        <v>0.22229196478055901</v>
      </c>
      <c r="BD48" s="1">
        <f t="shared" si="36"/>
        <v>0.1116059333282005</v>
      </c>
      <c r="BE48" s="1">
        <f t="shared" ref="BE48:BK48" si="68">$BL48+$AB$7*SIN(BF48)</f>
        <v>6.4764037801225802</v>
      </c>
      <c r="BF48" s="1">
        <f t="shared" si="68"/>
        <v>6.4764036217406229</v>
      </c>
      <c r="BG48" s="1">
        <f t="shared" si="68"/>
        <v>6.4764024710557573</v>
      </c>
      <c r="BH48" s="1">
        <f t="shared" si="68"/>
        <v>6.4763941110477514</v>
      </c>
      <c r="BI48" s="1">
        <f t="shared" si="68"/>
        <v>6.4763333739480027</v>
      </c>
      <c r="BJ48" s="1">
        <f t="shared" si="68"/>
        <v>6.4758921286388791</v>
      </c>
      <c r="BK48" s="1">
        <f t="shared" si="68"/>
        <v>6.4726876865367773</v>
      </c>
      <c r="BL48" s="1">
        <f t="shared" si="38"/>
        <v>6.4494729540467963</v>
      </c>
    </row>
    <row r="49" spans="1:64" ht="12.95" customHeight="1">
      <c r="A49" s="111" t="s">
        <v>150</v>
      </c>
      <c r="B49" s="231" t="s">
        <v>133</v>
      </c>
      <c r="C49" s="112">
        <v>54978.0003</v>
      </c>
      <c r="D49" s="112" t="s">
        <v>88</v>
      </c>
      <c r="E49" s="1">
        <f t="shared" si="11"/>
        <v>7141.5690122498791</v>
      </c>
      <c r="F49" s="226">
        <f t="shared" si="12"/>
        <v>7141.5</v>
      </c>
      <c r="G49" s="1">
        <f t="shared" si="13"/>
        <v>2.3945190005179029E-2</v>
      </c>
      <c r="L49" s="1">
        <f t="shared" si="44"/>
        <v>2.3945190005179029E-2</v>
      </c>
      <c r="O49" s="1">
        <f t="shared" ca="1" si="14"/>
        <v>1.548266474953657E-2</v>
      </c>
      <c r="P49" s="1">
        <f t="shared" si="15"/>
        <v>5.0459037858199406E-2</v>
      </c>
      <c r="Q49" s="271">
        <f t="shared" si="16"/>
        <v>39959.5003</v>
      </c>
      <c r="S49" s="2">
        <v>1</v>
      </c>
      <c r="Y49" s="1">
        <f t="shared" si="61"/>
        <v>4.6581420097338573E-2</v>
      </c>
      <c r="Z49" s="1">
        <f t="shared" si="17"/>
        <v>7141.5</v>
      </c>
      <c r="AA49" s="1">
        <f t="shared" si="18"/>
        <v>2.7822807766039861E-2</v>
      </c>
      <c r="AB49" s="1">
        <f t="shared" si="19"/>
        <v>4.6581420097338573E-2</v>
      </c>
      <c r="AC49" s="1">
        <f t="shared" si="20"/>
        <v>-2.6513847853020377E-2</v>
      </c>
      <c r="AE49" s="1">
        <f t="shared" si="21"/>
        <v>1.5035919499343376E-5</v>
      </c>
      <c r="AF49" s="1">
        <f t="shared" si="40"/>
        <v>-2.6513847853020377E-2</v>
      </c>
      <c r="AG49" s="2"/>
      <c r="AH49" s="1">
        <f t="shared" si="22"/>
        <v>-2.2636230092159544E-2</v>
      </c>
      <c r="AI49" s="1">
        <f t="shared" si="23"/>
        <v>0.93851322744729526</v>
      </c>
      <c r="AJ49" s="1">
        <f t="shared" si="24"/>
        <v>-0.26161209920648282</v>
      </c>
      <c r="AK49" s="1">
        <f t="shared" si="25"/>
        <v>0.12605481479818875</v>
      </c>
      <c r="AL49" s="1">
        <f t="shared" si="26"/>
        <v>2.02461866190905</v>
      </c>
      <c r="AM49" s="1">
        <f t="shared" si="27"/>
        <v>1.6003999293048186</v>
      </c>
      <c r="AN49" s="1">
        <f t="shared" si="59"/>
        <v>8.1772700353766119</v>
      </c>
      <c r="AO49" s="1">
        <f t="shared" si="59"/>
        <v>8.1772700345024756</v>
      </c>
      <c r="AP49" s="1">
        <f t="shared" si="59"/>
        <v>8.177270054121319</v>
      </c>
      <c r="AQ49" s="1">
        <f t="shared" si="59"/>
        <v>8.1772696138016094</v>
      </c>
      <c r="AR49" s="1">
        <f t="shared" si="59"/>
        <v>8.1772794960717068</v>
      </c>
      <c r="AS49" s="1">
        <f t="shared" si="59"/>
        <v>8.1770576341736234</v>
      </c>
      <c r="AT49" s="1">
        <f t="shared" si="59"/>
        <v>8.1820036814887178</v>
      </c>
      <c r="AU49" s="1">
        <f t="shared" si="29"/>
        <v>8.0442842905521736</v>
      </c>
      <c r="AW49" s="1">
        <v>-2500</v>
      </c>
      <c r="AX49" s="1">
        <f t="shared" si="30"/>
        <v>-1.8134831969988018E-2</v>
      </c>
      <c r="AY49" s="1">
        <f t="shared" si="31"/>
        <v>3.5960281667128398E-2</v>
      </c>
      <c r="AZ49" s="1">
        <f t="shared" si="32"/>
        <v>-5.4095113637116415E-2</v>
      </c>
      <c r="BA49" s="1">
        <f t="shared" si="33"/>
        <v>1.1328358850129676</v>
      </c>
      <c r="BB49" s="1">
        <f t="shared" si="34"/>
        <v>-0.924192927509498</v>
      </c>
      <c r="BC49" s="1">
        <f t="shared" si="35"/>
        <v>0.32663510055456024</v>
      </c>
      <c r="BD49" s="1">
        <f t="shared" si="36"/>
        <v>0.16478524697024247</v>
      </c>
      <c r="BE49" s="1">
        <f t="shared" ref="BE49:BK49" si="69">$BL49+$AB$7*SIN(BF49)</f>
        <v>6.5674322499120841</v>
      </c>
      <c r="BF49" s="1">
        <f t="shared" si="69"/>
        <v>6.5674320460044093</v>
      </c>
      <c r="BG49" s="1">
        <f t="shared" si="69"/>
        <v>6.5674305313533488</v>
      </c>
      <c r="BH49" s="1">
        <f t="shared" si="69"/>
        <v>6.5674192803616407</v>
      </c>
      <c r="BI49" s="1">
        <f t="shared" si="69"/>
        <v>6.5673357079372296</v>
      </c>
      <c r="BJ49" s="1">
        <f t="shared" si="69"/>
        <v>6.5667149953362927</v>
      </c>
      <c r="BK49" s="1">
        <f t="shared" si="69"/>
        <v>6.5621083054572029</v>
      </c>
      <c r="BL49" s="1">
        <f t="shared" si="38"/>
        <v>6.5281009349423922</v>
      </c>
    </row>
    <row r="50" spans="1:64" ht="12.95" customHeight="1">
      <c r="A50" s="170" t="s">
        <v>151</v>
      </c>
      <c r="B50" s="193" t="s">
        <v>133</v>
      </c>
      <c r="C50" s="194">
        <v>55004.375</v>
      </c>
      <c r="D50" s="194">
        <v>8.9999999999999993E-3</v>
      </c>
      <c r="E50" s="1">
        <f t="shared" si="11"/>
        <v>7217.5833344045186</v>
      </c>
      <c r="F50" s="226">
        <f t="shared" si="12"/>
        <v>7217.5</v>
      </c>
      <c r="G50" s="1">
        <f t="shared" si="13"/>
        <v>2.8914549999171868E-2</v>
      </c>
      <c r="L50" s="1">
        <f t="shared" si="44"/>
        <v>2.8914549999171868E-2</v>
      </c>
      <c r="O50" s="1">
        <f t="shared" ca="1" si="14"/>
        <v>1.5324121022517512E-2</v>
      </c>
      <c r="P50" s="1">
        <f t="shared" si="15"/>
        <v>5.0471319054527175E-2</v>
      </c>
      <c r="Q50" s="271">
        <f t="shared" si="16"/>
        <v>39985.875</v>
      </c>
      <c r="S50" s="2">
        <v>1</v>
      </c>
      <c r="Y50" s="1">
        <f t="shared" si="61"/>
        <v>5.0920244957821187E-2</v>
      </c>
      <c r="Z50" s="1">
        <f t="shared" si="17"/>
        <v>7217.5</v>
      </c>
      <c r="AA50" s="1">
        <f t="shared" si="18"/>
        <v>2.8465624095877856E-2</v>
      </c>
      <c r="AB50" s="1">
        <f t="shared" si="19"/>
        <v>5.0920244957821187E-2</v>
      </c>
      <c r="AC50" s="1">
        <f t="shared" si="20"/>
        <v>-2.1556769055355307E-2</v>
      </c>
      <c r="AE50" s="1">
        <f t="shared" si="21"/>
        <v>2.0153446664834446E-7</v>
      </c>
      <c r="AF50" s="1">
        <f t="shared" si="40"/>
        <v>-2.1556769055355307E-2</v>
      </c>
      <c r="AG50" s="2"/>
      <c r="AH50" s="1">
        <f t="shared" si="22"/>
        <v>-2.2005694958649319E-2</v>
      </c>
      <c r="AI50" s="1">
        <f t="shared" si="23"/>
        <v>0.93715173678390529</v>
      </c>
      <c r="AJ50" s="1">
        <f t="shared" si="24"/>
        <v>-0.25114452658026587</v>
      </c>
      <c r="AK50" s="1">
        <f t="shared" si="25"/>
        <v>0.1253815590247393</v>
      </c>
      <c r="AL50" s="1">
        <f t="shared" si="26"/>
        <v>2.0354482593641912</v>
      </c>
      <c r="AM50" s="1">
        <f t="shared" si="27"/>
        <v>1.6198523047146764</v>
      </c>
      <c r="AN50" s="1">
        <f t="shared" si="59"/>
        <v>8.1887033841047643</v>
      </c>
      <c r="AO50" s="1">
        <f t="shared" si="59"/>
        <v>8.1887033830279616</v>
      </c>
      <c r="AP50" s="1">
        <f t="shared" si="59"/>
        <v>8.1887034063993731</v>
      </c>
      <c r="AQ50" s="1">
        <f t="shared" si="59"/>
        <v>8.1887028991349808</v>
      </c>
      <c r="AR50" s="1">
        <f t="shared" si="59"/>
        <v>8.1887139088803664</v>
      </c>
      <c r="AS50" s="1">
        <f t="shared" si="59"/>
        <v>8.1884748732940338</v>
      </c>
      <c r="AT50" s="1">
        <f t="shared" si="59"/>
        <v>8.1936282416806172</v>
      </c>
      <c r="AU50" s="1">
        <f t="shared" si="29"/>
        <v>8.0562357436483047</v>
      </c>
      <c r="AW50" s="1">
        <v>-2000</v>
      </c>
      <c r="AX50" s="1">
        <f t="shared" si="30"/>
        <v>-1.8771601470108291E-2</v>
      </c>
      <c r="AY50" s="1">
        <f t="shared" si="31"/>
        <v>3.7343491809671066E-2</v>
      </c>
      <c r="AZ50" s="1">
        <f t="shared" si="32"/>
        <v>-5.6115093279779357E-2</v>
      </c>
      <c r="BA50" s="1">
        <f t="shared" si="33"/>
        <v>1.1274765694541151</v>
      </c>
      <c r="BB50" s="1">
        <f t="shared" si="34"/>
        <v>-0.95870215419029159</v>
      </c>
      <c r="BC50" s="1">
        <f t="shared" si="35"/>
        <v>0.43012139860376342</v>
      </c>
      <c r="BD50" s="1">
        <f t="shared" si="36"/>
        <v>0.21843880787977882</v>
      </c>
      <c r="BE50" s="1">
        <f t="shared" ref="BE50:BK50" si="70">$BL50+$AB$7*SIN(BF50)</f>
        <v>6.6580861620614522</v>
      </c>
      <c r="BF50" s="1">
        <f t="shared" si="70"/>
        <v>6.65808593892634</v>
      </c>
      <c r="BG50" s="1">
        <f t="shared" si="70"/>
        <v>6.6580842292109583</v>
      </c>
      <c r="BH50" s="1">
        <f t="shared" si="70"/>
        <v>6.6580711289949814</v>
      </c>
      <c r="BI50" s="1">
        <f t="shared" si="70"/>
        <v>6.6579707544943965</v>
      </c>
      <c r="BJ50" s="1">
        <f t="shared" si="70"/>
        <v>6.6572018115292257</v>
      </c>
      <c r="BK50" s="1">
        <f t="shared" si="70"/>
        <v>6.6513187868871455</v>
      </c>
      <c r="BL50" s="1">
        <f t="shared" si="38"/>
        <v>6.6067289158379889</v>
      </c>
    </row>
    <row r="51" spans="1:64" ht="12.95" customHeight="1">
      <c r="A51" s="170" t="s">
        <v>152</v>
      </c>
      <c r="B51" s="142" t="s">
        <v>133</v>
      </c>
      <c r="C51" s="143">
        <v>55384.315999999999</v>
      </c>
      <c r="D51" s="143">
        <v>7.0000000000000001E-3</v>
      </c>
      <c r="E51" s="1">
        <f t="shared" si="11"/>
        <v>8312.6083990974021</v>
      </c>
      <c r="F51" s="226">
        <f t="shared" si="12"/>
        <v>8312.5</v>
      </c>
      <c r="G51" s="1">
        <f t="shared" si="13"/>
        <v>3.7611250001646113E-2</v>
      </c>
      <c r="L51" s="1">
        <f t="shared" si="44"/>
        <v>3.7611250001646113E-2</v>
      </c>
      <c r="O51" s="1">
        <f t="shared" ca="1" si="14"/>
        <v>1.3039839692440294E-2</v>
      </c>
      <c r="P51" s="1">
        <f t="shared" si="15"/>
        <v>5.0471160164115597E-2</v>
      </c>
      <c r="Q51" s="271">
        <f t="shared" si="16"/>
        <v>40365.815999999999</v>
      </c>
      <c r="S51" s="2">
        <v>1</v>
      </c>
      <c r="Y51" s="1">
        <f t="shared" si="61"/>
        <v>5.0357185247906978E-2</v>
      </c>
      <c r="Z51" s="1">
        <f t="shared" si="17"/>
        <v>8312.5</v>
      </c>
      <c r="AA51" s="1">
        <f t="shared" si="18"/>
        <v>3.7725224917854731E-2</v>
      </c>
      <c r="AB51" s="1">
        <f t="shared" si="19"/>
        <v>5.0357185247906978E-2</v>
      </c>
      <c r="AC51" s="1">
        <f t="shared" si="20"/>
        <v>-1.2859910162469484E-2</v>
      </c>
      <c r="AE51" s="1">
        <f t="shared" si="21"/>
        <v>1.2990281524761658E-8</v>
      </c>
      <c r="AF51" s="1">
        <f t="shared" si="40"/>
        <v>-1.2859910162469484E-2</v>
      </c>
      <c r="AG51" s="2"/>
      <c r="AH51" s="1">
        <f t="shared" si="22"/>
        <v>-1.2745935246260868E-2</v>
      </c>
      <c r="AI51" s="1">
        <f t="shared" si="23"/>
        <v>0.91881044607464069</v>
      </c>
      <c r="AJ51" s="1">
        <f t="shared" si="24"/>
        <v>-0.10098005708522541</v>
      </c>
      <c r="AK51" s="1">
        <f t="shared" si="25"/>
        <v>0.11436212601274459</v>
      </c>
      <c r="AL51" s="1">
        <f t="shared" si="26"/>
        <v>2.1881582926803493</v>
      </c>
      <c r="AM51" s="1">
        <f t="shared" si="27"/>
        <v>1.9363132339768701</v>
      </c>
      <c r="AN51" s="1">
        <f t="shared" ref="AN51:AT60" si="71">$AU51+$AB$7*SIN(AO51)</f>
        <v>8.3516683709398052</v>
      </c>
      <c r="AO51" s="1">
        <f t="shared" si="71"/>
        <v>8.3516683603992945</v>
      </c>
      <c r="AP51" s="1">
        <f t="shared" si="71"/>
        <v>8.3516685178256509</v>
      </c>
      <c r="AQ51" s="1">
        <f t="shared" si="71"/>
        <v>8.351666166601051</v>
      </c>
      <c r="AR51" s="1">
        <f t="shared" si="71"/>
        <v>8.3517012820070171</v>
      </c>
      <c r="AS51" s="1">
        <f t="shared" si="71"/>
        <v>8.3511765990040434</v>
      </c>
      <c r="AT51" s="1">
        <f t="shared" si="71"/>
        <v>8.3589642317950652</v>
      </c>
      <c r="AU51" s="1">
        <f t="shared" si="29"/>
        <v>8.2284310218096586</v>
      </c>
      <c r="AW51" s="1">
        <v>-1500</v>
      </c>
      <c r="AX51" s="1">
        <f t="shared" si="30"/>
        <v>-1.9009536015033565E-2</v>
      </c>
      <c r="AY51" s="1">
        <f t="shared" si="31"/>
        <v>3.8657641408267558E-2</v>
      </c>
      <c r="AZ51" s="1">
        <f t="shared" si="32"/>
        <v>-5.7667177423301123E-2</v>
      </c>
      <c r="BA51" s="1">
        <f t="shared" si="33"/>
        <v>1.1208315217565581</v>
      </c>
      <c r="BB51" s="1">
        <f t="shared" si="34"/>
        <v>-0.98275095508685417</v>
      </c>
      <c r="BC51" s="1">
        <f t="shared" si="35"/>
        <v>0.53250979315828073</v>
      </c>
      <c r="BD51" s="1">
        <f t="shared" si="36"/>
        <v>0.27273033195004476</v>
      </c>
      <c r="BE51" s="1">
        <f t="shared" ref="BE51:BK51" si="72">$BL51+$AB$7*SIN(BF51)</f>
        <v>6.7482578659279948</v>
      </c>
      <c r="BF51" s="1">
        <f t="shared" si="72"/>
        <v>6.7482576487332286</v>
      </c>
      <c r="BG51" s="1">
        <f t="shared" si="72"/>
        <v>6.748255916098282</v>
      </c>
      <c r="BH51" s="1">
        <f t="shared" si="72"/>
        <v>6.7482420943465309</v>
      </c>
      <c r="BI51" s="1">
        <f t="shared" si="72"/>
        <v>6.7481318374943973</v>
      </c>
      <c r="BJ51" s="1">
        <f t="shared" si="72"/>
        <v>6.7472525308283178</v>
      </c>
      <c r="BK51" s="1">
        <f t="shared" si="72"/>
        <v>6.7402537397048654</v>
      </c>
      <c r="BL51" s="1">
        <f t="shared" si="38"/>
        <v>6.6853568967335848</v>
      </c>
    </row>
    <row r="52" spans="1:64" ht="12.95" customHeight="1">
      <c r="A52" s="170" t="s">
        <v>153</v>
      </c>
      <c r="B52" s="142" t="s">
        <v>126</v>
      </c>
      <c r="C52" s="143">
        <v>55616.61479</v>
      </c>
      <c r="D52" s="143">
        <v>8.9999999999999998E-4</v>
      </c>
      <c r="E52" s="1">
        <f t="shared" si="11"/>
        <v>8982.1149739283101</v>
      </c>
      <c r="F52" s="226">
        <f t="shared" si="12"/>
        <v>8982</v>
      </c>
      <c r="G52" s="1">
        <f t="shared" si="13"/>
        <v>3.9892520006105769E-2</v>
      </c>
      <c r="L52" s="1">
        <f t="shared" si="44"/>
        <v>3.9892520006105769E-2</v>
      </c>
      <c r="O52" s="1">
        <f t="shared" ca="1" si="14"/>
        <v>1.1643194623502669E-2</v>
      </c>
      <c r="P52" s="1">
        <f t="shared" si="15"/>
        <v>5.0307896051458301E-2</v>
      </c>
      <c r="Q52" s="271">
        <f t="shared" si="16"/>
        <v>40598.11479</v>
      </c>
      <c r="S52" s="2">
        <v>1</v>
      </c>
      <c r="Y52" s="1">
        <f t="shared" si="61"/>
        <v>4.6883574137547387E-2</v>
      </c>
      <c r="Z52" s="1">
        <f t="shared" si="17"/>
        <v>8982</v>
      </c>
      <c r="AA52" s="1">
        <f t="shared" si="18"/>
        <v>4.3316841920016683E-2</v>
      </c>
      <c r="AB52" s="1">
        <f t="shared" si="19"/>
        <v>4.6883574137547387E-2</v>
      </c>
      <c r="AC52" s="1">
        <f t="shared" si="20"/>
        <v>-1.0415376045352531E-2</v>
      </c>
      <c r="AE52" s="1">
        <f t="shared" si="21"/>
        <v>1.17259805700905E-5</v>
      </c>
      <c r="AF52" s="1">
        <f t="shared" si="40"/>
        <v>-1.0415376045352531E-2</v>
      </c>
      <c r="AG52" s="2"/>
      <c r="AH52" s="1">
        <f t="shared" si="22"/>
        <v>-6.9910541314416172E-3</v>
      </c>
      <c r="AI52" s="1">
        <f t="shared" si="23"/>
        <v>0.90880062064191813</v>
      </c>
      <c r="AJ52" s="1">
        <f t="shared" si="24"/>
        <v>-1.0591924851433543E-2</v>
      </c>
      <c r="AK52" s="1">
        <f t="shared" si="25"/>
        <v>0.10655098656255785</v>
      </c>
      <c r="AL52" s="1">
        <f t="shared" si="26"/>
        <v>2.278718634282118</v>
      </c>
      <c r="AM52" s="1">
        <f t="shared" si="27"/>
        <v>2.1722062926281938</v>
      </c>
      <c r="AN52" s="1">
        <f t="shared" si="71"/>
        <v>8.4497985706255108</v>
      </c>
      <c r="AO52" s="1">
        <f t="shared" si="71"/>
        <v>8.4497985433150404</v>
      </c>
      <c r="AP52" s="1">
        <f t="shared" si="71"/>
        <v>8.4497988903042067</v>
      </c>
      <c r="AQ52" s="1">
        <f t="shared" si="71"/>
        <v>8.4497944816712032</v>
      </c>
      <c r="AR52" s="1">
        <f t="shared" si="71"/>
        <v>8.449850492945723</v>
      </c>
      <c r="AS52" s="1">
        <f t="shared" si="71"/>
        <v>8.4491385304503108</v>
      </c>
      <c r="AT52" s="1">
        <f t="shared" si="71"/>
        <v>8.4581334545271201</v>
      </c>
      <c r="AU52" s="1">
        <f t="shared" si="29"/>
        <v>8.3337138882288642</v>
      </c>
      <c r="AW52" s="1">
        <v>-1000</v>
      </c>
      <c r="AX52" s="1">
        <f t="shared" si="30"/>
        <v>-1.8842506776081944E-2</v>
      </c>
      <c r="AY52" s="1">
        <f t="shared" si="31"/>
        <v>3.9902730462917868E-2</v>
      </c>
      <c r="AZ52" s="1">
        <f t="shared" si="32"/>
        <v>-5.8745237238999812E-2</v>
      </c>
      <c r="BA52" s="1">
        <f t="shared" si="33"/>
        <v>1.1130300120899281</v>
      </c>
      <c r="BB52" s="1">
        <f t="shared" si="34"/>
        <v>-0.99639564464599317</v>
      </c>
      <c r="BC52" s="1">
        <f t="shared" si="35"/>
        <v>0.63358478107407956</v>
      </c>
      <c r="BD52" s="1">
        <f t="shared" si="36"/>
        <v>0.32783330731845756</v>
      </c>
      <c r="BE52" s="1">
        <f t="shared" ref="BE52:BK52" si="73">$BL52+$AB$7*SIN(BF52)</f>
        <v>6.8378493054614395</v>
      </c>
      <c r="BF52" s="1">
        <f t="shared" si="73"/>
        <v>6.8378491139054143</v>
      </c>
      <c r="BG52" s="1">
        <f t="shared" si="73"/>
        <v>6.8378475072230653</v>
      </c>
      <c r="BH52" s="1">
        <f t="shared" si="73"/>
        <v>6.8378340311859027</v>
      </c>
      <c r="BI52" s="1">
        <f t="shared" si="73"/>
        <v>6.8377210054455482</v>
      </c>
      <c r="BJ52" s="1">
        <f t="shared" si="73"/>
        <v>6.8367733511196471</v>
      </c>
      <c r="BK52" s="1">
        <f t="shared" si="73"/>
        <v>6.8288494753281102</v>
      </c>
      <c r="BL52" s="1">
        <f t="shared" si="38"/>
        <v>6.7639848776291807</v>
      </c>
    </row>
    <row r="53" spans="1:64" ht="12.95" customHeight="1">
      <c r="A53" s="122" t="s">
        <v>154</v>
      </c>
      <c r="B53" s="123" t="s">
        <v>133</v>
      </c>
      <c r="C53" s="122">
        <v>55632.583599999998</v>
      </c>
      <c r="D53" s="122">
        <v>2.8999999999999998E-3</v>
      </c>
      <c r="E53" s="64">
        <f t="shared" ref="E53:E84" si="74">+(C53-C$7)/C$8</f>
        <v>9028.1385597043045</v>
      </c>
      <c r="F53" s="226">
        <f t="shared" ref="F53:F84" si="75">ROUND(2*E53,0)/2</f>
        <v>9028</v>
      </c>
      <c r="G53" s="1">
        <f t="shared" ref="G53:G84" si="76">+C53-(C$7+F53*C$8)</f>
        <v>4.8076079998281784E-2</v>
      </c>
      <c r="L53" s="1">
        <f t="shared" si="44"/>
        <v>4.8076079998281784E-2</v>
      </c>
      <c r="O53" s="1">
        <f t="shared" ref="O53:O84" ca="1" si="77">+C$11+C$12*$F53</f>
        <v>1.1547233946622711E-2</v>
      </c>
      <c r="P53" s="1">
        <f t="shared" ref="P53:P84" si="78">+D$11+D$12*F53+D$13*F53^2</f>
        <v>5.0292132522903196E-2</v>
      </c>
      <c r="Q53" s="271">
        <f t="shared" ref="Q53:Q84" si="79">+C53-15018.5</f>
        <v>40614.083599999998</v>
      </c>
      <c r="S53" s="2">
        <v>1</v>
      </c>
      <c r="Y53" s="1">
        <f t="shared" si="61"/>
        <v>5.4670914746024597E-2</v>
      </c>
      <c r="Z53" s="1">
        <f t="shared" ref="Z53:Z84" si="80">F53</f>
        <v>9028</v>
      </c>
      <c r="AA53" s="1">
        <f t="shared" ref="AA53:AA84" si="81">AB$3+AB$4*Z53+AB$5*Z53^2+AH53</f>
        <v>4.3697297775160383E-2</v>
      </c>
      <c r="AB53" s="1">
        <f t="shared" ref="AB53:AB84" si="82">G53-AH53</f>
        <v>5.4670914746024597E-2</v>
      </c>
      <c r="AC53" s="1">
        <f t="shared" ref="AC53:AC84" si="83">+G53-P53</f>
        <v>-2.2160525246214119E-3</v>
      </c>
      <c r="AE53" s="1">
        <f t="shared" ref="AE53:AE84" si="84">+(G53-AA53)^2*S53</f>
        <v>1.9173733757524E-5</v>
      </c>
      <c r="AF53" s="1">
        <f t="shared" si="40"/>
        <v>-2.2160525246214119E-3</v>
      </c>
      <c r="AG53" s="2"/>
      <c r="AH53" s="1">
        <f t="shared" ref="AH53:AH84" si="85">$AB$6*($AB$11/AI53*AJ53+$AB$12)</f>
        <v>-6.5948347477428138E-3</v>
      </c>
      <c r="AI53" s="1">
        <f t="shared" ref="AI53:AI84" si="86">1+$AB$7*COS(AL53)</f>
        <v>0.90814697657364674</v>
      </c>
      <c r="AJ53" s="1">
        <f t="shared" ref="AJ53:AJ84" si="87">SIN(AL53+RADIANS($AB$9))</f>
        <v>-4.4413127435781697E-3</v>
      </c>
      <c r="AK53" s="1">
        <f t="shared" ref="AK53:AK84" si="88">$AB$7*SIN(AL53)</f>
        <v>0.10598802583401346</v>
      </c>
      <c r="AL53" s="1">
        <f t="shared" ref="AL53:AL84" si="89">2*ATAN(AM53)</f>
        <v>2.2848694298481864</v>
      </c>
      <c r="AM53" s="1">
        <f t="shared" ref="AM53:AM84" si="90">SQRT((1+$AB$7)/(1-$AB$7))*TAN(AN53/2)</f>
        <v>2.1899112257142863</v>
      </c>
      <c r="AN53" s="1">
        <f t="shared" si="71"/>
        <v>8.4565021243174439</v>
      </c>
      <c r="AO53" s="1">
        <f t="shared" si="71"/>
        <v>8.456502095411583</v>
      </c>
      <c r="AP53" s="1">
        <f t="shared" si="71"/>
        <v>8.4565024590833033</v>
      </c>
      <c r="AQ53" s="1">
        <f t="shared" si="71"/>
        <v>8.4564978836262643</v>
      </c>
      <c r="AR53" s="1">
        <f t="shared" si="71"/>
        <v>8.4565554465314783</v>
      </c>
      <c r="AS53" s="1">
        <f t="shared" si="71"/>
        <v>8.4558309078761784</v>
      </c>
      <c r="AT53" s="1">
        <f t="shared" si="71"/>
        <v>8.4648957220718906</v>
      </c>
      <c r="AU53" s="1">
        <f t="shared" ref="AU53:AU84" si="91">RADIANS($AB$9)+$AB$18*(F53-AB$15)</f>
        <v>8.3409476624712582</v>
      </c>
      <c r="AW53" s="1">
        <v>-500</v>
      </c>
      <c r="AX53" s="1">
        <f t="shared" si="30"/>
        <v>-1.8270563305962127E-2</v>
      </c>
      <c r="AY53" s="1">
        <f t="shared" si="31"/>
        <v>4.1078758973622002E-2</v>
      </c>
      <c r="AZ53" s="1">
        <f t="shared" si="32"/>
        <v>-5.934932227958413E-2</v>
      </c>
      <c r="BA53" s="1">
        <f t="shared" si="33"/>
        <v>1.1042156612074725</v>
      </c>
      <c r="BB53" s="1">
        <f t="shared" si="34"/>
        <v>-0.99989275926984522</v>
      </c>
      <c r="BC53" s="1">
        <f t="shared" si="35"/>
        <v>0.73315974684879681</v>
      </c>
      <c r="BD53" s="1">
        <f t="shared" si="36"/>
        <v>0.38393371590251801</v>
      </c>
      <c r="BE53" s="1">
        <f t="shared" ref="BE53:BK53" si="92">$BL53+$AB$7*SIN(BF53)</f>
        <v>6.9267734079903827</v>
      </c>
      <c r="BF53" s="1">
        <f t="shared" si="92"/>
        <v>6.9267732538179132</v>
      </c>
      <c r="BG53" s="1">
        <f t="shared" si="92"/>
        <v>6.9267718796561075</v>
      </c>
      <c r="BH53" s="1">
        <f t="shared" si="92"/>
        <v>6.9267596316132032</v>
      </c>
      <c r="BI53" s="1">
        <f t="shared" si="92"/>
        <v>6.9266504685409771</v>
      </c>
      <c r="BJ53" s="1">
        <f t="shared" si="92"/>
        <v>6.9256779256969985</v>
      </c>
      <c r="BK53" s="1">
        <f t="shared" si="92"/>
        <v>6.917044401257006</v>
      </c>
      <c r="BL53" s="1">
        <f t="shared" si="38"/>
        <v>6.8426128585247774</v>
      </c>
    </row>
    <row r="54" spans="1:64" ht="12.95" customHeight="1">
      <c r="A54" s="170" t="s">
        <v>155</v>
      </c>
      <c r="B54" s="142" t="s">
        <v>133</v>
      </c>
      <c r="C54" s="143">
        <v>56100.481</v>
      </c>
      <c r="D54" s="232" t="s">
        <v>156</v>
      </c>
      <c r="E54" s="1">
        <f t="shared" si="74"/>
        <v>10376.662095476004</v>
      </c>
      <c r="F54" s="226">
        <f t="shared" si="75"/>
        <v>10376.5</v>
      </c>
      <c r="G54" s="1">
        <f t="shared" si="76"/>
        <v>5.6242290003865492E-2</v>
      </c>
      <c r="L54" s="1">
        <f t="shared" si="44"/>
        <v>5.6242290003865492E-2</v>
      </c>
      <c r="O54" s="1">
        <f t="shared" ca="1" si="77"/>
        <v>8.7341258428700816E-3</v>
      </c>
      <c r="P54" s="1">
        <f t="shared" si="78"/>
        <v>4.957028686420302E-2</v>
      </c>
      <c r="Q54" s="271">
        <f t="shared" si="79"/>
        <v>41081.981</v>
      </c>
      <c r="S54" s="2">
        <v>1</v>
      </c>
      <c r="Y54" s="1">
        <f t="shared" si="61"/>
        <v>5.1283669654928976E-2</v>
      </c>
      <c r="Z54" s="1">
        <f t="shared" si="80"/>
        <v>10376.5</v>
      </c>
      <c r="AA54" s="1">
        <f t="shared" si="81"/>
        <v>5.4528907213139535E-2</v>
      </c>
      <c r="AB54" s="1">
        <f t="shared" si="82"/>
        <v>5.1283669654928976E-2</v>
      </c>
      <c r="AC54" s="1">
        <f t="shared" si="83"/>
        <v>6.6720031396624718E-3</v>
      </c>
      <c r="AE54" s="1">
        <f t="shared" si="84"/>
        <v>2.9356805875558663E-6</v>
      </c>
      <c r="AF54" s="1">
        <f t="shared" si="40"/>
        <v>6.6720031396624718E-3</v>
      </c>
      <c r="AG54" s="2"/>
      <c r="AH54" s="1">
        <f t="shared" si="85"/>
        <v>4.9586203489365155E-3</v>
      </c>
      <c r="AI54" s="1">
        <f t="shared" si="86"/>
        <v>0.89094932244697667</v>
      </c>
      <c r="AJ54" s="1">
        <f t="shared" si="87"/>
        <v>0.17137570802012481</v>
      </c>
      <c r="AK54" s="1">
        <f t="shared" si="88"/>
        <v>8.8195177067571268E-2</v>
      </c>
      <c r="AL54" s="1">
        <f t="shared" si="89"/>
        <v>2.4615366234435241</v>
      </c>
      <c r="AM54" s="1">
        <f t="shared" si="90"/>
        <v>2.8267081033338988</v>
      </c>
      <c r="AN54" s="1">
        <f t="shared" si="71"/>
        <v>8.6510190288392241</v>
      </c>
      <c r="AO54" s="1">
        <f t="shared" si="71"/>
        <v>8.6510189239096764</v>
      </c>
      <c r="AP54" s="1">
        <f t="shared" si="71"/>
        <v>8.6510199698553123</v>
      </c>
      <c r="AQ54" s="1">
        <f t="shared" si="71"/>
        <v>8.651009543742509</v>
      </c>
      <c r="AR54" s="1">
        <f t="shared" si="71"/>
        <v>8.6511134677516388</v>
      </c>
      <c r="AS54" s="1">
        <f t="shared" si="71"/>
        <v>8.6500771157870879</v>
      </c>
      <c r="AT54" s="1">
        <f t="shared" si="71"/>
        <v>8.6603654518140534</v>
      </c>
      <c r="AU54" s="1">
        <f t="shared" si="91"/>
        <v>8.5530073269466804</v>
      </c>
      <c r="AW54" s="1">
        <v>0</v>
      </c>
      <c r="AX54" s="1">
        <f t="shared" si="30"/>
        <v>-1.7299504234750476E-2</v>
      </c>
      <c r="AY54" s="1">
        <f t="shared" si="31"/>
        <v>4.2185726940379947E-2</v>
      </c>
      <c r="AZ54" s="1">
        <f t="shared" si="32"/>
        <v>-5.9485231175130424E-2</v>
      </c>
      <c r="BA54" s="1">
        <f t="shared" si="33"/>
        <v>1.0945405182346142</v>
      </c>
      <c r="BB54" s="1">
        <f t="shared" si="34"/>
        <v>-0.99367130950084492</v>
      </c>
      <c r="BC54" s="1">
        <f t="shared" si="35"/>
        <v>0.83107887571787742</v>
      </c>
      <c r="BD54" s="1">
        <f t="shared" si="36"/>
        <v>0.44123302816126353</v>
      </c>
      <c r="BE54" s="1">
        <f t="shared" ref="BE54:BK54" si="93">$BL54+$AB$7*SIN(BF54)</f>
        <v>7.0149549970323068</v>
      </c>
      <c r="BF54" s="1">
        <f t="shared" si="93"/>
        <v>7.0149548837179756</v>
      </c>
      <c r="BG54" s="1">
        <f t="shared" si="93"/>
        <v>7.0149537977709153</v>
      </c>
      <c r="BH54" s="1">
        <f t="shared" si="93"/>
        <v>7.0149433906589715</v>
      </c>
      <c r="BI54" s="1">
        <f t="shared" si="93"/>
        <v>7.0148436596252406</v>
      </c>
      <c r="BJ54" s="1">
        <f t="shared" si="93"/>
        <v>7.0138883925306841</v>
      </c>
      <c r="BK54" s="1">
        <f t="shared" si="93"/>
        <v>7.0047794016648783</v>
      </c>
      <c r="BL54" s="1">
        <f t="shared" si="38"/>
        <v>6.9212408394203733</v>
      </c>
    </row>
    <row r="55" spans="1:64" ht="12.95" customHeight="1">
      <c r="A55" s="1" t="s">
        <v>340</v>
      </c>
      <c r="B55" s="2" t="s">
        <v>126</v>
      </c>
      <c r="C55" s="55">
        <v>56404.426800000001</v>
      </c>
      <c r="D55" s="55" t="s">
        <v>88</v>
      </c>
      <c r="E55" s="1">
        <f t="shared" si="74"/>
        <v>11252.661972583588</v>
      </c>
      <c r="F55" s="226">
        <f t="shared" si="75"/>
        <v>11252.5</v>
      </c>
      <c r="G55" s="1">
        <f t="shared" si="76"/>
        <v>5.6199650003691204E-2</v>
      </c>
      <c r="L55" s="1">
        <f t="shared" si="44"/>
        <v>5.6199650003691204E-2</v>
      </c>
      <c r="O55" s="1">
        <f t="shared" ca="1" si="77"/>
        <v>6.9067007788083078E-3</v>
      </c>
      <c r="P55" s="1">
        <f t="shared" si="78"/>
        <v>4.8832216900685121E-2</v>
      </c>
      <c r="Q55" s="271">
        <f t="shared" si="79"/>
        <v>41385.926800000001</v>
      </c>
      <c r="S55" s="2">
        <v>1</v>
      </c>
      <c r="Y55" s="1">
        <f t="shared" ref="Y55:Y64" si="94">AB55</f>
        <v>4.3915007173861674E-2</v>
      </c>
      <c r="Z55" s="1">
        <f t="shared" si="80"/>
        <v>11252.5</v>
      </c>
      <c r="AA55" s="1">
        <f t="shared" si="81"/>
        <v>6.1116859730514651E-2</v>
      </c>
      <c r="AB55" s="1">
        <f t="shared" si="82"/>
        <v>4.3915007173861674E-2</v>
      </c>
      <c r="AC55" s="1">
        <f t="shared" si="83"/>
        <v>7.3674331030060825E-3</v>
      </c>
      <c r="AE55" s="1">
        <f t="shared" si="84"/>
        <v>2.4178951497567122E-5</v>
      </c>
      <c r="AF55" s="1">
        <f t="shared" si="40"/>
        <v>7.3674331030060825E-3</v>
      </c>
      <c r="AG55" s="2"/>
      <c r="AH55" s="1">
        <f t="shared" si="85"/>
        <v>1.228464282982953E-2</v>
      </c>
      <c r="AI55" s="1">
        <f t="shared" si="86"/>
        <v>0.88181516156087847</v>
      </c>
      <c r="AJ55" s="1">
        <f t="shared" si="87"/>
        <v>0.27990820315709258</v>
      </c>
      <c r="AK55" s="1">
        <f t="shared" si="88"/>
        <v>7.5516776254501483E-2</v>
      </c>
      <c r="AL55" s="1">
        <f t="shared" si="89"/>
        <v>2.5730092460231129</v>
      </c>
      <c r="AM55" s="1">
        <f t="shared" si="90"/>
        <v>3.4222353680327409</v>
      </c>
      <c r="AN55" s="1">
        <f t="shared" si="71"/>
        <v>8.7755549934563373</v>
      </c>
      <c r="AO55" s="1">
        <f t="shared" si="71"/>
        <v>8.7755548157536207</v>
      </c>
      <c r="AP55" s="1">
        <f t="shared" si="71"/>
        <v>8.7755564063929405</v>
      </c>
      <c r="AQ55" s="1">
        <f t="shared" si="71"/>
        <v>8.7755421683124304</v>
      </c>
      <c r="AR55" s="1">
        <f t="shared" si="71"/>
        <v>8.7756696102950098</v>
      </c>
      <c r="AS55" s="1">
        <f t="shared" si="71"/>
        <v>8.7745284654943116</v>
      </c>
      <c r="AT55" s="1">
        <f t="shared" si="71"/>
        <v>8.7847117103835632</v>
      </c>
      <c r="AU55" s="1">
        <f t="shared" si="91"/>
        <v>8.6907635494757649</v>
      </c>
      <c r="AW55" s="1">
        <v>500</v>
      </c>
      <c r="AX55" s="1">
        <f t="shared" si="30"/>
        <v>-1.5940315788115021E-2</v>
      </c>
      <c r="AY55" s="1">
        <f t="shared" si="31"/>
        <v>4.3223634363191717E-2</v>
      </c>
      <c r="AZ55" s="1">
        <f t="shared" si="32"/>
        <v>-5.9163950151306738E-2</v>
      </c>
      <c r="BA55" s="1">
        <f t="shared" si="33"/>
        <v>1.0841595004658739</v>
      </c>
      <c r="BB55" s="1">
        <f t="shared" si="34"/>
        <v>-0.97830040243391259</v>
      </c>
      <c r="BC55" s="1">
        <f t="shared" si="35"/>
        <v>0.92721773001688068</v>
      </c>
      <c r="BD55" s="1">
        <f t="shared" si="36"/>
        <v>0.49995157094768594</v>
      </c>
      <c r="BE55" s="1">
        <f t="shared" ref="BE55:BK55" si="95">$BL55+$AB$7*SIN(BF55)</f>
        <v>7.1023312420141416</v>
      </c>
      <c r="BF55" s="1">
        <f t="shared" si="95"/>
        <v>7.102331166279213</v>
      </c>
      <c r="BG55" s="1">
        <f t="shared" si="95"/>
        <v>7.1023303754793661</v>
      </c>
      <c r="BH55" s="1">
        <f t="shared" si="95"/>
        <v>7.102322118240803</v>
      </c>
      <c r="BI55" s="1">
        <f t="shared" si="95"/>
        <v>7.1022359035764868</v>
      </c>
      <c r="BJ55" s="1">
        <f t="shared" si="95"/>
        <v>7.1013362018519022</v>
      </c>
      <c r="BK55" s="1">
        <f t="shared" si="95"/>
        <v>7.0919982026852963</v>
      </c>
      <c r="BL55" s="1">
        <f t="shared" si="38"/>
        <v>6.9998688203159691</v>
      </c>
    </row>
    <row r="56" spans="1:64" ht="12.95" customHeight="1">
      <c r="A56" s="111" t="s">
        <v>158</v>
      </c>
      <c r="B56" s="231" t="s">
        <v>133</v>
      </c>
      <c r="C56" s="112">
        <v>56419.004699999998</v>
      </c>
      <c r="D56" s="112" t="s">
        <v>88</v>
      </c>
      <c r="E56" s="1">
        <f t="shared" si="74"/>
        <v>11294.676827233607</v>
      </c>
      <c r="F56" s="226">
        <f t="shared" si="75"/>
        <v>11294.5</v>
      </c>
      <c r="G56" s="1">
        <f t="shared" si="76"/>
        <v>6.1353769997367635E-2</v>
      </c>
      <c r="L56" s="1">
        <f t="shared" si="44"/>
        <v>6.1353769997367635E-2</v>
      </c>
      <c r="O56" s="1">
        <f t="shared" ca="1" si="77"/>
        <v>6.819084508613564E-3</v>
      </c>
      <c r="P56" s="1">
        <f t="shared" si="78"/>
        <v>4.8791504587961262E-2</v>
      </c>
      <c r="Q56" s="271">
        <f t="shared" si="79"/>
        <v>41400.504699999998</v>
      </c>
      <c r="S56" s="2">
        <v>1</v>
      </c>
      <c r="Y56" s="1">
        <f t="shared" si="94"/>
        <v>4.8723578917296367E-2</v>
      </c>
      <c r="Z56" s="1">
        <f t="shared" si="80"/>
        <v>11294.5</v>
      </c>
      <c r="AA56" s="1">
        <f t="shared" si="81"/>
        <v>6.142169566803253E-2</v>
      </c>
      <c r="AB56" s="1">
        <f t="shared" si="82"/>
        <v>4.8723578917296367E-2</v>
      </c>
      <c r="AC56" s="1">
        <f t="shared" si="83"/>
        <v>1.2562265409406373E-2</v>
      </c>
      <c r="AE56" s="1">
        <f t="shared" si="84"/>
        <v>4.6138967352757874E-9</v>
      </c>
      <c r="AF56" s="1">
        <f t="shared" si="40"/>
        <v>1.2562265409406373E-2</v>
      </c>
      <c r="AG56" s="2"/>
      <c r="AH56" s="1">
        <f t="shared" si="85"/>
        <v>1.2630191080071266E-2</v>
      </c>
      <c r="AI56" s="1">
        <f t="shared" si="86"/>
        <v>0.88141742312588589</v>
      </c>
      <c r="AJ56" s="1">
        <f t="shared" si="87"/>
        <v>0.28498165519037333</v>
      </c>
      <c r="AK56" s="1">
        <f t="shared" si="88"/>
        <v>7.4890666939536152E-2</v>
      </c>
      <c r="AL56" s="1">
        <f t="shared" si="89"/>
        <v>2.5782980468887731</v>
      </c>
      <c r="AM56" s="1">
        <f t="shared" si="90"/>
        <v>3.4561572434911718</v>
      </c>
      <c r="AN56" s="1">
        <f t="shared" si="71"/>
        <v>8.7814946837457022</v>
      </c>
      <c r="AO56" s="1">
        <f t="shared" si="71"/>
        <v>8.7814945024357058</v>
      </c>
      <c r="AP56" s="1">
        <f t="shared" si="71"/>
        <v>8.7814961181091622</v>
      </c>
      <c r="AQ56" s="1">
        <f t="shared" si="71"/>
        <v>8.7814817205950941</v>
      </c>
      <c r="AR56" s="1">
        <f t="shared" si="71"/>
        <v>8.7816100135752091</v>
      </c>
      <c r="AS56" s="1">
        <f t="shared" si="71"/>
        <v>8.7804663885480441</v>
      </c>
      <c r="AT56" s="1">
        <f t="shared" si="71"/>
        <v>8.7906266282912675</v>
      </c>
      <c r="AU56" s="1">
        <f t="shared" si="91"/>
        <v>8.6973682998709947</v>
      </c>
      <c r="AW56" s="1">
        <v>1000</v>
      </c>
      <c r="AX56" s="1">
        <f t="shared" si="30"/>
        <v>-1.4208522429248881E-2</v>
      </c>
      <c r="AY56" s="1">
        <f t="shared" si="31"/>
        <v>4.4192481242057297E-2</v>
      </c>
      <c r="AZ56" s="1">
        <f t="shared" si="32"/>
        <v>-5.8401003671306177E-2</v>
      </c>
      <c r="BA56" s="1">
        <f t="shared" si="33"/>
        <v>1.0732255066954057</v>
      </c>
      <c r="BB56" s="1">
        <f t="shared" si="34"/>
        <v>-0.9544551122015974</v>
      </c>
      <c r="BC56" s="1">
        <f t="shared" si="35"/>
        <v>1.0214826531211276</v>
      </c>
      <c r="BD56" s="1">
        <f t="shared" si="36"/>
        <v>0.56033239400161883</v>
      </c>
      <c r="BE56" s="1">
        <f t="shared" ref="BE56:BK56" si="96">$BL56+$AB$7*SIN(BF56)</f>
        <v>7.1888516871336989</v>
      </c>
      <c r="BF56" s="1">
        <f t="shared" si="96"/>
        <v>7.1888516415240433</v>
      </c>
      <c r="BG56" s="1">
        <f t="shared" si="96"/>
        <v>7.1888511145965674</v>
      </c>
      <c r="BH56" s="1">
        <f t="shared" si="96"/>
        <v>7.1888450270392266</v>
      </c>
      <c r="BI56" s="1">
        <f t="shared" si="96"/>
        <v>7.1887747013281649</v>
      </c>
      <c r="BJ56" s="1">
        <f t="shared" si="96"/>
        <v>7.18796272927632</v>
      </c>
      <c r="BK56" s="1">
        <f t="shared" si="96"/>
        <v>7.1786477201381276</v>
      </c>
      <c r="BL56" s="1">
        <f t="shared" si="38"/>
        <v>7.0784968012115659</v>
      </c>
    </row>
    <row r="57" spans="1:64" s="1" customFormat="1" ht="12.95" customHeight="1">
      <c r="A57" s="233" t="s">
        <v>340</v>
      </c>
      <c r="B57" s="234" t="s">
        <v>126</v>
      </c>
      <c r="C57" s="235">
        <v>56421.087800000001</v>
      </c>
      <c r="D57" s="235" t="s">
        <v>88</v>
      </c>
      <c r="E57" s="233">
        <f t="shared" si="74"/>
        <v>11300.680513890919</v>
      </c>
      <c r="F57" s="226">
        <f t="shared" si="75"/>
        <v>11300.5</v>
      </c>
      <c r="G57" s="233">
        <f t="shared" si="76"/>
        <v>6.2632930006657261E-2</v>
      </c>
      <c r="H57" s="233"/>
      <c r="I57" s="233"/>
      <c r="J57" s="233"/>
      <c r="K57" s="233"/>
      <c r="L57" s="233">
        <f t="shared" si="44"/>
        <v>6.2632930006657261E-2</v>
      </c>
      <c r="M57" s="233"/>
      <c r="N57" s="233"/>
      <c r="O57" s="233">
        <f t="shared" ca="1" si="77"/>
        <v>6.8065678985857435E-3</v>
      </c>
      <c r="P57" s="233">
        <f t="shared" si="78"/>
        <v>4.8785648764413103E-2</v>
      </c>
      <c r="Q57" s="272">
        <f t="shared" si="79"/>
        <v>41402.587800000001</v>
      </c>
      <c r="R57" s="233"/>
      <c r="S57" s="234">
        <v>1</v>
      </c>
      <c r="Y57" s="1">
        <f t="shared" si="94"/>
        <v>4.9953423671792889E-2</v>
      </c>
      <c r="Z57" s="1">
        <f t="shared" si="80"/>
        <v>11300.5</v>
      </c>
      <c r="AA57" s="1">
        <f t="shared" si="81"/>
        <v>6.1465155099277476E-2</v>
      </c>
      <c r="AB57" s="1">
        <f t="shared" si="82"/>
        <v>4.9953423671792889E-2</v>
      </c>
      <c r="AC57" s="1">
        <f t="shared" si="83"/>
        <v>1.3847281242244158E-2</v>
      </c>
      <c r="AE57" s="1">
        <f t="shared" si="84"/>
        <v>1.3636982343058673E-6</v>
      </c>
      <c r="AF57" s="1">
        <f t="shared" si="40"/>
        <v>1.3847281242244158E-2</v>
      </c>
      <c r="AG57" s="2"/>
      <c r="AH57" s="1">
        <f t="shared" si="85"/>
        <v>1.2679506334864374E-2</v>
      </c>
      <c r="AI57" s="1">
        <f t="shared" si="86"/>
        <v>0.88136090293841352</v>
      </c>
      <c r="AJ57" s="1">
        <f t="shared" si="87"/>
        <v>0.28570541409573341</v>
      </c>
      <c r="AK57" s="1">
        <f t="shared" si="88"/>
        <v>7.480109745963065E-2</v>
      </c>
      <c r="AL57" s="1">
        <f t="shared" si="89"/>
        <v>2.5790532011220519</v>
      </c>
      <c r="AM57" s="1">
        <f t="shared" si="90"/>
        <v>3.4610513748164657</v>
      </c>
      <c r="AN57" s="1">
        <f t="shared" si="71"/>
        <v>8.7823429926137031</v>
      </c>
      <c r="AO57" s="1">
        <f t="shared" si="71"/>
        <v>8.7823428107891335</v>
      </c>
      <c r="AP57" s="1">
        <f t="shared" si="71"/>
        <v>8.7823444300188616</v>
      </c>
      <c r="AQ57" s="1">
        <f t="shared" si="71"/>
        <v>8.782330009979459</v>
      </c>
      <c r="AR57" s="1">
        <f t="shared" si="71"/>
        <v>8.7824584220660267</v>
      </c>
      <c r="AS57" s="1">
        <f t="shared" si="71"/>
        <v>8.781314463019438</v>
      </c>
      <c r="AT57" s="1">
        <f t="shared" si="71"/>
        <v>8.7914712837643751</v>
      </c>
      <c r="AU57" s="1">
        <f t="shared" si="91"/>
        <v>8.6983118356417428</v>
      </c>
      <c r="AW57" s="1">
        <v>1500</v>
      </c>
      <c r="AX57" s="1">
        <f t="shared" si="30"/>
        <v>-1.2123492275993492E-2</v>
      </c>
      <c r="AY57" s="1">
        <f t="shared" si="31"/>
        <v>4.5092267576976701E-2</v>
      </c>
      <c r="AZ57" s="1">
        <f t="shared" si="32"/>
        <v>-5.7215759852970192E-2</v>
      </c>
      <c r="BA57" s="1">
        <f t="shared" si="33"/>
        <v>1.0618853984578622</v>
      </c>
      <c r="BB57" s="1">
        <f t="shared" si="34"/>
        <v>-0.92288308613950609</v>
      </c>
      <c r="BC57" s="1">
        <f t="shared" si="35"/>
        <v>1.1138092217342115</v>
      </c>
      <c r="BD57" s="1">
        <f t="shared" si="36"/>
        <v>0.62264579288698085</v>
      </c>
      <c r="BE57" s="1">
        <f t="shared" ref="BE57:BK57" si="97">$BL57+$AB$7*SIN(BF57)</f>
        <v>7.2744779219992548</v>
      </c>
      <c r="BF57" s="1">
        <f t="shared" si="97"/>
        <v>7.2744778976272189</v>
      </c>
      <c r="BG57" s="1">
        <f t="shared" si="97"/>
        <v>7.2744775802949073</v>
      </c>
      <c r="BH57" s="1">
        <f t="shared" si="97"/>
        <v>7.2744734485329596</v>
      </c>
      <c r="BI57" s="1">
        <f t="shared" si="97"/>
        <v>7.2744196541327506</v>
      </c>
      <c r="BJ57" s="1">
        <f t="shared" si="97"/>
        <v>7.2737196689048496</v>
      </c>
      <c r="BK57" s="1">
        <f t="shared" si="97"/>
        <v>7.2646783875459739</v>
      </c>
      <c r="BL57" s="1">
        <f t="shared" si="38"/>
        <v>7.1571247821071626</v>
      </c>
    </row>
    <row r="58" spans="1:64" s="233" customFormat="1" ht="12.95" customHeight="1">
      <c r="A58" s="233" t="s">
        <v>340</v>
      </c>
      <c r="B58" s="234" t="s">
        <v>126</v>
      </c>
      <c r="C58" s="235">
        <v>56426.986299999997</v>
      </c>
      <c r="D58" s="235" t="s">
        <v>88</v>
      </c>
      <c r="E58" s="233">
        <f t="shared" si="74"/>
        <v>11317.680535852451</v>
      </c>
      <c r="F58" s="236">
        <f t="shared" si="75"/>
        <v>11317.5</v>
      </c>
      <c r="G58" s="233">
        <f t="shared" si="76"/>
        <v>6.2640550000651274E-2</v>
      </c>
      <c r="L58" s="233">
        <f t="shared" si="44"/>
        <v>6.2640550000651274E-2</v>
      </c>
      <c r="O58" s="233">
        <f t="shared" ca="1" si="77"/>
        <v>6.771104170173587E-3</v>
      </c>
      <c r="P58" s="233">
        <f t="shared" si="78"/>
        <v>4.8769003259014662E-2</v>
      </c>
      <c r="Q58" s="272">
        <f t="shared" si="79"/>
        <v>41408.486299999997</v>
      </c>
      <c r="S58" s="234">
        <v>1</v>
      </c>
      <c r="Y58" s="1">
        <f t="shared" si="94"/>
        <v>4.9821383917225709E-2</v>
      </c>
      <c r="Z58" s="233">
        <f t="shared" si="80"/>
        <v>11317.5</v>
      </c>
      <c r="AA58" s="233">
        <f t="shared" si="81"/>
        <v>6.1588169342440227E-2</v>
      </c>
      <c r="AB58" s="233">
        <f t="shared" si="82"/>
        <v>4.9821383917225709E-2</v>
      </c>
      <c r="AC58" s="233">
        <f t="shared" si="83"/>
        <v>1.3871546741636612E-2</v>
      </c>
      <c r="AE58" s="233">
        <f t="shared" si="84"/>
        <v>1.1075050497767161E-6</v>
      </c>
      <c r="AF58" s="233">
        <f t="shared" si="40"/>
        <v>1.3871546741636612E-2</v>
      </c>
      <c r="AG58" s="234"/>
      <c r="AH58" s="233">
        <f t="shared" si="85"/>
        <v>1.2819166083425568E-2</v>
      </c>
      <c r="AI58" s="233">
        <f t="shared" si="86"/>
        <v>0.88120116906530488</v>
      </c>
      <c r="AJ58" s="233">
        <f t="shared" si="87"/>
        <v>0.28775467525222143</v>
      </c>
      <c r="AK58" s="233">
        <f t="shared" si="88"/>
        <v>7.4547148176864808E-2</v>
      </c>
      <c r="AL58" s="233">
        <f t="shared" si="89"/>
        <v>2.5811922796431359</v>
      </c>
      <c r="AM58" s="233">
        <f t="shared" si="90"/>
        <v>3.474984374438324</v>
      </c>
      <c r="AN58" s="233">
        <f t="shared" si="71"/>
        <v>8.7847462394253242</v>
      </c>
      <c r="AO58" s="233">
        <f t="shared" si="71"/>
        <v>8.7847460561439892</v>
      </c>
      <c r="AP58" s="233">
        <f t="shared" si="71"/>
        <v>8.7847476854214328</v>
      </c>
      <c r="AQ58" s="233">
        <f t="shared" si="71"/>
        <v>8.7847332019080433</v>
      </c>
      <c r="AR58" s="233">
        <f t="shared" si="71"/>
        <v>8.7848619480820123</v>
      </c>
      <c r="AS58" s="233">
        <f t="shared" si="71"/>
        <v>8.7837170703040268</v>
      </c>
      <c r="AT58" s="233">
        <f t="shared" si="71"/>
        <v>8.7938640241748445</v>
      </c>
      <c r="AU58" s="233">
        <f t="shared" si="91"/>
        <v>8.7009851869921917</v>
      </c>
      <c r="AW58" s="1">
        <v>2000</v>
      </c>
      <c r="AX58" s="233">
        <f t="shared" si="30"/>
        <v>-9.7077349931090282E-3</v>
      </c>
      <c r="AY58" s="233">
        <f t="shared" si="31"/>
        <v>4.5922993367949923E-2</v>
      </c>
      <c r="AZ58" s="233">
        <f t="shared" si="32"/>
        <v>-5.5630728361058951E-2</v>
      </c>
      <c r="BA58" s="233">
        <f t="shared" si="33"/>
        <v>1.0502769309843401</v>
      </c>
      <c r="BB58" s="233">
        <f t="shared" si="34"/>
        <v>-0.88437379887163392</v>
      </c>
      <c r="BC58" s="233">
        <f t="shared" si="35"/>
        <v>1.2041599913538059</v>
      </c>
      <c r="BD58" s="233">
        <f t="shared" si="36"/>
        <v>0.68719468757095725</v>
      </c>
      <c r="BE58" s="233">
        <f t="shared" ref="BE58:BK67" si="98">$BL58+$AB$7*SIN(BF58)</f>
        <v>7.3591829677303444</v>
      </c>
      <c r="BF58" s="233">
        <f t="shared" si="98"/>
        <v>7.3591829564531235</v>
      </c>
      <c r="BG58" s="233">
        <f t="shared" si="98"/>
        <v>7.3591827871229096</v>
      </c>
      <c r="BH58" s="233">
        <f t="shared" si="98"/>
        <v>7.3591802445950405</v>
      </c>
      <c r="BI58" s="233">
        <f t="shared" si="98"/>
        <v>7.3591420694583611</v>
      </c>
      <c r="BJ58" s="233">
        <f t="shared" si="98"/>
        <v>7.3585692079023746</v>
      </c>
      <c r="BK58" s="233">
        <f t="shared" si="98"/>
        <v>7.3500444624141048</v>
      </c>
      <c r="BL58" s="233">
        <f t="shared" si="38"/>
        <v>7.2357527630027576</v>
      </c>
    </row>
    <row r="59" spans="1:64" ht="12.95" customHeight="1">
      <c r="A59" s="109" t="s">
        <v>159</v>
      </c>
      <c r="B59" s="13" t="s">
        <v>133</v>
      </c>
      <c r="C59" s="110">
        <v>56455.434999999998</v>
      </c>
      <c r="D59" s="110" t="s">
        <v>160</v>
      </c>
      <c r="E59" s="1">
        <f t="shared" si="74"/>
        <v>11399.672317623645</v>
      </c>
      <c r="F59" s="226">
        <f t="shared" si="75"/>
        <v>11399.5</v>
      </c>
      <c r="G59" s="1">
        <f t="shared" si="76"/>
        <v>5.9789070000988431E-2</v>
      </c>
      <c r="L59" s="1">
        <f t="shared" si="44"/>
        <v>5.9789070000988431E-2</v>
      </c>
      <c r="O59" s="1">
        <f t="shared" ca="1" si="77"/>
        <v>6.6000438331267064E-3</v>
      </c>
      <c r="P59" s="1">
        <f t="shared" si="78"/>
        <v>4.8687591907160009E-2</v>
      </c>
      <c r="Q59" s="271">
        <f t="shared" si="79"/>
        <v>41436.934999999998</v>
      </c>
      <c r="S59" s="2">
        <v>0.1</v>
      </c>
      <c r="Y59" s="1">
        <f t="shared" si="94"/>
        <v>4.6297657440149589E-2</v>
      </c>
      <c r="Z59" s="1">
        <f t="shared" si="80"/>
        <v>11399.5</v>
      </c>
      <c r="AA59" s="1">
        <f t="shared" si="81"/>
        <v>6.2179004467998851E-2</v>
      </c>
      <c r="AB59" s="1">
        <f t="shared" si="82"/>
        <v>4.6297657440149589E-2</v>
      </c>
      <c r="AC59" s="1">
        <f t="shared" si="83"/>
        <v>1.1101478093828422E-2</v>
      </c>
      <c r="AE59" s="1">
        <f t="shared" si="84"/>
        <v>5.7117867566043791E-7</v>
      </c>
      <c r="AF59" s="1">
        <f t="shared" si="40"/>
        <v>1.1101478093828422E-2</v>
      </c>
      <c r="AG59" s="2"/>
      <c r="AH59" s="1">
        <f t="shared" si="85"/>
        <v>1.3491412560838842E-2</v>
      </c>
      <c r="AI59" s="1">
        <f t="shared" si="86"/>
        <v>0.88043912855381845</v>
      </c>
      <c r="AJ59" s="1">
        <f t="shared" si="87"/>
        <v>0.29761036190131995</v>
      </c>
      <c r="AK59" s="1">
        <f t="shared" si="88"/>
        <v>7.3318739431221552E-2</v>
      </c>
      <c r="AL59" s="1">
        <f t="shared" si="89"/>
        <v>2.5914993731512528</v>
      </c>
      <c r="AM59" s="1">
        <f t="shared" si="90"/>
        <v>3.5435990525826395</v>
      </c>
      <c r="AN59" s="1">
        <f t="shared" si="71"/>
        <v>8.7963322940570201</v>
      </c>
      <c r="AO59" s="1">
        <f t="shared" si="71"/>
        <v>8.7963321037796405</v>
      </c>
      <c r="AP59" s="1">
        <f t="shared" si="71"/>
        <v>8.7963337808929403</v>
      </c>
      <c r="AQ59" s="1">
        <f t="shared" si="71"/>
        <v>8.7963189986712589</v>
      </c>
      <c r="AR59" s="1">
        <f t="shared" si="71"/>
        <v>8.7964492849837388</v>
      </c>
      <c r="AS59" s="1">
        <f t="shared" si="71"/>
        <v>8.7953005530727655</v>
      </c>
      <c r="AT59" s="1">
        <f t="shared" si="71"/>
        <v>8.80539619108926</v>
      </c>
      <c r="AU59" s="1">
        <f t="shared" si="91"/>
        <v>8.7138801758590709</v>
      </c>
      <c r="AW59" s="1">
        <v>2500</v>
      </c>
      <c r="AX59" s="1">
        <f t="shared" si="30"/>
        <v>-6.9862228905295531E-3</v>
      </c>
      <c r="AY59" s="1">
        <f t="shared" si="31"/>
        <v>4.6684658614976955E-2</v>
      </c>
      <c r="AZ59" s="1">
        <f t="shared" si="32"/>
        <v>-5.3670881505506508E-2</v>
      </c>
      <c r="BA59" s="1">
        <f t="shared" si="33"/>
        <v>1.0385266214265423</v>
      </c>
      <c r="BB59" s="1">
        <f t="shared" si="34"/>
        <v>-0.83973172869753754</v>
      </c>
      <c r="BC59" s="1">
        <f t="shared" si="35"/>
        <v>1.2925217763256618</v>
      </c>
      <c r="BD59" s="1">
        <f t="shared" si="36"/>
        <v>0.75432111021845683</v>
      </c>
      <c r="BE59" s="1">
        <f t="shared" si="98"/>
        <v>7.4429504548370202</v>
      </c>
      <c r="BF59" s="1">
        <f t="shared" si="98"/>
        <v>7.4429504504923898</v>
      </c>
      <c r="BG59" s="1">
        <f t="shared" si="98"/>
        <v>7.4429503729624722</v>
      </c>
      <c r="BH59" s="1">
        <f t="shared" si="98"/>
        <v>7.4429489894434564</v>
      </c>
      <c r="BI59" s="1">
        <f t="shared" si="98"/>
        <v>7.442924301327178</v>
      </c>
      <c r="BJ59" s="1">
        <f t="shared" si="98"/>
        <v>7.4424839906714126</v>
      </c>
      <c r="BK59" s="1">
        <f t="shared" si="98"/>
        <v>7.4347043088813392</v>
      </c>
      <c r="BL59" s="1">
        <f t="shared" si="38"/>
        <v>7.3143807438983544</v>
      </c>
    </row>
    <row r="60" spans="1:64" ht="12.95" customHeight="1">
      <c r="A60" s="1" t="s">
        <v>340</v>
      </c>
      <c r="B60" s="2" t="s">
        <v>126</v>
      </c>
      <c r="C60" s="55">
        <v>56456.478999999999</v>
      </c>
      <c r="D60" s="55" t="s">
        <v>88</v>
      </c>
      <c r="E60" s="1">
        <f t="shared" si="74"/>
        <v>11402.681222078656</v>
      </c>
      <c r="F60" s="226">
        <f t="shared" si="75"/>
        <v>11402.5</v>
      </c>
      <c r="G60" s="1">
        <f t="shared" si="76"/>
        <v>6.2878650001948699E-2</v>
      </c>
      <c r="L60" s="1">
        <f t="shared" si="44"/>
        <v>6.2878650001948699E-2</v>
      </c>
      <c r="O60" s="1">
        <f t="shared" ca="1" si="77"/>
        <v>6.5937855281127979E-3</v>
      </c>
      <c r="P60" s="1">
        <f t="shared" si="78"/>
        <v>4.8684578222190356E-2</v>
      </c>
      <c r="Q60" s="271">
        <f t="shared" si="79"/>
        <v>41437.978999999999</v>
      </c>
      <c r="S60" s="2">
        <v>1</v>
      </c>
      <c r="Y60" s="1">
        <f t="shared" si="94"/>
        <v>4.9362687825802547E-2</v>
      </c>
      <c r="Z60" s="1">
        <f t="shared" si="80"/>
        <v>11402.5</v>
      </c>
      <c r="AA60" s="1">
        <f t="shared" si="81"/>
        <v>6.2200540398336508E-2</v>
      </c>
      <c r="AB60" s="1">
        <f t="shared" si="82"/>
        <v>4.9362687825802547E-2</v>
      </c>
      <c r="AC60" s="1">
        <f t="shared" si="83"/>
        <v>1.4194071779758344E-2</v>
      </c>
      <c r="AE60" s="1">
        <f t="shared" si="84"/>
        <v>4.5983263451108299E-7</v>
      </c>
      <c r="AF60" s="1">
        <f t="shared" si="40"/>
        <v>1.4194071779758344E-2</v>
      </c>
      <c r="AG60" s="2"/>
      <c r="AH60" s="1">
        <f t="shared" si="85"/>
        <v>1.3515962176146154E-2</v>
      </c>
      <c r="AI60" s="1">
        <f t="shared" si="86"/>
        <v>0.88041151407463403</v>
      </c>
      <c r="AJ60" s="1">
        <f t="shared" si="87"/>
        <v>0.29797002095122871</v>
      </c>
      <c r="AK60" s="1">
        <f t="shared" si="88"/>
        <v>7.3273689458306021E-2</v>
      </c>
      <c r="AL60" s="1">
        <f t="shared" si="89"/>
        <v>2.5918761249257738</v>
      </c>
      <c r="AM60" s="1">
        <f t="shared" si="90"/>
        <v>3.5461545881631582</v>
      </c>
      <c r="AN60" s="1">
        <f t="shared" si="71"/>
        <v>8.7967559846600487</v>
      </c>
      <c r="AO60" s="1">
        <f t="shared" si="71"/>
        <v>8.7967557941278613</v>
      </c>
      <c r="AP60" s="1">
        <f t="shared" si="71"/>
        <v>8.7967574729702509</v>
      </c>
      <c r="AQ60" s="1">
        <f t="shared" si="71"/>
        <v>8.7967426800618238</v>
      </c>
      <c r="AR60" s="1">
        <f t="shared" si="71"/>
        <v>8.7968730204453145</v>
      </c>
      <c r="AS60" s="1">
        <f t="shared" si="71"/>
        <v>8.7957241657603102</v>
      </c>
      <c r="AT60" s="1">
        <f t="shared" si="71"/>
        <v>8.8058178097008142</v>
      </c>
      <c r="AU60" s="1">
        <f t="shared" si="91"/>
        <v>8.7143519437444432</v>
      </c>
      <c r="AW60" s="1">
        <v>3000</v>
      </c>
      <c r="AX60" s="1">
        <f t="shared" si="30"/>
        <v>-3.9857581827230787E-3</v>
      </c>
      <c r="AY60" s="1">
        <f t="shared" si="31"/>
        <v>4.7377263318057812E-2</v>
      </c>
      <c r="AZ60" s="1">
        <f t="shared" si="32"/>
        <v>-5.1363021500780891E-2</v>
      </c>
      <c r="BA60" s="1">
        <f t="shared" si="33"/>
        <v>1.026748472964085</v>
      </c>
      <c r="BB60" s="1">
        <f t="shared" si="34"/>
        <v>-0.78975412808316947</v>
      </c>
      <c r="BC60" s="1">
        <f t="shared" si="35"/>
        <v>1.3789026824544124</v>
      </c>
      <c r="BD60" s="1">
        <f t="shared" si="36"/>
        <v>0.82441412868949604</v>
      </c>
      <c r="BE60" s="1">
        <f t="shared" si="98"/>
        <v>7.5257736652218163</v>
      </c>
      <c r="BF60" s="1">
        <f t="shared" si="98"/>
        <v>7.5257736639177386</v>
      </c>
      <c r="BG60" s="1">
        <f t="shared" si="98"/>
        <v>7.5257736350726061</v>
      </c>
      <c r="BH60" s="1">
        <f t="shared" si="98"/>
        <v>7.5257729970424556</v>
      </c>
      <c r="BI60" s="1">
        <f t="shared" si="98"/>
        <v>7.5257588846562031</v>
      </c>
      <c r="BJ60" s="1">
        <f t="shared" si="98"/>
        <v>7.525446886653544</v>
      </c>
      <c r="BK60" s="1">
        <f t="shared" si="98"/>
        <v>7.518620654995301</v>
      </c>
      <c r="BL60" s="1">
        <f t="shared" si="38"/>
        <v>7.3930087247939511</v>
      </c>
    </row>
    <row r="61" spans="1:64" ht="12.95" customHeight="1">
      <c r="A61" s="1" t="s">
        <v>340</v>
      </c>
      <c r="B61" s="2" t="s">
        <v>126</v>
      </c>
      <c r="C61" s="55">
        <v>56805.541299999997</v>
      </c>
      <c r="D61" s="55" t="s">
        <v>88</v>
      </c>
      <c r="E61" s="1">
        <f t="shared" si="74"/>
        <v>12408.711020493003</v>
      </c>
      <c r="F61" s="226">
        <f t="shared" si="75"/>
        <v>12408.5</v>
      </c>
      <c r="G61" s="1">
        <f t="shared" si="76"/>
        <v>7.3217810000642203E-2</v>
      </c>
      <c r="L61" s="1">
        <f t="shared" si="44"/>
        <v>7.3217810000642203E-2</v>
      </c>
      <c r="O61" s="1">
        <f t="shared" ca="1" si="77"/>
        <v>4.4951672467815791E-3</v>
      </c>
      <c r="P61" s="1">
        <f t="shared" si="78"/>
        <v>4.7533788832949585E-2</v>
      </c>
      <c r="Q61" s="271">
        <f t="shared" si="79"/>
        <v>41787.041299999997</v>
      </c>
      <c r="S61" s="2">
        <v>1</v>
      </c>
      <c r="Y61" s="1">
        <f t="shared" si="94"/>
        <v>5.1672214576176038E-2</v>
      </c>
      <c r="Z61" s="1">
        <f t="shared" si="80"/>
        <v>12408.5</v>
      </c>
      <c r="AA61" s="1">
        <f t="shared" si="81"/>
        <v>6.9079384257415749E-2</v>
      </c>
      <c r="AB61" s="1">
        <f t="shared" si="82"/>
        <v>5.1672214576176038E-2</v>
      </c>
      <c r="AC61" s="1">
        <f t="shared" si="83"/>
        <v>2.5684021167692618E-2</v>
      </c>
      <c r="AE61" s="1">
        <f t="shared" si="84"/>
        <v>1.7126567632199425E-5</v>
      </c>
      <c r="AF61" s="1">
        <f t="shared" si="40"/>
        <v>2.5684021167692618E-2</v>
      </c>
      <c r="AG61" s="2"/>
      <c r="AH61" s="1">
        <f t="shared" si="85"/>
        <v>2.1545595424466164E-2</v>
      </c>
      <c r="AI61" s="1">
        <f t="shared" si="86"/>
        <v>0.87220288260784373</v>
      </c>
      <c r="AJ61" s="1">
        <f t="shared" si="87"/>
        <v>0.41475614006013256</v>
      </c>
      <c r="AK61" s="1">
        <f t="shared" si="88"/>
        <v>5.7778337800677051E-2</v>
      </c>
      <c r="AL61" s="1">
        <f t="shared" si="89"/>
        <v>2.7169855459882735</v>
      </c>
      <c r="AM61" s="1">
        <f t="shared" si="90"/>
        <v>4.6392553288001235</v>
      </c>
      <c r="AN61" s="1">
        <f t="shared" ref="AN61:AT70" si="99">$AU61+$AB$7*SIN(AO61)</f>
        <v>8.9381408614230473</v>
      </c>
      <c r="AO61" s="1">
        <f t="shared" si="99"/>
        <v>8.9381405981691984</v>
      </c>
      <c r="AP61" s="1">
        <f t="shared" si="99"/>
        <v>8.9381427217031195</v>
      </c>
      <c r="AQ61" s="1">
        <f t="shared" si="99"/>
        <v>8.9381255921749325</v>
      </c>
      <c r="AR61" s="1">
        <f t="shared" si="99"/>
        <v>8.9382637634274449</v>
      </c>
      <c r="AS61" s="1">
        <f t="shared" si="99"/>
        <v>8.9371489498081846</v>
      </c>
      <c r="AT61" s="1">
        <f t="shared" si="99"/>
        <v>8.9461250656348774</v>
      </c>
      <c r="AU61" s="1">
        <f t="shared" si="91"/>
        <v>8.8725514413063848</v>
      </c>
      <c r="AW61" s="1">
        <v>3500</v>
      </c>
      <c r="AX61" s="1">
        <f t="shared" si="30"/>
        <v>-7.3440175526640061E-4</v>
      </c>
      <c r="AY61" s="1">
        <f t="shared" si="31"/>
        <v>4.8000807477192486E-2</v>
      </c>
      <c r="AZ61" s="1">
        <f t="shared" si="32"/>
        <v>-4.8735209232458887E-2</v>
      </c>
      <c r="BA61" s="1">
        <f t="shared" si="33"/>
        <v>1.0150434308745566</v>
      </c>
      <c r="BB61" s="1">
        <f t="shared" si="34"/>
        <v>-0.73521355571877745</v>
      </c>
      <c r="BC61" s="1">
        <f t="shared" si="35"/>
        <v>1.4633290746592658</v>
      </c>
      <c r="BD61" s="1">
        <f t="shared" si="36"/>
        <v>0.8979196316531517</v>
      </c>
      <c r="BE61" s="1">
        <f t="shared" si="98"/>
        <v>7.6076545022002575</v>
      </c>
      <c r="BF61" s="1">
        <f t="shared" si="98"/>
        <v>7.6076545019307282</v>
      </c>
      <c r="BG61" s="1">
        <f t="shared" si="98"/>
        <v>7.6076544940496102</v>
      </c>
      <c r="BH61" s="1">
        <f t="shared" si="98"/>
        <v>7.6076542636035942</v>
      </c>
      <c r="BI61" s="1">
        <f t="shared" si="98"/>
        <v>7.6076475253932951</v>
      </c>
      <c r="BJ61" s="1">
        <f t="shared" si="98"/>
        <v>7.6074505808058133</v>
      </c>
      <c r="BK61" s="1">
        <f t="shared" si="98"/>
        <v>7.6017608230223406</v>
      </c>
      <c r="BL61" s="1">
        <f t="shared" si="38"/>
        <v>7.4716367056895461</v>
      </c>
    </row>
    <row r="62" spans="1:64" ht="12.95" customHeight="1">
      <c r="A62" s="178" t="s">
        <v>340</v>
      </c>
      <c r="B62" s="102" t="s">
        <v>126</v>
      </c>
      <c r="C62" s="101">
        <v>57140.0262</v>
      </c>
      <c r="D62" s="101" t="s">
        <v>88</v>
      </c>
      <c r="E62" s="1">
        <f t="shared" si="74"/>
        <v>13372.727405303531</v>
      </c>
      <c r="F62" s="226">
        <f t="shared" si="75"/>
        <v>13372.5</v>
      </c>
      <c r="G62" s="1">
        <f t="shared" si="76"/>
        <v>7.890285000030417E-2</v>
      </c>
      <c r="L62" s="1">
        <f t="shared" si="44"/>
        <v>7.890285000030417E-2</v>
      </c>
      <c r="O62" s="1">
        <f t="shared" ca="1" si="77"/>
        <v>2.4841652356451041E-3</v>
      </c>
      <c r="P62" s="1">
        <f t="shared" si="78"/>
        <v>4.6168741333152061E-2</v>
      </c>
      <c r="Q62" s="271">
        <f t="shared" si="79"/>
        <v>42121.5262</v>
      </c>
      <c r="S62" s="2">
        <v>1</v>
      </c>
      <c r="Y62" s="1">
        <f t="shared" si="94"/>
        <v>5.0120963372608955E-2</v>
      </c>
      <c r="Z62" s="1">
        <f t="shared" si="80"/>
        <v>13372.5</v>
      </c>
      <c r="AA62" s="1">
        <f t="shared" si="81"/>
        <v>7.4950627960847283E-2</v>
      </c>
      <c r="AB62" s="1">
        <f t="shared" si="82"/>
        <v>5.0120963372608955E-2</v>
      </c>
      <c r="AC62" s="1">
        <f t="shared" si="83"/>
        <v>3.2734108667152109E-2</v>
      </c>
      <c r="AE62" s="1">
        <f t="shared" si="84"/>
        <v>1.5620059049168759E-5</v>
      </c>
      <c r="AF62" s="1">
        <f t="shared" si="40"/>
        <v>3.2734108667152109E-2</v>
      </c>
      <c r="AG62" s="2"/>
      <c r="AH62" s="1">
        <f t="shared" si="85"/>
        <v>2.8781886627695215E-2</v>
      </c>
      <c r="AI62" s="1">
        <f t="shared" si="86"/>
        <v>0.86629099522283026</v>
      </c>
      <c r="AJ62" s="1">
        <f t="shared" si="87"/>
        <v>0.51896564599065587</v>
      </c>
      <c r="AK62" s="1">
        <f t="shared" si="88"/>
        <v>4.2336055251434433E-2</v>
      </c>
      <c r="AL62" s="1">
        <f t="shared" si="89"/>
        <v>2.8349512020122174</v>
      </c>
      <c r="AM62" s="1">
        <f t="shared" si="90"/>
        <v>6.4710882317439351</v>
      </c>
      <c r="AN62" s="1">
        <f t="shared" si="99"/>
        <v>9.072533664847338</v>
      </c>
      <c r="AO62" s="1">
        <f t="shared" si="99"/>
        <v>9.07253338225477</v>
      </c>
      <c r="AP62" s="1">
        <f t="shared" si="99"/>
        <v>9.0725355289612502</v>
      </c>
      <c r="AQ62" s="1">
        <f t="shared" si="99"/>
        <v>9.0725192215235957</v>
      </c>
      <c r="AR62" s="1">
        <f t="shared" si="99"/>
        <v>9.0726430983872355</v>
      </c>
      <c r="AS62" s="1">
        <f t="shared" si="99"/>
        <v>9.0717019459831896</v>
      </c>
      <c r="AT62" s="1">
        <f t="shared" si="99"/>
        <v>9.0788442358811228</v>
      </c>
      <c r="AU62" s="1">
        <f t="shared" si="91"/>
        <v>9.0241461884730931</v>
      </c>
      <c r="AW62" s="1">
        <v>4000</v>
      </c>
      <c r="AX62" s="1">
        <f t="shared" si="30"/>
        <v>2.7390279911106569E-3</v>
      </c>
      <c r="AY62" s="1">
        <f t="shared" si="31"/>
        <v>4.8555291092380978E-2</v>
      </c>
      <c r="AZ62" s="1">
        <f t="shared" si="32"/>
        <v>-4.5816263101270321E-2</v>
      </c>
      <c r="BA62" s="1">
        <f t="shared" si="33"/>
        <v>1.0034994274744866</v>
      </c>
      <c r="BB62" s="1">
        <f t="shared" si="34"/>
        <v>-0.67684496033525898</v>
      </c>
      <c r="BC62" s="1">
        <f t="shared" si="35"/>
        <v>1.5458426217358987</v>
      </c>
      <c r="BD62" s="1">
        <f t="shared" si="36"/>
        <v>0.97535253869569039</v>
      </c>
      <c r="BE62" s="1">
        <f t="shared" si="98"/>
        <v>7.6886024415509757</v>
      </c>
      <c r="BF62" s="1">
        <f t="shared" si="98"/>
        <v>7.6886024415216943</v>
      </c>
      <c r="BG62" s="1">
        <f t="shared" si="98"/>
        <v>7.6886024402534989</v>
      </c>
      <c r="BH62" s="1">
        <f t="shared" si="98"/>
        <v>7.6886023853272869</v>
      </c>
      <c r="BI62" s="1">
        <f t="shared" si="98"/>
        <v>7.6886000064611908</v>
      </c>
      <c r="BJ62" s="1">
        <f t="shared" si="98"/>
        <v>7.6884970097707557</v>
      </c>
      <c r="BK62" s="1">
        <f t="shared" si="98"/>
        <v>7.6840969313689707</v>
      </c>
      <c r="BL62" s="1">
        <f t="shared" si="38"/>
        <v>7.5502646865851428</v>
      </c>
    </row>
    <row r="63" spans="1:64" ht="12.95" customHeight="1">
      <c r="A63" s="84" t="s">
        <v>340</v>
      </c>
      <c r="B63" s="54" t="s">
        <v>133</v>
      </c>
      <c r="C63" s="237">
        <v>57187.7353</v>
      </c>
      <c r="D63" s="237" t="s">
        <v>88</v>
      </c>
      <c r="E63" s="84">
        <f t="shared" si="74"/>
        <v>13510.229439340235</v>
      </c>
      <c r="F63" s="238">
        <f t="shared" si="75"/>
        <v>13510</v>
      </c>
      <c r="G63" s="84">
        <f t="shared" si="76"/>
        <v>7.9608600004576147E-2</v>
      </c>
      <c r="H63" s="84"/>
      <c r="L63" s="1">
        <f t="shared" si="44"/>
        <v>7.9608600004576147E-2</v>
      </c>
      <c r="O63" s="1">
        <f t="shared" ca="1" si="77"/>
        <v>2.1973262558408896E-3</v>
      </c>
      <c r="P63" s="1">
        <f t="shared" si="78"/>
        <v>4.5953118679243767E-2</v>
      </c>
      <c r="Q63" s="271">
        <f t="shared" si="79"/>
        <v>42169.2353</v>
      </c>
      <c r="S63" s="2">
        <v>1</v>
      </c>
      <c r="Y63" s="1">
        <f t="shared" si="94"/>
        <v>4.9837504112074937E-2</v>
      </c>
      <c r="Z63" s="1">
        <f t="shared" si="80"/>
        <v>13510</v>
      </c>
      <c r="AA63" s="1">
        <f t="shared" si="81"/>
        <v>7.5724214571744969E-2</v>
      </c>
      <c r="AB63" s="1">
        <f t="shared" si="82"/>
        <v>4.9837504112074937E-2</v>
      </c>
      <c r="AC63" s="1">
        <f t="shared" si="83"/>
        <v>3.365548132533238E-2</v>
      </c>
      <c r="AE63" s="1">
        <f t="shared" si="84"/>
        <v>1.5088450190791055E-5</v>
      </c>
      <c r="AF63" s="1">
        <f t="shared" si="40"/>
        <v>3.365548132533238E-2</v>
      </c>
      <c r="AG63" s="2"/>
      <c r="AH63" s="1">
        <f t="shared" si="85"/>
        <v>2.9771095892501206E-2</v>
      </c>
      <c r="AI63" s="1">
        <f t="shared" si="86"/>
        <v>0.86560248422697073</v>
      </c>
      <c r="AJ63" s="1">
        <f t="shared" si="87"/>
        <v>0.5331714160248292</v>
      </c>
      <c r="AK63" s="1">
        <f t="shared" si="88"/>
        <v>4.0096724140408921E-2</v>
      </c>
      <c r="AL63" s="1">
        <f t="shared" si="89"/>
        <v>2.8516556002107403</v>
      </c>
      <c r="AM63" s="1">
        <f t="shared" si="90"/>
        <v>6.8496583149816566</v>
      </c>
      <c r="AN63" s="1">
        <f t="shared" si="99"/>
        <v>9.0916333974936219</v>
      </c>
      <c r="AO63" s="1">
        <f t="shared" si="99"/>
        <v>9.0916331179827541</v>
      </c>
      <c r="AP63" s="1">
        <f t="shared" si="99"/>
        <v>9.0916352268592604</v>
      </c>
      <c r="AQ63" s="1">
        <f t="shared" si="99"/>
        <v>9.0916193155968834</v>
      </c>
      <c r="AR63" s="1">
        <f t="shared" si="99"/>
        <v>9.0917393623178668</v>
      </c>
      <c r="AS63" s="1">
        <f t="shared" si="99"/>
        <v>9.0908335148873167</v>
      </c>
      <c r="AT63" s="1">
        <f t="shared" si="99"/>
        <v>9.0976618879587203</v>
      </c>
      <c r="AU63" s="1">
        <f t="shared" si="91"/>
        <v>9.045768883219381</v>
      </c>
      <c r="AW63" s="1">
        <v>4500</v>
      </c>
      <c r="AX63" s="1">
        <f t="shared" si="30"/>
        <v>6.4053832250618101E-3</v>
      </c>
      <c r="AY63" s="1">
        <f t="shared" si="31"/>
        <v>4.9040714163623288E-2</v>
      </c>
      <c r="AZ63" s="1">
        <f t="shared" si="32"/>
        <v>-4.2635330938561478E-2</v>
      </c>
      <c r="BA63" s="1">
        <f t="shared" si="33"/>
        <v>0.99219187180970991</v>
      </c>
      <c r="BB63" s="1">
        <f t="shared" si="34"/>
        <v>-0.61533685810457139</v>
      </c>
      <c r="BC63" s="1">
        <f t="shared" si="35"/>
        <v>1.6264975203428864</v>
      </c>
      <c r="BD63" s="1">
        <f t="shared" si="36"/>
        <v>1.0573121912188808</v>
      </c>
      <c r="BE63" s="1">
        <f t="shared" si="98"/>
        <v>7.7686335049707518</v>
      </c>
      <c r="BF63" s="1">
        <f t="shared" si="98"/>
        <v>7.7686335049700075</v>
      </c>
      <c r="BG63" s="1">
        <f t="shared" si="98"/>
        <v>7.7686335049077986</v>
      </c>
      <c r="BH63" s="1">
        <f t="shared" si="98"/>
        <v>7.7686334997044453</v>
      </c>
      <c r="BI63" s="1">
        <f t="shared" si="98"/>
        <v>7.7686330644847938</v>
      </c>
      <c r="BJ63" s="1">
        <f t="shared" si="98"/>
        <v>7.7685966696087183</v>
      </c>
      <c r="BK63" s="1">
        <f t="shared" si="98"/>
        <v>7.7656060668670985</v>
      </c>
      <c r="BL63" s="1">
        <f t="shared" si="38"/>
        <v>7.6288926674807396</v>
      </c>
    </row>
    <row r="64" spans="1:64" ht="12.95" customHeight="1">
      <c r="A64" t="s">
        <v>127</v>
      </c>
      <c r="C64" s="55">
        <f>C$4</f>
        <v>45116.381000000001</v>
      </c>
      <c r="D64" s="55"/>
      <c r="E64" s="1">
        <f t="shared" si="74"/>
        <v>-21280.528923901049</v>
      </c>
      <c r="F64" s="226">
        <f t="shared" si="75"/>
        <v>-21280.5</v>
      </c>
      <c r="G64" s="1">
        <f t="shared" si="76"/>
        <v>-1.0035729996161535E-2</v>
      </c>
      <c r="H64" s="1">
        <f>+G64</f>
        <v>-1.0035729996161535E-2</v>
      </c>
      <c r="O64" s="1">
        <f t="shared" ca="1" si="77"/>
        <v>7.4773846451321707E-2</v>
      </c>
      <c r="P64" s="1">
        <f t="shared" si="78"/>
        <v>-6.6007765486076286E-2</v>
      </c>
      <c r="Q64" s="271">
        <f t="shared" si="79"/>
        <v>30097.881000000001</v>
      </c>
      <c r="S64" s="2">
        <v>0.1</v>
      </c>
      <c r="Y64" s="1">
        <f t="shared" si="94"/>
        <v>-6.6270521969991808E-2</v>
      </c>
      <c r="Z64" s="1">
        <f t="shared" si="80"/>
        <v>-21280.5</v>
      </c>
      <c r="AA64" s="1">
        <f t="shared" si="81"/>
        <v>-9.7729735122460137E-3</v>
      </c>
      <c r="AB64" s="1">
        <f t="shared" si="82"/>
        <v>-6.6270521969991808E-2</v>
      </c>
      <c r="AC64" s="1">
        <f t="shared" si="83"/>
        <v>5.5972035489914751E-2</v>
      </c>
      <c r="AE64" s="1">
        <f t="shared" si="84"/>
        <v>6.9040969839647784E-9</v>
      </c>
      <c r="AF64" s="1">
        <f t="shared" si="40"/>
        <v>5.5972035489914751E-2</v>
      </c>
      <c r="AG64" s="2"/>
      <c r="AH64" s="1">
        <f t="shared" si="85"/>
        <v>5.6234791973830273E-2</v>
      </c>
      <c r="AI64" s="1">
        <f t="shared" si="86"/>
        <v>0.86739944469655783</v>
      </c>
      <c r="AJ64" s="1">
        <f t="shared" si="87"/>
        <v>0.92616256694391819</v>
      </c>
      <c r="AK64" s="1">
        <f t="shared" si="88"/>
        <v>-4.5689520307970889E-2</v>
      </c>
      <c r="AL64" s="1">
        <f t="shared" si="89"/>
        <v>-2.8097678190180568</v>
      </c>
      <c r="AM64" s="1">
        <f t="shared" si="90"/>
        <v>-5.9718705209231402</v>
      </c>
      <c r="AN64" s="1">
        <f t="shared" si="99"/>
        <v>3.5226018016536425</v>
      </c>
      <c r="AO64" s="1">
        <f t="shared" si="99"/>
        <v>3.5226020859262275</v>
      </c>
      <c r="AP64" s="1">
        <f t="shared" si="99"/>
        <v>3.5225999024714323</v>
      </c>
      <c r="AQ64" s="1">
        <f t="shared" si="99"/>
        <v>3.5226166733069642</v>
      </c>
      <c r="AR64" s="1">
        <f t="shared" si="99"/>
        <v>3.5224878615660797</v>
      </c>
      <c r="AS64" s="1">
        <f t="shared" si="99"/>
        <v>3.523477396482964</v>
      </c>
      <c r="AT64" s="1">
        <f t="shared" si="99"/>
        <v>3.515885755790316</v>
      </c>
      <c r="AU64" s="1">
        <f t="shared" si="91"/>
        <v>3.574755344522905</v>
      </c>
      <c r="AW64" s="1">
        <v>5000</v>
      </c>
      <c r="AX64" s="1">
        <f t="shared" ref="AX64:AX95" si="100">AB$3+AB$4*AW64+AB$5*AW64^2+AZ64</f>
        <v>1.0235542961022713E-2</v>
      </c>
      <c r="AY64" s="1">
        <f t="shared" ref="AY64:AY95" si="101">AB$3+AB$4*AW64+AB$5*AW64^2</f>
        <v>4.9457076690919421E-2</v>
      </c>
      <c r="AZ64" s="1">
        <f t="shared" ref="AZ64:AZ95" si="102">$AB$6*($AB$11/BA64*BB64+$AB$12)</f>
        <v>-3.9221533729896708E-2</v>
      </c>
      <c r="BA64" s="1">
        <f t="shared" ref="BA64:BA95" si="103">1+$AB$7*COS(BC64)</f>
        <v>0.98118445129976251</v>
      </c>
      <c r="BB64" s="1">
        <f t="shared" ref="BB64:BB95" si="104">SIN(BC64+RADIANS($AB$9))</f>
        <v>-0.55132601036769024</v>
      </c>
      <c r="BC64" s="1">
        <f t="shared" ref="BC64:BC95" si="105">2*ATAN(BD64)</f>
        <v>1.7053579644412054</v>
      </c>
      <c r="BD64" s="1">
        <f t="shared" ref="BD64:BD95" si="106">SQRT((1+$AB$7)/(1-$AB$7))*TAN(BE64/2)</f>
        <v>1.1445019525751357</v>
      </c>
      <c r="BE64" s="1">
        <f t="shared" si="98"/>
        <v>7.8477692861452031</v>
      </c>
      <c r="BF64" s="1">
        <f t="shared" si="98"/>
        <v>7.8477692861452031</v>
      </c>
      <c r="BG64" s="1">
        <f t="shared" si="98"/>
        <v>7.8477692861452022</v>
      </c>
      <c r="BH64" s="1">
        <f t="shared" si="98"/>
        <v>7.847769286144092</v>
      </c>
      <c r="BI64" s="1">
        <f t="shared" si="98"/>
        <v>7.8477692848699512</v>
      </c>
      <c r="BJ64" s="1">
        <f t="shared" si="98"/>
        <v>7.8477678226724397</v>
      </c>
      <c r="BK64" s="1">
        <f t="shared" si="98"/>
        <v>7.8462704263585037</v>
      </c>
      <c r="BL64" s="1">
        <f t="shared" ref="BL64:BL95" si="107">RADIANS($AB$9)+$AB$18*(AW64-AB$15)</f>
        <v>7.7075206483763345</v>
      </c>
    </row>
    <row r="65" spans="1:64" ht="12.95" customHeight="1">
      <c r="A65" t="s">
        <v>124</v>
      </c>
      <c r="C65" s="55">
        <v>46939.399799999999</v>
      </c>
      <c r="D65" s="55" t="s">
        <v>82</v>
      </c>
      <c r="E65" s="1">
        <f t="shared" si="74"/>
        <v>-16026.420313863315</v>
      </c>
      <c r="F65" s="226">
        <f t="shared" si="75"/>
        <v>-16026.5</v>
      </c>
      <c r="G65" s="1">
        <f t="shared" si="76"/>
        <v>2.7648710005450994E-2</v>
      </c>
      <c r="J65" s="1">
        <f>+G65</f>
        <v>2.7648710005450994E-2</v>
      </c>
      <c r="O65" s="1">
        <f t="shared" ca="1" si="77"/>
        <v>6.3813468270293661E-2</v>
      </c>
      <c r="P65" s="1">
        <f t="shared" si="78"/>
        <v>-2.7665340669070844E-2</v>
      </c>
      <c r="Q65" s="271">
        <f t="shared" si="79"/>
        <v>31920.899799999999</v>
      </c>
      <c r="S65" s="2">
        <v>1</v>
      </c>
      <c r="X65" s="1">
        <f>AB65</f>
        <v>-2.6704595297436906E-2</v>
      </c>
      <c r="Z65" s="1">
        <f t="shared" si="80"/>
        <v>-16026.5</v>
      </c>
      <c r="AA65" s="1">
        <f t="shared" si="81"/>
        <v>2.6687964633817056E-2</v>
      </c>
      <c r="AB65" s="1">
        <f t="shared" si="82"/>
        <v>-2.6704595297436906E-2</v>
      </c>
      <c r="AC65" s="1">
        <f t="shared" si="83"/>
        <v>5.5314050674521838E-2</v>
      </c>
      <c r="AE65" s="1">
        <f t="shared" si="84"/>
        <v>9.2303166911603334E-7</v>
      </c>
      <c r="AF65" s="1">
        <f t="shared" si="40"/>
        <v>5.5314050674521838E-2</v>
      </c>
      <c r="AG65" s="2"/>
      <c r="AH65" s="1">
        <f t="shared" si="85"/>
        <v>5.43533053028879E-2</v>
      </c>
      <c r="AI65" s="1">
        <f t="shared" si="86"/>
        <v>0.92524479484461608</v>
      </c>
      <c r="AJ65" s="1">
        <f t="shared" si="87"/>
        <v>0.95820691689467519</v>
      </c>
      <c r="AK65" s="1">
        <f t="shared" si="88"/>
        <v>-0.11866801942785665</v>
      </c>
      <c r="AL65" s="1">
        <f t="shared" si="89"/>
        <v>-2.1329490036416328</v>
      </c>
      <c r="AM65" s="1">
        <f t="shared" si="90"/>
        <v>-1.8118322891951875</v>
      </c>
      <c r="AN65" s="1">
        <f t="shared" si="99"/>
        <v>4.2739900477699662</v>
      </c>
      <c r="AO65" s="1">
        <f t="shared" si="99"/>
        <v>4.2739900529687498</v>
      </c>
      <c r="AP65" s="1">
        <f t="shared" si="99"/>
        <v>4.2739899656461144</v>
      </c>
      <c r="AQ65" s="1">
        <f t="shared" si="99"/>
        <v>4.2739914323842312</v>
      </c>
      <c r="AR65" s="1">
        <f t="shared" si="99"/>
        <v>4.2739667965317443</v>
      </c>
      <c r="AS65" s="1">
        <f t="shared" si="99"/>
        <v>4.2743807609195512</v>
      </c>
      <c r="AT65" s="1">
        <f t="shared" si="99"/>
        <v>4.2674725988868136</v>
      </c>
      <c r="AU65" s="1">
        <f t="shared" si="91"/>
        <v>4.4009781677738298</v>
      </c>
      <c r="AW65" s="1">
        <v>5500</v>
      </c>
      <c r="AX65" s="1">
        <f t="shared" si="100"/>
        <v>1.4200701784624549E-2</v>
      </c>
      <c r="AY65" s="1">
        <f t="shared" si="101"/>
        <v>4.9804378674269366E-2</v>
      </c>
      <c r="AZ65" s="1">
        <f t="shared" si="102"/>
        <v>-3.5603676889644817E-2</v>
      </c>
      <c r="BA65" s="1">
        <f t="shared" si="103"/>
        <v>0.97053013095708451</v>
      </c>
      <c r="BB65" s="1">
        <f t="shared" si="104"/>
        <v>-0.48539496246548114</v>
      </c>
      <c r="BC65" s="1">
        <f t="shared" si="105"/>
        <v>1.7824958964735687</v>
      </c>
      <c r="BD65" s="1">
        <f t="shared" si="106"/>
        <v>1.2377544372590716</v>
      </c>
      <c r="BE65" s="1">
        <f t="shared" si="98"/>
        <v>7.9260360497173323</v>
      </c>
      <c r="BF65" s="1">
        <f t="shared" si="98"/>
        <v>7.9260360497173279</v>
      </c>
      <c r="BG65" s="1">
        <f t="shared" si="98"/>
        <v>7.9260360497177631</v>
      </c>
      <c r="BH65" s="1">
        <f t="shared" si="98"/>
        <v>7.9260360496747282</v>
      </c>
      <c r="BI65" s="1">
        <f t="shared" si="98"/>
        <v>7.926036053936877</v>
      </c>
      <c r="BJ65" s="1">
        <f t="shared" si="98"/>
        <v>7.9260356318147176</v>
      </c>
      <c r="BK65" s="1">
        <f t="shared" si="98"/>
        <v>7.9260774267036718</v>
      </c>
      <c r="BL65" s="1">
        <f t="shared" si="107"/>
        <v>7.7861486292719313</v>
      </c>
    </row>
    <row r="66" spans="1:64" ht="12.95" customHeight="1">
      <c r="A66" t="s">
        <v>130</v>
      </c>
      <c r="C66" s="55">
        <v>47952.680999999997</v>
      </c>
      <c r="D66" s="55"/>
      <c r="E66" s="1">
        <f t="shared" si="74"/>
        <v>-13106.050278562878</v>
      </c>
      <c r="F66" s="1">
        <f t="shared" si="75"/>
        <v>-13106</v>
      </c>
      <c r="G66" s="1">
        <f t="shared" si="76"/>
        <v>-1.7445160003262572E-2</v>
      </c>
      <c r="I66" s="1">
        <f t="shared" ref="I66:I81" si="108">+G66</f>
        <v>-1.7445160003262572E-2</v>
      </c>
      <c r="O66" s="1">
        <f t="shared" ca="1" si="77"/>
        <v>5.7721008339252089E-2</v>
      </c>
      <c r="P66" s="1">
        <f t="shared" si="78"/>
        <v>-9.6496874159050783E-3</v>
      </c>
      <c r="Q66" s="271">
        <f t="shared" si="79"/>
        <v>32934.180999999997</v>
      </c>
      <c r="S66" s="2">
        <v>0.1</v>
      </c>
      <c r="W66" s="1">
        <f t="shared" ref="W66:W81" si="109">AB66</f>
        <v>-5.6044699872958306E-2</v>
      </c>
      <c r="Z66" s="1">
        <f t="shared" si="80"/>
        <v>-13106</v>
      </c>
      <c r="AA66" s="1">
        <f t="shared" si="81"/>
        <v>2.8949852453790656E-2</v>
      </c>
      <c r="AB66" s="1">
        <f t="shared" si="82"/>
        <v>-5.6044699872958306E-2</v>
      </c>
      <c r="AC66" s="1">
        <f t="shared" si="83"/>
        <v>-7.7954725873574937E-3</v>
      </c>
      <c r="AE66" s="1">
        <f t="shared" si="84"/>
        <v>2.1524971808901245E-4</v>
      </c>
      <c r="AF66" s="1">
        <f t="shared" ref="AF66:AF93" si="110">IF(S66&lt;&gt;0,G66-P66,-9999)</f>
        <v>-7.7954725873574937E-3</v>
      </c>
      <c r="AG66" s="2"/>
      <c r="AH66" s="1">
        <f t="shared" si="85"/>
        <v>3.8599539869695734E-2</v>
      </c>
      <c r="AI66" s="1">
        <f t="shared" si="86"/>
        <v>0.98137670247760334</v>
      </c>
      <c r="AJ66" s="1">
        <f t="shared" si="87"/>
        <v>0.75239663390965827</v>
      </c>
      <c r="AK66" s="1">
        <f t="shared" si="88"/>
        <v>-0.13900939652464506</v>
      </c>
      <c r="AL66" s="1">
        <f t="shared" si="89"/>
        <v>-1.7039748273456696</v>
      </c>
      <c r="AM66" s="1">
        <f t="shared" si="90"/>
        <v>-1.1429057720790707</v>
      </c>
      <c r="AN66" s="1">
        <f t="shared" si="99"/>
        <v>4.719996918951618</v>
      </c>
      <c r="AO66" s="1">
        <f t="shared" si="99"/>
        <v>4.719996918951618</v>
      </c>
      <c r="AP66" s="1">
        <f t="shared" si="99"/>
        <v>4.7199969189516198</v>
      </c>
      <c r="AQ66" s="1">
        <f t="shared" si="99"/>
        <v>4.7199969189536581</v>
      </c>
      <c r="AR66" s="1">
        <f t="shared" si="99"/>
        <v>4.7199969208637036</v>
      </c>
      <c r="AS66" s="1">
        <f t="shared" si="99"/>
        <v>4.7199987107382801</v>
      </c>
      <c r="AT66" s="1">
        <f t="shared" si="99"/>
        <v>4.721523098305962</v>
      </c>
      <c r="AU66" s="1">
        <f t="shared" si="91"/>
        <v>4.8602442041850065</v>
      </c>
      <c r="AW66" s="1">
        <v>6000</v>
      </c>
      <c r="AX66" s="1">
        <f t="shared" si="100"/>
        <v>1.8272597175799266E-2</v>
      </c>
      <c r="AY66" s="1">
        <f t="shared" si="101"/>
        <v>5.0082620113673128E-2</v>
      </c>
      <c r="AZ66" s="1">
        <f t="shared" si="102"/>
        <v>-3.1810022937873862E-2</v>
      </c>
      <c r="BA66" s="1">
        <f t="shared" si="103"/>
        <v>0.9602722571184702</v>
      </c>
      <c r="BB66" s="1">
        <f t="shared" si="104"/>
        <v>-0.41807182164661444</v>
      </c>
      <c r="BC66" s="1">
        <f t="shared" si="105"/>
        <v>1.8579890531752516</v>
      </c>
      <c r="BD66" s="1">
        <f t="shared" si="106"/>
        <v>1.338064358811285</v>
      </c>
      <c r="BE66" s="1">
        <f t="shared" si="98"/>
        <v>8.0034639151254421</v>
      </c>
      <c r="BF66" s="1">
        <f t="shared" si="98"/>
        <v>8.0034639151190952</v>
      </c>
      <c r="BG66" s="1">
        <f t="shared" si="98"/>
        <v>8.003463915422941</v>
      </c>
      <c r="BH66" s="1">
        <f t="shared" si="98"/>
        <v>8.0034639008758557</v>
      </c>
      <c r="BI66" s="1">
        <f t="shared" si="98"/>
        <v>8.0034645973369845</v>
      </c>
      <c r="BJ66" s="1">
        <f t="shared" si="98"/>
        <v>8.0034312497173641</v>
      </c>
      <c r="BK66" s="1">
        <f t="shared" si="98"/>
        <v>8.0050197825352054</v>
      </c>
      <c r="BL66" s="1">
        <f t="shared" si="107"/>
        <v>7.864776610167528</v>
      </c>
    </row>
    <row r="67" spans="1:64" ht="12.95" customHeight="1">
      <c r="A67" t="s">
        <v>131</v>
      </c>
      <c r="C67" s="55">
        <v>48012.561000000002</v>
      </c>
      <c r="D67" s="55"/>
      <c r="E67" s="1">
        <f t="shared" si="74"/>
        <v>-12933.470586258507</v>
      </c>
      <c r="F67" s="1">
        <f t="shared" si="75"/>
        <v>-12933.5</v>
      </c>
      <c r="G67" s="1">
        <f t="shared" si="76"/>
        <v>1.0205690006841905E-2</v>
      </c>
      <c r="I67" s="1">
        <f t="shared" si="108"/>
        <v>1.0205690006841905E-2</v>
      </c>
      <c r="O67" s="1">
        <f t="shared" ca="1" si="77"/>
        <v>5.736115580095226E-2</v>
      </c>
      <c r="P67" s="1">
        <f t="shared" si="78"/>
        <v>-8.6592822094444244E-3</v>
      </c>
      <c r="Q67" s="271">
        <f t="shared" si="79"/>
        <v>32994.061000000002</v>
      </c>
      <c r="S67" s="2">
        <v>0.1</v>
      </c>
      <c r="W67" s="1">
        <f t="shared" si="109"/>
        <v>-2.7147919063201922E-2</v>
      </c>
      <c r="Z67" s="1">
        <f t="shared" si="80"/>
        <v>-12933.5</v>
      </c>
      <c r="AA67" s="1">
        <f t="shared" si="81"/>
        <v>2.8694326860599403E-2</v>
      </c>
      <c r="AB67" s="1">
        <f t="shared" si="82"/>
        <v>-2.7147919063201922E-2</v>
      </c>
      <c r="AC67" s="1">
        <f t="shared" si="83"/>
        <v>1.886497221628633E-2</v>
      </c>
      <c r="AE67" s="1">
        <f t="shared" si="84"/>
        <v>3.4182969271011996E-5</v>
      </c>
      <c r="AF67" s="1">
        <f t="shared" si="110"/>
        <v>1.886497221628633E-2</v>
      </c>
      <c r="AG67" s="2"/>
      <c r="AH67" s="1">
        <f t="shared" si="85"/>
        <v>3.7353609070043828E-2</v>
      </c>
      <c r="AI67" s="1">
        <f t="shared" si="86"/>
        <v>0.98513894756007347</v>
      </c>
      <c r="AJ67" s="1">
        <f t="shared" si="87"/>
        <v>0.73432643893395155</v>
      </c>
      <c r="AK67" s="1">
        <f t="shared" si="88"/>
        <v>-0.13946178205204271</v>
      </c>
      <c r="AL67" s="1">
        <f t="shared" si="89"/>
        <v>-1.6769557568655891</v>
      </c>
      <c r="AM67" s="1">
        <f t="shared" si="90"/>
        <v>-1.1122215297728806</v>
      </c>
      <c r="AN67" s="1">
        <f t="shared" si="99"/>
        <v>4.7472045056552705</v>
      </c>
      <c r="AO67" s="1">
        <f t="shared" si="99"/>
        <v>4.7472045056552767</v>
      </c>
      <c r="AP67" s="1">
        <f t="shared" si="99"/>
        <v>4.747204505656474</v>
      </c>
      <c r="AQ67" s="1">
        <f t="shared" si="99"/>
        <v>4.7472045059016743</v>
      </c>
      <c r="AR67" s="1">
        <f t="shared" si="99"/>
        <v>4.7472045561276879</v>
      </c>
      <c r="AS67" s="1">
        <f t="shared" si="99"/>
        <v>4.7472148427242375</v>
      </c>
      <c r="AT67" s="1">
        <f t="shared" si="99"/>
        <v>4.7492611943874348</v>
      </c>
      <c r="AU67" s="1">
        <f t="shared" si="91"/>
        <v>4.8873708575939876</v>
      </c>
      <c r="AW67" s="1">
        <v>6500</v>
      </c>
      <c r="AX67" s="1">
        <f t="shared" si="100"/>
        <v>2.2423682576458652E-2</v>
      </c>
      <c r="AY67" s="1">
        <f t="shared" si="101"/>
        <v>5.0291801009130721E-2</v>
      </c>
      <c r="AZ67" s="1">
        <f t="shared" si="102"/>
        <v>-2.7868118432672069E-2</v>
      </c>
      <c r="BA67" s="1">
        <f t="shared" si="103"/>
        <v>0.95044569388034739</v>
      </c>
      <c r="BB67" s="1">
        <f t="shared" si="104"/>
        <v>-0.34983170892291016</v>
      </c>
      <c r="BC67" s="1">
        <f t="shared" si="105"/>
        <v>1.9319193017823224</v>
      </c>
      <c r="BD67" s="1">
        <f t="shared" si="106"/>
        <v>1.4466318289623252</v>
      </c>
      <c r="BE67" s="1">
        <f t="shared" si="98"/>
        <v>8.0800861306869276</v>
      </c>
      <c r="BF67" s="1">
        <f t="shared" si="98"/>
        <v>8.0800861305909386</v>
      </c>
      <c r="BG67" s="1">
        <f t="shared" si="98"/>
        <v>8.0800861336438157</v>
      </c>
      <c r="BH67" s="1">
        <f t="shared" si="98"/>
        <v>8.0800860365481348</v>
      </c>
      <c r="BI67" s="1">
        <f t="shared" si="98"/>
        <v>8.0800891246220754</v>
      </c>
      <c r="BJ67" s="1">
        <f t="shared" si="98"/>
        <v>8.0799908898377684</v>
      </c>
      <c r="BK67" s="1">
        <f t="shared" si="98"/>
        <v>8.0830955512753899</v>
      </c>
      <c r="BL67" s="1">
        <f t="shared" si="107"/>
        <v>7.9434045910631239</v>
      </c>
    </row>
    <row r="68" spans="1:64" ht="12.95" customHeight="1">
      <c r="A68" t="s">
        <v>131</v>
      </c>
      <c r="C68" s="55">
        <v>48066.387999999999</v>
      </c>
      <c r="D68" s="55"/>
      <c r="E68" s="1">
        <f t="shared" si="74"/>
        <v>-12778.336199189933</v>
      </c>
      <c r="F68" s="226">
        <f t="shared" si="75"/>
        <v>-12778.5</v>
      </c>
      <c r="G68" s="1">
        <f t="shared" si="76"/>
        <v>5.6833989998267498E-2</v>
      </c>
      <c r="I68" s="1">
        <f t="shared" si="108"/>
        <v>5.6833989998267498E-2</v>
      </c>
      <c r="O68" s="1">
        <f t="shared" ca="1" si="77"/>
        <v>5.7037810041900228E-2</v>
      </c>
      <c r="P68" s="1">
        <f t="shared" si="78"/>
        <v>-7.7763642652184106E-3</v>
      </c>
      <c r="Q68" s="271">
        <f t="shared" si="79"/>
        <v>33047.887999999999</v>
      </c>
      <c r="S68" s="2">
        <v>0.1</v>
      </c>
      <c r="W68" s="1">
        <f t="shared" si="109"/>
        <v>2.0627737153822163E-2</v>
      </c>
      <c r="Z68" s="1">
        <f t="shared" si="80"/>
        <v>-12778.5</v>
      </c>
      <c r="AA68" s="1">
        <f t="shared" si="81"/>
        <v>2.8429888579226924E-2</v>
      </c>
      <c r="AB68" s="1">
        <f t="shared" si="82"/>
        <v>2.0627737153822163E-2</v>
      </c>
      <c r="AC68" s="1">
        <f t="shared" si="83"/>
        <v>6.4610354263485908E-2</v>
      </c>
      <c r="AE68" s="1">
        <f t="shared" si="84"/>
        <v>8.0679297742314274E-5</v>
      </c>
      <c r="AF68" s="1">
        <f t="shared" si="110"/>
        <v>6.4610354263485908E-2</v>
      </c>
      <c r="AG68" s="2"/>
      <c r="AH68" s="1">
        <f t="shared" si="85"/>
        <v>3.6206252844445334E-2</v>
      </c>
      <c r="AI68" s="1">
        <f t="shared" si="86"/>
        <v>0.9885536691176523</v>
      </c>
      <c r="AJ68" s="1">
        <f t="shared" si="87"/>
        <v>0.71750815648820732</v>
      </c>
      <c r="AK68" s="1">
        <f t="shared" si="88"/>
        <v>-0.13978347914573283</v>
      </c>
      <c r="AL68" s="1">
        <f t="shared" si="89"/>
        <v>-1.6525001843489502</v>
      </c>
      <c r="AM68" s="1">
        <f t="shared" si="90"/>
        <v>-1.0852332188916411</v>
      </c>
      <c r="AN68" s="1">
        <f t="shared" si="99"/>
        <v>4.7717411452898633</v>
      </c>
      <c r="AO68" s="1">
        <f t="shared" si="99"/>
        <v>4.7717411452899654</v>
      </c>
      <c r="AP68" s="1">
        <f t="shared" si="99"/>
        <v>4.7717411453022462</v>
      </c>
      <c r="AQ68" s="1">
        <f t="shared" si="99"/>
        <v>4.7717411467783979</v>
      </c>
      <c r="AR68" s="1">
        <f t="shared" si="99"/>
        <v>4.771741324214374</v>
      </c>
      <c r="AS68" s="1">
        <f t="shared" si="99"/>
        <v>4.7717626484693483</v>
      </c>
      <c r="AT68" s="1">
        <f t="shared" si="99"/>
        <v>4.7742719764164478</v>
      </c>
      <c r="AU68" s="1">
        <f t="shared" si="91"/>
        <v>4.9117455316716221</v>
      </c>
      <c r="AW68" s="1">
        <v>7000</v>
      </c>
      <c r="AX68" s="1">
        <f t="shared" si="100"/>
        <v>2.6627253670754209E-2</v>
      </c>
      <c r="AY68" s="1">
        <f t="shared" si="101"/>
        <v>5.0431921360642111E-2</v>
      </c>
      <c r="AZ68" s="1">
        <f t="shared" si="102"/>
        <v>-2.3804667689887902E-2</v>
      </c>
      <c r="BA68" s="1">
        <f t="shared" si="103"/>
        <v>0.94107793978062193</v>
      </c>
      <c r="BB68" s="1">
        <f t="shared" si="104"/>
        <v>-0.28109939741812068</v>
      </c>
      <c r="BC68" s="1">
        <f t="shared" si="105"/>
        <v>2.0043712507664475</v>
      </c>
      <c r="BD68" s="1">
        <f t="shared" si="106"/>
        <v>1.564920209323263</v>
      </c>
      <c r="BE68" s="1">
        <f t="shared" ref="BE68:BK77" si="111">$BL68+$AB$7*SIN(BF68)</f>
        <v>8.1559384383370777</v>
      </c>
      <c r="BF68" s="1">
        <f t="shared" si="111"/>
        <v>8.1559384377586213</v>
      </c>
      <c r="BG68" s="1">
        <f t="shared" si="111"/>
        <v>8.1559384516274012</v>
      </c>
      <c r="BH68" s="1">
        <f t="shared" si="111"/>
        <v>8.1559381191160618</v>
      </c>
      <c r="BI68" s="1">
        <f t="shared" si="111"/>
        <v>8.1559460911538277</v>
      </c>
      <c r="BJ68" s="1">
        <f t="shared" si="111"/>
        <v>8.155754903439238</v>
      </c>
      <c r="BK68" s="1">
        <f t="shared" si="111"/>
        <v>8.1603081451397177</v>
      </c>
      <c r="BL68" s="1">
        <f t="shared" si="107"/>
        <v>8.0220325719587198</v>
      </c>
    </row>
    <row r="69" spans="1:64" ht="12.95" customHeight="1">
      <c r="A69" s="109" t="s">
        <v>135</v>
      </c>
      <c r="B69" s="13" t="s">
        <v>133</v>
      </c>
      <c r="C69" s="110">
        <v>49841.470999999998</v>
      </c>
      <c r="D69" s="110" t="s">
        <v>75</v>
      </c>
      <c r="E69" s="1">
        <f t="shared" si="74"/>
        <v>-7662.3829935336789</v>
      </c>
      <c r="F69" s="1">
        <f t="shared" si="75"/>
        <v>-7662.5</v>
      </c>
      <c r="G69" s="1">
        <f t="shared" si="76"/>
        <v>4.059774999768706E-2</v>
      </c>
      <c r="I69" s="1">
        <f t="shared" si="108"/>
        <v>4.059774999768706E-2</v>
      </c>
      <c r="O69" s="1">
        <f t="shared" ca="1" si="77"/>
        <v>4.636531389151205E-2</v>
      </c>
      <c r="P69" s="1">
        <f t="shared" si="78"/>
        <v>1.7640990662141774E-2</v>
      </c>
      <c r="Q69" s="271">
        <f t="shared" si="79"/>
        <v>34822.970999999998</v>
      </c>
      <c r="S69" s="2">
        <v>0.1</v>
      </c>
      <c r="W69" s="1">
        <f t="shared" si="109"/>
        <v>5.2719401555733618E-2</v>
      </c>
      <c r="Z69" s="1">
        <f t="shared" si="80"/>
        <v>-7662.5</v>
      </c>
      <c r="AA69" s="1">
        <f t="shared" si="81"/>
        <v>5.5193391040952184E-3</v>
      </c>
      <c r="AB69" s="1">
        <f t="shared" si="82"/>
        <v>5.2719401555733618E-2</v>
      </c>
      <c r="AC69" s="1">
        <f t="shared" si="83"/>
        <v>2.2956759335545286E-2</v>
      </c>
      <c r="AE69" s="1">
        <f t="shared" si="84"/>
        <v>1.2304949108196629E-4</v>
      </c>
      <c r="AF69" s="1">
        <f t="shared" si="110"/>
        <v>2.2956759335545286E-2</v>
      </c>
      <c r="AG69" s="2"/>
      <c r="AH69" s="1">
        <f t="shared" si="85"/>
        <v>-1.2121651558046556E-2</v>
      </c>
      <c r="AI69" s="1">
        <f t="shared" si="86"/>
        <v>1.1033285947015603</v>
      </c>
      <c r="AJ69" s="1">
        <f t="shared" si="87"/>
        <v>-0.10950003441555591</v>
      </c>
      <c r="AK69" s="1">
        <f t="shared" si="88"/>
        <v>-9.4834809272515544E-2</v>
      </c>
      <c r="AL69" s="1">
        <f t="shared" si="89"/>
        <v>-0.74256185053563728</v>
      </c>
      <c r="AM69" s="1">
        <f t="shared" si="90"/>
        <v>-0.38933751984661763</v>
      </c>
      <c r="AN69" s="1">
        <f t="shared" si="99"/>
        <v>5.631163249322352</v>
      </c>
      <c r="AO69" s="1">
        <f t="shared" si="99"/>
        <v>5.6311633996297736</v>
      </c>
      <c r="AP69" s="1">
        <f t="shared" si="99"/>
        <v>5.6311647479198044</v>
      </c>
      <c r="AQ69" s="1">
        <f t="shared" si="99"/>
        <v>5.6311768423105093</v>
      </c>
      <c r="AR69" s="1">
        <f t="shared" si="99"/>
        <v>5.6312853260578057</v>
      </c>
      <c r="AS69" s="1">
        <f t="shared" si="99"/>
        <v>5.6322579977612053</v>
      </c>
      <c r="AT69" s="1">
        <f t="shared" si="99"/>
        <v>5.6409471539665521</v>
      </c>
      <c r="AU69" s="1">
        <f t="shared" si="91"/>
        <v>5.7162670321953621</v>
      </c>
      <c r="AW69" s="1">
        <v>7500</v>
      </c>
      <c r="AX69" s="1">
        <f t="shared" si="100"/>
        <v>3.0857535188112309E-2</v>
      </c>
      <c r="AY69" s="1">
        <f t="shared" si="101"/>
        <v>5.0502981168207339E-2</v>
      </c>
      <c r="AZ69" s="1">
        <f t="shared" si="102"/>
        <v>-1.964544598009503E-2</v>
      </c>
      <c r="BA69" s="1">
        <f t="shared" si="103"/>
        <v>0.93219018877420423</v>
      </c>
      <c r="BB69" s="1">
        <f t="shared" si="104"/>
        <v>-0.21225273435555367</v>
      </c>
      <c r="BC69" s="1">
        <f t="shared" si="105"/>
        <v>2.0754311120800746</v>
      </c>
      <c r="BD69" s="1">
        <f t="shared" si="106"/>
        <v>1.6947345643491771</v>
      </c>
      <c r="BE69" s="1">
        <f t="shared" si="111"/>
        <v>8.231058525899396</v>
      </c>
      <c r="BF69" s="1">
        <f t="shared" si="111"/>
        <v>8.2310585237189375</v>
      </c>
      <c r="BG69" s="1">
        <f t="shared" si="111"/>
        <v>8.2310585659422237</v>
      </c>
      <c r="BH69" s="1">
        <f t="shared" si="111"/>
        <v>8.2310577483127307</v>
      </c>
      <c r="BI69" s="1">
        <f t="shared" si="111"/>
        <v>8.2310735809342646</v>
      </c>
      <c r="BJ69" s="1">
        <f t="shared" si="111"/>
        <v>8.2307668845690678</v>
      </c>
      <c r="BK69" s="1">
        <f t="shared" si="111"/>
        <v>8.2366663100522146</v>
      </c>
      <c r="BL69" s="1">
        <f t="shared" si="107"/>
        <v>8.1006605528543147</v>
      </c>
    </row>
    <row r="70" spans="1:64" ht="12.95" customHeight="1">
      <c r="A70" s="109" t="s">
        <v>135</v>
      </c>
      <c r="B70" s="13" t="s">
        <v>126</v>
      </c>
      <c r="C70" s="110">
        <v>49843.356</v>
      </c>
      <c r="D70" s="110" t="s">
        <v>75</v>
      </c>
      <c r="E70" s="1">
        <f t="shared" si="74"/>
        <v>-7656.9502493788023</v>
      </c>
      <c r="F70" s="1">
        <f t="shared" si="75"/>
        <v>-7657</v>
      </c>
      <c r="G70" s="1">
        <f t="shared" si="76"/>
        <v>1.7261979999602772E-2</v>
      </c>
      <c r="I70" s="1">
        <f t="shared" si="108"/>
        <v>1.7261979999602772E-2</v>
      </c>
      <c r="O70" s="1">
        <f t="shared" ca="1" si="77"/>
        <v>4.6353840332319887E-2</v>
      </c>
      <c r="P70" s="1">
        <f t="shared" si="78"/>
        <v>1.7664425179817228E-2</v>
      </c>
      <c r="Q70" s="271">
        <f t="shared" si="79"/>
        <v>34824.856</v>
      </c>
      <c r="S70" s="2">
        <v>0.1</v>
      </c>
      <c r="W70" s="1">
        <f t="shared" si="109"/>
        <v>2.944032766863923E-2</v>
      </c>
      <c r="Z70" s="1">
        <f t="shared" si="80"/>
        <v>-7657</v>
      </c>
      <c r="AA70" s="1">
        <f t="shared" si="81"/>
        <v>5.4860775107807725E-3</v>
      </c>
      <c r="AB70" s="1">
        <f t="shared" si="82"/>
        <v>2.944032766863923E-2</v>
      </c>
      <c r="AC70" s="1">
        <f t="shared" si="83"/>
        <v>-4.0244518021445574E-4</v>
      </c>
      <c r="AE70" s="1">
        <f t="shared" si="84"/>
        <v>1.3867187942624416E-5</v>
      </c>
      <c r="AF70" s="1">
        <f t="shared" si="110"/>
        <v>-4.0244518021445574E-4</v>
      </c>
      <c r="AG70" s="2"/>
      <c r="AH70" s="1">
        <f t="shared" si="85"/>
        <v>-1.2178347669036456E-2</v>
      </c>
      <c r="AI70" s="1">
        <f t="shared" si="86"/>
        <v>1.1034314135807908</v>
      </c>
      <c r="AJ70" s="1">
        <f t="shared" si="87"/>
        <v>-0.11057827703660995</v>
      </c>
      <c r="AK70" s="1">
        <f t="shared" si="88"/>
        <v>-9.4722659471919046E-2</v>
      </c>
      <c r="AL70" s="1">
        <f t="shared" si="89"/>
        <v>-0.74147701995810456</v>
      </c>
      <c r="AM70" s="1">
        <f t="shared" si="90"/>
        <v>-0.38871301506239087</v>
      </c>
      <c r="AN70" s="1">
        <f t="shared" si="99"/>
        <v>5.6321367199545236</v>
      </c>
      <c r="AO70" s="1">
        <f t="shared" si="99"/>
        <v>5.6321368707095489</v>
      </c>
      <c r="AP70" s="1">
        <f t="shared" si="99"/>
        <v>5.6321382220111049</v>
      </c>
      <c r="AQ70" s="1">
        <f t="shared" si="99"/>
        <v>5.6321503344201584</v>
      </c>
      <c r="AR70" s="1">
        <f t="shared" si="99"/>
        <v>5.6322588991657252</v>
      </c>
      <c r="AS70" s="1">
        <f t="shared" si="99"/>
        <v>5.633231575557212</v>
      </c>
      <c r="AT70" s="1">
        <f t="shared" si="99"/>
        <v>5.6419144175196072</v>
      </c>
      <c r="AU70" s="1">
        <f t="shared" si="91"/>
        <v>5.7171319399852134</v>
      </c>
      <c r="AW70" s="1">
        <v>8000</v>
      </c>
      <c r="AX70" s="1">
        <f t="shared" si="100"/>
        <v>3.5089735069639846E-2</v>
      </c>
      <c r="AY70" s="1">
        <f t="shared" si="101"/>
        <v>5.0504980431826371E-2</v>
      </c>
      <c r="AZ70" s="1">
        <f t="shared" si="102"/>
        <v>-1.5415245362186528E-2</v>
      </c>
      <c r="BA70" s="1">
        <f t="shared" si="103"/>
        <v>0.92379831290517822</v>
      </c>
      <c r="BB70" s="1">
        <f t="shared" si="104"/>
        <v>-0.14362652613524754</v>
      </c>
      <c r="BC70" s="1">
        <f t="shared" si="105"/>
        <v>2.1451857882192007</v>
      </c>
      <c r="BD70" s="1">
        <f t="shared" si="106"/>
        <v>1.8383298186310977</v>
      </c>
      <c r="BE70" s="1">
        <f t="shared" si="111"/>
        <v>8.3054855614275969</v>
      </c>
      <c r="BF70" s="1">
        <f t="shared" si="111"/>
        <v>8.3054855552879676</v>
      </c>
      <c r="BG70" s="1">
        <f t="shared" si="111"/>
        <v>8.3054856556179271</v>
      </c>
      <c r="BH70" s="1">
        <f t="shared" si="111"/>
        <v>8.3054840160860035</v>
      </c>
      <c r="BI70" s="1">
        <f t="shared" si="111"/>
        <v>8.3055108076371802</v>
      </c>
      <c r="BJ70" s="1">
        <f t="shared" si="111"/>
        <v>8.3050728218445471</v>
      </c>
      <c r="BK70" s="1">
        <f t="shared" si="111"/>
        <v>8.312184071602843</v>
      </c>
      <c r="BL70" s="1">
        <f t="shared" si="107"/>
        <v>8.1792885337499115</v>
      </c>
    </row>
    <row r="71" spans="1:64" ht="12.95" customHeight="1">
      <c r="A71" s="109" t="s">
        <v>135</v>
      </c>
      <c r="B71" s="13" t="s">
        <v>133</v>
      </c>
      <c r="C71" s="110">
        <v>49847.353000000003</v>
      </c>
      <c r="D71" s="110" t="s">
        <v>75</v>
      </c>
      <c r="E71" s="1">
        <f t="shared" si="74"/>
        <v>-7645.430526096553</v>
      </c>
      <c r="F71" s="226">
        <f t="shared" si="75"/>
        <v>-7645.5</v>
      </c>
      <c r="G71" s="1">
        <f t="shared" si="76"/>
        <v>2.4105370008328464E-2</v>
      </c>
      <c r="I71" s="1">
        <f t="shared" si="108"/>
        <v>2.4105370008328464E-2</v>
      </c>
      <c r="O71" s="1">
        <f t="shared" ca="1" si="77"/>
        <v>4.63298501630999E-2</v>
      </c>
      <c r="P71" s="1">
        <f t="shared" si="78"/>
        <v>1.7713397623193215E-2</v>
      </c>
      <c r="Q71" s="271">
        <f t="shared" si="79"/>
        <v>34828.853000000003</v>
      </c>
      <c r="S71" s="2">
        <v>0.1</v>
      </c>
      <c r="W71" s="1">
        <f t="shared" si="109"/>
        <v>3.6402243783868665E-2</v>
      </c>
      <c r="Z71" s="1">
        <f t="shared" si="80"/>
        <v>-7645.5</v>
      </c>
      <c r="AA71" s="1">
        <f t="shared" si="81"/>
        <v>5.4165238476530167E-3</v>
      </c>
      <c r="AB71" s="1">
        <f t="shared" si="82"/>
        <v>3.6402243783868665E-2</v>
      </c>
      <c r="AC71" s="1">
        <f t="shared" si="83"/>
        <v>6.3919723851352493E-3</v>
      </c>
      <c r="AE71" s="1">
        <f t="shared" si="84"/>
        <v>3.4927297081739342E-5</v>
      </c>
      <c r="AF71" s="1">
        <f t="shared" si="110"/>
        <v>6.3919723851352493E-3</v>
      </c>
      <c r="AG71" s="2"/>
      <c r="AH71" s="1">
        <f t="shared" si="85"/>
        <v>-1.2296873775540198E-2</v>
      </c>
      <c r="AI71" s="1">
        <f t="shared" si="86"/>
        <v>1.1036460667117325</v>
      </c>
      <c r="AJ71" s="1">
        <f t="shared" si="87"/>
        <v>-0.11283301097404561</v>
      </c>
      <c r="AK71" s="1">
        <f t="shared" si="88"/>
        <v>-9.4487736706626677E-2</v>
      </c>
      <c r="AL71" s="1">
        <f t="shared" si="89"/>
        <v>-0.73920808502440383</v>
      </c>
      <c r="AM71" s="1">
        <f t="shared" si="90"/>
        <v>-0.38740770710564348</v>
      </c>
      <c r="AN71" s="1">
        <f t="shared" ref="AN71:AT80" si="112">$AU71+$AB$7*SIN(AO71)</f>
        <v>5.6341724514276201</v>
      </c>
      <c r="AO71" s="1">
        <f t="shared" si="112"/>
        <v>5.6341726031174835</v>
      </c>
      <c r="AP71" s="1">
        <f t="shared" si="112"/>
        <v>5.6341739606958052</v>
      </c>
      <c r="AQ71" s="1">
        <f t="shared" si="112"/>
        <v>5.6341861105482476</v>
      </c>
      <c r="AR71" s="1">
        <f t="shared" si="112"/>
        <v>5.6342948425042074</v>
      </c>
      <c r="AS71" s="1">
        <f t="shared" si="112"/>
        <v>5.6352675122134075</v>
      </c>
      <c r="AT71" s="1">
        <f t="shared" si="112"/>
        <v>5.6439370594094678</v>
      </c>
      <c r="AU71" s="1">
        <f t="shared" si="91"/>
        <v>5.7189403835458119</v>
      </c>
      <c r="AW71" s="1">
        <v>8500</v>
      </c>
      <c r="AX71" s="1">
        <f t="shared" si="100"/>
        <v>3.9300072189080063E-2</v>
      </c>
      <c r="AY71" s="1">
        <f t="shared" si="101"/>
        <v>5.0437919151499228E-2</v>
      </c>
      <c r="AZ71" s="1">
        <f t="shared" si="102"/>
        <v>-1.1137846962419167E-2</v>
      </c>
      <c r="BA71" s="1">
        <f t="shared" si="103"/>
        <v>0.91591375439606704</v>
      </c>
      <c r="BB71" s="1">
        <f t="shared" si="104"/>
        <v>-7.55166405189511E-2</v>
      </c>
      <c r="BC71" s="1">
        <f t="shared" si="105"/>
        <v>2.213722156268807</v>
      </c>
      <c r="BD71" s="1">
        <f t="shared" si="106"/>
        <v>1.998562628551992</v>
      </c>
      <c r="BE71" s="1">
        <f t="shared" si="111"/>
        <v>8.3792598027739924</v>
      </c>
      <c r="BF71" s="1">
        <f t="shared" si="111"/>
        <v>8.3792597886530782</v>
      </c>
      <c r="BG71" s="1">
        <f t="shared" si="111"/>
        <v>8.3792599894351216</v>
      </c>
      <c r="BH71" s="1">
        <f t="shared" si="111"/>
        <v>8.3792571345546119</v>
      </c>
      <c r="BI71" s="1">
        <f t="shared" si="111"/>
        <v>8.3792977262193293</v>
      </c>
      <c r="BJ71" s="1">
        <f t="shared" si="111"/>
        <v>8.3787203126668768</v>
      </c>
      <c r="BK71" s="1">
        <f t="shared" si="111"/>
        <v>8.3868806483809326</v>
      </c>
      <c r="BL71" s="1">
        <f t="shared" si="107"/>
        <v>8.2579165146455082</v>
      </c>
    </row>
    <row r="72" spans="1:64" ht="12.95" customHeight="1">
      <c r="A72" s="109" t="s">
        <v>135</v>
      </c>
      <c r="B72" s="13" t="s">
        <v>126</v>
      </c>
      <c r="C72" s="110">
        <v>49859.328999999998</v>
      </c>
      <c r="D72" s="110" t="s">
        <v>75</v>
      </c>
      <c r="E72" s="1">
        <f t="shared" si="74"/>
        <v>-7610.9145876356961</v>
      </c>
      <c r="F72" s="1">
        <f t="shared" si="75"/>
        <v>-7611</v>
      </c>
      <c r="G72" s="1">
        <f t="shared" si="76"/>
        <v>2.9635539998707827E-2</v>
      </c>
      <c r="I72" s="1">
        <f t="shared" si="108"/>
        <v>2.9635539998707827E-2</v>
      </c>
      <c r="O72" s="1">
        <f t="shared" ca="1" si="77"/>
        <v>4.6257879655439926E-2</v>
      </c>
      <c r="P72" s="1">
        <f t="shared" si="78"/>
        <v>1.7860095755154702E-2</v>
      </c>
      <c r="Q72" s="271">
        <f t="shared" si="79"/>
        <v>34840.828999999998</v>
      </c>
      <c r="S72" s="2">
        <v>0.1</v>
      </c>
      <c r="W72" s="1">
        <f t="shared" si="109"/>
        <v>4.2287822145933573E-2</v>
      </c>
      <c r="Z72" s="1">
        <f t="shared" si="80"/>
        <v>-7611</v>
      </c>
      <c r="AA72" s="1">
        <f t="shared" si="81"/>
        <v>5.2078136079289541E-3</v>
      </c>
      <c r="AB72" s="1">
        <f t="shared" si="82"/>
        <v>4.2287822145933573E-2</v>
      </c>
      <c r="AC72" s="1">
        <f t="shared" si="83"/>
        <v>1.1775444243553125E-2</v>
      </c>
      <c r="AE72" s="1">
        <f t="shared" si="84"/>
        <v>5.9671381662275458E-5</v>
      </c>
      <c r="AF72" s="1">
        <f t="shared" si="110"/>
        <v>1.1775444243553125E-2</v>
      </c>
      <c r="AG72" s="2"/>
      <c r="AH72" s="1">
        <f t="shared" si="85"/>
        <v>-1.2652282147225748E-2</v>
      </c>
      <c r="AI72" s="1">
        <f t="shared" si="86"/>
        <v>1.1042873157965862</v>
      </c>
      <c r="AJ72" s="1">
        <f t="shared" si="87"/>
        <v>-0.11959892748517427</v>
      </c>
      <c r="AK72" s="1">
        <f t="shared" si="88"/>
        <v>-9.3779503606581285E-2</v>
      </c>
      <c r="AL72" s="1">
        <f t="shared" si="89"/>
        <v>-0.73239599595309146</v>
      </c>
      <c r="AM72" s="1">
        <f t="shared" si="90"/>
        <v>-0.38349561427768419</v>
      </c>
      <c r="AN72" s="1">
        <f t="shared" si="112"/>
        <v>5.6402820158847646</v>
      </c>
      <c r="AO72" s="1">
        <f t="shared" si="112"/>
        <v>5.640282170369689</v>
      </c>
      <c r="AP72" s="1">
        <f t="shared" si="112"/>
        <v>5.6402835466097976</v>
      </c>
      <c r="AQ72" s="1">
        <f t="shared" si="112"/>
        <v>5.6402958068816149</v>
      </c>
      <c r="AR72" s="1">
        <f t="shared" si="112"/>
        <v>5.640405022872379</v>
      </c>
      <c r="AS72" s="1">
        <f t="shared" si="112"/>
        <v>5.6413775384131295</v>
      </c>
      <c r="AT72" s="1">
        <f t="shared" si="112"/>
        <v>5.6500064540484054</v>
      </c>
      <c r="AU72" s="1">
        <f t="shared" si="91"/>
        <v>5.7243657142276083</v>
      </c>
      <c r="AW72" s="1">
        <v>9000</v>
      </c>
      <c r="AX72" s="1">
        <f t="shared" si="100"/>
        <v>4.3465783088472792E-2</v>
      </c>
      <c r="AY72" s="1">
        <f t="shared" si="101"/>
        <v>5.0301797327225908E-2</v>
      </c>
      <c r="AZ72" s="1">
        <f t="shared" si="102"/>
        <v>-6.8360142387531159E-3</v>
      </c>
      <c r="BA72" s="1">
        <f t="shared" si="103"/>
        <v>0.90854432249345563</v>
      </c>
      <c r="BB72" s="1">
        <f t="shared" si="104"/>
        <v>-8.1841441295434861E-3</v>
      </c>
      <c r="BC72" s="1">
        <f t="shared" si="105"/>
        <v>2.2811265216979808</v>
      </c>
      <c r="BD72" s="1">
        <f t="shared" si="106"/>
        <v>2.179109076449826</v>
      </c>
      <c r="BE72" s="1">
        <f t="shared" si="111"/>
        <v>8.452422274876616</v>
      </c>
      <c r="BF72" s="1">
        <f t="shared" si="111"/>
        <v>8.4524222469493111</v>
      </c>
      <c r="BG72" s="1">
        <f t="shared" si="111"/>
        <v>8.4524226004090135</v>
      </c>
      <c r="BH72" s="1">
        <f t="shared" si="111"/>
        <v>8.4524181268610494</v>
      </c>
      <c r="BI72" s="1">
        <f t="shared" si="111"/>
        <v>8.4524747439693471</v>
      </c>
      <c r="BJ72" s="1">
        <f t="shared" si="111"/>
        <v>8.4517578521585719</v>
      </c>
      <c r="BK72" s="1">
        <f t="shared" si="111"/>
        <v>8.4607803332201446</v>
      </c>
      <c r="BL72" s="1">
        <f t="shared" si="107"/>
        <v>8.336544495541105</v>
      </c>
    </row>
    <row r="73" spans="1:64" ht="12.95" customHeight="1">
      <c r="A73" s="103" t="s">
        <v>135</v>
      </c>
      <c r="B73" s="227" t="s">
        <v>126</v>
      </c>
      <c r="C73" s="104">
        <v>49868.338000000003</v>
      </c>
      <c r="D73" s="104" t="s">
        <v>75</v>
      </c>
      <c r="E73" s="1">
        <f t="shared" si="74"/>
        <v>-7584.9498172955</v>
      </c>
      <c r="F73" s="226">
        <f t="shared" si="75"/>
        <v>-7585</v>
      </c>
      <c r="G73" s="1">
        <f t="shared" si="76"/>
        <v>1.7411900007573422E-2</v>
      </c>
      <c r="I73" s="1">
        <f t="shared" si="108"/>
        <v>1.7411900007573422E-2</v>
      </c>
      <c r="O73" s="1">
        <f t="shared" ca="1" si="77"/>
        <v>4.6203641011986041E-2</v>
      </c>
      <c r="P73" s="1">
        <f t="shared" si="78"/>
        <v>1.7970433604625434E-2</v>
      </c>
      <c r="Q73" s="271">
        <f t="shared" si="79"/>
        <v>34849.838000000003</v>
      </c>
      <c r="S73" s="2">
        <v>0.1</v>
      </c>
      <c r="W73" s="1">
        <f t="shared" si="109"/>
        <v>3.0331850619689689E-2</v>
      </c>
      <c r="Z73" s="1">
        <f t="shared" si="80"/>
        <v>-7585</v>
      </c>
      <c r="AA73" s="1">
        <f t="shared" si="81"/>
        <v>5.0504829925091688E-3</v>
      </c>
      <c r="AB73" s="1">
        <f t="shared" si="82"/>
        <v>3.0331850619689689E-2</v>
      </c>
      <c r="AC73" s="1">
        <f t="shared" si="83"/>
        <v>-5.5853359705201194E-4</v>
      </c>
      <c r="AE73" s="1">
        <f t="shared" si="84"/>
        <v>1.5280463062032003E-5</v>
      </c>
      <c r="AF73" s="1">
        <f t="shared" si="110"/>
        <v>-5.5853359705201194E-4</v>
      </c>
      <c r="AG73" s="2"/>
      <c r="AH73" s="1">
        <f t="shared" si="85"/>
        <v>-1.2919950612116265E-2</v>
      </c>
      <c r="AI73" s="1">
        <f t="shared" si="86"/>
        <v>1.1047678661936389</v>
      </c>
      <c r="AJ73" s="1">
        <f t="shared" si="87"/>
        <v>-0.12469940465772361</v>
      </c>
      <c r="AK73" s="1">
        <f t="shared" si="88"/>
        <v>-9.3242338805853128E-2</v>
      </c>
      <c r="AL73" s="1">
        <f t="shared" si="89"/>
        <v>-0.7272570310783617</v>
      </c>
      <c r="AM73" s="1">
        <f t="shared" si="90"/>
        <v>-0.38055113588573197</v>
      </c>
      <c r="AN73" s="1">
        <f t="shared" si="112"/>
        <v>5.6448886640688549</v>
      </c>
      <c r="AO73" s="1">
        <f t="shared" si="112"/>
        <v>5.644888820649645</v>
      </c>
      <c r="AP73" s="1">
        <f t="shared" si="112"/>
        <v>5.6448902107787893</v>
      </c>
      <c r="AQ73" s="1">
        <f t="shared" si="112"/>
        <v>5.6449025523259246</v>
      </c>
      <c r="AR73" s="1">
        <f t="shared" si="112"/>
        <v>5.645012115454918</v>
      </c>
      <c r="AS73" s="1">
        <f t="shared" si="112"/>
        <v>5.6459843814649275</v>
      </c>
      <c r="AT73" s="1">
        <f t="shared" si="112"/>
        <v>5.6545819378810283</v>
      </c>
      <c r="AU73" s="1">
        <f t="shared" si="91"/>
        <v>5.7284543692341794</v>
      </c>
      <c r="AW73" s="1">
        <v>9500</v>
      </c>
      <c r="AX73" s="1">
        <f t="shared" si="100"/>
        <v>4.7565112444774044E-2</v>
      </c>
      <c r="AY73" s="1">
        <f t="shared" si="101"/>
        <v>5.0096614959006393E-2</v>
      </c>
      <c r="AZ73" s="1">
        <f t="shared" si="102"/>
        <v>-2.531502514232347E-3</v>
      </c>
      <c r="BA73" s="1">
        <f t="shared" si="103"/>
        <v>0.90169489576828588</v>
      </c>
      <c r="BB73" s="1">
        <f t="shared" si="104"/>
        <v>5.8140653445782002E-2</v>
      </c>
      <c r="BC73" s="1">
        <f t="shared" si="105"/>
        <v>2.3474842163856637</v>
      </c>
      <c r="BD73" s="1">
        <f t="shared" si="106"/>
        <v>2.3847840698154559</v>
      </c>
      <c r="BE73" s="1">
        <f t="shared" si="111"/>
        <v>8.5250145071185894</v>
      </c>
      <c r="BF73" s="1">
        <f t="shared" si="111"/>
        <v>8.5250144580736826</v>
      </c>
      <c r="BG73" s="1">
        <f t="shared" si="111"/>
        <v>8.525015020465986</v>
      </c>
      <c r="BH73" s="1">
        <f t="shared" si="111"/>
        <v>8.5250085715543875</v>
      </c>
      <c r="BI73" s="1">
        <f t="shared" si="111"/>
        <v>8.5250825176109029</v>
      </c>
      <c r="BJ73" s="1">
        <f t="shared" si="111"/>
        <v>8.5242342058439569</v>
      </c>
      <c r="BK73" s="1">
        <f t="shared" si="111"/>
        <v>8.5339123430888186</v>
      </c>
      <c r="BL73" s="1">
        <f t="shared" si="107"/>
        <v>8.4151724764367017</v>
      </c>
    </row>
    <row r="74" spans="1:64" ht="12.95" customHeight="1">
      <c r="A74" s="103" t="s">
        <v>135</v>
      </c>
      <c r="B74" s="227" t="s">
        <v>133</v>
      </c>
      <c r="C74" s="104">
        <v>49873.356</v>
      </c>
      <c r="D74" s="104" t="s">
        <v>75</v>
      </c>
      <c r="E74" s="1">
        <f t="shared" si="74"/>
        <v>-7570.4874776832321</v>
      </c>
      <c r="F74" s="226">
        <f t="shared" si="75"/>
        <v>-7570.5</v>
      </c>
      <c r="G74" s="1">
        <f t="shared" si="76"/>
        <v>4.3448700016597286E-3</v>
      </c>
      <c r="I74" s="1">
        <f t="shared" si="108"/>
        <v>4.3448700016597286E-3</v>
      </c>
      <c r="O74" s="1">
        <f t="shared" ca="1" si="77"/>
        <v>4.6173392537752142E-2</v>
      </c>
      <c r="P74" s="1">
        <f t="shared" si="78"/>
        <v>1.8031887062913709E-2</v>
      </c>
      <c r="Q74" s="271">
        <f t="shared" si="79"/>
        <v>34854.856</v>
      </c>
      <c r="S74" s="2">
        <v>0.1</v>
      </c>
      <c r="W74" s="1">
        <f t="shared" si="109"/>
        <v>1.7414028972204593E-2</v>
      </c>
      <c r="Z74" s="1">
        <f t="shared" si="80"/>
        <v>-7570.5</v>
      </c>
      <c r="AA74" s="1">
        <f t="shared" si="81"/>
        <v>4.9627280923688431E-3</v>
      </c>
      <c r="AB74" s="1">
        <f t="shared" si="82"/>
        <v>1.7414028972204593E-2</v>
      </c>
      <c r="AC74" s="1">
        <f t="shared" si="83"/>
        <v>-1.368701706125398E-2</v>
      </c>
      <c r="AE74" s="1">
        <f t="shared" si="84"/>
        <v>3.8174862025471239E-8</v>
      </c>
      <c r="AF74" s="1">
        <f t="shared" si="110"/>
        <v>-1.368701706125398E-2</v>
      </c>
      <c r="AG74" s="2"/>
      <c r="AH74" s="1">
        <f t="shared" si="85"/>
        <v>-1.3069158970544866E-2</v>
      </c>
      <c r="AI74" s="1">
        <f t="shared" si="86"/>
        <v>1.1050348447201841</v>
      </c>
      <c r="AJ74" s="1">
        <f t="shared" si="87"/>
        <v>-0.12754440315883969</v>
      </c>
      <c r="AK74" s="1">
        <f t="shared" si="88"/>
        <v>-9.2941491957900663E-2</v>
      </c>
      <c r="AL74" s="1">
        <f t="shared" si="89"/>
        <v>-0.72438913065476573</v>
      </c>
      <c r="AM74" s="1">
        <f t="shared" si="90"/>
        <v>-0.37891041640063422</v>
      </c>
      <c r="AN74" s="1">
        <f t="shared" si="112"/>
        <v>5.6474586253764576</v>
      </c>
      <c r="AO74" s="1">
        <f t="shared" si="112"/>
        <v>5.6474587831216878</v>
      </c>
      <c r="AP74" s="1">
        <f t="shared" si="112"/>
        <v>5.6474601809282614</v>
      </c>
      <c r="AQ74" s="1">
        <f t="shared" si="112"/>
        <v>5.6474725670604764</v>
      </c>
      <c r="AR74" s="1">
        <f t="shared" si="112"/>
        <v>5.6475823171227475</v>
      </c>
      <c r="AS74" s="1">
        <f t="shared" si="112"/>
        <v>5.6485543940374141</v>
      </c>
      <c r="AT74" s="1">
        <f t="shared" si="112"/>
        <v>5.6571341869408327</v>
      </c>
      <c r="AU74" s="1">
        <f t="shared" si="91"/>
        <v>5.730734580680152</v>
      </c>
      <c r="AW74" s="1">
        <v>10000</v>
      </c>
      <c r="AX74" s="1">
        <f t="shared" si="100"/>
        <v>5.1577291271799455E-2</v>
      </c>
      <c r="AY74" s="1">
        <f t="shared" si="101"/>
        <v>4.9822372046840709E-2</v>
      </c>
      <c r="AZ74" s="1">
        <f t="shared" si="102"/>
        <v>1.7549192249587493E-3</v>
      </c>
      <c r="BA74" s="1">
        <f t="shared" si="103"/>
        <v>0.89536803412171362</v>
      </c>
      <c r="BB74" s="1">
        <f t="shared" si="104"/>
        <v>0.12325433521790324</v>
      </c>
      <c r="BC74" s="1">
        <f t="shared" si="105"/>
        <v>2.4128793177037418</v>
      </c>
      <c r="BD74" s="1">
        <f t="shared" si="106"/>
        <v>2.6220225726762796</v>
      </c>
      <c r="BE74" s="1">
        <f t="shared" si="111"/>
        <v>8.5970783233327026</v>
      </c>
      <c r="BF74" s="1">
        <f t="shared" si="111"/>
        <v>8.5970782452121579</v>
      </c>
      <c r="BG74" s="1">
        <f t="shared" si="111"/>
        <v>8.5970790684861171</v>
      </c>
      <c r="BH74" s="1">
        <f t="shared" si="111"/>
        <v>8.5970703923699983</v>
      </c>
      <c r="BI74" s="1">
        <f t="shared" si="111"/>
        <v>8.5971618219608565</v>
      </c>
      <c r="BJ74" s="1">
        <f t="shared" si="111"/>
        <v>8.5961978719749972</v>
      </c>
      <c r="BK74" s="1">
        <f t="shared" si="111"/>
        <v>8.606310638553202</v>
      </c>
      <c r="BL74" s="1">
        <f t="shared" si="107"/>
        <v>8.4938004573322967</v>
      </c>
    </row>
    <row r="75" spans="1:64" ht="12.95" customHeight="1">
      <c r="A75" s="103" t="s">
        <v>135</v>
      </c>
      <c r="B75" s="227" t="s">
        <v>133</v>
      </c>
      <c r="C75" s="104">
        <v>49874.408000000003</v>
      </c>
      <c r="D75" s="104" t="s">
        <v>75</v>
      </c>
      <c r="E75" s="1">
        <f t="shared" si="74"/>
        <v>-7567.4555164890971</v>
      </c>
      <c r="F75" s="226">
        <f t="shared" si="75"/>
        <v>-7567.5</v>
      </c>
      <c r="G75" s="1">
        <f t="shared" si="76"/>
        <v>1.5434450004249811E-2</v>
      </c>
      <c r="I75" s="1">
        <f t="shared" si="108"/>
        <v>1.5434450004249811E-2</v>
      </c>
      <c r="O75" s="1">
        <f t="shared" ca="1" si="77"/>
        <v>4.616713423273823E-2</v>
      </c>
      <c r="P75" s="1">
        <f t="shared" si="78"/>
        <v>1.8044594320167962E-2</v>
      </c>
      <c r="Q75" s="271">
        <f t="shared" si="79"/>
        <v>34855.908000000003</v>
      </c>
      <c r="S75" s="2">
        <v>0.1</v>
      </c>
      <c r="W75" s="1">
        <f t="shared" si="109"/>
        <v>2.8534473421820087E-2</v>
      </c>
      <c r="Z75" s="1">
        <f t="shared" si="80"/>
        <v>-7567.5</v>
      </c>
      <c r="AA75" s="1">
        <f t="shared" si="81"/>
        <v>4.9445709025976864E-3</v>
      </c>
      <c r="AB75" s="1">
        <f t="shared" si="82"/>
        <v>2.8534473421820087E-2</v>
      </c>
      <c r="AC75" s="1">
        <f t="shared" si="83"/>
        <v>-2.610144315918151E-3</v>
      </c>
      <c r="AE75" s="1">
        <f t="shared" si="84"/>
        <v>1.10037563567278E-5</v>
      </c>
      <c r="AF75" s="1">
        <f t="shared" si="110"/>
        <v>-2.610144315918151E-3</v>
      </c>
      <c r="AG75" s="2"/>
      <c r="AH75" s="1">
        <f t="shared" si="85"/>
        <v>-1.3100023417570276E-2</v>
      </c>
      <c r="AI75" s="1">
        <f t="shared" si="86"/>
        <v>1.1050899899325917</v>
      </c>
      <c r="AJ75" s="1">
        <f t="shared" si="87"/>
        <v>-0.12813306484702813</v>
      </c>
      <c r="AK75" s="1">
        <f t="shared" si="88"/>
        <v>-9.2879134086841508E-2</v>
      </c>
      <c r="AL75" s="1">
        <f t="shared" si="89"/>
        <v>-0.7237955990112398</v>
      </c>
      <c r="AM75" s="1">
        <f t="shared" si="90"/>
        <v>-0.37857108113627652</v>
      </c>
      <c r="AN75" s="1">
        <f t="shared" si="112"/>
        <v>5.6479904189893508</v>
      </c>
      <c r="AO75" s="1">
        <f t="shared" si="112"/>
        <v>5.647990576975082</v>
      </c>
      <c r="AP75" s="1">
        <f t="shared" si="112"/>
        <v>5.6479919763638167</v>
      </c>
      <c r="AQ75" s="1">
        <f t="shared" si="112"/>
        <v>5.6480043716533315</v>
      </c>
      <c r="AR75" s="1">
        <f t="shared" si="112"/>
        <v>5.6481141597918452</v>
      </c>
      <c r="AS75" s="1">
        <f t="shared" si="112"/>
        <v>5.6490861931116925</v>
      </c>
      <c r="AT75" s="1">
        <f t="shared" si="112"/>
        <v>5.657662286294677</v>
      </c>
      <c r="AU75" s="1">
        <f t="shared" si="91"/>
        <v>5.7312063485655251</v>
      </c>
      <c r="AW75" s="1">
        <v>10500</v>
      </c>
      <c r="AX75" s="1">
        <f t="shared" si="100"/>
        <v>5.5482506208618575E-2</v>
      </c>
      <c r="AY75" s="1">
        <f t="shared" si="101"/>
        <v>4.9479068590728835E-2</v>
      </c>
      <c r="AZ75" s="1">
        <f t="shared" si="102"/>
        <v>6.0034376178897397E-3</v>
      </c>
      <c r="BA75" s="1">
        <f t="shared" si="103"/>
        <v>0.88956450691207756</v>
      </c>
      <c r="BB75" s="1">
        <f t="shared" si="104"/>
        <v>0.18697674537627595</v>
      </c>
      <c r="BC75" s="1">
        <f t="shared" si="105"/>
        <v>2.4773944681135376</v>
      </c>
      <c r="BD75" s="1">
        <f t="shared" si="106"/>
        <v>2.8996271697556408</v>
      </c>
      <c r="BE75" s="1">
        <f t="shared" si="111"/>
        <v>8.6686556774702481</v>
      </c>
      <c r="BF75" s="1">
        <f t="shared" si="111"/>
        <v>8.668655562968123</v>
      </c>
      <c r="BG75" s="1">
        <f t="shared" si="111"/>
        <v>8.6686566851729765</v>
      </c>
      <c r="BH75" s="1">
        <f t="shared" si="111"/>
        <v>8.6686456866906703</v>
      </c>
      <c r="BI75" s="1">
        <f t="shared" si="111"/>
        <v>8.6687534754709645</v>
      </c>
      <c r="BJ75" s="1">
        <f t="shared" si="111"/>
        <v>8.6676966365303318</v>
      </c>
      <c r="BK75" s="1">
        <f t="shared" si="111"/>
        <v>8.6780137139291842</v>
      </c>
      <c r="BL75" s="1">
        <f t="shared" si="107"/>
        <v>8.5724284382278935</v>
      </c>
    </row>
    <row r="76" spans="1:64" ht="12.95" customHeight="1">
      <c r="A76" s="103" t="s">
        <v>135</v>
      </c>
      <c r="B76" s="227" t="s">
        <v>126</v>
      </c>
      <c r="C76" s="104">
        <v>49877.364000000001</v>
      </c>
      <c r="D76" s="104" t="s">
        <v>75</v>
      </c>
      <c r="E76" s="1">
        <f t="shared" si="74"/>
        <v>-7558.9360513846987</v>
      </c>
      <c r="F76" s="226">
        <f t="shared" si="75"/>
        <v>-7559</v>
      </c>
      <c r="G76" s="1">
        <f t="shared" si="76"/>
        <v>2.2188260001712479E-2</v>
      </c>
      <c r="I76" s="1">
        <f t="shared" si="108"/>
        <v>2.2188260001712479E-2</v>
      </c>
      <c r="O76" s="1">
        <f t="shared" ca="1" si="77"/>
        <v>4.6149402368532155E-2</v>
      </c>
      <c r="P76" s="1">
        <f t="shared" si="78"/>
        <v>1.8080584714385339E-2</v>
      </c>
      <c r="Q76" s="271">
        <f t="shared" si="79"/>
        <v>34858.864000000001</v>
      </c>
      <c r="S76" s="2">
        <v>0.1</v>
      </c>
      <c r="W76" s="1">
        <f t="shared" si="109"/>
        <v>3.5375720893588661E-2</v>
      </c>
      <c r="Z76" s="1">
        <f t="shared" si="80"/>
        <v>-7559</v>
      </c>
      <c r="AA76" s="1">
        <f t="shared" si="81"/>
        <v>4.8931238225091572E-3</v>
      </c>
      <c r="AB76" s="1">
        <f t="shared" si="82"/>
        <v>3.5375720893588661E-2</v>
      </c>
      <c r="AC76" s="1">
        <f t="shared" si="83"/>
        <v>4.1076752873271394E-3</v>
      </c>
      <c r="AE76" s="1">
        <f t="shared" si="84"/>
        <v>2.9912173545718768E-5</v>
      </c>
      <c r="AF76" s="1">
        <f t="shared" si="110"/>
        <v>4.1076752873271394E-3</v>
      </c>
      <c r="AG76" s="2"/>
      <c r="AH76" s="1">
        <f t="shared" si="85"/>
        <v>-1.3187460891876182E-2</v>
      </c>
      <c r="AI76" s="1">
        <f t="shared" si="86"/>
        <v>1.1052460633958268</v>
      </c>
      <c r="AJ76" s="1">
        <f t="shared" si="87"/>
        <v>-0.12980101259860022</v>
      </c>
      <c r="AK76" s="1">
        <f t="shared" si="88"/>
        <v>-9.2702242003283419E-2</v>
      </c>
      <c r="AL76" s="1">
        <f t="shared" si="89"/>
        <v>-0.72211360451666762</v>
      </c>
      <c r="AM76" s="1">
        <f t="shared" si="90"/>
        <v>-0.37760986127802476</v>
      </c>
      <c r="AN76" s="1">
        <f t="shared" si="112"/>
        <v>5.6494973115823806</v>
      </c>
      <c r="AO76" s="1">
        <f t="shared" si="112"/>
        <v>5.6494974702487237</v>
      </c>
      <c r="AP76" s="1">
        <f t="shared" si="112"/>
        <v>5.6494988741083905</v>
      </c>
      <c r="AQ76" s="1">
        <f t="shared" si="112"/>
        <v>5.649511295217466</v>
      </c>
      <c r="AR76" s="1">
        <f t="shared" si="112"/>
        <v>5.6496211901179141</v>
      </c>
      <c r="AS76" s="1">
        <f t="shared" si="112"/>
        <v>5.6505930915851463</v>
      </c>
      <c r="AT76" s="1">
        <f t="shared" si="112"/>
        <v>5.6591586566447356</v>
      </c>
      <c r="AU76" s="1">
        <f t="shared" si="91"/>
        <v>5.7325430242407505</v>
      </c>
      <c r="AW76" s="1">
        <v>11000</v>
      </c>
      <c r="AX76" s="1">
        <f t="shared" si="100"/>
        <v>5.9261862664456419E-2</v>
      </c>
      <c r="AY76" s="1">
        <f t="shared" si="101"/>
        <v>4.9066704590670793E-2</v>
      </c>
      <c r="AZ76" s="1">
        <f t="shared" si="102"/>
        <v>1.019515807378563E-2</v>
      </c>
      <c r="BA76" s="1">
        <f t="shared" si="103"/>
        <v>0.88428374475533511</v>
      </c>
      <c r="BB76" s="1">
        <f t="shared" si="104"/>
        <v>0.24914761945204247</v>
      </c>
      <c r="BC76" s="1">
        <f t="shared" si="105"/>
        <v>2.5411107774048021</v>
      </c>
      <c r="BD76" s="1">
        <f t="shared" si="106"/>
        <v>3.2299714217306157</v>
      </c>
      <c r="BE76" s="1">
        <f t="shared" si="111"/>
        <v>8.7397885285256756</v>
      </c>
      <c r="BF76" s="1">
        <f t="shared" si="111"/>
        <v>8.7397883725552461</v>
      </c>
      <c r="BG76" s="1">
        <f t="shared" si="111"/>
        <v>8.7397898085579673</v>
      </c>
      <c r="BH76" s="1">
        <f t="shared" si="111"/>
        <v>8.7397765873740543</v>
      </c>
      <c r="BI76" s="1">
        <f t="shared" si="111"/>
        <v>8.7398983085623918</v>
      </c>
      <c r="BJ76" s="1">
        <f t="shared" si="111"/>
        <v>8.7387772213437156</v>
      </c>
      <c r="BK76" s="1">
        <f t="shared" si="111"/>
        <v>8.7490643594191706</v>
      </c>
      <c r="BL76" s="1">
        <f t="shared" si="107"/>
        <v>8.6510564191234884</v>
      </c>
    </row>
    <row r="77" spans="1:64" ht="12.95" customHeight="1">
      <c r="A77" s="103" t="s">
        <v>135</v>
      </c>
      <c r="B77" s="227" t="s">
        <v>133</v>
      </c>
      <c r="C77" s="104">
        <v>49882.381000000001</v>
      </c>
      <c r="D77" s="104" t="s">
        <v>75</v>
      </c>
      <c r="E77" s="1">
        <f t="shared" si="74"/>
        <v>-7544.4765938648097</v>
      </c>
      <c r="F77" s="226">
        <f t="shared" si="75"/>
        <v>-7544.5</v>
      </c>
      <c r="G77" s="1">
        <f t="shared" si="76"/>
        <v>8.1212300065089948E-3</v>
      </c>
      <c r="I77" s="1">
        <f t="shared" si="108"/>
        <v>8.1212300065089948E-3</v>
      </c>
      <c r="O77" s="1">
        <f t="shared" ca="1" si="77"/>
        <v>4.6119153894298257E-2</v>
      </c>
      <c r="P77" s="1">
        <f t="shared" si="78"/>
        <v>1.8141934029373342E-2</v>
      </c>
      <c r="Q77" s="271">
        <f t="shared" si="79"/>
        <v>34863.881000000001</v>
      </c>
      <c r="S77" s="2">
        <v>0.1</v>
      </c>
      <c r="W77" s="1">
        <f t="shared" si="109"/>
        <v>2.1457808166079333E-2</v>
      </c>
      <c r="Z77" s="1">
        <f t="shared" si="80"/>
        <v>-7544.5</v>
      </c>
      <c r="AA77" s="1">
        <f t="shared" si="81"/>
        <v>4.8053558698030047E-3</v>
      </c>
      <c r="AB77" s="1">
        <f t="shared" si="82"/>
        <v>2.1457808166079333E-2</v>
      </c>
      <c r="AC77" s="1">
        <f t="shared" si="83"/>
        <v>-1.0020704022864348E-2</v>
      </c>
      <c r="AE77" s="1">
        <f t="shared" si="84"/>
        <v>1.0995021290475696E-6</v>
      </c>
      <c r="AF77" s="1">
        <f t="shared" si="110"/>
        <v>-1.0020704022864348E-2</v>
      </c>
      <c r="AG77" s="2"/>
      <c r="AH77" s="1">
        <f t="shared" si="85"/>
        <v>-1.3336578159570338E-2</v>
      </c>
      <c r="AI77" s="1">
        <f t="shared" si="86"/>
        <v>1.1055117201234022</v>
      </c>
      <c r="AJ77" s="1">
        <f t="shared" si="87"/>
        <v>-0.13264657070176789</v>
      </c>
      <c r="AK77" s="1">
        <f t="shared" si="88"/>
        <v>-9.2399764336033655E-2</v>
      </c>
      <c r="AL77" s="1">
        <f t="shared" si="89"/>
        <v>-0.71924322455232359</v>
      </c>
      <c r="AM77" s="1">
        <f t="shared" si="90"/>
        <v>-0.3759709157818566</v>
      </c>
      <c r="AN77" s="1">
        <f t="shared" si="112"/>
        <v>5.6520683836236962</v>
      </c>
      <c r="AO77" s="1">
        <f t="shared" si="112"/>
        <v>5.6520685434482401</v>
      </c>
      <c r="AP77" s="1">
        <f t="shared" si="112"/>
        <v>5.6520699548937277</v>
      </c>
      <c r="AQ77" s="1">
        <f t="shared" si="112"/>
        <v>5.6520824196142199</v>
      </c>
      <c r="AR77" s="1">
        <f t="shared" si="112"/>
        <v>5.6521924927995233</v>
      </c>
      <c r="AS77" s="1">
        <f t="shared" si="112"/>
        <v>5.6531641408808975</v>
      </c>
      <c r="AT77" s="1">
        <f t="shared" si="112"/>
        <v>5.6617115908735087</v>
      </c>
      <c r="AU77" s="1">
        <f t="shared" si="91"/>
        <v>5.734823235686723</v>
      </c>
      <c r="AW77" s="1">
        <v>11500</v>
      </c>
      <c r="AX77" s="1">
        <f t="shared" si="100"/>
        <v>6.2897344085833473E-2</v>
      </c>
      <c r="AY77" s="1">
        <f t="shared" si="101"/>
        <v>4.8585280046666547E-2</v>
      </c>
      <c r="AZ77" s="1">
        <f t="shared" si="102"/>
        <v>1.4312064039166928E-2</v>
      </c>
      <c r="BA77" s="1">
        <f t="shared" si="103"/>
        <v>0.87952422295437671</v>
      </c>
      <c r="BB77" s="1">
        <f t="shared" si="104"/>
        <v>0.30962348653227251</v>
      </c>
      <c r="BC77" s="1">
        <f t="shared" si="105"/>
        <v>2.6041077922684153</v>
      </c>
      <c r="BD77" s="1">
        <f t="shared" si="106"/>
        <v>3.6310199202694173</v>
      </c>
      <c r="BE77" s="1">
        <f t="shared" si="111"/>
        <v>8.8105187489352126</v>
      </c>
      <c r="BF77" s="1">
        <f t="shared" si="111"/>
        <v>8.8105185501785872</v>
      </c>
      <c r="BG77" s="1">
        <f t="shared" si="111"/>
        <v>8.8105202843247081</v>
      </c>
      <c r="BH77" s="1">
        <f t="shared" si="111"/>
        <v>8.8105051538758161</v>
      </c>
      <c r="BI77" s="1">
        <f t="shared" si="111"/>
        <v>8.8106371618110479</v>
      </c>
      <c r="BJ77" s="1">
        <f t="shared" si="111"/>
        <v>8.8094850235840099</v>
      </c>
      <c r="BK77" s="1">
        <f t="shared" si="111"/>
        <v>8.8195093967039533</v>
      </c>
      <c r="BL77" s="1">
        <f t="shared" si="107"/>
        <v>8.7296844000190852</v>
      </c>
    </row>
    <row r="78" spans="1:64" ht="12.95" customHeight="1">
      <c r="A78" s="103" t="s">
        <v>135</v>
      </c>
      <c r="B78" s="227" t="s">
        <v>133</v>
      </c>
      <c r="C78" s="104">
        <v>49890.356</v>
      </c>
      <c r="D78" s="104" t="s">
        <v>75</v>
      </c>
      <c r="E78" s="1">
        <f t="shared" si="74"/>
        <v>-7521.4919070557416</v>
      </c>
      <c r="F78" s="226">
        <f t="shared" si="75"/>
        <v>-7521.5</v>
      </c>
      <c r="G78" s="1">
        <f t="shared" si="76"/>
        <v>2.8080100018996745E-3</v>
      </c>
      <c r="I78" s="1">
        <f t="shared" si="108"/>
        <v>2.8080100018996745E-3</v>
      </c>
      <c r="O78" s="1">
        <f t="shared" ca="1" si="77"/>
        <v>4.6071173555858276E-2</v>
      </c>
      <c r="P78" s="1">
        <f t="shared" si="78"/>
        <v>1.8239127606467734E-2</v>
      </c>
      <c r="Q78" s="271">
        <f t="shared" si="79"/>
        <v>34871.856</v>
      </c>
      <c r="S78" s="2">
        <v>0.1</v>
      </c>
      <c r="W78" s="1">
        <f t="shared" si="109"/>
        <v>1.6381011050429058E-2</v>
      </c>
      <c r="Z78" s="1">
        <f t="shared" si="80"/>
        <v>-7521.5</v>
      </c>
      <c r="AA78" s="1">
        <f t="shared" si="81"/>
        <v>4.6661265579383514E-3</v>
      </c>
      <c r="AB78" s="1">
        <f t="shared" si="82"/>
        <v>1.6381011050429058E-2</v>
      </c>
      <c r="AC78" s="1">
        <f t="shared" si="83"/>
        <v>-1.543111760456806E-2</v>
      </c>
      <c r="AE78" s="1">
        <f t="shared" si="84"/>
        <v>3.4525971358250337E-7</v>
      </c>
      <c r="AF78" s="1">
        <f t="shared" si="110"/>
        <v>-1.543111760456806E-2</v>
      </c>
      <c r="AG78" s="2"/>
      <c r="AH78" s="1">
        <f t="shared" si="85"/>
        <v>-1.3573001048529383E-2</v>
      </c>
      <c r="AI78" s="1">
        <f t="shared" si="86"/>
        <v>1.1059315823540039</v>
      </c>
      <c r="AJ78" s="1">
        <f t="shared" si="87"/>
        <v>-0.13716076172725697</v>
      </c>
      <c r="AK78" s="1">
        <f t="shared" si="88"/>
        <v>-9.1918112430198373E-2</v>
      </c>
      <c r="AL78" s="1">
        <f t="shared" si="89"/>
        <v>-0.71468738317918168</v>
      </c>
      <c r="AM78" s="1">
        <f t="shared" si="90"/>
        <v>-0.37337322185446958</v>
      </c>
      <c r="AN78" s="1">
        <f t="shared" si="112"/>
        <v>5.6561479007736137</v>
      </c>
      <c r="AO78" s="1">
        <f t="shared" si="112"/>
        <v>5.6561480624275218</v>
      </c>
      <c r="AP78" s="1">
        <f t="shared" si="112"/>
        <v>5.6561494857967167</v>
      </c>
      <c r="AQ78" s="1">
        <f t="shared" si="112"/>
        <v>5.6561620185566746</v>
      </c>
      <c r="AR78" s="1">
        <f t="shared" si="112"/>
        <v>5.6562723645449626</v>
      </c>
      <c r="AS78" s="1">
        <f t="shared" si="112"/>
        <v>5.657243536976897</v>
      </c>
      <c r="AT78" s="1">
        <f t="shared" si="112"/>
        <v>5.665761851888508</v>
      </c>
      <c r="AU78" s="1">
        <f t="shared" si="91"/>
        <v>5.73844012280792</v>
      </c>
      <c r="AW78" s="1">
        <v>12000</v>
      </c>
      <c r="AX78" s="1">
        <f t="shared" si="100"/>
        <v>6.6371769182963086E-2</v>
      </c>
      <c r="AY78" s="1">
        <f t="shared" si="101"/>
        <v>4.8034794958716126E-2</v>
      </c>
      <c r="AZ78" s="1">
        <f t="shared" si="102"/>
        <v>1.833697422424696E-2</v>
      </c>
      <c r="BA78" s="1">
        <f t="shared" si="103"/>
        <v>0.87528378441267374</v>
      </c>
      <c r="BB78" s="1">
        <f t="shared" si="104"/>
        <v>0.36827484125050097</v>
      </c>
      <c r="BC78" s="1">
        <f t="shared" si="105"/>
        <v>2.6664635202534552</v>
      </c>
      <c r="BD78" s="1">
        <f t="shared" si="106"/>
        <v>4.1298942127414433</v>
      </c>
      <c r="BE78" s="1">
        <f t="shared" ref="BE78:BK87" si="113">$BL78+$AB$7*SIN(BF78)</f>
        <v>8.8808880612984158</v>
      </c>
      <c r="BF78" s="1">
        <f t="shared" si="113"/>
        <v>8.8808878234166073</v>
      </c>
      <c r="BG78" s="1">
        <f t="shared" si="113"/>
        <v>8.8808898055428962</v>
      </c>
      <c r="BH78" s="1">
        <f t="shared" si="113"/>
        <v>8.8808732896019595</v>
      </c>
      <c r="BI78" s="1">
        <f t="shared" si="113"/>
        <v>8.8810109025884287</v>
      </c>
      <c r="BJ78" s="1">
        <f t="shared" si="113"/>
        <v>8.8798639429259332</v>
      </c>
      <c r="BK78" s="1">
        <f t="shared" si="113"/>
        <v>8.8893993896233425</v>
      </c>
      <c r="BL78" s="1">
        <f t="shared" si="107"/>
        <v>8.8083123809146819</v>
      </c>
    </row>
    <row r="79" spans="1:64" ht="12.95" customHeight="1">
      <c r="A79" s="4" t="s">
        <v>136</v>
      </c>
      <c r="B79" s="102"/>
      <c r="C79" s="101">
        <v>50213.377999999997</v>
      </c>
      <c r="D79" s="101">
        <v>1.6E-2</v>
      </c>
      <c r="E79" s="1">
        <f t="shared" si="74"/>
        <v>-6590.5126591008684</v>
      </c>
      <c r="F79" s="226">
        <f t="shared" si="75"/>
        <v>-6590.5</v>
      </c>
      <c r="G79" s="1">
        <f t="shared" si="76"/>
        <v>-4.3923300036112778E-3</v>
      </c>
      <c r="I79" s="1">
        <f t="shared" si="108"/>
        <v>-4.3923300036112778E-3</v>
      </c>
      <c r="O79" s="1">
        <f t="shared" ca="1" si="77"/>
        <v>4.4129012899874809E-2</v>
      </c>
      <c r="P79" s="1">
        <f t="shared" si="78"/>
        <v>2.2050679015822916E-2</v>
      </c>
      <c r="Q79" s="271">
        <f t="shared" si="79"/>
        <v>35194.877999999997</v>
      </c>
      <c r="S79" s="2">
        <v>0.1</v>
      </c>
      <c r="W79" s="1">
        <f t="shared" si="109"/>
        <v>1.8584737996977799E-2</v>
      </c>
      <c r="Z79" s="1">
        <f t="shared" si="80"/>
        <v>-6590.5</v>
      </c>
      <c r="AA79" s="1">
        <f t="shared" si="81"/>
        <v>-9.2638898476616119E-4</v>
      </c>
      <c r="AB79" s="1">
        <f t="shared" si="82"/>
        <v>1.8584737996977799E-2</v>
      </c>
      <c r="AC79" s="1">
        <f t="shared" si="83"/>
        <v>-2.6443009019434194E-2</v>
      </c>
      <c r="AE79" s="1">
        <f t="shared" si="84"/>
        <v>1.2012747146113126E-6</v>
      </c>
      <c r="AF79" s="1">
        <f t="shared" si="110"/>
        <v>-2.6443009019434194E-2</v>
      </c>
      <c r="AG79" s="2"/>
      <c r="AH79" s="1">
        <f t="shared" si="85"/>
        <v>-2.2977068000589077E-2</v>
      </c>
      <c r="AI79" s="1">
        <f t="shared" si="86"/>
        <v>1.1211832678809908</v>
      </c>
      <c r="AJ79" s="1">
        <f t="shared" si="87"/>
        <v>-0.31905565379075579</v>
      </c>
      <c r="AK79" s="1">
        <f t="shared" si="88"/>
        <v>-7.0604922763485331E-2</v>
      </c>
      <c r="AL79" s="1">
        <f t="shared" si="89"/>
        <v>-0.52754899974181135</v>
      </c>
      <c r="AM79" s="1">
        <f t="shared" si="90"/>
        <v>-0.27006723485460826</v>
      </c>
      <c r="AN79" s="1">
        <f t="shared" si="112"/>
        <v>5.8224943069979203</v>
      </c>
      <c r="AO79" s="1">
        <f t="shared" si="112"/>
        <v>5.8224945249963858</v>
      </c>
      <c r="AP79" s="1">
        <f t="shared" si="112"/>
        <v>5.822496260244292</v>
      </c>
      <c r="AQ79" s="1">
        <f t="shared" si="112"/>
        <v>5.8225100726060655</v>
      </c>
      <c r="AR79" s="1">
        <f t="shared" si="112"/>
        <v>5.8226200139458042</v>
      </c>
      <c r="AS79" s="1">
        <f t="shared" si="112"/>
        <v>5.8234948930961599</v>
      </c>
      <c r="AT79" s="1">
        <f t="shared" si="112"/>
        <v>5.8304435063195141</v>
      </c>
      <c r="AU79" s="1">
        <f t="shared" si="91"/>
        <v>5.8848454232355198</v>
      </c>
      <c r="AW79" s="1">
        <v>12500</v>
      </c>
      <c r="AX79" s="1">
        <f t="shared" si="100"/>
        <v>6.9668748594876762E-2</v>
      </c>
      <c r="AY79" s="1">
        <f t="shared" si="101"/>
        <v>4.7415249326819536E-2</v>
      </c>
      <c r="AZ79" s="1">
        <f t="shared" si="102"/>
        <v>2.2253499268057225E-2</v>
      </c>
      <c r="BA79" s="1">
        <f t="shared" si="103"/>
        <v>0.87155990945940354</v>
      </c>
      <c r="BB79" s="1">
        <f t="shared" si="104"/>
        <v>0.42498357471488285</v>
      </c>
      <c r="BC79" s="1">
        <f t="shared" si="105"/>
        <v>2.7282544972703735</v>
      </c>
      <c r="BD79" s="1">
        <f t="shared" si="106"/>
        <v>4.7695665618310201</v>
      </c>
      <c r="BE79" s="1">
        <f t="shared" si="113"/>
        <v>8.9509379988753714</v>
      </c>
      <c r="BF79" s="1">
        <f t="shared" si="113"/>
        <v>8.9509377310889384</v>
      </c>
      <c r="BG79" s="1">
        <f t="shared" si="113"/>
        <v>8.9509398768329067</v>
      </c>
      <c r="BH79" s="1">
        <f t="shared" si="113"/>
        <v>8.9509226831502549</v>
      </c>
      <c r="BI79" s="1">
        <f t="shared" si="113"/>
        <v>8.9510604505583018</v>
      </c>
      <c r="BJ79" s="1">
        <f t="shared" si="113"/>
        <v>8.9499562912135193</v>
      </c>
      <c r="BK79" s="1">
        <f t="shared" si="113"/>
        <v>8.9587883317333628</v>
      </c>
      <c r="BL79" s="1">
        <f t="shared" si="107"/>
        <v>8.8869403618102787</v>
      </c>
    </row>
    <row r="80" spans="1:64" ht="12.95" customHeight="1">
      <c r="A80" t="s">
        <v>136</v>
      </c>
      <c r="B80" s="2" t="s">
        <v>126</v>
      </c>
      <c r="C80" s="55">
        <v>50218.394</v>
      </c>
      <c r="D80" s="55">
        <v>3.3000000000000002E-2</v>
      </c>
      <c r="E80" s="1">
        <f t="shared" si="74"/>
        <v>-6576.0560836733594</v>
      </c>
      <c r="F80" s="226">
        <f t="shared" si="75"/>
        <v>-6576</v>
      </c>
      <c r="G80" s="1">
        <f t="shared" si="76"/>
        <v>-1.945935999538051E-2</v>
      </c>
      <c r="I80" s="1">
        <f t="shared" si="108"/>
        <v>-1.945935999538051E-2</v>
      </c>
      <c r="O80" s="1">
        <f t="shared" ca="1" si="77"/>
        <v>4.409876442564091E-2</v>
      </c>
      <c r="P80" s="1">
        <f t="shared" si="78"/>
        <v>2.2108148992875831E-2</v>
      </c>
      <c r="Q80" s="271">
        <f t="shared" si="79"/>
        <v>35199.894</v>
      </c>
      <c r="S80" s="2">
        <v>0.1</v>
      </c>
      <c r="W80" s="1">
        <f t="shared" si="109"/>
        <v>3.6607584808751696E-3</v>
      </c>
      <c r="Z80" s="1">
        <f t="shared" si="80"/>
        <v>-6576</v>
      </c>
      <c r="AA80" s="1">
        <f t="shared" si="81"/>
        <v>-1.011969483379848E-3</v>
      </c>
      <c r="AB80" s="1">
        <f t="shared" si="82"/>
        <v>3.6607584808751696E-3</v>
      </c>
      <c r="AC80" s="1">
        <f t="shared" si="83"/>
        <v>-4.1567508988256341E-2</v>
      </c>
      <c r="AE80" s="1">
        <f t="shared" si="84"/>
        <v>3.4030621670225204E-5</v>
      </c>
      <c r="AF80" s="1">
        <f t="shared" si="110"/>
        <v>-4.1567508988256341E-2</v>
      </c>
      <c r="AG80" s="2"/>
      <c r="AH80" s="1">
        <f t="shared" si="85"/>
        <v>-2.3120118476255679E-2</v>
      </c>
      <c r="AI80" s="1">
        <f t="shared" si="86"/>
        <v>1.1213912772912127</v>
      </c>
      <c r="AJ80" s="1">
        <f t="shared" si="87"/>
        <v>-0.32185348563768357</v>
      </c>
      <c r="AK80" s="1">
        <f t="shared" si="88"/>
        <v>-7.0246689106047158E-2</v>
      </c>
      <c r="AL80" s="1">
        <f t="shared" si="89"/>
        <v>-0.52459540544149963</v>
      </c>
      <c r="AM80" s="1">
        <f t="shared" si="90"/>
        <v>-0.26848335612179525</v>
      </c>
      <c r="AN80" s="1">
        <f t="shared" si="112"/>
        <v>5.8251023813298168</v>
      </c>
      <c r="AO80" s="1">
        <f t="shared" si="112"/>
        <v>5.8251025997837758</v>
      </c>
      <c r="AP80" s="1">
        <f t="shared" si="112"/>
        <v>5.8251043364153583</v>
      </c>
      <c r="AQ80" s="1">
        <f t="shared" si="112"/>
        <v>5.8251181419683258</v>
      </c>
      <c r="AR80" s="1">
        <f t="shared" si="112"/>
        <v>5.8252278874607386</v>
      </c>
      <c r="AS80" s="1">
        <f t="shared" si="112"/>
        <v>5.826100084362694</v>
      </c>
      <c r="AT80" s="1">
        <f t="shared" si="112"/>
        <v>5.8330186230890089</v>
      </c>
      <c r="AU80" s="1">
        <f t="shared" si="91"/>
        <v>5.8871256346814924</v>
      </c>
      <c r="AW80" s="1">
        <v>13000</v>
      </c>
      <c r="AX80" s="1">
        <f t="shared" si="100"/>
        <v>7.2772642180126468E-2</v>
      </c>
      <c r="AY80" s="1">
        <f t="shared" si="101"/>
        <v>4.6726643150976757E-2</v>
      </c>
      <c r="AZ80" s="1">
        <f t="shared" si="102"/>
        <v>2.6045999029149704E-2</v>
      </c>
      <c r="BA80" s="1">
        <f t="shared" si="103"/>
        <v>0.86834993938451643</v>
      </c>
      <c r="BB80" s="1">
        <f t="shared" si="104"/>
        <v>0.47964064816669316</v>
      </c>
      <c r="BC80" s="1">
        <f t="shared" si="105"/>
        <v>2.7895558896491597</v>
      </c>
      <c r="BD80" s="1">
        <f t="shared" si="106"/>
        <v>5.6224304763441184</v>
      </c>
      <c r="BE80" s="1">
        <f t="shared" si="113"/>
        <v>9.0207098858706924</v>
      </c>
      <c r="BF80" s="1">
        <f t="shared" si="113"/>
        <v>9.0207096027165932</v>
      </c>
      <c r="BG80" s="1">
        <f t="shared" si="113"/>
        <v>9.0207117984443173</v>
      </c>
      <c r="BH80" s="1">
        <f t="shared" si="113"/>
        <v>9.0206947715478201</v>
      </c>
      <c r="BI80" s="1">
        <f t="shared" si="113"/>
        <v>9.0208268043465143</v>
      </c>
      <c r="BJ80" s="1">
        <f t="shared" si="113"/>
        <v>9.0198027782059782</v>
      </c>
      <c r="BK80" s="1">
        <f t="shared" si="113"/>
        <v>9.0277333126706303</v>
      </c>
      <c r="BL80" s="1">
        <f t="shared" si="107"/>
        <v>8.9655683427058737</v>
      </c>
    </row>
    <row r="81" spans="1:64" ht="12.95" customHeight="1">
      <c r="A81" t="s">
        <v>136</v>
      </c>
      <c r="B81" s="2" t="s">
        <v>126</v>
      </c>
      <c r="C81" s="55">
        <v>50226.387999999999</v>
      </c>
      <c r="D81" s="55">
        <v>2.7E-2</v>
      </c>
      <c r="E81" s="1">
        <f t="shared" si="74"/>
        <v>-6553.0166371088835</v>
      </c>
      <c r="F81" s="226">
        <f t="shared" si="75"/>
        <v>-6553</v>
      </c>
      <c r="G81" s="1">
        <f t="shared" si="76"/>
        <v>-5.7725799997569993E-3</v>
      </c>
      <c r="I81" s="1">
        <f t="shared" si="108"/>
        <v>-5.7725799997569993E-3</v>
      </c>
      <c r="O81" s="1">
        <f t="shared" ca="1" si="77"/>
        <v>4.4050784087200937E-2</v>
      </c>
      <c r="P81" s="1">
        <f t="shared" si="78"/>
        <v>2.2199189137383529E-2</v>
      </c>
      <c r="Q81" s="271">
        <f t="shared" si="79"/>
        <v>35207.887999999999</v>
      </c>
      <c r="S81" s="2">
        <v>0.1</v>
      </c>
      <c r="W81" s="1">
        <f t="shared" si="109"/>
        <v>1.7574177296143557E-2</v>
      </c>
      <c r="Z81" s="1">
        <f t="shared" si="80"/>
        <v>-6553</v>
      </c>
      <c r="AA81" s="1">
        <f t="shared" si="81"/>
        <v>-1.1475681585170275E-3</v>
      </c>
      <c r="AB81" s="1">
        <f t="shared" si="82"/>
        <v>1.7574177296143557E-2</v>
      </c>
      <c r="AC81" s="1">
        <f t="shared" si="83"/>
        <v>-2.7971769137140529E-2</v>
      </c>
      <c r="AE81" s="1">
        <f t="shared" si="84"/>
        <v>2.1390734531609957E-6</v>
      </c>
      <c r="AF81" s="1">
        <f t="shared" si="110"/>
        <v>-2.7971769137140529E-2</v>
      </c>
      <c r="AG81" s="2"/>
      <c r="AH81" s="1">
        <f t="shared" si="85"/>
        <v>-2.3346757295900557E-2</v>
      </c>
      <c r="AI81" s="1">
        <f t="shared" si="86"/>
        <v>1.121719206536538</v>
      </c>
      <c r="AJ81" s="1">
        <f t="shared" si="87"/>
        <v>-0.32628777494142219</v>
      </c>
      <c r="AK81" s="1">
        <f t="shared" si="88"/>
        <v>-6.9676927980998879E-2</v>
      </c>
      <c r="AL81" s="1">
        <f t="shared" si="89"/>
        <v>-0.51990815318545891</v>
      </c>
      <c r="AM81" s="1">
        <f t="shared" si="90"/>
        <v>-0.26597236903676663</v>
      </c>
      <c r="AN81" s="1">
        <f t="shared" ref="AN81:AT90" si="114">$AU81+$AB$7*SIN(AO81)</f>
        <v>5.8292403159394359</v>
      </c>
      <c r="AO81" s="1">
        <f t="shared" si="114"/>
        <v>5.8292405350805296</v>
      </c>
      <c r="AP81" s="1">
        <f t="shared" si="114"/>
        <v>5.8292422736423708</v>
      </c>
      <c r="AQ81" s="1">
        <f t="shared" si="114"/>
        <v>5.8292560665178605</v>
      </c>
      <c r="AR81" s="1">
        <f t="shared" si="114"/>
        <v>5.8293654889679498</v>
      </c>
      <c r="AS81" s="1">
        <f t="shared" si="114"/>
        <v>5.8302333588224329</v>
      </c>
      <c r="AT81" s="1">
        <f t="shared" si="114"/>
        <v>5.8371038674808933</v>
      </c>
      <c r="AU81" s="1">
        <f t="shared" si="91"/>
        <v>5.8907425218026903</v>
      </c>
      <c r="AW81" s="1">
        <v>13500</v>
      </c>
      <c r="AX81" s="1">
        <f t="shared" si="100"/>
        <v>7.5668517885298228E-2</v>
      </c>
      <c r="AY81" s="1">
        <f t="shared" si="101"/>
        <v>4.5968976431187789E-2</v>
      </c>
      <c r="AZ81" s="1">
        <f t="shared" si="102"/>
        <v>2.9699541454110443E-2</v>
      </c>
      <c r="BA81" s="1">
        <f t="shared" si="103"/>
        <v>0.86565125974383539</v>
      </c>
      <c r="BB81" s="1">
        <f t="shared" si="104"/>
        <v>0.53214399019119885</v>
      </c>
      <c r="BC81" s="1">
        <f t="shared" si="105"/>
        <v>2.8504416233487642</v>
      </c>
      <c r="BD81" s="1">
        <f t="shared" si="106"/>
        <v>6.8206931769268158</v>
      </c>
      <c r="BE81" s="1">
        <f t="shared" si="113"/>
        <v>9.0902448340198241</v>
      </c>
      <c r="BF81" s="1">
        <f t="shared" si="113"/>
        <v>9.0902445542309369</v>
      </c>
      <c r="BG81" s="1">
        <f t="shared" si="113"/>
        <v>9.0902466662219208</v>
      </c>
      <c r="BH81" s="1">
        <f t="shared" si="113"/>
        <v>9.0902307237851545</v>
      </c>
      <c r="BI81" s="1">
        <f t="shared" si="113"/>
        <v>9.0903510636354898</v>
      </c>
      <c r="BJ81" s="1">
        <f t="shared" si="113"/>
        <v>9.0894425660766753</v>
      </c>
      <c r="BK81" s="1">
        <f t="shared" si="113"/>
        <v>9.0962941653854976</v>
      </c>
      <c r="BL81" s="1">
        <f t="shared" si="107"/>
        <v>9.0441963236014704</v>
      </c>
    </row>
    <row r="82" spans="1:64" ht="12.95" customHeight="1">
      <c r="A82" t="s">
        <v>139</v>
      </c>
      <c r="B82" s="2" t="s">
        <v>133</v>
      </c>
      <c r="C82" s="55">
        <v>52375.512600000002</v>
      </c>
      <c r="D82" s="55">
        <v>1E-4</v>
      </c>
      <c r="E82" s="1">
        <f t="shared" si="74"/>
        <v>-359.04098260442697</v>
      </c>
      <c r="F82" s="226">
        <f t="shared" si="75"/>
        <v>-359</v>
      </c>
      <c r="G82" s="1">
        <f t="shared" si="76"/>
        <v>-1.4219739998225123E-2</v>
      </c>
      <c r="K82" s="1">
        <f t="shared" ref="K82:K91" si="115">+G82</f>
        <v>-1.4219739998225123E-2</v>
      </c>
      <c r="O82" s="1">
        <f t="shared" ca="1" si="77"/>
        <v>3.1129470335147697E-2</v>
      </c>
      <c r="P82" s="1">
        <f t="shared" si="78"/>
        <v>4.1397915491595765E-2</v>
      </c>
      <c r="Q82" s="271">
        <f t="shared" si="79"/>
        <v>37357.012600000002</v>
      </c>
      <c r="S82" s="2">
        <v>1</v>
      </c>
      <c r="Y82" s="1">
        <f t="shared" ref="Y82:Y91" si="116">AB82</f>
        <v>4.5214921658968302E-2</v>
      </c>
      <c r="Z82" s="1">
        <f t="shared" si="80"/>
        <v>-359</v>
      </c>
      <c r="AA82" s="1">
        <f t="shared" si="81"/>
        <v>-1.803674616559766E-2</v>
      </c>
      <c r="AB82" s="1">
        <f t="shared" si="82"/>
        <v>4.5214921658968302E-2</v>
      </c>
      <c r="AC82" s="1">
        <f t="shared" si="83"/>
        <v>-5.5617655489820887E-2</v>
      </c>
      <c r="AE82" s="1">
        <f t="shared" si="84"/>
        <v>1.4569536081759986E-5</v>
      </c>
      <c r="AF82" s="1">
        <f t="shared" si="110"/>
        <v>-5.5617655489820887E-2</v>
      </c>
      <c r="AG82" s="2"/>
      <c r="AH82" s="1">
        <f t="shared" si="85"/>
        <v>-5.9434661657193424E-2</v>
      </c>
      <c r="AI82" s="1">
        <f t="shared" si="86"/>
        <v>1.1015677224848943</v>
      </c>
      <c r="AJ82" s="1">
        <f t="shared" si="87"/>
        <v>-0.99909989308555691</v>
      </c>
      <c r="AK82" s="1">
        <f t="shared" si="88"/>
        <v>9.6718339946388732E-2</v>
      </c>
      <c r="AL82" s="1">
        <f t="shared" si="89"/>
        <v>0.7609465403841984</v>
      </c>
      <c r="AM82" s="1">
        <f t="shared" si="90"/>
        <v>0.39996159648104668</v>
      </c>
      <c r="AN82" s="1">
        <f t="shared" si="114"/>
        <v>6.9517187360439214</v>
      </c>
      <c r="AO82" s="1">
        <f t="shared" si="114"/>
        <v>6.9517185933745056</v>
      </c>
      <c r="AP82" s="1">
        <f t="shared" si="114"/>
        <v>6.9517172970836114</v>
      </c>
      <c r="AQ82" s="1">
        <f t="shared" si="114"/>
        <v>6.9517055190764285</v>
      </c>
      <c r="AR82" s="1">
        <f t="shared" si="114"/>
        <v>6.9515985099578304</v>
      </c>
      <c r="AS82" s="1">
        <f t="shared" si="114"/>
        <v>6.9506266921218316</v>
      </c>
      <c r="AT82" s="1">
        <f t="shared" si="114"/>
        <v>6.941834723680171</v>
      </c>
      <c r="AU82" s="1">
        <f t="shared" si="91"/>
        <v>6.8647859491373353</v>
      </c>
      <c r="AW82" s="1">
        <v>14000</v>
      </c>
      <c r="AX82" s="1">
        <f t="shared" si="100"/>
        <v>7.8342112959910976E-2</v>
      </c>
      <c r="AY82" s="1">
        <f t="shared" si="101"/>
        <v>4.5142249167452644E-2</v>
      </c>
      <c r="AZ82" s="1">
        <f t="shared" si="102"/>
        <v>3.3199863792458324E-2</v>
      </c>
      <c r="BA82" s="1">
        <f t="shared" si="103"/>
        <v>0.86346144870794628</v>
      </c>
      <c r="BB82" s="1">
        <f t="shared" si="104"/>
        <v>0.58239659710123881</v>
      </c>
      <c r="BC82" s="1">
        <f t="shared" si="105"/>
        <v>2.9109845342566305</v>
      </c>
      <c r="BD82" s="1">
        <f t="shared" si="106"/>
        <v>8.6342527275920542</v>
      </c>
      <c r="BE82" s="1">
        <f t="shared" si="113"/>
        <v>9.1595837524403336</v>
      </c>
      <c r="BF82" s="1">
        <f t="shared" si="113"/>
        <v>9.1595834970526262</v>
      </c>
      <c r="BG82" s="1">
        <f t="shared" si="113"/>
        <v>9.1595853839437051</v>
      </c>
      <c r="BH82" s="1">
        <f t="shared" si="113"/>
        <v>9.1595714429289838</v>
      </c>
      <c r="BI82" s="1">
        <f t="shared" si="113"/>
        <v>9.1596744428019026</v>
      </c>
      <c r="BJ82" s="1">
        <f t="shared" si="113"/>
        <v>9.1589133846702602</v>
      </c>
      <c r="BK82" s="1">
        <f t="shared" si="113"/>
        <v>9.164533096423785</v>
      </c>
      <c r="BL82" s="1">
        <f t="shared" si="107"/>
        <v>9.1228243044970654</v>
      </c>
    </row>
    <row r="83" spans="1:64" ht="12.95" customHeight="1">
      <c r="A83" t="s">
        <v>139</v>
      </c>
      <c r="B83" s="2" t="s">
        <v>133</v>
      </c>
      <c r="C83" s="55">
        <v>52399.4499</v>
      </c>
      <c r="D83" s="55">
        <v>2.9999999999999997E-4</v>
      </c>
      <c r="E83" s="1">
        <f t="shared" si="74"/>
        <v>-290.05147244082099</v>
      </c>
      <c r="F83" s="226">
        <f t="shared" si="75"/>
        <v>-290</v>
      </c>
      <c r="G83" s="1">
        <f t="shared" si="76"/>
        <v>-1.7859399995359126E-2</v>
      </c>
      <c r="K83" s="1">
        <f t="shared" si="115"/>
        <v>-1.7859399995359126E-2</v>
      </c>
      <c r="O83" s="1">
        <f t="shared" ca="1" si="77"/>
        <v>3.0985529319827763E-2</v>
      </c>
      <c r="P83" s="1">
        <f t="shared" si="78"/>
        <v>4.1552097093912985E-2</v>
      </c>
      <c r="Q83" s="271">
        <f t="shared" si="79"/>
        <v>37380.9499</v>
      </c>
      <c r="S83" s="2">
        <v>1</v>
      </c>
      <c r="Y83" s="1">
        <f t="shared" si="116"/>
        <v>4.1603505788538248E-2</v>
      </c>
      <c r="Z83" s="1">
        <f t="shared" si="80"/>
        <v>-290</v>
      </c>
      <c r="AA83" s="1">
        <f t="shared" si="81"/>
        <v>-1.7910808689984389E-2</v>
      </c>
      <c r="AB83" s="1">
        <f t="shared" si="82"/>
        <v>4.1603505788538248E-2</v>
      </c>
      <c r="AC83" s="1">
        <f t="shared" si="83"/>
        <v>-5.9411497089272111E-2</v>
      </c>
      <c r="AE83" s="1">
        <f t="shared" si="84"/>
        <v>2.642853883073532E-9</v>
      </c>
      <c r="AF83" s="1">
        <f t="shared" si="110"/>
        <v>-5.9411497089272111E-2</v>
      </c>
      <c r="AG83" s="2"/>
      <c r="AH83" s="1">
        <f t="shared" si="85"/>
        <v>-5.9462905783897374E-2</v>
      </c>
      <c r="AI83" s="1">
        <f t="shared" si="86"/>
        <v>1.1002480220333768</v>
      </c>
      <c r="AJ83" s="1">
        <f t="shared" si="87"/>
        <v>-0.99843347754357359</v>
      </c>
      <c r="AK83" s="1">
        <f t="shared" si="88"/>
        <v>9.8085542314600593E-2</v>
      </c>
      <c r="AL83" s="1">
        <f t="shared" si="89"/>
        <v>0.77449534904239759</v>
      </c>
      <c r="AM83" s="1">
        <f t="shared" si="90"/>
        <v>0.40784116763268319</v>
      </c>
      <c r="AN83" s="1">
        <f t="shared" si="114"/>
        <v>6.963904019170621</v>
      </c>
      <c r="AO83" s="1">
        <f t="shared" si="114"/>
        <v>6.9639038821752388</v>
      </c>
      <c r="AP83" s="1">
        <f t="shared" si="114"/>
        <v>6.9639026252478029</v>
      </c>
      <c r="AQ83" s="1">
        <f t="shared" si="114"/>
        <v>6.9638910930459357</v>
      </c>
      <c r="AR83" s="1">
        <f t="shared" si="114"/>
        <v>6.96378529110532</v>
      </c>
      <c r="AS83" s="1">
        <f t="shared" si="114"/>
        <v>6.9628150359799932</v>
      </c>
      <c r="AT83" s="1">
        <f t="shared" si="114"/>
        <v>6.9539524332973031</v>
      </c>
      <c r="AU83" s="1">
        <f t="shared" si="91"/>
        <v>6.8756366105009281</v>
      </c>
      <c r="AW83" s="1">
        <v>14500</v>
      </c>
      <c r="AX83" s="1">
        <f t="shared" si="100"/>
        <v>8.0779798146812271E-2</v>
      </c>
      <c r="AY83" s="1">
        <f t="shared" si="101"/>
        <v>4.4246461359771325E-2</v>
      </c>
      <c r="AZ83" s="1">
        <f t="shared" si="102"/>
        <v>3.6533336787040946E-2</v>
      </c>
      <c r="BA83" s="1">
        <f t="shared" si="103"/>
        <v>0.86177839493431474</v>
      </c>
      <c r="BB83" s="1">
        <f t="shared" si="104"/>
        <v>0.63030481619887524</v>
      </c>
      <c r="BC83" s="1">
        <f t="shared" si="105"/>
        <v>2.9712565346348296</v>
      </c>
      <c r="BD83" s="1">
        <f t="shared" si="106"/>
        <v>11.71308786390461</v>
      </c>
      <c r="BE83" s="1">
        <f t="shared" si="113"/>
        <v>9.2287673681006162</v>
      </c>
      <c r="BF83" s="1">
        <f t="shared" si="113"/>
        <v>9.2287671580386199</v>
      </c>
      <c r="BG83" s="1">
        <f t="shared" si="113"/>
        <v>9.2287686850322199</v>
      </c>
      <c r="BH83" s="1">
        <f t="shared" si="113"/>
        <v>9.2287575849203485</v>
      </c>
      <c r="BI83" s="1">
        <f t="shared" si="113"/>
        <v>9.228838273950343</v>
      </c>
      <c r="BJ83" s="1">
        <f t="shared" si="113"/>
        <v>9.2282516990673553</v>
      </c>
      <c r="BK83" s="1">
        <f t="shared" si="113"/>
        <v>9.2325143015416646</v>
      </c>
      <c r="BL83" s="1">
        <f t="shared" si="107"/>
        <v>9.2014522853926621</v>
      </c>
    </row>
    <row r="84" spans="1:64" ht="12.95" customHeight="1">
      <c r="A84" t="s">
        <v>139</v>
      </c>
      <c r="B84" s="2" t="s">
        <v>133</v>
      </c>
      <c r="C84" s="55">
        <v>52440.396999999997</v>
      </c>
      <c r="D84" s="55">
        <v>2.0000000000000001E-4</v>
      </c>
      <c r="E84" s="1">
        <f t="shared" si="74"/>
        <v>-172.0381471443053</v>
      </c>
      <c r="F84" s="226">
        <f t="shared" si="75"/>
        <v>-172</v>
      </c>
      <c r="G84" s="1">
        <f t="shared" si="76"/>
        <v>-1.3235919999715406E-2</v>
      </c>
      <c r="K84" s="1">
        <f t="shared" si="115"/>
        <v>-1.3235919999715406E-2</v>
      </c>
      <c r="O84" s="1">
        <f t="shared" ca="1" si="77"/>
        <v>3.0739369322613962E-2</v>
      </c>
      <c r="P84" s="1">
        <f t="shared" si="78"/>
        <v>4.1812722199109746E-2</v>
      </c>
      <c r="Q84" s="271">
        <f t="shared" si="79"/>
        <v>37421.896999999997</v>
      </c>
      <c r="S84" s="2">
        <v>1</v>
      </c>
      <c r="Y84" s="1">
        <f t="shared" si="116"/>
        <v>4.6254801132719001E-2</v>
      </c>
      <c r="Z84" s="1">
        <f t="shared" si="80"/>
        <v>-172</v>
      </c>
      <c r="AA84" s="1">
        <f t="shared" si="81"/>
        <v>-1.7677998933324661E-2</v>
      </c>
      <c r="AB84" s="1">
        <f t="shared" si="82"/>
        <v>4.6254801132719001E-2</v>
      </c>
      <c r="AC84" s="1">
        <f t="shared" si="83"/>
        <v>-5.5048642198825153E-2</v>
      </c>
      <c r="AE84" s="1">
        <f t="shared" si="84"/>
        <v>1.9732065252415132E-5</v>
      </c>
      <c r="AF84" s="1">
        <f t="shared" si="110"/>
        <v>-5.5048642198825153E-2</v>
      </c>
      <c r="AG84" s="2"/>
      <c r="AH84" s="1">
        <f t="shared" si="85"/>
        <v>-5.9490721132434407E-2</v>
      </c>
      <c r="AI84" s="1">
        <f t="shared" si="86"/>
        <v>1.0979562457772114</v>
      </c>
      <c r="AJ84" s="1">
        <f t="shared" si="87"/>
        <v>-0.99687516133289999</v>
      </c>
      <c r="AK84" s="1">
        <f t="shared" si="88"/>
        <v>0.10037436647863959</v>
      </c>
      <c r="AL84" s="1">
        <f t="shared" si="89"/>
        <v>0.79758993179643167</v>
      </c>
      <c r="AM84" s="1">
        <f t="shared" si="90"/>
        <v>0.42137350247324074</v>
      </c>
      <c r="AN84" s="1">
        <f t="shared" si="114"/>
        <v>6.9847084833630175</v>
      </c>
      <c r="AO84" s="1">
        <f t="shared" si="114"/>
        <v>6.984708356069552</v>
      </c>
      <c r="AP84" s="1">
        <f t="shared" si="114"/>
        <v>6.9847071678819379</v>
      </c>
      <c r="AQ84" s="1">
        <f t="shared" si="114"/>
        <v>6.9846960771124698</v>
      </c>
      <c r="AR84" s="1">
        <f t="shared" si="114"/>
        <v>6.9845925587698474</v>
      </c>
      <c r="AS84" s="1">
        <f t="shared" si="114"/>
        <v>6.9836267816541246</v>
      </c>
      <c r="AT84" s="1">
        <f t="shared" si="114"/>
        <v>6.9746540241819925</v>
      </c>
      <c r="AU84" s="1">
        <f t="shared" si="91"/>
        <v>6.894192813992289</v>
      </c>
      <c r="AW84" s="1">
        <v>15000</v>
      </c>
      <c r="AX84" s="1">
        <f t="shared" si="100"/>
        <v>8.296854537560959E-2</v>
      </c>
      <c r="AY84" s="1">
        <f t="shared" si="101"/>
        <v>4.3281613008143822E-2</v>
      </c>
      <c r="AZ84" s="1">
        <f t="shared" si="102"/>
        <v>3.9686932367465767E-2</v>
      </c>
      <c r="BA84" s="1">
        <f t="shared" si="103"/>
        <v>0.86060038866354716</v>
      </c>
      <c r="BB84" s="1">
        <f t="shared" si="104"/>
        <v>0.67577679263187962</v>
      </c>
      <c r="BC84" s="1">
        <f t="shared" si="105"/>
        <v>3.0313287916826668</v>
      </c>
      <c r="BD84" s="1">
        <f t="shared" si="106"/>
        <v>18.119927975551231</v>
      </c>
      <c r="BE84" s="1">
        <f t="shared" si="113"/>
        <v>9.297836254591564</v>
      </c>
      <c r="BF84" s="1">
        <f t="shared" si="113"/>
        <v>9.2978361080873952</v>
      </c>
      <c r="BG84" s="1">
        <f t="shared" si="113"/>
        <v>9.2978371611435264</v>
      </c>
      <c r="BH84" s="1">
        <f t="shared" si="113"/>
        <v>9.2978295918867229</v>
      </c>
      <c r="BI84" s="1">
        <f t="shared" si="113"/>
        <v>9.29788399874659</v>
      </c>
      <c r="BJ84" s="1">
        <f t="shared" si="113"/>
        <v>9.2974929207154595</v>
      </c>
      <c r="BK84" s="1">
        <f t="shared" si="113"/>
        <v>9.3003035690288467</v>
      </c>
      <c r="BL84" s="1">
        <f t="shared" si="107"/>
        <v>9.2800802662882589</v>
      </c>
    </row>
    <row r="85" spans="1:64" ht="12.95" customHeight="1">
      <c r="A85" t="s">
        <v>139</v>
      </c>
      <c r="B85" s="2" t="s">
        <v>126</v>
      </c>
      <c r="C85" s="55">
        <v>52443.344299999997</v>
      </c>
      <c r="D85" s="55">
        <v>2.9999999999999997E-4</v>
      </c>
      <c r="E85" s="1">
        <f t="shared" ref="E85:E118" si="117">+(C85-C$7)/C$8</f>
        <v>-163.54375624369405</v>
      </c>
      <c r="F85" s="226">
        <f t="shared" ref="F85:F116" si="118">ROUND(2*E85,0)/2</f>
        <v>-163.5</v>
      </c>
      <c r="G85" s="1">
        <f t="shared" ref="G85:G116" si="119">+C85-(C$7+F85*C$8)</f>
        <v>-1.5182110000750981E-2</v>
      </c>
      <c r="K85" s="1">
        <f t="shared" si="115"/>
        <v>-1.5182110000750981E-2</v>
      </c>
      <c r="O85" s="1">
        <f t="shared" ref="O85:O118" ca="1" si="120">+C$11+C$12*$F85</f>
        <v>3.0721637458407884E-2</v>
      </c>
      <c r="P85" s="1">
        <f t="shared" ref="P85:P118" si="121">+D$11+D$12*F85+D$13*F85^2</f>
        <v>4.1831347526733488E-2</v>
      </c>
      <c r="Q85" s="271">
        <f t="shared" ref="Q85:Q118" si="122">+C85-15018.5</f>
        <v>37424.844299999997</v>
      </c>
      <c r="S85" s="2">
        <v>1</v>
      </c>
      <c r="Y85" s="1">
        <f t="shared" si="116"/>
        <v>4.4309619623703327E-2</v>
      </c>
      <c r="Z85" s="1">
        <f t="shared" ref="Z85:Z118" si="123">F85</f>
        <v>-163.5</v>
      </c>
      <c r="AA85" s="1">
        <f t="shared" ref="AA85:AA116" si="124">AB$3+AB$4*Z85+AB$5*Z85^2+AH85</f>
        <v>-1.766038209772082E-2</v>
      </c>
      <c r="AB85" s="1">
        <f t="shared" ref="AB85:AB118" si="125">G85-AH85</f>
        <v>4.4309619623703327E-2</v>
      </c>
      <c r="AC85" s="1">
        <f t="shared" ref="AC85:AC118" si="126">+G85-P85</f>
        <v>-5.7013457527484469E-2</v>
      </c>
      <c r="AE85" s="1">
        <f t="shared" ref="AE85:AE118" si="127">+(G85-AA85)^2*S85</f>
        <v>6.1418325866192807E-6</v>
      </c>
      <c r="AF85" s="1">
        <f t="shared" si="110"/>
        <v>-5.7013457527484469E-2</v>
      </c>
      <c r="AG85" s="2"/>
      <c r="AH85" s="1">
        <f t="shared" ref="AH85:AH116" si="128">$AB$6*($AB$11/AI85*AJ85+$AB$12)</f>
        <v>-5.9491729624454308E-2</v>
      </c>
      <c r="AI85" s="1">
        <f t="shared" ref="AI85:AI118" si="129">1+$AB$7*COS(AL85)</f>
        <v>1.0977895032885598</v>
      </c>
      <c r="AJ85" s="1">
        <f t="shared" ref="AJ85:AJ118" si="130">SIN(AL85+RADIANS($AB$9))</f>
        <v>-0.99674267043056308</v>
      </c>
      <c r="AK85" s="1">
        <f t="shared" ref="AK85:AK116" si="131">$AB$7*SIN(AL85)</f>
        <v>0.10053682200731452</v>
      </c>
      <c r="AL85" s="1">
        <f t="shared" ref="AL85:AL116" si="132">2*ATAN(AM85)</f>
        <v>0.79924979406318597</v>
      </c>
      <c r="AM85" s="1">
        <f t="shared" ref="AM85:AM116" si="133">SQRT((1+$AB$7)/(1-$AB$7))*TAN(AN85/2)</f>
        <v>0.42235113466386764</v>
      </c>
      <c r="AN85" s="1">
        <f t="shared" si="114"/>
        <v>6.9862054290333955</v>
      </c>
      <c r="AO85" s="1">
        <f t="shared" si="114"/>
        <v>6.9862053024367983</v>
      </c>
      <c r="AP85" s="1">
        <f t="shared" si="114"/>
        <v>6.9862041192561541</v>
      </c>
      <c r="AQ85" s="1">
        <f t="shared" si="114"/>
        <v>6.986193061224518</v>
      </c>
      <c r="AR85" s="1">
        <f t="shared" si="114"/>
        <v>6.9860897176334005</v>
      </c>
      <c r="AS85" s="1">
        <f t="shared" si="114"/>
        <v>6.9851243499655871</v>
      </c>
      <c r="AT85" s="1">
        <f t="shared" si="114"/>
        <v>6.9761441795244661</v>
      </c>
      <c r="AU85" s="1">
        <f t="shared" ref="AU85:AU118" si="134">RADIANS($AB$9)+$AB$18*(F85-AB$15)</f>
        <v>6.8955294896675134</v>
      </c>
      <c r="AW85" s="1">
        <v>15500</v>
      </c>
      <c r="AX85" s="1">
        <f t="shared" si="100"/>
        <v>8.4895899417336149E-2</v>
      </c>
      <c r="AY85" s="1">
        <f t="shared" si="101"/>
        <v>4.2247704112570131E-2</v>
      </c>
      <c r="AZ85" s="1">
        <f t="shared" si="102"/>
        <v>4.2648195304766018E-2</v>
      </c>
      <c r="BA85" s="1">
        <f t="shared" si="103"/>
        <v>0.85992618899005502</v>
      </c>
      <c r="BB85" s="1">
        <f t="shared" si="104"/>
        <v>0.71872106224070353</v>
      </c>
      <c r="BC85" s="1">
        <f t="shared" si="105"/>
        <v>3.0912719149140875</v>
      </c>
      <c r="BD85" s="1">
        <f t="shared" si="106"/>
        <v>39.736657397213428</v>
      </c>
      <c r="BE85" s="1">
        <f t="shared" si="113"/>
        <v>9.3668308671640332</v>
      </c>
      <c r="BF85" s="1">
        <f t="shared" si="113"/>
        <v>9.3668307974088005</v>
      </c>
      <c r="BG85" s="1">
        <f t="shared" si="113"/>
        <v>9.3668312956037436</v>
      </c>
      <c r="BH85" s="1">
        <f t="shared" si="113"/>
        <v>9.3668277374732103</v>
      </c>
      <c r="BI85" s="1">
        <f t="shared" si="113"/>
        <v>9.3668531497842853</v>
      </c>
      <c r="BJ85" s="1">
        <f t="shared" si="113"/>
        <v>9.3666716532163381</v>
      </c>
      <c r="BK85" s="1">
        <f t="shared" si="113"/>
        <v>9.3679678731912279</v>
      </c>
      <c r="BL85" s="1">
        <f t="shared" si="107"/>
        <v>9.3587082471838556</v>
      </c>
    </row>
    <row r="86" spans="1:64" ht="12.95" customHeight="1">
      <c r="A86" t="s">
        <v>139</v>
      </c>
      <c r="B86" s="2" t="s">
        <v>126</v>
      </c>
      <c r="C86" s="55">
        <v>52460.346400000002</v>
      </c>
      <c r="D86" s="55">
        <v>2.0000000000000001E-4</v>
      </c>
      <c r="E86" s="1">
        <f t="shared" si="117"/>
        <v>-114.54213322217076</v>
      </c>
      <c r="F86" s="226">
        <f t="shared" si="118"/>
        <v>-114.5</v>
      </c>
      <c r="G86" s="1">
        <f t="shared" si="119"/>
        <v>-1.4618969995353837E-2</v>
      </c>
      <c r="K86" s="1">
        <f t="shared" si="115"/>
        <v>-1.4618969995353837E-2</v>
      </c>
      <c r="O86" s="1">
        <f t="shared" ca="1" si="120"/>
        <v>3.0619418476514015E-2</v>
      </c>
      <c r="P86" s="1">
        <f t="shared" si="121"/>
        <v>4.1938327906281672E-2</v>
      </c>
      <c r="Q86" s="271">
        <f t="shared" si="122"/>
        <v>37441.846400000002</v>
      </c>
      <c r="S86" s="2">
        <v>1</v>
      </c>
      <c r="Y86" s="1">
        <f t="shared" si="116"/>
        <v>4.487597337229058E-2</v>
      </c>
      <c r="Z86" s="1">
        <f t="shared" si="123"/>
        <v>-114.5</v>
      </c>
      <c r="AA86" s="1">
        <f t="shared" si="124"/>
        <v>-1.7556615461362744E-2</v>
      </c>
      <c r="AB86" s="1">
        <f t="shared" si="125"/>
        <v>4.487597337229058E-2</v>
      </c>
      <c r="AC86" s="1">
        <f t="shared" si="126"/>
        <v>-5.6557297901635509E-2</v>
      </c>
      <c r="AE86" s="1">
        <f t="shared" si="127"/>
        <v>8.6297608839626932E-6</v>
      </c>
      <c r="AF86" s="1">
        <f t="shared" si="110"/>
        <v>-5.6557297901635509E-2</v>
      </c>
      <c r="AG86" s="2"/>
      <c r="AH86" s="1">
        <f t="shared" si="128"/>
        <v>-5.9494943367644416E-2</v>
      </c>
      <c r="AI86" s="1">
        <f t="shared" si="129"/>
        <v>1.0968240427704925</v>
      </c>
      <c r="AJ86" s="1">
        <f t="shared" si="130"/>
        <v>-0.99592625423541103</v>
      </c>
      <c r="AK86" s="1">
        <f t="shared" si="131"/>
        <v>0.10146696149156893</v>
      </c>
      <c r="AL86" s="1">
        <f t="shared" si="132"/>
        <v>0.80880855727207257</v>
      </c>
      <c r="AM86" s="1">
        <f t="shared" si="133"/>
        <v>0.42799449919434468</v>
      </c>
      <c r="AN86" s="1">
        <f t="shared" si="114"/>
        <v>6.9948304354619921</v>
      </c>
      <c r="AO86" s="1">
        <f t="shared" si="114"/>
        <v>6.9948303128730664</v>
      </c>
      <c r="AP86" s="1">
        <f t="shared" si="114"/>
        <v>6.9948291586690452</v>
      </c>
      <c r="AQ86" s="1">
        <f t="shared" si="114"/>
        <v>6.9948182916187838</v>
      </c>
      <c r="AR86" s="1">
        <f t="shared" si="114"/>
        <v>6.9947159812674711</v>
      </c>
      <c r="AS86" s="1">
        <f t="shared" si="114"/>
        <v>6.993753198807676</v>
      </c>
      <c r="AT86" s="1">
        <f t="shared" si="114"/>
        <v>6.9847316698947557</v>
      </c>
      <c r="AU86" s="1">
        <f t="shared" si="134"/>
        <v>6.9032350317952815</v>
      </c>
      <c r="AW86" s="1">
        <v>16000</v>
      </c>
      <c r="AX86" s="1">
        <f t="shared" si="100"/>
        <v>8.6549953916463807E-2</v>
      </c>
      <c r="AY86" s="1">
        <f t="shared" si="101"/>
        <v>4.114473467305025E-2</v>
      </c>
      <c r="AZ86" s="1">
        <f t="shared" si="102"/>
        <v>4.5405219243413564E-2</v>
      </c>
      <c r="BA86" s="1">
        <f t="shared" si="103"/>
        <v>0.85975506953821912</v>
      </c>
      <c r="BB86" s="1">
        <f t="shared" si="104"/>
        <v>0.75904527496101859</v>
      </c>
      <c r="BC86" s="1">
        <f t="shared" si="105"/>
        <v>-3.132029157571707</v>
      </c>
      <c r="BD86" s="1">
        <f t="shared" si="106"/>
        <v>-209.12695031033792</v>
      </c>
      <c r="BE86" s="1">
        <f t="shared" si="113"/>
        <v>9.4357915822163712</v>
      </c>
      <c r="BF86" s="1">
        <f t="shared" si="113"/>
        <v>9.4357915956164256</v>
      </c>
      <c r="BG86" s="1">
        <f t="shared" si="113"/>
        <v>9.4357915000674897</v>
      </c>
      <c r="BH86" s="1">
        <f t="shared" si="113"/>
        <v>9.4357921813781225</v>
      </c>
      <c r="BI86" s="1">
        <f t="shared" si="113"/>
        <v>9.4357873233003122</v>
      </c>
      <c r="BJ86" s="1">
        <f t="shared" si="113"/>
        <v>9.4358219637752168</v>
      </c>
      <c r="BK86" s="1">
        <f t="shared" si="113"/>
        <v>9.4355749605049528</v>
      </c>
      <c r="BL86" s="1">
        <f t="shared" si="107"/>
        <v>9.4373362280794524</v>
      </c>
    </row>
    <row r="87" spans="1:64" ht="12.95" customHeight="1">
      <c r="A87" t="s">
        <v>139</v>
      </c>
      <c r="B87" s="2" t="s">
        <v>133</v>
      </c>
      <c r="C87" s="55">
        <v>52464.336600000002</v>
      </c>
      <c r="D87" s="55">
        <v>2.9999999999999997E-4</v>
      </c>
      <c r="E87" s="1">
        <f t="shared" si="117"/>
        <v>-103.04200816818143</v>
      </c>
      <c r="F87" s="226">
        <f t="shared" si="118"/>
        <v>-103</v>
      </c>
      <c r="G87" s="1">
        <f t="shared" si="119"/>
        <v>-1.4575579996744636E-2</v>
      </c>
      <c r="K87" s="1">
        <f t="shared" si="115"/>
        <v>-1.4575579996744636E-2</v>
      </c>
      <c r="O87" s="1">
        <f t="shared" ca="1" si="120"/>
        <v>3.0595428307294028E-2</v>
      </c>
      <c r="P87" s="1">
        <f t="shared" si="121"/>
        <v>4.1963339448632814E-2</v>
      </c>
      <c r="Q87" s="271">
        <f t="shared" si="122"/>
        <v>37445.836600000002</v>
      </c>
      <c r="S87" s="2">
        <v>1</v>
      </c>
      <c r="Y87" s="1">
        <f t="shared" si="116"/>
        <v>4.491947637374049E-2</v>
      </c>
      <c r="Z87" s="1">
        <f t="shared" si="123"/>
        <v>-103</v>
      </c>
      <c r="AA87" s="1">
        <f t="shared" si="124"/>
        <v>-1.7531716921852313E-2</v>
      </c>
      <c r="AB87" s="1">
        <f t="shared" si="125"/>
        <v>4.491947637374049E-2</v>
      </c>
      <c r="AC87" s="1">
        <f t="shared" si="126"/>
        <v>-5.653891944537745E-2</v>
      </c>
      <c r="AE87" s="1">
        <f t="shared" si="127"/>
        <v>8.7387455199850658E-6</v>
      </c>
      <c r="AF87" s="1">
        <f t="shared" si="110"/>
        <v>-5.653891944537745E-2</v>
      </c>
      <c r="AG87" s="2"/>
      <c r="AH87" s="1">
        <f t="shared" si="128"/>
        <v>-5.9495056370485126E-2</v>
      </c>
      <c r="AI87" s="1">
        <f t="shared" si="129"/>
        <v>1.0965964182468246</v>
      </c>
      <c r="AJ87" s="1">
        <f t="shared" si="130"/>
        <v>-0.9957216846432192</v>
      </c>
      <c r="AK87" s="1">
        <f t="shared" si="131"/>
        <v>0.10168368362052105</v>
      </c>
      <c r="AL87" s="1">
        <f t="shared" si="132"/>
        <v>0.81104949948798122</v>
      </c>
      <c r="AM87" s="1">
        <f t="shared" si="133"/>
        <v>0.42932085402159509</v>
      </c>
      <c r="AN87" s="1">
        <f t="shared" si="114"/>
        <v>6.9968535701578407</v>
      </c>
      <c r="AO87" s="1">
        <f t="shared" si="114"/>
        <v>6.9968534485067213</v>
      </c>
      <c r="AP87" s="1">
        <f t="shared" si="114"/>
        <v>6.996852301128146</v>
      </c>
      <c r="AQ87" s="1">
        <f t="shared" si="114"/>
        <v>6.9968414794375819</v>
      </c>
      <c r="AR87" s="1">
        <f t="shared" si="114"/>
        <v>6.9967394178633091</v>
      </c>
      <c r="AS87" s="1">
        <f t="shared" si="114"/>
        <v>6.9957772973776358</v>
      </c>
      <c r="AT87" s="1">
        <f t="shared" si="114"/>
        <v>6.9867464021457923</v>
      </c>
      <c r="AU87" s="1">
        <f t="shared" si="134"/>
        <v>6.90504347535588</v>
      </c>
      <c r="AW87" s="1">
        <v>16500</v>
      </c>
      <c r="AX87" s="1">
        <f t="shared" si="100"/>
        <v>8.7919332197323341E-2</v>
      </c>
      <c r="AY87" s="1">
        <f t="shared" si="101"/>
        <v>3.9972704689584193E-2</v>
      </c>
      <c r="AZ87" s="1">
        <f t="shared" si="102"/>
        <v>4.7946627507739141E-2</v>
      </c>
      <c r="BA87" s="1">
        <f t="shared" si="103"/>
        <v>0.86008684408519032</v>
      </c>
      <c r="BB87" s="1">
        <f t="shared" si="104"/>
        <v>0.79665503589741637</v>
      </c>
      <c r="BC87" s="1">
        <f t="shared" si="105"/>
        <v>-3.0721337331872207</v>
      </c>
      <c r="BD87" s="1">
        <f t="shared" si="106"/>
        <v>-28.782420364135554</v>
      </c>
      <c r="BE87" s="1">
        <f t="shared" si="113"/>
        <v>9.5047587395811934</v>
      </c>
      <c r="BF87" s="1">
        <f t="shared" si="113"/>
        <v>9.5047588348998264</v>
      </c>
      <c r="BG87" s="1">
        <f t="shared" si="113"/>
        <v>9.5047581530930394</v>
      </c>
      <c r="BH87" s="1">
        <f t="shared" si="113"/>
        <v>9.5047630300049395</v>
      </c>
      <c r="BI87" s="1">
        <f t="shared" si="113"/>
        <v>9.5047281458683273</v>
      </c>
      <c r="BJ87" s="1">
        <f t="shared" si="113"/>
        <v>9.5049776712827789</v>
      </c>
      <c r="BK87" s="1">
        <f t="shared" si="113"/>
        <v>9.5031929309990737</v>
      </c>
      <c r="BL87" s="1">
        <f t="shared" si="107"/>
        <v>9.5159642089750474</v>
      </c>
    </row>
    <row r="88" spans="1:64" ht="12.95" customHeight="1">
      <c r="A88" t="s">
        <v>140</v>
      </c>
      <c r="B88" s="2" t="s">
        <v>126</v>
      </c>
      <c r="C88" s="55">
        <v>52761.340100000001</v>
      </c>
      <c r="D88" s="55">
        <v>8.0000000000000004E-4</v>
      </c>
      <c r="E88" s="1">
        <f t="shared" si="117"/>
        <v>752.94951894132407</v>
      </c>
      <c r="F88" s="226">
        <f t="shared" si="118"/>
        <v>753</v>
      </c>
      <c r="G88" s="1">
        <f t="shared" si="119"/>
        <v>-1.751541999692563E-2</v>
      </c>
      <c r="K88" s="1">
        <f t="shared" si="115"/>
        <v>-1.751541999692563E-2</v>
      </c>
      <c r="O88" s="1">
        <f t="shared" ca="1" si="120"/>
        <v>2.8809725276658319E-2</v>
      </c>
      <c r="P88" s="1">
        <f t="shared" si="121"/>
        <v>4.3722502208801181E-2</v>
      </c>
      <c r="Q88" s="271">
        <f t="shared" si="122"/>
        <v>37742.840100000001</v>
      </c>
      <c r="S88" s="2">
        <v>1</v>
      </c>
      <c r="Y88" s="1">
        <f t="shared" si="116"/>
        <v>4.1316546071601859E-2</v>
      </c>
      <c r="Z88" s="1">
        <f t="shared" si="123"/>
        <v>753</v>
      </c>
      <c r="AA88" s="1">
        <f t="shared" si="124"/>
        <v>-1.5109463859726308E-2</v>
      </c>
      <c r="AB88" s="1">
        <f t="shared" si="125"/>
        <v>4.1316546071601859E-2</v>
      </c>
      <c r="AC88" s="1">
        <f t="shared" si="126"/>
        <v>-6.1237922205726811E-2</v>
      </c>
      <c r="AE88" s="1">
        <f t="shared" si="127"/>
        <v>5.7886249341270829E-6</v>
      </c>
      <c r="AF88" s="1">
        <f t="shared" si="110"/>
        <v>-6.1237922205726811E-2</v>
      </c>
      <c r="AG88" s="2"/>
      <c r="AH88" s="1">
        <f t="shared" si="128"/>
        <v>-5.8831966068527489E-2</v>
      </c>
      <c r="AI88" s="1">
        <f t="shared" si="129"/>
        <v>1.0786866152147832</v>
      </c>
      <c r="AJ88" s="1">
        <f t="shared" si="130"/>
        <v>-0.96724824564514222</v>
      </c>
      <c r="AK88" s="1">
        <f t="shared" si="131"/>
        <v>0.11609847595379695</v>
      </c>
      <c r="AL88" s="1">
        <f t="shared" si="132"/>
        <v>0.97515469216705575</v>
      </c>
      <c r="AM88" s="1">
        <f t="shared" si="133"/>
        <v>0.53028025060868078</v>
      </c>
      <c r="AN88" s="1">
        <f t="shared" si="114"/>
        <v>7.1462202329882141</v>
      </c>
      <c r="AO88" s="1">
        <f t="shared" si="114"/>
        <v>7.1462201735786905</v>
      </c>
      <c r="AP88" s="1">
        <f t="shared" si="114"/>
        <v>7.1462195220318465</v>
      </c>
      <c r="AQ88" s="1">
        <f t="shared" si="114"/>
        <v>7.146212376521615</v>
      </c>
      <c r="AR88" s="1">
        <f t="shared" si="114"/>
        <v>7.1461340156700786</v>
      </c>
      <c r="AS88" s="1">
        <f t="shared" si="114"/>
        <v>7.1452751458463144</v>
      </c>
      <c r="AT88" s="1">
        <f t="shared" si="114"/>
        <v>7.1359172047049659</v>
      </c>
      <c r="AU88" s="1">
        <f t="shared" si="134"/>
        <v>7.0396545786491416</v>
      </c>
      <c r="AW88" s="1">
        <v>17000</v>
      </c>
      <c r="AX88" s="1">
        <f t="shared" si="100"/>
        <v>8.8993173242525689E-2</v>
      </c>
      <c r="AY88" s="1">
        <f t="shared" si="101"/>
        <v>3.8731614162171968E-2</v>
      </c>
      <c r="AZ88" s="1">
        <f t="shared" si="102"/>
        <v>5.0261559080353721E-2</v>
      </c>
      <c r="BA88" s="1">
        <f t="shared" si="103"/>
        <v>0.86092187300436418</v>
      </c>
      <c r="BB88" s="1">
        <f t="shared" si="104"/>
        <v>0.83145285406140146</v>
      </c>
      <c r="BC88" s="1">
        <f t="shared" si="105"/>
        <v>-3.0121570090961947</v>
      </c>
      <c r="BD88" s="1">
        <f t="shared" si="106"/>
        <v>-15.430115587436743</v>
      </c>
      <c r="BE88" s="1">
        <f t="shared" ref="BE88:BK93" si="135">$BL88+$AB$7*SIN(BF88)</f>
        <v>9.5737726860682937</v>
      </c>
      <c r="BF88" s="1">
        <f t="shared" si="135"/>
        <v>9.5737728545919687</v>
      </c>
      <c r="BG88" s="1">
        <f t="shared" si="135"/>
        <v>9.5737716395470134</v>
      </c>
      <c r="BH88" s="1">
        <f t="shared" si="135"/>
        <v>9.5737803999486655</v>
      </c>
      <c r="BI88" s="1">
        <f t="shared" si="135"/>
        <v>9.5737172382331881</v>
      </c>
      <c r="BJ88" s="1">
        <f t="shared" si="135"/>
        <v>9.5741726419920923</v>
      </c>
      <c r="BK88" s="1">
        <f t="shared" si="135"/>
        <v>9.5708898174535744</v>
      </c>
      <c r="BL88" s="1">
        <f t="shared" si="107"/>
        <v>9.5945921898706441</v>
      </c>
    </row>
    <row r="89" spans="1:64" ht="12.95" customHeight="1">
      <c r="A89" t="s">
        <v>140</v>
      </c>
      <c r="B89" s="2" t="s">
        <v>133</v>
      </c>
      <c r="C89" s="55">
        <v>52761.518499999998</v>
      </c>
      <c r="D89" s="55">
        <v>1.1000000000000001E-3</v>
      </c>
      <c r="E89" s="1">
        <f t="shared" si="117"/>
        <v>753.46368422366515</v>
      </c>
      <c r="F89" s="1">
        <f t="shared" si="118"/>
        <v>753.5</v>
      </c>
      <c r="G89" s="1">
        <f t="shared" si="119"/>
        <v>-1.2600490001204889E-2</v>
      </c>
      <c r="K89" s="1">
        <f t="shared" si="115"/>
        <v>-1.2600490001204889E-2</v>
      </c>
      <c r="O89" s="1">
        <f t="shared" ca="1" si="120"/>
        <v>2.8808682225822668E-2</v>
      </c>
      <c r="P89" s="1">
        <f t="shared" si="121"/>
        <v>4.372347060678651E-2</v>
      </c>
      <c r="Q89" s="271">
        <f t="shared" si="122"/>
        <v>37743.018499999998</v>
      </c>
      <c r="S89" s="2">
        <v>1</v>
      </c>
      <c r="Y89" s="1">
        <f t="shared" si="116"/>
        <v>4.6230709498331156E-2</v>
      </c>
      <c r="Z89" s="1">
        <f t="shared" si="123"/>
        <v>753.5</v>
      </c>
      <c r="AA89" s="1">
        <f t="shared" si="124"/>
        <v>-1.5107728892749535E-2</v>
      </c>
      <c r="AB89" s="1">
        <f t="shared" si="125"/>
        <v>4.6230709498331156E-2</v>
      </c>
      <c r="AC89" s="1">
        <f t="shared" si="126"/>
        <v>-5.63239606079914E-2</v>
      </c>
      <c r="AE89" s="1">
        <f t="shared" si="127"/>
        <v>6.2862468592740227E-6</v>
      </c>
      <c r="AF89" s="1">
        <f t="shared" si="110"/>
        <v>-5.63239606079914E-2</v>
      </c>
      <c r="AG89" s="2"/>
      <c r="AH89" s="1">
        <f t="shared" si="128"/>
        <v>-5.8831199499536045E-2</v>
      </c>
      <c r="AI89" s="1">
        <f t="shared" si="129"/>
        <v>1.0786756719840147</v>
      </c>
      <c r="AJ89" s="1">
        <f t="shared" si="130"/>
        <v>-0.96722431634374817</v>
      </c>
      <c r="AK89" s="1">
        <f t="shared" si="131"/>
        <v>0.11610589205814427</v>
      </c>
      <c r="AL89" s="1">
        <f t="shared" si="132"/>
        <v>0.97524894733420975</v>
      </c>
      <c r="AM89" s="1">
        <f t="shared" si="133"/>
        <v>0.53034063184319369</v>
      </c>
      <c r="AN89" s="1">
        <f t="shared" si="114"/>
        <v>7.1463067493265235</v>
      </c>
      <c r="AO89" s="1">
        <f t="shared" si="114"/>
        <v>7.1463066899471261</v>
      </c>
      <c r="AP89" s="1">
        <f t="shared" si="114"/>
        <v>7.1463060386648136</v>
      </c>
      <c r="AQ89" s="1">
        <f t="shared" si="114"/>
        <v>7.1462988953333886</v>
      </c>
      <c r="AR89" s="1">
        <f t="shared" si="114"/>
        <v>7.1462205504534726</v>
      </c>
      <c r="AS89" s="1">
        <f t="shared" si="114"/>
        <v>7.1453617688767945</v>
      </c>
      <c r="AT89" s="1">
        <f t="shared" si="114"/>
        <v>7.1360038524216645</v>
      </c>
      <c r="AU89" s="1">
        <f t="shared" si="134"/>
        <v>7.0397332066300375</v>
      </c>
      <c r="AW89" s="1">
        <v>17500</v>
      </c>
      <c r="AX89" s="1">
        <f t="shared" si="100"/>
        <v>8.9761123258337114E-2</v>
      </c>
      <c r="AY89" s="1">
        <f t="shared" si="101"/>
        <v>3.7421463090813553E-2</v>
      </c>
      <c r="AZ89" s="1">
        <f t="shared" si="102"/>
        <v>5.2339660167523561E-2</v>
      </c>
      <c r="BA89" s="1">
        <f t="shared" si="103"/>
        <v>0.8622610507504197</v>
      </c>
      <c r="BB89" s="1">
        <f t="shared" si="104"/>
        <v>0.86333719196282199</v>
      </c>
      <c r="BC89" s="1">
        <f t="shared" si="105"/>
        <v>-2.9520286449690389</v>
      </c>
      <c r="BD89" s="1">
        <f t="shared" si="106"/>
        <v>-10.5189130519089</v>
      </c>
      <c r="BE89" s="1">
        <f t="shared" si="135"/>
        <v>9.6428738187698464</v>
      </c>
      <c r="BF89" s="1">
        <f t="shared" si="135"/>
        <v>9.6428740454719826</v>
      </c>
      <c r="BG89" s="1">
        <f t="shared" si="135"/>
        <v>9.6428723898535917</v>
      </c>
      <c r="BH89" s="1">
        <f t="shared" si="135"/>
        <v>9.6428844809413512</v>
      </c>
      <c r="BI89" s="1">
        <f t="shared" si="135"/>
        <v>9.6427961796941055</v>
      </c>
      <c r="BJ89" s="1">
        <f t="shared" si="135"/>
        <v>9.6434410837519167</v>
      </c>
      <c r="BK89" s="1">
        <f t="shared" si="135"/>
        <v>9.638733165012912</v>
      </c>
      <c r="BL89" s="1">
        <f t="shared" si="107"/>
        <v>9.6732201707662391</v>
      </c>
    </row>
    <row r="90" spans="1:64" ht="12.95" customHeight="1">
      <c r="A90" t="s">
        <v>141</v>
      </c>
      <c r="B90" s="2" t="s">
        <v>133</v>
      </c>
      <c r="C90" s="55">
        <v>52769.323700000001</v>
      </c>
      <c r="D90" s="55">
        <v>4.0000000000000002E-4</v>
      </c>
      <c r="E90" s="1">
        <f t="shared" si="117"/>
        <v>775.95899174494787</v>
      </c>
      <c r="F90" s="226">
        <f t="shared" si="118"/>
        <v>776</v>
      </c>
      <c r="G90" s="1">
        <f t="shared" si="119"/>
        <v>-1.4228639993234538E-2</v>
      </c>
      <c r="K90" s="1">
        <f t="shared" si="115"/>
        <v>-1.4228639993234538E-2</v>
      </c>
      <c r="O90" s="1">
        <f t="shared" ca="1" si="120"/>
        <v>2.8761744938218342E-2</v>
      </c>
      <c r="P90" s="1">
        <f t="shared" si="121"/>
        <v>4.376697703846337E-2</v>
      </c>
      <c r="Q90" s="271">
        <f t="shared" si="122"/>
        <v>37750.823700000001</v>
      </c>
      <c r="S90" s="2">
        <v>1</v>
      </c>
      <c r="Y90" s="1">
        <f t="shared" si="116"/>
        <v>4.4567616485657449E-2</v>
      </c>
      <c r="Z90" s="1">
        <f t="shared" si="123"/>
        <v>776</v>
      </c>
      <c r="AA90" s="1">
        <f t="shared" si="124"/>
        <v>-1.5029279440428617E-2</v>
      </c>
      <c r="AB90" s="1">
        <f t="shared" si="125"/>
        <v>4.4567616485657449E-2</v>
      </c>
      <c r="AC90" s="1">
        <f t="shared" si="126"/>
        <v>-5.7995617031697907E-2</v>
      </c>
      <c r="AE90" s="1">
        <f t="shared" si="127"/>
        <v>6.4102352440324071E-7</v>
      </c>
      <c r="AF90" s="1">
        <f t="shared" si="110"/>
        <v>-5.7995617031697907E-2</v>
      </c>
      <c r="AG90" s="2"/>
      <c r="AH90" s="1">
        <f t="shared" si="128"/>
        <v>-5.8796256478891987E-2</v>
      </c>
      <c r="AI90" s="1">
        <f t="shared" si="129"/>
        <v>1.0781827352471223</v>
      </c>
      <c r="AJ90" s="1">
        <f t="shared" si="130"/>
        <v>-0.96613911839725819</v>
      </c>
      <c r="AK90" s="1">
        <f t="shared" si="131"/>
        <v>0.11643839333326481</v>
      </c>
      <c r="AL90" s="1">
        <f t="shared" si="132"/>
        <v>0.97948844948108749</v>
      </c>
      <c r="AM90" s="1">
        <f t="shared" si="133"/>
        <v>0.53305964738001954</v>
      </c>
      <c r="AN90" s="1">
        <f t="shared" si="114"/>
        <v>7.1501990755216225</v>
      </c>
      <c r="AO90" s="1">
        <f t="shared" si="114"/>
        <v>7.1501990174888261</v>
      </c>
      <c r="AP90" s="1">
        <f t="shared" si="114"/>
        <v>7.1501983780621465</v>
      </c>
      <c r="AQ90" s="1">
        <f t="shared" si="114"/>
        <v>7.1501913326558011</v>
      </c>
      <c r="AR90" s="1">
        <f t="shared" si="114"/>
        <v>7.150113708001494</v>
      </c>
      <c r="AS90" s="1">
        <f t="shared" si="114"/>
        <v>7.1492589268889395</v>
      </c>
      <c r="AT90" s="1">
        <f t="shared" si="114"/>
        <v>7.1399023829100772</v>
      </c>
      <c r="AU90" s="1">
        <f t="shared" si="134"/>
        <v>7.0432714657703386</v>
      </c>
      <c r="AW90" s="1">
        <v>18000</v>
      </c>
      <c r="AX90" s="1">
        <f t="shared" si="100"/>
        <v>9.0213333274003493E-2</v>
      </c>
      <c r="AY90" s="1">
        <f t="shared" si="101"/>
        <v>3.6042251475508949E-2</v>
      </c>
      <c r="AZ90" s="1">
        <f t="shared" si="102"/>
        <v>5.4171081798494551E-2</v>
      </c>
      <c r="BA90" s="1">
        <f t="shared" si="103"/>
        <v>0.86410577395729815</v>
      </c>
      <c r="BB90" s="1">
        <f t="shared" si="104"/>
        <v>0.89220161278841703</v>
      </c>
      <c r="BC90" s="1">
        <f t="shared" si="105"/>
        <v>-2.8916778739350057</v>
      </c>
      <c r="BD90" s="1">
        <f t="shared" si="106"/>
        <v>-7.9610320947033166</v>
      </c>
      <c r="BE90" s="1">
        <f t="shared" si="135"/>
        <v>9.7121026266247323</v>
      </c>
      <c r="BF90" s="1">
        <f t="shared" si="135"/>
        <v>9.7121028921387413</v>
      </c>
      <c r="BG90" s="1">
        <f t="shared" si="135"/>
        <v>9.7121009180837987</v>
      </c>
      <c r="BH90" s="1">
        <f t="shared" si="135"/>
        <v>9.7121155948996485</v>
      </c>
      <c r="BI90" s="1">
        <f t="shared" si="135"/>
        <v>9.7120064763977449</v>
      </c>
      <c r="BJ90" s="1">
        <f t="shared" si="135"/>
        <v>9.7128178297578796</v>
      </c>
      <c r="BK90" s="1">
        <f t="shared" si="135"/>
        <v>9.7067896138127647</v>
      </c>
      <c r="BL90" s="1">
        <f t="shared" si="107"/>
        <v>9.7518481516618358</v>
      </c>
    </row>
    <row r="91" spans="1:64" ht="12.95" customHeight="1">
      <c r="A91" t="s">
        <v>141</v>
      </c>
      <c r="B91" s="2" t="s">
        <v>126</v>
      </c>
      <c r="C91" s="55">
        <v>52769.496400000004</v>
      </c>
      <c r="D91" s="55">
        <v>4.0000000000000002E-4</v>
      </c>
      <c r="E91" s="1">
        <f t="shared" si="117"/>
        <v>776.45672910068356</v>
      </c>
      <c r="F91" s="226">
        <f t="shared" si="118"/>
        <v>776.5</v>
      </c>
      <c r="G91" s="1">
        <f t="shared" si="119"/>
        <v>-1.501370999176288E-2</v>
      </c>
      <c r="K91" s="1">
        <f t="shared" si="115"/>
        <v>-1.501370999176288E-2</v>
      </c>
      <c r="O91" s="1">
        <f t="shared" ca="1" si="120"/>
        <v>2.8760701887382691E-2</v>
      </c>
      <c r="P91" s="1">
        <f t="shared" si="121"/>
        <v>4.3767942259663684E-2</v>
      </c>
      <c r="Q91" s="271">
        <f t="shared" si="122"/>
        <v>37750.996400000004</v>
      </c>
      <c r="S91" s="2">
        <v>1</v>
      </c>
      <c r="Y91" s="1">
        <f t="shared" si="116"/>
        <v>4.3781760040028594E-2</v>
      </c>
      <c r="Z91" s="1">
        <f t="shared" si="123"/>
        <v>776.5</v>
      </c>
      <c r="AA91" s="1">
        <f t="shared" si="124"/>
        <v>-1.5027527772127791E-2</v>
      </c>
      <c r="AB91" s="1">
        <f t="shared" si="125"/>
        <v>4.3781760040028594E-2</v>
      </c>
      <c r="AC91" s="1">
        <f t="shared" si="126"/>
        <v>-5.8781652251426564E-2</v>
      </c>
      <c r="AE91" s="1">
        <f t="shared" si="127"/>
        <v>1.9093105421291668E-10</v>
      </c>
      <c r="AF91" s="1">
        <f t="shared" si="110"/>
        <v>-5.8781652251426564E-2</v>
      </c>
      <c r="AG91" s="2"/>
      <c r="AH91" s="1">
        <f t="shared" si="128"/>
        <v>-5.8795470031791475E-2</v>
      </c>
      <c r="AI91" s="1">
        <f t="shared" si="129"/>
        <v>1.0781717702314466</v>
      </c>
      <c r="AJ91" s="1">
        <f t="shared" si="130"/>
        <v>-0.96611481695019619</v>
      </c>
      <c r="AK91" s="1">
        <f t="shared" si="131"/>
        <v>0.11644575506061017</v>
      </c>
      <c r="AL91" s="1">
        <f t="shared" si="132"/>
        <v>0.97958261660876178</v>
      </c>
      <c r="AM91" s="1">
        <f t="shared" si="133"/>
        <v>0.53312011137794868</v>
      </c>
      <c r="AN91" s="1">
        <f t="shared" ref="AN91:AT100" si="136">$AU91+$AB$7*SIN(AO91)</f>
        <v>7.1502855514449637</v>
      </c>
      <c r="AO91" s="1">
        <f t="shared" si="136"/>
        <v>7.1502854934418911</v>
      </c>
      <c r="AP91" s="1">
        <f t="shared" si="136"/>
        <v>7.1502848542775883</v>
      </c>
      <c r="AQ91" s="1">
        <f t="shared" si="136"/>
        <v>7.1502778110445773</v>
      </c>
      <c r="AR91" s="1">
        <f t="shared" si="136"/>
        <v>7.1502002024280458</v>
      </c>
      <c r="AS91" s="1">
        <f t="shared" si="136"/>
        <v>7.1493455108639203</v>
      </c>
      <c r="AT91" s="1">
        <f t="shared" si="136"/>
        <v>7.1399890031972522</v>
      </c>
      <c r="AU91" s="1">
        <f t="shared" si="134"/>
        <v>7.0433500937512346</v>
      </c>
      <c r="AW91" s="1">
        <v>18500</v>
      </c>
      <c r="AX91" s="1">
        <f t="shared" si="100"/>
        <v>9.0340463267009105E-2</v>
      </c>
      <c r="AY91" s="1">
        <f t="shared" si="101"/>
        <v>3.4593979316258162E-2</v>
      </c>
      <c r="AZ91" s="1">
        <f t="shared" si="102"/>
        <v>5.5746483950750943E-2</v>
      </c>
      <c r="BA91" s="1">
        <f t="shared" si="103"/>
        <v>0.86645788906396926</v>
      </c>
      <c r="BB91" s="1">
        <f t="shared" si="104"/>
        <v>0.91793402585610218</v>
      </c>
      <c r="BC91" s="1">
        <f t="shared" si="105"/>
        <v>-2.8310333108014047</v>
      </c>
      <c r="BD91" s="1">
        <f t="shared" si="106"/>
        <v>-6.3881497369592974</v>
      </c>
      <c r="BE91" s="1">
        <f t="shared" si="135"/>
        <v>9.7814997286707328</v>
      </c>
      <c r="BF91" s="1">
        <f t="shared" si="135"/>
        <v>9.7815000117560107</v>
      </c>
      <c r="BG91" s="1">
        <f t="shared" si="135"/>
        <v>9.7814978577400247</v>
      </c>
      <c r="BH91" s="1">
        <f t="shared" si="135"/>
        <v>9.7815142478440809</v>
      </c>
      <c r="BI91" s="1">
        <f t="shared" si="135"/>
        <v>9.7813895365647046</v>
      </c>
      <c r="BJ91" s="1">
        <f t="shared" si="135"/>
        <v>9.7823386027848827</v>
      </c>
      <c r="BK91" s="1">
        <f t="shared" si="135"/>
        <v>9.7751244871989691</v>
      </c>
      <c r="BL91" s="1">
        <f t="shared" si="107"/>
        <v>9.8304761325574326</v>
      </c>
    </row>
    <row r="92" spans="1:64" ht="12.95" customHeight="1">
      <c r="A92" t="s">
        <v>140</v>
      </c>
      <c r="B92" s="2" t="s">
        <v>126</v>
      </c>
      <c r="C92" s="211">
        <v>52782.428</v>
      </c>
      <c r="D92" s="55">
        <v>2.5000000000000001E-3</v>
      </c>
      <c r="E92" s="1">
        <f t="shared" si="117"/>
        <v>813.72679504928715</v>
      </c>
      <c r="F92" s="226">
        <f t="shared" si="118"/>
        <v>813.5</v>
      </c>
      <c r="G92" s="1">
        <f t="shared" si="119"/>
        <v>7.8691110000363551E-2</v>
      </c>
      <c r="J92" s="1">
        <f>+G92</f>
        <v>7.8691110000363551E-2</v>
      </c>
      <c r="O92" s="1">
        <f t="shared" ca="1" si="120"/>
        <v>2.8683516125544463E-2</v>
      </c>
      <c r="P92" s="1">
        <f t="shared" si="121"/>
        <v>4.3839176985477055E-2</v>
      </c>
      <c r="Q92" s="271">
        <f t="shared" si="122"/>
        <v>37763.928</v>
      </c>
      <c r="S92" s="2">
        <v>0</v>
      </c>
      <c r="Z92" s="1">
        <f t="shared" si="123"/>
        <v>813.5</v>
      </c>
      <c r="AA92" s="1">
        <f t="shared" si="124"/>
        <v>-1.4896899400163956E-2</v>
      </c>
      <c r="AB92" s="1">
        <f t="shared" si="125"/>
        <v>0.13742718638600457</v>
      </c>
      <c r="AC92" s="1">
        <f t="shared" si="126"/>
        <v>3.4851933014886496E-2</v>
      </c>
      <c r="AE92" s="1">
        <f t="shared" si="127"/>
        <v>0</v>
      </c>
      <c r="AG92" s="2"/>
      <c r="AH92" s="1">
        <f t="shared" si="128"/>
        <v>-5.873607638564101E-2</v>
      </c>
      <c r="AI92" s="1">
        <f t="shared" si="129"/>
        <v>1.0773590643603359</v>
      </c>
      <c r="AJ92" s="1">
        <f t="shared" si="130"/>
        <v>-0.96429415993153478</v>
      </c>
      <c r="AK92" s="1">
        <f t="shared" si="131"/>
        <v>0.11698724158662402</v>
      </c>
      <c r="AL92" s="1">
        <f t="shared" si="132"/>
        <v>0.986545664671167</v>
      </c>
      <c r="AM92" s="1">
        <f t="shared" si="133"/>
        <v>0.5375994760244317</v>
      </c>
      <c r="AN92" s="1">
        <f t="shared" si="136"/>
        <v>7.1566823266929971</v>
      </c>
      <c r="AO92" s="1">
        <f t="shared" si="136"/>
        <v>7.1566822708649935</v>
      </c>
      <c r="AP92" s="1">
        <f t="shared" si="136"/>
        <v>7.1566816509836508</v>
      </c>
      <c r="AQ92" s="1">
        <f t="shared" si="136"/>
        <v>7.1566747682163019</v>
      </c>
      <c r="AR92" s="1">
        <f t="shared" si="136"/>
        <v>7.1565983501538728</v>
      </c>
      <c r="AS92" s="1">
        <f t="shared" si="136"/>
        <v>7.1557503626082415</v>
      </c>
      <c r="AT92" s="1">
        <f t="shared" si="136"/>
        <v>7.1463972431746781</v>
      </c>
      <c r="AU92" s="1">
        <f t="shared" si="134"/>
        <v>7.0491685643375082</v>
      </c>
      <c r="AW92" s="1">
        <v>19000</v>
      </c>
      <c r="AX92" s="1">
        <f t="shared" si="100"/>
        <v>9.0133693362653602E-2</v>
      </c>
      <c r="AY92" s="1">
        <f t="shared" si="101"/>
        <v>3.3076646613061207E-2</v>
      </c>
      <c r="AZ92" s="1">
        <f t="shared" si="102"/>
        <v>5.7057046749592395E-2</v>
      </c>
      <c r="BA92" s="1">
        <f t="shared" si="103"/>
        <v>0.86931961770930521</v>
      </c>
      <c r="BB92" s="1">
        <f t="shared" si="104"/>
        <v>0.94041603548781971</v>
      </c>
      <c r="BC92" s="1">
        <f t="shared" si="105"/>
        <v>-2.7700227671703779</v>
      </c>
      <c r="BD92" s="1">
        <f t="shared" si="106"/>
        <v>-5.320496228650974</v>
      </c>
      <c r="BE92" s="1">
        <f t="shared" si="135"/>
        <v>9.8511059072873177</v>
      </c>
      <c r="BF92" s="1">
        <f t="shared" si="135"/>
        <v>9.8511061873996848</v>
      </c>
      <c r="BG92" s="1">
        <f t="shared" si="135"/>
        <v>9.8511039938386435</v>
      </c>
      <c r="BH92" s="1">
        <f t="shared" si="135"/>
        <v>9.851121171682184</v>
      </c>
      <c r="BI92" s="1">
        <f t="shared" si="135"/>
        <v>9.8509866550487324</v>
      </c>
      <c r="BJ92" s="1">
        <f t="shared" si="135"/>
        <v>9.8520402508789484</v>
      </c>
      <c r="BK92" s="1">
        <f t="shared" si="135"/>
        <v>9.8438013880831452</v>
      </c>
      <c r="BL92" s="1">
        <f t="shared" si="107"/>
        <v>9.9091041134530293</v>
      </c>
    </row>
    <row r="93" spans="1:64" ht="12.95" customHeight="1">
      <c r="A93" t="s">
        <v>140</v>
      </c>
      <c r="B93" s="2" t="s">
        <v>126</v>
      </c>
      <c r="C93" s="55">
        <v>52796.386100000003</v>
      </c>
      <c r="D93" s="55">
        <v>5.9999999999999995E-4</v>
      </c>
      <c r="E93" s="1">
        <f t="shared" si="117"/>
        <v>853.95532883609508</v>
      </c>
      <c r="F93" s="226">
        <f t="shared" si="118"/>
        <v>854</v>
      </c>
      <c r="G93" s="1">
        <f t="shared" si="119"/>
        <v>-1.5499559995078016E-2</v>
      </c>
      <c r="K93" s="1">
        <f t="shared" ref="K93:K103" si="137">+G93</f>
        <v>-1.5499559995078016E-2</v>
      </c>
      <c r="O93" s="1">
        <f t="shared" ca="1" si="120"/>
        <v>2.8599029007856675E-2</v>
      </c>
      <c r="P93" s="1">
        <f t="shared" si="121"/>
        <v>4.3916716603735174E-2</v>
      </c>
      <c r="Q93" s="271">
        <f t="shared" si="122"/>
        <v>37777.886100000003</v>
      </c>
      <c r="S93" s="2">
        <v>1</v>
      </c>
      <c r="Y93" s="1">
        <f t="shared" ref="Y93:Y118" si="138">AB93</f>
        <v>4.3168804087156329E-2</v>
      </c>
      <c r="Z93" s="1">
        <f t="shared" si="123"/>
        <v>854</v>
      </c>
      <c r="AA93" s="1">
        <f t="shared" si="124"/>
        <v>-1.4751647478499171E-2</v>
      </c>
      <c r="AB93" s="1">
        <f t="shared" si="125"/>
        <v>4.3168804087156329E-2</v>
      </c>
      <c r="AC93" s="1">
        <f t="shared" si="126"/>
        <v>-5.9416276598813191E-2</v>
      </c>
      <c r="AE93" s="1">
        <f t="shared" si="127"/>
        <v>5.5937313245530196E-7</v>
      </c>
      <c r="AF93" s="1">
        <f t="shared" si="110"/>
        <v>-5.9416276598813191E-2</v>
      </c>
      <c r="AG93" s="2"/>
      <c r="AH93" s="1">
        <f t="shared" si="128"/>
        <v>-5.8668364082234345E-2</v>
      </c>
      <c r="AI93" s="1">
        <f t="shared" si="129"/>
        <v>1.0764665998371101</v>
      </c>
      <c r="AJ93" s="1">
        <f t="shared" si="130"/>
        <v>-0.96225096669035226</v>
      </c>
      <c r="AK93" s="1">
        <f t="shared" si="131"/>
        <v>0.11757252503074422</v>
      </c>
      <c r="AL93" s="1">
        <f t="shared" si="132"/>
        <v>0.99415532620377967</v>
      </c>
      <c r="AM93" s="1">
        <f t="shared" si="133"/>
        <v>0.54251402940490701</v>
      </c>
      <c r="AN93" s="1">
        <f t="shared" si="136"/>
        <v>7.1636786635708898</v>
      </c>
      <c r="AO93" s="1">
        <f t="shared" si="136"/>
        <v>7.1636786100680769</v>
      </c>
      <c r="AP93" s="1">
        <f t="shared" si="136"/>
        <v>7.163678010986108</v>
      </c>
      <c r="AQ93" s="1">
        <f t="shared" si="136"/>
        <v>7.1636713029721557</v>
      </c>
      <c r="AR93" s="1">
        <f t="shared" si="136"/>
        <v>7.1635961960172034</v>
      </c>
      <c r="AS93" s="1">
        <f t="shared" si="136"/>
        <v>7.162755719166098</v>
      </c>
      <c r="AT93" s="1">
        <f t="shared" si="136"/>
        <v>7.1534078938850882</v>
      </c>
      <c r="AU93" s="1">
        <f t="shared" si="134"/>
        <v>7.0555374307900518</v>
      </c>
      <c r="AW93" s="1">
        <v>19500</v>
      </c>
      <c r="AX93" s="1">
        <f t="shared" si="100"/>
        <v>8.9584742722506439E-2</v>
      </c>
      <c r="AY93" s="1">
        <f t="shared" si="101"/>
        <v>3.1490253365918076E-2</v>
      </c>
      <c r="AZ93" s="1">
        <f t="shared" si="102"/>
        <v>5.8094489356588362E-2</v>
      </c>
      <c r="BA93" s="1">
        <f t="shared" si="103"/>
        <v>0.87269345743861881</v>
      </c>
      <c r="BB93" s="1">
        <f t="shared" si="104"/>
        <v>0.95952240350770934</v>
      </c>
      <c r="BC93" s="1">
        <f t="shared" si="105"/>
        <v>-2.7085730763565352</v>
      </c>
      <c r="BD93" s="1">
        <f t="shared" si="106"/>
        <v>-4.5463323383383312</v>
      </c>
      <c r="BE93" s="1">
        <f t="shared" si="135"/>
        <v>9.9209621345486276</v>
      </c>
      <c r="BF93" s="1">
        <f t="shared" si="135"/>
        <v>9.9209623941229079</v>
      </c>
      <c r="BG93" s="1">
        <f t="shared" si="135"/>
        <v>9.9209602895439328</v>
      </c>
      <c r="BH93" s="1">
        <f t="shared" si="135"/>
        <v>9.9209773531396852</v>
      </c>
      <c r="BI93" s="1">
        <f t="shared" si="135"/>
        <v>9.9208390087268672</v>
      </c>
      <c r="BJ93" s="1">
        <f t="shared" si="135"/>
        <v>9.9219609455339732</v>
      </c>
      <c r="BK93" s="1">
        <f t="shared" si="135"/>
        <v>9.9128818059291799</v>
      </c>
      <c r="BL93" s="1">
        <f t="shared" si="107"/>
        <v>9.9877320943486243</v>
      </c>
    </row>
    <row r="94" spans="1:64" ht="12.95" customHeight="1">
      <c r="A94" t="s">
        <v>141</v>
      </c>
      <c r="B94" s="2" t="s">
        <v>133</v>
      </c>
      <c r="C94" s="55">
        <v>52797.4277</v>
      </c>
      <c r="D94" s="55">
        <v>5.0000000000000001E-4</v>
      </c>
      <c r="E94" s="1">
        <f t="shared" si="117"/>
        <v>856.95731626935617</v>
      </c>
      <c r="F94" s="226">
        <f t="shared" si="118"/>
        <v>857</v>
      </c>
      <c r="G94" s="1">
        <f t="shared" si="119"/>
        <v>-1.4809979998972267E-2</v>
      </c>
      <c r="K94" s="1">
        <f t="shared" si="137"/>
        <v>-1.4809979998972267E-2</v>
      </c>
      <c r="O94" s="1">
        <f t="shared" ca="1" si="120"/>
        <v>2.8592770702842767E-2</v>
      </c>
      <c r="P94" s="1">
        <f t="shared" si="121"/>
        <v>4.3922442254359727E-2</v>
      </c>
      <c r="Q94" s="271">
        <f t="shared" si="122"/>
        <v>37778.9277</v>
      </c>
      <c r="S94" s="2">
        <v>1</v>
      </c>
      <c r="Y94" s="1">
        <f t="shared" si="138"/>
        <v>4.3853256364675824E-2</v>
      </c>
      <c r="Z94" s="1">
        <f t="shared" si="123"/>
        <v>857</v>
      </c>
      <c r="AA94" s="1">
        <f t="shared" si="124"/>
        <v>-1.4740794109288365E-2</v>
      </c>
      <c r="AB94" s="1">
        <f t="shared" si="125"/>
        <v>4.3853256364675824E-2</v>
      </c>
      <c r="AC94" s="1">
        <f t="shared" si="126"/>
        <v>-5.8732422253331994E-2</v>
      </c>
      <c r="AE94" s="1">
        <f t="shared" si="127"/>
        <v>4.7866873313531021E-9</v>
      </c>
      <c r="AF94" s="1">
        <f t="shared" ref="AF94:AF118" si="139">IF(S94&lt;&gt;0,G94-P94,-9999)</f>
        <v>-5.8732422253331994E-2</v>
      </c>
      <c r="AG94" s="2"/>
      <c r="AH94" s="1">
        <f t="shared" si="128"/>
        <v>-5.8663236363648091E-2</v>
      </c>
      <c r="AI94" s="1">
        <f t="shared" si="129"/>
        <v>1.0764003736129046</v>
      </c>
      <c r="AJ94" s="1">
        <f t="shared" si="130"/>
        <v>-0.9620975378613682</v>
      </c>
      <c r="AK94" s="1">
        <f t="shared" si="131"/>
        <v>0.11761557058724105</v>
      </c>
      <c r="AL94" s="1">
        <f t="shared" si="132"/>
        <v>0.99471850285845698</v>
      </c>
      <c r="AM94" s="1">
        <f t="shared" si="133"/>
        <v>0.54287855091926351</v>
      </c>
      <c r="AN94" s="1">
        <f t="shared" si="136"/>
        <v>7.1641966799507282</v>
      </c>
      <c r="AO94" s="1">
        <f t="shared" si="136"/>
        <v>7.1641966266178247</v>
      </c>
      <c r="AP94" s="1">
        <f t="shared" si="136"/>
        <v>7.1641960290634712</v>
      </c>
      <c r="AQ94" s="1">
        <f t="shared" si="136"/>
        <v>7.164189333953991</v>
      </c>
      <c r="AR94" s="1">
        <f t="shared" si="136"/>
        <v>7.1641143244235908</v>
      </c>
      <c r="AS94" s="1">
        <f t="shared" si="136"/>
        <v>7.1632744109779036</v>
      </c>
      <c r="AT94" s="1">
        <f t="shared" si="136"/>
        <v>7.1539270437408851</v>
      </c>
      <c r="AU94" s="1">
        <f t="shared" si="134"/>
        <v>7.0560091986754259</v>
      </c>
      <c r="AW94" s="1">
        <v>20000</v>
      </c>
      <c r="AX94" s="1">
        <f t="shared" si="100"/>
        <v>8.868589681023184E-2</v>
      </c>
      <c r="AY94" s="1">
        <f t="shared" si="101"/>
        <v>2.9834799574828742E-2</v>
      </c>
      <c r="AZ94" s="1">
        <f t="shared" si="102"/>
        <v>5.8851097235403105E-2</v>
      </c>
      <c r="BA94" s="1">
        <f t="shared" si="103"/>
        <v>0.8765820545352091</v>
      </c>
      <c r="BB94" s="1">
        <f t="shared" si="104"/>
        <v>0.975120641372759</v>
      </c>
      <c r="BC94" s="1">
        <f t="shared" si="105"/>
        <v>-2.6466099316207665</v>
      </c>
      <c r="BD94" s="1">
        <f t="shared" si="106"/>
        <v>-3.9577091043878236</v>
      </c>
      <c r="BE94" s="1">
        <f t="shared" ref="BE94:BK94" si="140">$BL94+$AB$7*SIN(BF94)</f>
        <v>9.9911095895669764</v>
      </c>
      <c r="BF94" s="1">
        <f t="shared" si="140"/>
        <v>9.9911098156839824</v>
      </c>
      <c r="BG94" s="1">
        <f t="shared" si="140"/>
        <v>9.991107905180062</v>
      </c>
      <c r="BH94" s="1">
        <f t="shared" si="140"/>
        <v>9.991124047450052</v>
      </c>
      <c r="BI94" s="1">
        <f t="shared" si="140"/>
        <v>9.9909876630552255</v>
      </c>
      <c r="BJ94" s="1">
        <f t="shared" si="140"/>
        <v>9.9921403334866596</v>
      </c>
      <c r="BK94" s="1">
        <f t="shared" si="140"/>
        <v>9.9824247367990804</v>
      </c>
      <c r="BL94" s="1">
        <f t="shared" si="107"/>
        <v>10.066360075244221</v>
      </c>
    </row>
    <row r="95" spans="1:64" ht="12.95" customHeight="1">
      <c r="A95" t="s">
        <v>141</v>
      </c>
      <c r="B95" s="2" t="s">
        <v>133</v>
      </c>
      <c r="C95" s="55">
        <v>52805.405200000001</v>
      </c>
      <c r="D95" s="55">
        <v>8.0000000000000004E-4</v>
      </c>
      <c r="E95" s="1">
        <f t="shared" si="117"/>
        <v>879.94920830940566</v>
      </c>
      <c r="F95" s="226">
        <f t="shared" si="118"/>
        <v>880</v>
      </c>
      <c r="G95" s="1">
        <f t="shared" si="119"/>
        <v>-1.7623199993977323E-2</v>
      </c>
      <c r="K95" s="1">
        <f t="shared" si="137"/>
        <v>-1.7623199993977323E-2</v>
      </c>
      <c r="O95" s="1">
        <f t="shared" ca="1" si="120"/>
        <v>2.854479036440279E-2</v>
      </c>
      <c r="P95" s="1">
        <f t="shared" si="121"/>
        <v>4.3966256312737449E-2</v>
      </c>
      <c r="Q95" s="271">
        <f t="shared" si="122"/>
        <v>37786.905200000001</v>
      </c>
      <c r="S95" s="2">
        <v>1</v>
      </c>
      <c r="Y95" s="1">
        <f t="shared" si="138"/>
        <v>4.1000211737527055E-2</v>
      </c>
      <c r="Z95" s="1">
        <f t="shared" si="123"/>
        <v>880</v>
      </c>
      <c r="AA95" s="1">
        <f t="shared" si="124"/>
        <v>-1.4657155418766929E-2</v>
      </c>
      <c r="AB95" s="1">
        <f t="shared" si="125"/>
        <v>4.1000211737527055E-2</v>
      </c>
      <c r="AC95" s="1">
        <f t="shared" si="126"/>
        <v>-6.1589456306714772E-2</v>
      </c>
      <c r="AE95" s="1">
        <f t="shared" si="127"/>
        <v>8.7974204221350082E-6</v>
      </c>
      <c r="AF95" s="1">
        <f t="shared" si="139"/>
        <v>-6.1589456306714772E-2</v>
      </c>
      <c r="AG95" s="2"/>
      <c r="AH95" s="1">
        <f t="shared" si="128"/>
        <v>-5.8623411731504378E-2</v>
      </c>
      <c r="AI95" s="1">
        <f t="shared" si="129"/>
        <v>1.0758921074136547</v>
      </c>
      <c r="AJ95" s="1">
        <f t="shared" si="130"/>
        <v>-0.96091175383369087</v>
      </c>
      <c r="AK95" s="1">
        <f t="shared" si="131"/>
        <v>0.11794417139082375</v>
      </c>
      <c r="AL95" s="1">
        <f t="shared" si="132"/>
        <v>0.9990338871954777</v>
      </c>
      <c r="AM95" s="1">
        <f t="shared" si="133"/>
        <v>0.54567543242074146</v>
      </c>
      <c r="AN95" s="1">
        <f t="shared" si="136"/>
        <v>7.1681670793609671</v>
      </c>
      <c r="AO95" s="1">
        <f t="shared" si="136"/>
        <v>7.1681670273200009</v>
      </c>
      <c r="AP95" s="1">
        <f t="shared" si="136"/>
        <v>7.1681664414163899</v>
      </c>
      <c r="AQ95" s="1">
        <f t="shared" si="136"/>
        <v>7.168159845045122</v>
      </c>
      <c r="AR95" s="1">
        <f t="shared" si="136"/>
        <v>7.1680855837442055</v>
      </c>
      <c r="AS95" s="1">
        <f t="shared" si="136"/>
        <v>7.1672500216422277</v>
      </c>
      <c r="AT95" s="1">
        <f t="shared" si="136"/>
        <v>7.1579064678431354</v>
      </c>
      <c r="AU95" s="1">
        <f t="shared" si="134"/>
        <v>7.0596260857966229</v>
      </c>
      <c r="AW95" s="1">
        <v>20500</v>
      </c>
      <c r="AX95" s="1">
        <f t="shared" si="100"/>
        <v>8.743004380224699E-2</v>
      </c>
      <c r="AY95" s="1">
        <f t="shared" si="101"/>
        <v>2.8110285239793226E-2</v>
      </c>
      <c r="AZ95" s="1">
        <f t="shared" si="102"/>
        <v>5.9319758562453764E-2</v>
      </c>
      <c r="BA95" s="1">
        <f t="shared" si="103"/>
        <v>0.88098804502996075</v>
      </c>
      <c r="BB95" s="1">
        <f t="shared" si="104"/>
        <v>0.9870707546162516</v>
      </c>
      <c r="BC95" s="1">
        <f t="shared" si="105"/>
        <v>-2.5840577420211361</v>
      </c>
      <c r="BD95" s="1">
        <f t="shared" si="106"/>
        <v>-3.4938118240546965</v>
      </c>
      <c r="BE95" s="1">
        <f t="shared" ref="BE95:BK95" si="141">$BL95+$AB$7*SIN(BF95)</f>
        <v>10.061589664412116</v>
      </c>
      <c r="BF95" s="1">
        <f t="shared" si="141"/>
        <v>10.061589849642676</v>
      </c>
      <c r="BG95" s="1">
        <f t="shared" si="141"/>
        <v>10.061588206967599</v>
      </c>
      <c r="BH95" s="1">
        <f t="shared" si="141"/>
        <v>10.061602774727453</v>
      </c>
      <c r="BI95" s="1">
        <f t="shared" si="141"/>
        <v>10.061473588721116</v>
      </c>
      <c r="BJ95" s="1">
        <f t="shared" si="141"/>
        <v>10.06261963346588</v>
      </c>
      <c r="BK95" s="1">
        <f t="shared" si="141"/>
        <v>10.052486318805977</v>
      </c>
      <c r="BL95" s="1">
        <f t="shared" si="107"/>
        <v>10.144988056139816</v>
      </c>
    </row>
    <row r="96" spans="1:64" ht="12.95" customHeight="1">
      <c r="A96" t="s">
        <v>140</v>
      </c>
      <c r="B96" s="2" t="s">
        <v>133</v>
      </c>
      <c r="C96" s="55">
        <v>52824.319100000001</v>
      </c>
      <c r="D96" s="55">
        <v>5.9999999999999995E-4</v>
      </c>
      <c r="E96" s="1">
        <f t="shared" si="117"/>
        <v>934.46081556183253</v>
      </c>
      <c r="F96" s="226">
        <f t="shared" si="118"/>
        <v>934.5</v>
      </c>
      <c r="G96" s="1">
        <f t="shared" si="119"/>
        <v>-1.3595829994301312E-2</v>
      </c>
      <c r="K96" s="1">
        <f t="shared" si="137"/>
        <v>-1.3595829994301312E-2</v>
      </c>
      <c r="O96" s="1">
        <f t="shared" ca="1" si="120"/>
        <v>2.8431097823316754E-2</v>
      </c>
      <c r="P96" s="1">
        <f t="shared" si="121"/>
        <v>4.4069493192557048E-2</v>
      </c>
      <c r="Q96" s="271">
        <f t="shared" si="122"/>
        <v>37805.819100000001</v>
      </c>
      <c r="S96" s="2">
        <v>1</v>
      </c>
      <c r="Y96" s="1">
        <f t="shared" si="138"/>
        <v>4.4929606709433183E-2</v>
      </c>
      <c r="Z96" s="1">
        <f t="shared" si="123"/>
        <v>934.5</v>
      </c>
      <c r="AA96" s="1">
        <f t="shared" si="124"/>
        <v>-1.4455943511177446E-2</v>
      </c>
      <c r="AB96" s="1">
        <f t="shared" si="125"/>
        <v>4.4929606709433183E-2</v>
      </c>
      <c r="AC96" s="1">
        <f t="shared" si="126"/>
        <v>-5.766532318685836E-2</v>
      </c>
      <c r="AE96" s="1">
        <f t="shared" si="127"/>
        <v>7.3979526191303297E-7</v>
      </c>
      <c r="AF96" s="1">
        <f t="shared" si="139"/>
        <v>-5.766532318685836E-2</v>
      </c>
      <c r="AG96" s="2"/>
      <c r="AH96" s="1">
        <f t="shared" si="128"/>
        <v>-5.8525436703734494E-2</v>
      </c>
      <c r="AI96" s="1">
        <f t="shared" si="129"/>
        <v>1.0746840470098808</v>
      </c>
      <c r="AJ96" s="1">
        <f t="shared" si="130"/>
        <v>-0.958035234305042</v>
      </c>
      <c r="AK96" s="1">
        <f t="shared" si="131"/>
        <v>0.11871281588345717</v>
      </c>
      <c r="AL96" s="1">
        <f t="shared" si="132"/>
        <v>1.0092431772291082</v>
      </c>
      <c r="AM96" s="1">
        <f t="shared" si="133"/>
        <v>0.55231860722886328</v>
      </c>
      <c r="AN96" s="1">
        <f t="shared" si="136"/>
        <v>7.1775677003250422</v>
      </c>
      <c r="AO96" s="1">
        <f t="shared" si="136"/>
        <v>7.1775676512694808</v>
      </c>
      <c r="AP96" s="1">
        <f t="shared" si="136"/>
        <v>7.177567092533911</v>
      </c>
      <c r="AQ96" s="1">
        <f t="shared" si="136"/>
        <v>7.177560728646089</v>
      </c>
      <c r="AR96" s="1">
        <f t="shared" si="136"/>
        <v>7.1774882487794915</v>
      </c>
      <c r="AS96" s="1">
        <f t="shared" si="136"/>
        <v>7.1766632190101989</v>
      </c>
      <c r="AT96" s="1">
        <f t="shared" si="136"/>
        <v>7.1673308314363338</v>
      </c>
      <c r="AU96" s="1">
        <f t="shared" si="134"/>
        <v>7.0681965357142431</v>
      </c>
    </row>
    <row r="97" spans="1:47" ht="12.95" customHeight="1">
      <c r="A97" s="1" t="s">
        <v>144</v>
      </c>
      <c r="B97" s="2" t="s">
        <v>126</v>
      </c>
      <c r="C97" s="55">
        <v>53020.351799999997</v>
      </c>
      <c r="D97" s="55">
        <v>1.6000000000000001E-3</v>
      </c>
      <c r="E97" s="1">
        <f t="shared" si="117"/>
        <v>1499.4451683940276</v>
      </c>
      <c r="F97" s="226">
        <f t="shared" si="118"/>
        <v>1499.5</v>
      </c>
      <c r="G97" s="1">
        <f t="shared" si="119"/>
        <v>-1.9024929999432061E-2</v>
      </c>
      <c r="K97" s="1">
        <f t="shared" si="137"/>
        <v>-1.9024929999432061E-2</v>
      </c>
      <c r="O97" s="1">
        <f t="shared" ca="1" si="120"/>
        <v>2.7252450379030332E-2</v>
      </c>
      <c r="P97" s="1">
        <f t="shared" si="121"/>
        <v>4.5091402286383482E-2</v>
      </c>
      <c r="Q97" s="271">
        <f t="shared" si="122"/>
        <v>38001.851799999997</v>
      </c>
      <c r="S97" s="2">
        <v>1</v>
      </c>
      <c r="Y97" s="1">
        <f t="shared" si="138"/>
        <v>3.8192218770020887E-2</v>
      </c>
      <c r="Z97" s="1">
        <f t="shared" si="123"/>
        <v>1499.5</v>
      </c>
      <c r="AA97" s="1">
        <f t="shared" si="124"/>
        <v>-1.2125746483069466E-2</v>
      </c>
      <c r="AB97" s="1">
        <f t="shared" si="125"/>
        <v>3.8192218770020887E-2</v>
      </c>
      <c r="AC97" s="1">
        <f t="shared" si="126"/>
        <v>-6.4116332285815536E-2</v>
      </c>
      <c r="AE97" s="1">
        <f t="shared" si="127"/>
        <v>4.7598733192449341E-5</v>
      </c>
      <c r="AF97" s="1">
        <f t="shared" si="139"/>
        <v>-6.4116332285815536E-2</v>
      </c>
      <c r="AG97" s="2"/>
      <c r="AH97" s="1">
        <f t="shared" si="128"/>
        <v>-5.7217148769452948E-2</v>
      </c>
      <c r="AI97" s="1">
        <f t="shared" si="129"/>
        <v>1.0618968946907084</v>
      </c>
      <c r="AJ97" s="1">
        <f t="shared" si="130"/>
        <v>-0.92291825697657681</v>
      </c>
      <c r="AK97" s="1">
        <f t="shared" si="131"/>
        <v>0.1258539389943798</v>
      </c>
      <c r="AL97" s="1">
        <f t="shared" si="132"/>
        <v>1.1137178779532397</v>
      </c>
      <c r="AM97" s="1">
        <f t="shared" si="133"/>
        <v>0.62258241636472889</v>
      </c>
      <c r="AN97" s="1">
        <f t="shared" si="136"/>
        <v>7.2743927523157188</v>
      </c>
      <c r="AO97" s="1">
        <f t="shared" si="136"/>
        <v>7.2743927279267728</v>
      </c>
      <c r="AP97" s="1">
        <f t="shared" si="136"/>
        <v>7.2743924104156168</v>
      </c>
      <c r="AQ97" s="1">
        <f t="shared" si="136"/>
        <v>7.2743882768629682</v>
      </c>
      <c r="AR97" s="1">
        <f t="shared" si="136"/>
        <v>7.274334466151279</v>
      </c>
      <c r="AS97" s="1">
        <f t="shared" si="136"/>
        <v>7.2736343597852882</v>
      </c>
      <c r="AT97" s="1">
        <f t="shared" si="136"/>
        <v>7.2645926815518349</v>
      </c>
      <c r="AU97" s="1">
        <f t="shared" si="134"/>
        <v>7.1570461541262667</v>
      </c>
    </row>
    <row r="98" spans="1:47" ht="12.95" customHeight="1">
      <c r="A98" s="1" t="s">
        <v>144</v>
      </c>
      <c r="B98" s="2" t="s">
        <v>126</v>
      </c>
      <c r="C98" s="55">
        <v>53021.3986</v>
      </c>
      <c r="D98" s="55">
        <v>5.0000000000000001E-4</v>
      </c>
      <c r="E98" s="1">
        <f t="shared" si="117"/>
        <v>1502.4621427077357</v>
      </c>
      <c r="F98" s="226">
        <f t="shared" si="118"/>
        <v>1502.5</v>
      </c>
      <c r="G98" s="1">
        <f t="shared" si="119"/>
        <v>-1.3135349996446166E-2</v>
      </c>
      <c r="K98" s="1">
        <f t="shared" si="137"/>
        <v>-1.3135349996446166E-2</v>
      </c>
      <c r="O98" s="1">
        <f t="shared" ca="1" si="120"/>
        <v>2.7246192074016424E-2</v>
      </c>
      <c r="P98" s="1">
        <f t="shared" si="121"/>
        <v>4.509659299403463E-2</v>
      </c>
      <c r="Q98" s="271">
        <f t="shared" si="122"/>
        <v>38002.8986</v>
      </c>
      <c r="S98" s="2">
        <v>1</v>
      </c>
      <c r="Y98" s="1">
        <f t="shared" si="138"/>
        <v>4.407345927470286E-2</v>
      </c>
      <c r="Z98" s="1">
        <f t="shared" si="123"/>
        <v>1502.5</v>
      </c>
      <c r="AA98" s="1">
        <f t="shared" si="124"/>
        <v>-1.2112216277114396E-2</v>
      </c>
      <c r="AB98" s="1">
        <f t="shared" si="125"/>
        <v>4.407345927470286E-2</v>
      </c>
      <c r="AC98" s="1">
        <f t="shared" si="126"/>
        <v>-5.8231942990480796E-2</v>
      </c>
      <c r="AE98" s="1">
        <f t="shared" si="127"/>
        <v>1.0468026076336617E-6</v>
      </c>
      <c r="AF98" s="1">
        <f t="shared" si="139"/>
        <v>-5.8231942990480796E-2</v>
      </c>
      <c r="AG98" s="2"/>
      <c r="AH98" s="1">
        <f t="shared" si="128"/>
        <v>-5.7208809271149026E-2</v>
      </c>
      <c r="AI98" s="1">
        <f t="shared" si="129"/>
        <v>1.0618279132850856</v>
      </c>
      <c r="AJ98" s="1">
        <f t="shared" si="130"/>
        <v>-0.92270712789332143</v>
      </c>
      <c r="AK98" s="1">
        <f t="shared" si="131"/>
        <v>0.12588784163518585</v>
      </c>
      <c r="AL98" s="1">
        <f t="shared" si="132"/>
        <v>1.1142659109712283</v>
      </c>
      <c r="AM98" s="1">
        <f t="shared" si="133"/>
        <v>0.62296270898843742</v>
      </c>
      <c r="AN98" s="1">
        <f t="shared" si="136"/>
        <v>7.2749037565853829</v>
      </c>
      <c r="AO98" s="1">
        <f t="shared" si="136"/>
        <v>7.2749037322977692</v>
      </c>
      <c r="AP98" s="1">
        <f t="shared" si="136"/>
        <v>7.274903415858744</v>
      </c>
      <c r="AQ98" s="1">
        <f t="shared" si="136"/>
        <v>7.274899293044685</v>
      </c>
      <c r="AR98" s="1">
        <f t="shared" si="136"/>
        <v>7.2748455801877441</v>
      </c>
      <c r="AS98" s="1">
        <f t="shared" si="136"/>
        <v>7.2741462008778868</v>
      </c>
      <c r="AT98" s="1">
        <f t="shared" si="136"/>
        <v>7.2651069075417656</v>
      </c>
      <c r="AU98" s="1">
        <f t="shared" si="134"/>
        <v>7.1575179220116398</v>
      </c>
    </row>
    <row r="99" spans="1:47" ht="12.95" customHeight="1">
      <c r="A99" s="49" t="s">
        <v>150</v>
      </c>
      <c r="B99" s="230" t="s">
        <v>133</v>
      </c>
      <c r="C99" s="112">
        <v>54966.034299999999</v>
      </c>
      <c r="D99" s="112" t="s">
        <v>88</v>
      </c>
      <c r="E99" s="1">
        <f t="shared" si="117"/>
        <v>7107.0818947129055</v>
      </c>
      <c r="F99" s="226">
        <f t="shared" si="118"/>
        <v>7107</v>
      </c>
      <c r="G99" s="1">
        <f t="shared" si="119"/>
        <v>2.8415020002285019E-2</v>
      </c>
      <c r="K99" s="1">
        <f t="shared" si="137"/>
        <v>2.8415020002285019E-2</v>
      </c>
      <c r="O99" s="1">
        <f t="shared" ca="1" si="120"/>
        <v>1.5554635257196537E-2</v>
      </c>
      <c r="P99" s="1">
        <f t="shared" si="121"/>
        <v>5.0452936289328038E-2</v>
      </c>
      <c r="Q99" s="271">
        <f t="shared" si="122"/>
        <v>39947.534299999999</v>
      </c>
      <c r="S99" s="2">
        <v>1</v>
      </c>
      <c r="Y99" s="1">
        <f t="shared" si="138"/>
        <v>5.1336809819606394E-2</v>
      </c>
      <c r="Z99" s="1">
        <f t="shared" si="123"/>
        <v>7107</v>
      </c>
      <c r="AA99" s="1">
        <f t="shared" si="124"/>
        <v>2.7531146472006659E-2</v>
      </c>
      <c r="AB99" s="1">
        <f t="shared" si="125"/>
        <v>5.1336809819606394E-2</v>
      </c>
      <c r="AC99" s="1">
        <f t="shared" si="126"/>
        <v>-2.2037916287043019E-2</v>
      </c>
      <c r="AE99" s="1">
        <f t="shared" si="127"/>
        <v>7.812324175267305E-7</v>
      </c>
      <c r="AF99" s="1">
        <f t="shared" si="139"/>
        <v>-2.2037916287043019E-2</v>
      </c>
      <c r="AG99" s="2"/>
      <c r="AH99" s="1">
        <f t="shared" si="128"/>
        <v>-2.2921789817321379E-2</v>
      </c>
      <c r="AI99" s="1">
        <f t="shared" si="129"/>
        <v>0.93913497709314697</v>
      </c>
      <c r="AJ99" s="1">
        <f t="shared" si="130"/>
        <v>-0.26636380734158716</v>
      </c>
      <c r="AK99" s="1">
        <f t="shared" si="131"/>
        <v>0.12635619699603962</v>
      </c>
      <c r="AL99" s="1">
        <f t="shared" si="132"/>
        <v>2.0196921859686032</v>
      </c>
      <c r="AM99" s="1">
        <f t="shared" si="133"/>
        <v>1.5916620777373114</v>
      </c>
      <c r="AN99" s="1">
        <f t="shared" si="136"/>
        <v>8.1720744048737988</v>
      </c>
      <c r="AO99" s="1">
        <f t="shared" si="136"/>
        <v>8.1720744040809485</v>
      </c>
      <c r="AP99" s="1">
        <f t="shared" si="136"/>
        <v>8.172074422155994</v>
      </c>
      <c r="AQ99" s="1">
        <f t="shared" si="136"/>
        <v>8.1720740100892701</v>
      </c>
      <c r="AR99" s="1">
        <f t="shared" si="136"/>
        <v>8.1720834040722963</v>
      </c>
      <c r="AS99" s="1">
        <f t="shared" si="136"/>
        <v>8.1718691805779073</v>
      </c>
      <c r="AT99" s="1">
        <f t="shared" si="136"/>
        <v>8.1767202540251205</v>
      </c>
      <c r="AU99" s="1">
        <f t="shared" si="134"/>
        <v>8.0388589598703781</v>
      </c>
    </row>
    <row r="100" spans="1:47" ht="12.95" customHeight="1">
      <c r="A100" s="170" t="s">
        <v>153</v>
      </c>
      <c r="B100" s="142" t="s">
        <v>133</v>
      </c>
      <c r="C100" s="143">
        <v>56404.420980000003</v>
      </c>
      <c r="D100" s="143">
        <v>2.9999999999999997E-4</v>
      </c>
      <c r="E100" s="1">
        <f t="shared" si="117"/>
        <v>11252.645198805883</v>
      </c>
      <c r="F100" s="226">
        <f t="shared" si="118"/>
        <v>11252.5</v>
      </c>
      <c r="G100" s="1">
        <f t="shared" si="119"/>
        <v>5.0379650005197618E-2</v>
      </c>
      <c r="K100" s="1">
        <f t="shared" si="137"/>
        <v>5.0379650005197618E-2</v>
      </c>
      <c r="O100" s="1">
        <f t="shared" ca="1" si="120"/>
        <v>6.9067007788083078E-3</v>
      </c>
      <c r="P100" s="1">
        <f t="shared" si="121"/>
        <v>4.8832216900685121E-2</v>
      </c>
      <c r="Q100" s="271">
        <f t="shared" si="122"/>
        <v>41385.920980000003</v>
      </c>
      <c r="S100" s="2">
        <v>1</v>
      </c>
      <c r="Y100" s="1">
        <f t="shared" si="138"/>
        <v>3.8095007175368088E-2</v>
      </c>
      <c r="Z100" s="1">
        <f t="shared" si="123"/>
        <v>11252.5</v>
      </c>
      <c r="AA100" s="1">
        <f t="shared" si="124"/>
        <v>6.1116859730514651E-2</v>
      </c>
      <c r="AB100" s="1">
        <f t="shared" si="125"/>
        <v>3.8095007175368088E-2</v>
      </c>
      <c r="AC100" s="1">
        <f t="shared" si="126"/>
        <v>1.5474331045124967E-3</v>
      </c>
      <c r="AE100" s="1">
        <f t="shared" si="127"/>
        <v>1.1528767268544268E-4</v>
      </c>
      <c r="AF100" s="1">
        <f t="shared" si="139"/>
        <v>1.5474331045124967E-3</v>
      </c>
      <c r="AG100" s="2"/>
      <c r="AH100" s="1">
        <f t="shared" si="128"/>
        <v>1.228464282982953E-2</v>
      </c>
      <c r="AI100" s="1">
        <f t="shared" si="129"/>
        <v>0.88181516156087847</v>
      </c>
      <c r="AJ100" s="1">
        <f t="shared" si="130"/>
        <v>0.27990820315709258</v>
      </c>
      <c r="AK100" s="1">
        <f t="shared" si="131"/>
        <v>7.5516776254501483E-2</v>
      </c>
      <c r="AL100" s="1">
        <f t="shared" si="132"/>
        <v>2.5730092460231129</v>
      </c>
      <c r="AM100" s="1">
        <f t="shared" si="133"/>
        <v>3.4222353680327409</v>
      </c>
      <c r="AN100" s="1">
        <f t="shared" si="136"/>
        <v>8.7755549934563373</v>
      </c>
      <c r="AO100" s="1">
        <f t="shared" si="136"/>
        <v>8.7755548157536207</v>
      </c>
      <c r="AP100" s="1">
        <f t="shared" si="136"/>
        <v>8.7755564063929405</v>
      </c>
      <c r="AQ100" s="1">
        <f t="shared" si="136"/>
        <v>8.7755421683124304</v>
      </c>
      <c r="AR100" s="1">
        <f t="shared" si="136"/>
        <v>8.7756696102950098</v>
      </c>
      <c r="AS100" s="1">
        <f t="shared" si="136"/>
        <v>8.7745284654943116</v>
      </c>
      <c r="AT100" s="1">
        <f t="shared" si="136"/>
        <v>8.7847117103835632</v>
      </c>
      <c r="AU100" s="1">
        <f t="shared" si="134"/>
        <v>8.6907635494757649</v>
      </c>
    </row>
    <row r="101" spans="1:47" ht="12.95" customHeight="1">
      <c r="A101" s="170" t="s">
        <v>153</v>
      </c>
      <c r="B101" s="142" t="s">
        <v>133</v>
      </c>
      <c r="C101" s="143">
        <v>56404.421280000002</v>
      </c>
      <c r="D101" s="143">
        <v>2.9999999999999997E-4</v>
      </c>
      <c r="E101" s="1">
        <f t="shared" si="117"/>
        <v>11252.6460634336</v>
      </c>
      <c r="F101" s="226">
        <f t="shared" si="118"/>
        <v>11252.5</v>
      </c>
      <c r="G101" s="1">
        <f t="shared" si="119"/>
        <v>5.0679650004894938E-2</v>
      </c>
      <c r="K101" s="1">
        <f t="shared" si="137"/>
        <v>5.0679650004894938E-2</v>
      </c>
      <c r="O101" s="1">
        <f t="shared" ca="1" si="120"/>
        <v>6.9067007788083078E-3</v>
      </c>
      <c r="P101" s="1">
        <f t="shared" si="121"/>
        <v>4.8832216900685121E-2</v>
      </c>
      <c r="Q101" s="271">
        <f t="shared" si="122"/>
        <v>41385.921280000002</v>
      </c>
      <c r="S101" s="2">
        <v>1</v>
      </c>
      <c r="Y101" s="1">
        <f t="shared" si="138"/>
        <v>3.8395007175065408E-2</v>
      </c>
      <c r="Z101" s="1">
        <f t="shared" si="123"/>
        <v>11252.5</v>
      </c>
      <c r="AA101" s="1">
        <f t="shared" si="124"/>
        <v>6.1116859730514651E-2</v>
      </c>
      <c r="AB101" s="1">
        <f t="shared" si="125"/>
        <v>3.8395007175065408E-2</v>
      </c>
      <c r="AC101" s="1">
        <f t="shared" si="126"/>
        <v>1.8474331042098169E-3</v>
      </c>
      <c r="AE101" s="1">
        <f t="shared" si="127"/>
        <v>1.0893534685657073E-4</v>
      </c>
      <c r="AF101" s="1">
        <f t="shared" si="139"/>
        <v>1.8474331042098169E-3</v>
      </c>
      <c r="AG101" s="2"/>
      <c r="AH101" s="1">
        <f t="shared" si="128"/>
        <v>1.228464282982953E-2</v>
      </c>
      <c r="AI101" s="1">
        <f t="shared" si="129"/>
        <v>0.88181516156087847</v>
      </c>
      <c r="AJ101" s="1">
        <f t="shared" si="130"/>
        <v>0.27990820315709258</v>
      </c>
      <c r="AK101" s="1">
        <f t="shared" si="131"/>
        <v>7.5516776254501483E-2</v>
      </c>
      <c r="AL101" s="1">
        <f t="shared" si="132"/>
        <v>2.5730092460231129</v>
      </c>
      <c r="AM101" s="1">
        <f t="shared" si="133"/>
        <v>3.4222353680327409</v>
      </c>
      <c r="AN101" s="1">
        <f t="shared" ref="AN101:AT110" si="142">$AU101+$AB$7*SIN(AO101)</f>
        <v>8.7755549934563373</v>
      </c>
      <c r="AO101" s="1">
        <f t="shared" si="142"/>
        <v>8.7755548157536207</v>
      </c>
      <c r="AP101" s="1">
        <f t="shared" si="142"/>
        <v>8.7755564063929405</v>
      </c>
      <c r="AQ101" s="1">
        <f t="shared" si="142"/>
        <v>8.7755421683124304</v>
      </c>
      <c r="AR101" s="1">
        <f t="shared" si="142"/>
        <v>8.7756696102950098</v>
      </c>
      <c r="AS101" s="1">
        <f t="shared" si="142"/>
        <v>8.7745284654943116</v>
      </c>
      <c r="AT101" s="1">
        <f t="shared" si="142"/>
        <v>8.7847117103835632</v>
      </c>
      <c r="AU101" s="1">
        <f t="shared" si="134"/>
        <v>8.6907635494757649</v>
      </c>
    </row>
    <row r="102" spans="1:47" ht="12.95" customHeight="1">
      <c r="A102" s="170" t="s">
        <v>153</v>
      </c>
      <c r="B102" s="142" t="s">
        <v>133</v>
      </c>
      <c r="C102" s="143">
        <v>56404.421309999998</v>
      </c>
      <c r="D102" s="143">
        <v>2.0000000000000001E-4</v>
      </c>
      <c r="E102" s="1">
        <f t="shared" si="117"/>
        <v>11252.64614989636</v>
      </c>
      <c r="F102" s="226">
        <f t="shared" si="118"/>
        <v>11252.5</v>
      </c>
      <c r="G102" s="1">
        <f t="shared" si="119"/>
        <v>5.0709650000499096E-2</v>
      </c>
      <c r="K102" s="1">
        <f t="shared" si="137"/>
        <v>5.0709650000499096E-2</v>
      </c>
      <c r="O102" s="1">
        <f t="shared" ca="1" si="120"/>
        <v>6.9067007788083078E-3</v>
      </c>
      <c r="P102" s="1">
        <f t="shared" si="121"/>
        <v>4.8832216900685121E-2</v>
      </c>
      <c r="Q102" s="271">
        <f t="shared" si="122"/>
        <v>41385.921309999998</v>
      </c>
      <c r="S102" s="2">
        <v>1</v>
      </c>
      <c r="Y102" s="1">
        <f t="shared" si="138"/>
        <v>3.8425007170669566E-2</v>
      </c>
      <c r="Z102" s="1">
        <f t="shared" si="123"/>
        <v>11252.5</v>
      </c>
      <c r="AA102" s="1">
        <f t="shared" si="124"/>
        <v>6.1116859730514651E-2</v>
      </c>
      <c r="AB102" s="1">
        <f t="shared" si="125"/>
        <v>3.8425007170669566E-2</v>
      </c>
      <c r="AC102" s="1">
        <f t="shared" si="126"/>
        <v>1.8774330998139743E-3</v>
      </c>
      <c r="AE102" s="1">
        <f t="shared" si="127"/>
        <v>1.0831001436453045E-4</v>
      </c>
      <c r="AF102" s="1">
        <f t="shared" si="139"/>
        <v>1.8774330998139743E-3</v>
      </c>
      <c r="AG102" s="2"/>
      <c r="AH102" s="1">
        <f t="shared" si="128"/>
        <v>1.228464282982953E-2</v>
      </c>
      <c r="AI102" s="1">
        <f t="shared" si="129"/>
        <v>0.88181516156087847</v>
      </c>
      <c r="AJ102" s="1">
        <f t="shared" si="130"/>
        <v>0.27990820315709258</v>
      </c>
      <c r="AK102" s="1">
        <f t="shared" si="131"/>
        <v>7.5516776254501483E-2</v>
      </c>
      <c r="AL102" s="1">
        <f t="shared" si="132"/>
        <v>2.5730092460231129</v>
      </c>
      <c r="AM102" s="1">
        <f t="shared" si="133"/>
        <v>3.4222353680327409</v>
      </c>
      <c r="AN102" s="1">
        <f t="shared" si="142"/>
        <v>8.7755549934563373</v>
      </c>
      <c r="AO102" s="1">
        <f t="shared" si="142"/>
        <v>8.7755548157536207</v>
      </c>
      <c r="AP102" s="1">
        <f t="shared" si="142"/>
        <v>8.7755564063929405</v>
      </c>
      <c r="AQ102" s="1">
        <f t="shared" si="142"/>
        <v>8.7755421683124304</v>
      </c>
      <c r="AR102" s="1">
        <f t="shared" si="142"/>
        <v>8.7756696102950098</v>
      </c>
      <c r="AS102" s="1">
        <f t="shared" si="142"/>
        <v>8.7745284654943116</v>
      </c>
      <c r="AT102" s="1">
        <f t="shared" si="142"/>
        <v>8.7847117103835632</v>
      </c>
      <c r="AU102" s="1">
        <f t="shared" si="134"/>
        <v>8.6907635494757649</v>
      </c>
    </row>
    <row r="103" spans="1:47" ht="12.95" customHeight="1">
      <c r="A103" s="170" t="s">
        <v>153</v>
      </c>
      <c r="B103" s="142" t="s">
        <v>133</v>
      </c>
      <c r="C103" s="143">
        <v>56404.42153</v>
      </c>
      <c r="D103" s="143">
        <v>4.0000000000000002E-4</v>
      </c>
      <c r="E103" s="1">
        <f t="shared" si="117"/>
        <v>11252.64678395669</v>
      </c>
      <c r="F103" s="226">
        <f t="shared" si="118"/>
        <v>11252.5</v>
      </c>
      <c r="G103" s="1">
        <f t="shared" si="119"/>
        <v>5.0929650002217386E-2</v>
      </c>
      <c r="K103" s="1">
        <f t="shared" si="137"/>
        <v>5.0929650002217386E-2</v>
      </c>
      <c r="O103" s="1">
        <f t="shared" ca="1" si="120"/>
        <v>6.9067007788083078E-3</v>
      </c>
      <c r="P103" s="1">
        <f t="shared" si="121"/>
        <v>4.8832216900685121E-2</v>
      </c>
      <c r="Q103" s="271">
        <f t="shared" si="122"/>
        <v>41385.92153</v>
      </c>
      <c r="S103" s="2">
        <v>1</v>
      </c>
      <c r="Y103" s="1">
        <f t="shared" si="138"/>
        <v>3.8645007172387856E-2</v>
      </c>
      <c r="Z103" s="1">
        <f t="shared" si="123"/>
        <v>11252.5</v>
      </c>
      <c r="AA103" s="1">
        <f t="shared" si="124"/>
        <v>6.1116859730514651E-2</v>
      </c>
      <c r="AB103" s="1">
        <f t="shared" si="125"/>
        <v>3.8645007172387856E-2</v>
      </c>
      <c r="AC103" s="1">
        <f t="shared" si="126"/>
        <v>2.0974331015322645E-3</v>
      </c>
      <c r="AE103" s="1">
        <f t="shared" si="127"/>
        <v>1.0377924204831444E-4</v>
      </c>
      <c r="AF103" s="1">
        <f t="shared" si="139"/>
        <v>2.0974331015322645E-3</v>
      </c>
      <c r="AG103" s="2"/>
      <c r="AH103" s="1">
        <f t="shared" si="128"/>
        <v>1.228464282982953E-2</v>
      </c>
      <c r="AI103" s="1">
        <f t="shared" si="129"/>
        <v>0.88181516156087847</v>
      </c>
      <c r="AJ103" s="1">
        <f t="shared" si="130"/>
        <v>0.27990820315709258</v>
      </c>
      <c r="AK103" s="1">
        <f t="shared" si="131"/>
        <v>7.5516776254501483E-2</v>
      </c>
      <c r="AL103" s="1">
        <f t="shared" si="132"/>
        <v>2.5730092460231129</v>
      </c>
      <c r="AM103" s="1">
        <f t="shared" si="133"/>
        <v>3.4222353680327409</v>
      </c>
      <c r="AN103" s="1">
        <f t="shared" si="142"/>
        <v>8.7755549934563373</v>
      </c>
      <c r="AO103" s="1">
        <f t="shared" si="142"/>
        <v>8.7755548157536207</v>
      </c>
      <c r="AP103" s="1">
        <f t="shared" si="142"/>
        <v>8.7755564063929405</v>
      </c>
      <c r="AQ103" s="1">
        <f t="shared" si="142"/>
        <v>8.7755421683124304</v>
      </c>
      <c r="AR103" s="1">
        <f t="shared" si="142"/>
        <v>8.7756696102950098</v>
      </c>
      <c r="AS103" s="1">
        <f t="shared" si="142"/>
        <v>8.7745284654943116</v>
      </c>
      <c r="AT103" s="1">
        <f t="shared" si="142"/>
        <v>8.7847117103835632</v>
      </c>
      <c r="AU103" s="1">
        <f t="shared" si="134"/>
        <v>8.6907635494757649</v>
      </c>
    </row>
    <row r="104" spans="1:47" ht="12.95" customHeight="1">
      <c r="A104" s="110" t="s">
        <v>157</v>
      </c>
      <c r="B104" s="13"/>
      <c r="C104" s="110">
        <v>56404.432050000003</v>
      </c>
      <c r="D104" s="110">
        <v>2.9E-4</v>
      </c>
      <c r="E104" s="1">
        <f t="shared" si="117"/>
        <v>11252.677103568642</v>
      </c>
      <c r="F104" s="226">
        <f t="shared" si="118"/>
        <v>11252.5</v>
      </c>
      <c r="G104" s="1">
        <f t="shared" si="119"/>
        <v>6.1449650005670264E-2</v>
      </c>
      <c r="J104" s="1">
        <f>+G104</f>
        <v>6.1449650005670264E-2</v>
      </c>
      <c r="O104" s="1">
        <f t="shared" ca="1" si="120"/>
        <v>6.9067007788083078E-3</v>
      </c>
      <c r="P104" s="1">
        <f t="shared" si="121"/>
        <v>4.8832216900685121E-2</v>
      </c>
      <c r="Q104" s="271">
        <f t="shared" si="122"/>
        <v>41385.932050000003</v>
      </c>
      <c r="S104" s="2">
        <v>1</v>
      </c>
      <c r="Y104" s="1">
        <f t="shared" si="138"/>
        <v>4.9165007175840734E-2</v>
      </c>
      <c r="Z104" s="1">
        <f t="shared" si="123"/>
        <v>11252.5</v>
      </c>
      <c r="AA104" s="1">
        <f t="shared" si="124"/>
        <v>6.1116859730514651E-2</v>
      </c>
      <c r="AB104" s="1">
        <f t="shared" si="125"/>
        <v>4.9165007175840734E-2</v>
      </c>
      <c r="AC104" s="1">
        <f t="shared" si="126"/>
        <v>1.2617433104985143E-2</v>
      </c>
      <c r="AE104" s="1">
        <f t="shared" si="127"/>
        <v>1.1074936723814864E-7</v>
      </c>
      <c r="AF104" s="1">
        <f t="shared" si="139"/>
        <v>1.2617433104985143E-2</v>
      </c>
      <c r="AG104" s="2"/>
      <c r="AH104" s="1">
        <f t="shared" si="128"/>
        <v>1.228464282982953E-2</v>
      </c>
      <c r="AI104" s="1">
        <f t="shared" si="129"/>
        <v>0.88181516156087847</v>
      </c>
      <c r="AJ104" s="1">
        <f t="shared" si="130"/>
        <v>0.27990820315709258</v>
      </c>
      <c r="AK104" s="1">
        <f t="shared" si="131"/>
        <v>7.5516776254501483E-2</v>
      </c>
      <c r="AL104" s="1">
        <f t="shared" si="132"/>
        <v>2.5730092460231129</v>
      </c>
      <c r="AM104" s="1">
        <f t="shared" si="133"/>
        <v>3.4222353680327409</v>
      </c>
      <c r="AN104" s="1">
        <f t="shared" si="142"/>
        <v>8.7755549934563373</v>
      </c>
      <c r="AO104" s="1">
        <f t="shared" si="142"/>
        <v>8.7755548157536207</v>
      </c>
      <c r="AP104" s="1">
        <f t="shared" si="142"/>
        <v>8.7755564063929405</v>
      </c>
      <c r="AQ104" s="1">
        <f t="shared" si="142"/>
        <v>8.7755421683124304</v>
      </c>
      <c r="AR104" s="1">
        <f t="shared" si="142"/>
        <v>8.7756696102950098</v>
      </c>
      <c r="AS104" s="1">
        <f t="shared" si="142"/>
        <v>8.7745284654943116</v>
      </c>
      <c r="AT104" s="1">
        <f t="shared" si="142"/>
        <v>8.7847117103835632</v>
      </c>
      <c r="AU104" s="1">
        <f t="shared" si="134"/>
        <v>8.6907635494757649</v>
      </c>
    </row>
    <row r="105" spans="1:47" ht="12.95" customHeight="1">
      <c r="A105" s="110" t="s">
        <v>157</v>
      </c>
      <c r="B105" s="13"/>
      <c r="C105" s="110">
        <v>56404.432350000003</v>
      </c>
      <c r="D105" s="110">
        <v>3.3E-4</v>
      </c>
      <c r="E105" s="1">
        <f t="shared" si="117"/>
        <v>11252.677968196356</v>
      </c>
      <c r="F105" s="226">
        <f t="shared" si="118"/>
        <v>11252.5</v>
      </c>
      <c r="G105" s="1">
        <f t="shared" si="119"/>
        <v>6.1749650005367585E-2</v>
      </c>
      <c r="J105" s="1">
        <f>+G105</f>
        <v>6.1749650005367585E-2</v>
      </c>
      <c r="O105" s="1">
        <f t="shared" ca="1" si="120"/>
        <v>6.9067007788083078E-3</v>
      </c>
      <c r="P105" s="1">
        <f t="shared" si="121"/>
        <v>4.8832216900685121E-2</v>
      </c>
      <c r="Q105" s="271">
        <f t="shared" si="122"/>
        <v>41385.932350000003</v>
      </c>
      <c r="S105" s="2">
        <v>1</v>
      </c>
      <c r="Y105" s="1">
        <f t="shared" si="138"/>
        <v>4.9465007175538055E-2</v>
      </c>
      <c r="Z105" s="1">
        <f t="shared" si="123"/>
        <v>11252.5</v>
      </c>
      <c r="AA105" s="1">
        <f t="shared" si="124"/>
        <v>6.1116859730514651E-2</v>
      </c>
      <c r="AB105" s="1">
        <f t="shared" si="125"/>
        <v>4.9465007175538055E-2</v>
      </c>
      <c r="AC105" s="1">
        <f t="shared" si="126"/>
        <v>1.2917433104682463E-2</v>
      </c>
      <c r="AE105" s="1">
        <f t="shared" si="127"/>
        <v>4.0042353194845078E-7</v>
      </c>
      <c r="AF105" s="1">
        <f t="shared" si="139"/>
        <v>1.2917433104682463E-2</v>
      </c>
      <c r="AG105" s="2"/>
      <c r="AH105" s="1">
        <f t="shared" si="128"/>
        <v>1.228464282982953E-2</v>
      </c>
      <c r="AI105" s="1">
        <f t="shared" si="129"/>
        <v>0.88181516156087847</v>
      </c>
      <c r="AJ105" s="1">
        <f t="shared" si="130"/>
        <v>0.27990820315709258</v>
      </c>
      <c r="AK105" s="1">
        <f t="shared" si="131"/>
        <v>7.5516776254501483E-2</v>
      </c>
      <c r="AL105" s="1">
        <f t="shared" si="132"/>
        <v>2.5730092460231129</v>
      </c>
      <c r="AM105" s="1">
        <f t="shared" si="133"/>
        <v>3.4222353680327409</v>
      </c>
      <c r="AN105" s="1">
        <f t="shared" si="142"/>
        <v>8.7755549934563373</v>
      </c>
      <c r="AO105" s="1">
        <f t="shared" si="142"/>
        <v>8.7755548157536207</v>
      </c>
      <c r="AP105" s="1">
        <f t="shared" si="142"/>
        <v>8.7755564063929405</v>
      </c>
      <c r="AQ105" s="1">
        <f t="shared" si="142"/>
        <v>8.7755421683124304</v>
      </c>
      <c r="AR105" s="1">
        <f t="shared" si="142"/>
        <v>8.7756696102950098</v>
      </c>
      <c r="AS105" s="1">
        <f t="shared" si="142"/>
        <v>8.7745284654943116</v>
      </c>
      <c r="AT105" s="1">
        <f t="shared" si="142"/>
        <v>8.7847117103835632</v>
      </c>
      <c r="AU105" s="1">
        <f t="shared" si="134"/>
        <v>8.6907635494757649</v>
      </c>
    </row>
    <row r="106" spans="1:47" ht="12.95" customHeight="1">
      <c r="A106" s="110" t="s">
        <v>157</v>
      </c>
      <c r="B106" s="13"/>
      <c r="C106" s="110">
        <v>56404.432379999998</v>
      </c>
      <c r="D106" s="110">
        <v>2.2000000000000001E-4</v>
      </c>
      <c r="E106" s="1">
        <f t="shared" si="117"/>
        <v>11252.678054659116</v>
      </c>
      <c r="F106" s="226">
        <f t="shared" si="118"/>
        <v>11252.5</v>
      </c>
      <c r="G106" s="1">
        <f t="shared" si="119"/>
        <v>6.1779650000971742E-2</v>
      </c>
      <c r="J106" s="1">
        <f>+G106</f>
        <v>6.1779650000971742E-2</v>
      </c>
      <c r="O106" s="1">
        <f t="shared" ca="1" si="120"/>
        <v>6.9067007788083078E-3</v>
      </c>
      <c r="P106" s="1">
        <f t="shared" si="121"/>
        <v>4.8832216900685121E-2</v>
      </c>
      <c r="Q106" s="271">
        <f t="shared" si="122"/>
        <v>41385.932379999998</v>
      </c>
      <c r="S106" s="2">
        <v>1</v>
      </c>
      <c r="Y106" s="1">
        <f t="shared" si="138"/>
        <v>4.9495007171142212E-2</v>
      </c>
      <c r="Z106" s="1">
        <f t="shared" si="123"/>
        <v>11252.5</v>
      </c>
      <c r="AA106" s="1">
        <f t="shared" si="124"/>
        <v>6.1116859730514651E-2</v>
      </c>
      <c r="AB106" s="1">
        <f t="shared" si="125"/>
        <v>4.9495007171142212E-2</v>
      </c>
      <c r="AC106" s="1">
        <f t="shared" si="126"/>
        <v>1.2947433100286621E-2</v>
      </c>
      <c r="AE106" s="1">
        <f t="shared" si="127"/>
        <v>4.3929094261258337E-7</v>
      </c>
      <c r="AF106" s="1">
        <f t="shared" si="139"/>
        <v>1.2947433100286621E-2</v>
      </c>
      <c r="AG106" s="2"/>
      <c r="AH106" s="1">
        <f t="shared" si="128"/>
        <v>1.228464282982953E-2</v>
      </c>
      <c r="AI106" s="1">
        <f t="shared" si="129"/>
        <v>0.88181516156087847</v>
      </c>
      <c r="AJ106" s="1">
        <f t="shared" si="130"/>
        <v>0.27990820315709258</v>
      </c>
      <c r="AK106" s="1">
        <f t="shared" si="131"/>
        <v>7.5516776254501483E-2</v>
      </c>
      <c r="AL106" s="1">
        <f t="shared" si="132"/>
        <v>2.5730092460231129</v>
      </c>
      <c r="AM106" s="1">
        <f t="shared" si="133"/>
        <v>3.4222353680327409</v>
      </c>
      <c r="AN106" s="1">
        <f t="shared" si="142"/>
        <v>8.7755549934563373</v>
      </c>
      <c r="AO106" s="1">
        <f t="shared" si="142"/>
        <v>8.7755548157536207</v>
      </c>
      <c r="AP106" s="1">
        <f t="shared" si="142"/>
        <v>8.7755564063929405</v>
      </c>
      <c r="AQ106" s="1">
        <f t="shared" si="142"/>
        <v>8.7755421683124304</v>
      </c>
      <c r="AR106" s="1">
        <f t="shared" si="142"/>
        <v>8.7756696102950098</v>
      </c>
      <c r="AS106" s="1">
        <f t="shared" si="142"/>
        <v>8.7745284654943116</v>
      </c>
      <c r="AT106" s="1">
        <f t="shared" si="142"/>
        <v>8.7847117103835632</v>
      </c>
      <c r="AU106" s="1">
        <f t="shared" si="134"/>
        <v>8.6907635494757649</v>
      </c>
    </row>
    <row r="107" spans="1:47" ht="12.95" customHeight="1">
      <c r="A107" s="110" t="s">
        <v>157</v>
      </c>
      <c r="B107" s="13"/>
      <c r="C107" s="110">
        <v>56404.4326</v>
      </c>
      <c r="D107" s="110">
        <v>4.2999999999999999E-4</v>
      </c>
      <c r="E107" s="1">
        <f t="shared" si="117"/>
        <v>11252.678688719447</v>
      </c>
      <c r="F107" s="226">
        <f t="shared" si="118"/>
        <v>11252.5</v>
      </c>
      <c r="G107" s="1">
        <f t="shared" si="119"/>
        <v>6.1999650002690032E-2</v>
      </c>
      <c r="J107" s="1">
        <f>+G107</f>
        <v>6.1999650002690032E-2</v>
      </c>
      <c r="O107" s="1">
        <f t="shared" ca="1" si="120"/>
        <v>6.9067007788083078E-3</v>
      </c>
      <c r="P107" s="1">
        <f t="shared" si="121"/>
        <v>4.8832216900685121E-2</v>
      </c>
      <c r="Q107" s="271">
        <f t="shared" si="122"/>
        <v>41385.9326</v>
      </c>
      <c r="S107" s="2">
        <v>1</v>
      </c>
      <c r="Y107" s="1">
        <f t="shared" si="138"/>
        <v>4.9715007172860502E-2</v>
      </c>
      <c r="Z107" s="1">
        <f t="shared" si="123"/>
        <v>11252.5</v>
      </c>
      <c r="AA107" s="1">
        <f t="shared" si="124"/>
        <v>6.1116859730514651E-2</v>
      </c>
      <c r="AB107" s="1">
        <f t="shared" si="125"/>
        <v>4.9715007172860502E-2</v>
      </c>
      <c r="AC107" s="1">
        <f t="shared" si="126"/>
        <v>1.3167433102004911E-2</v>
      </c>
      <c r="AE107" s="1">
        <f t="shared" si="127"/>
        <v>7.7931866464748293E-7</v>
      </c>
      <c r="AF107" s="1">
        <f t="shared" si="139"/>
        <v>1.3167433102004911E-2</v>
      </c>
      <c r="AG107" s="2"/>
      <c r="AH107" s="1">
        <f t="shared" si="128"/>
        <v>1.228464282982953E-2</v>
      </c>
      <c r="AI107" s="1">
        <f t="shared" si="129"/>
        <v>0.88181516156087847</v>
      </c>
      <c r="AJ107" s="1">
        <f t="shared" si="130"/>
        <v>0.27990820315709258</v>
      </c>
      <c r="AK107" s="1">
        <f t="shared" si="131"/>
        <v>7.5516776254501483E-2</v>
      </c>
      <c r="AL107" s="1">
        <f t="shared" si="132"/>
        <v>2.5730092460231129</v>
      </c>
      <c r="AM107" s="1">
        <f t="shared" si="133"/>
        <v>3.4222353680327409</v>
      </c>
      <c r="AN107" s="1">
        <f t="shared" si="142"/>
        <v>8.7755549934563373</v>
      </c>
      <c r="AO107" s="1">
        <f t="shared" si="142"/>
        <v>8.7755548157536207</v>
      </c>
      <c r="AP107" s="1">
        <f t="shared" si="142"/>
        <v>8.7755564063929405</v>
      </c>
      <c r="AQ107" s="1">
        <f t="shared" si="142"/>
        <v>8.7755421683124304</v>
      </c>
      <c r="AR107" s="1">
        <f t="shared" si="142"/>
        <v>8.7756696102950098</v>
      </c>
      <c r="AS107" s="1">
        <f t="shared" si="142"/>
        <v>8.7745284654943116</v>
      </c>
      <c r="AT107" s="1">
        <f t="shared" si="142"/>
        <v>8.7847117103835632</v>
      </c>
      <c r="AU107" s="1">
        <f t="shared" si="134"/>
        <v>8.6907635494757649</v>
      </c>
    </row>
    <row r="108" spans="1:47" ht="12.95" customHeight="1">
      <c r="A108" s="111" t="s">
        <v>158</v>
      </c>
      <c r="B108" s="231" t="s">
        <v>133</v>
      </c>
      <c r="C108" s="112">
        <v>56421.087399999997</v>
      </c>
      <c r="D108" s="112" t="s">
        <v>88</v>
      </c>
      <c r="E108" s="1">
        <f t="shared" si="117"/>
        <v>11300.67936105395</v>
      </c>
      <c r="F108" s="226">
        <f t="shared" si="118"/>
        <v>11300.5</v>
      </c>
      <c r="G108" s="1">
        <f t="shared" si="119"/>
        <v>6.2232930002210196E-2</v>
      </c>
      <c r="K108" s="1">
        <f t="shared" ref="K108:K114" si="143">+G108</f>
        <v>6.2232930002210196E-2</v>
      </c>
      <c r="O108" s="1">
        <f t="shared" ca="1" si="120"/>
        <v>6.8065678985857435E-3</v>
      </c>
      <c r="P108" s="1">
        <f t="shared" si="121"/>
        <v>4.8785648764413103E-2</v>
      </c>
      <c r="Q108" s="271">
        <f t="shared" si="122"/>
        <v>41402.587399999997</v>
      </c>
      <c r="S108" s="2">
        <v>1</v>
      </c>
      <c r="Y108" s="1">
        <f t="shared" si="138"/>
        <v>4.9553423667345824E-2</v>
      </c>
      <c r="Z108" s="1">
        <f t="shared" si="123"/>
        <v>11300.5</v>
      </c>
      <c r="AA108" s="1">
        <f t="shared" si="124"/>
        <v>6.1465155099277476E-2</v>
      </c>
      <c r="AB108" s="1">
        <f t="shared" si="125"/>
        <v>4.9553423667345824E-2</v>
      </c>
      <c r="AC108" s="1">
        <f t="shared" si="126"/>
        <v>1.3447281237797093E-2</v>
      </c>
      <c r="AE108" s="1">
        <f t="shared" si="127"/>
        <v>5.8947830157334833E-7</v>
      </c>
      <c r="AF108" s="1">
        <f t="shared" si="139"/>
        <v>1.3447281237797093E-2</v>
      </c>
      <c r="AG108" s="2"/>
      <c r="AH108" s="1">
        <f t="shared" si="128"/>
        <v>1.2679506334864374E-2</v>
      </c>
      <c r="AI108" s="1">
        <f t="shared" si="129"/>
        <v>0.88136090293841352</v>
      </c>
      <c r="AJ108" s="1">
        <f t="shared" si="130"/>
        <v>0.28570541409573341</v>
      </c>
      <c r="AK108" s="1">
        <f t="shared" si="131"/>
        <v>7.480109745963065E-2</v>
      </c>
      <c r="AL108" s="1">
        <f t="shared" si="132"/>
        <v>2.5790532011220519</v>
      </c>
      <c r="AM108" s="1">
        <f t="shared" si="133"/>
        <v>3.4610513748164657</v>
      </c>
      <c r="AN108" s="1">
        <f t="shared" si="142"/>
        <v>8.7823429926137031</v>
      </c>
      <c r="AO108" s="1">
        <f t="shared" si="142"/>
        <v>8.7823428107891335</v>
      </c>
      <c r="AP108" s="1">
        <f t="shared" si="142"/>
        <v>8.7823444300188616</v>
      </c>
      <c r="AQ108" s="1">
        <f t="shared" si="142"/>
        <v>8.782330009979459</v>
      </c>
      <c r="AR108" s="1">
        <f t="shared" si="142"/>
        <v>8.7824584220660267</v>
      </c>
      <c r="AS108" s="1">
        <f t="shared" si="142"/>
        <v>8.781314463019438</v>
      </c>
      <c r="AT108" s="1">
        <f t="shared" si="142"/>
        <v>8.7914712837643751</v>
      </c>
      <c r="AU108" s="1">
        <f t="shared" si="134"/>
        <v>8.6983118356417428</v>
      </c>
    </row>
    <row r="109" spans="1:47" ht="12.95" customHeight="1">
      <c r="A109" s="111" t="s">
        <v>158</v>
      </c>
      <c r="B109" s="231" t="s">
        <v>133</v>
      </c>
      <c r="C109" s="112">
        <v>56421.087899999999</v>
      </c>
      <c r="D109" s="112" t="s">
        <v>88</v>
      </c>
      <c r="E109" s="1">
        <f t="shared" si="117"/>
        <v>11300.680802100151</v>
      </c>
      <c r="F109" s="226">
        <f t="shared" si="118"/>
        <v>11300.5</v>
      </c>
      <c r="G109" s="1">
        <f t="shared" si="119"/>
        <v>6.2732930004131049E-2</v>
      </c>
      <c r="K109" s="1">
        <f t="shared" si="143"/>
        <v>6.2732930004131049E-2</v>
      </c>
      <c r="O109" s="1">
        <f t="shared" ca="1" si="120"/>
        <v>6.8065678985857435E-3</v>
      </c>
      <c r="P109" s="1">
        <f t="shared" si="121"/>
        <v>4.8785648764413103E-2</v>
      </c>
      <c r="Q109" s="271">
        <f t="shared" si="122"/>
        <v>41402.587899999999</v>
      </c>
      <c r="S109" s="2">
        <v>1</v>
      </c>
      <c r="Y109" s="1">
        <f t="shared" si="138"/>
        <v>5.0053423669266676E-2</v>
      </c>
      <c r="Z109" s="1">
        <f t="shared" si="123"/>
        <v>11300.5</v>
      </c>
      <c r="AA109" s="1">
        <f t="shared" si="124"/>
        <v>6.1465155099277476E-2</v>
      </c>
      <c r="AB109" s="1">
        <f t="shared" si="125"/>
        <v>5.0053423669266676E-2</v>
      </c>
      <c r="AC109" s="1">
        <f t="shared" si="126"/>
        <v>1.3947281239717946E-2</v>
      </c>
      <c r="AE109" s="1">
        <f t="shared" si="127"/>
        <v>1.6072532093764869E-6</v>
      </c>
      <c r="AF109" s="1">
        <f t="shared" si="139"/>
        <v>1.3947281239717946E-2</v>
      </c>
      <c r="AG109" s="2"/>
      <c r="AH109" s="1">
        <f t="shared" si="128"/>
        <v>1.2679506334864374E-2</v>
      </c>
      <c r="AI109" s="1">
        <f t="shared" si="129"/>
        <v>0.88136090293841352</v>
      </c>
      <c r="AJ109" s="1">
        <f t="shared" si="130"/>
        <v>0.28570541409573341</v>
      </c>
      <c r="AK109" s="1">
        <f t="shared" si="131"/>
        <v>7.480109745963065E-2</v>
      </c>
      <c r="AL109" s="1">
        <f t="shared" si="132"/>
        <v>2.5790532011220519</v>
      </c>
      <c r="AM109" s="1">
        <f t="shared" si="133"/>
        <v>3.4610513748164657</v>
      </c>
      <c r="AN109" s="1">
        <f t="shared" si="142"/>
        <v>8.7823429926137031</v>
      </c>
      <c r="AO109" s="1">
        <f t="shared" si="142"/>
        <v>8.7823428107891335</v>
      </c>
      <c r="AP109" s="1">
        <f t="shared" si="142"/>
        <v>8.7823444300188616</v>
      </c>
      <c r="AQ109" s="1">
        <f t="shared" si="142"/>
        <v>8.782330009979459</v>
      </c>
      <c r="AR109" s="1">
        <f t="shared" si="142"/>
        <v>8.7824584220660267</v>
      </c>
      <c r="AS109" s="1">
        <f t="shared" si="142"/>
        <v>8.781314463019438</v>
      </c>
      <c r="AT109" s="1">
        <f t="shared" si="142"/>
        <v>8.7914712837643751</v>
      </c>
      <c r="AU109" s="1">
        <f t="shared" si="134"/>
        <v>8.6983118356417428</v>
      </c>
    </row>
    <row r="110" spans="1:47" ht="12.95" customHeight="1">
      <c r="A110" s="111" t="s">
        <v>158</v>
      </c>
      <c r="B110" s="231" t="s">
        <v>133</v>
      </c>
      <c r="C110" s="112">
        <v>56421.088199999998</v>
      </c>
      <c r="D110" s="112" t="s">
        <v>88</v>
      </c>
      <c r="E110" s="1">
        <f t="shared" si="117"/>
        <v>11300.681666727865</v>
      </c>
      <c r="F110" s="226">
        <f t="shared" si="118"/>
        <v>11300.5</v>
      </c>
      <c r="G110" s="1">
        <f t="shared" si="119"/>
        <v>6.3032930003828369E-2</v>
      </c>
      <c r="K110" s="1">
        <f t="shared" si="143"/>
        <v>6.3032930003828369E-2</v>
      </c>
      <c r="O110" s="1">
        <f t="shared" ca="1" si="120"/>
        <v>6.8065678985857435E-3</v>
      </c>
      <c r="P110" s="1">
        <f t="shared" si="121"/>
        <v>4.8785648764413103E-2</v>
      </c>
      <c r="Q110" s="271">
        <f t="shared" si="122"/>
        <v>41402.588199999998</v>
      </c>
      <c r="S110" s="2">
        <v>1</v>
      </c>
      <c r="Y110" s="1">
        <f t="shared" si="138"/>
        <v>5.0353423668963997E-2</v>
      </c>
      <c r="Z110" s="1">
        <f t="shared" si="123"/>
        <v>11300.5</v>
      </c>
      <c r="AA110" s="1">
        <f t="shared" si="124"/>
        <v>6.1465155099277476E-2</v>
      </c>
      <c r="AB110" s="1">
        <f t="shared" si="125"/>
        <v>5.0353423668963997E-2</v>
      </c>
      <c r="AC110" s="1">
        <f t="shared" si="126"/>
        <v>1.4247281239415266E-2</v>
      </c>
      <c r="AE110" s="1">
        <f t="shared" si="127"/>
        <v>2.4579181513395633E-6</v>
      </c>
      <c r="AF110" s="1">
        <f t="shared" si="139"/>
        <v>1.4247281239415266E-2</v>
      </c>
      <c r="AG110" s="2"/>
      <c r="AH110" s="1">
        <f t="shared" si="128"/>
        <v>1.2679506334864374E-2</v>
      </c>
      <c r="AI110" s="1">
        <f t="shared" si="129"/>
        <v>0.88136090293841352</v>
      </c>
      <c r="AJ110" s="1">
        <f t="shared" si="130"/>
        <v>0.28570541409573341</v>
      </c>
      <c r="AK110" s="1">
        <f t="shared" si="131"/>
        <v>7.480109745963065E-2</v>
      </c>
      <c r="AL110" s="1">
        <f t="shared" si="132"/>
        <v>2.5790532011220519</v>
      </c>
      <c r="AM110" s="1">
        <f t="shared" si="133"/>
        <v>3.4610513748164657</v>
      </c>
      <c r="AN110" s="1">
        <f t="shared" si="142"/>
        <v>8.7823429926137031</v>
      </c>
      <c r="AO110" s="1">
        <f t="shared" si="142"/>
        <v>8.7823428107891335</v>
      </c>
      <c r="AP110" s="1">
        <f t="shared" si="142"/>
        <v>8.7823444300188616</v>
      </c>
      <c r="AQ110" s="1">
        <f t="shared" si="142"/>
        <v>8.782330009979459</v>
      </c>
      <c r="AR110" s="1">
        <f t="shared" si="142"/>
        <v>8.7824584220660267</v>
      </c>
      <c r="AS110" s="1">
        <f t="shared" si="142"/>
        <v>8.781314463019438</v>
      </c>
      <c r="AT110" s="1">
        <f t="shared" si="142"/>
        <v>8.7914712837643751</v>
      </c>
      <c r="AU110" s="1">
        <f t="shared" si="134"/>
        <v>8.6983118356417428</v>
      </c>
    </row>
    <row r="111" spans="1:47" ht="12.95" customHeight="1">
      <c r="A111" s="111" t="s">
        <v>158</v>
      </c>
      <c r="B111" s="231" t="s">
        <v>133</v>
      </c>
      <c r="C111" s="112">
        <v>56426.985500000003</v>
      </c>
      <c r="D111" s="112" t="s">
        <v>88</v>
      </c>
      <c r="E111" s="1">
        <f t="shared" si="117"/>
        <v>11317.678230178555</v>
      </c>
      <c r="F111" s="226">
        <f t="shared" si="118"/>
        <v>11317.5</v>
      </c>
      <c r="G111" s="1">
        <f t="shared" si="119"/>
        <v>6.1840550006309059E-2</v>
      </c>
      <c r="K111" s="1">
        <f t="shared" si="143"/>
        <v>6.1840550006309059E-2</v>
      </c>
      <c r="O111" s="1">
        <f t="shared" ca="1" si="120"/>
        <v>6.771104170173587E-3</v>
      </c>
      <c r="P111" s="1">
        <f t="shared" si="121"/>
        <v>4.8769003259014662E-2</v>
      </c>
      <c r="Q111" s="271">
        <f t="shared" si="122"/>
        <v>41408.485500000003</v>
      </c>
      <c r="S111" s="2">
        <v>1</v>
      </c>
      <c r="Y111" s="1">
        <f t="shared" si="138"/>
        <v>4.9021383922883494E-2</v>
      </c>
      <c r="Z111" s="1">
        <f t="shared" si="123"/>
        <v>11317.5</v>
      </c>
      <c r="AA111" s="1">
        <f t="shared" si="124"/>
        <v>6.1588169342440227E-2</v>
      </c>
      <c r="AB111" s="1">
        <f t="shared" si="125"/>
        <v>4.9021383922883494E-2</v>
      </c>
      <c r="AC111" s="1">
        <f t="shared" si="126"/>
        <v>1.3071546747294396E-2</v>
      </c>
      <c r="AE111" s="1">
        <f t="shared" si="127"/>
        <v>6.3695999494872064E-8</v>
      </c>
      <c r="AF111" s="1">
        <f t="shared" si="139"/>
        <v>1.3071546747294396E-2</v>
      </c>
      <c r="AG111" s="2"/>
      <c r="AH111" s="1">
        <f t="shared" si="128"/>
        <v>1.2819166083425568E-2</v>
      </c>
      <c r="AI111" s="1">
        <f t="shared" si="129"/>
        <v>0.88120116906530488</v>
      </c>
      <c r="AJ111" s="1">
        <f t="shared" si="130"/>
        <v>0.28775467525222143</v>
      </c>
      <c r="AK111" s="1">
        <f t="shared" si="131"/>
        <v>7.4547148176864808E-2</v>
      </c>
      <c r="AL111" s="1">
        <f t="shared" si="132"/>
        <v>2.5811922796431359</v>
      </c>
      <c r="AM111" s="1">
        <f t="shared" si="133"/>
        <v>3.474984374438324</v>
      </c>
      <c r="AN111" s="1">
        <f t="shared" ref="AN111:AT116" si="144">$AU111+$AB$7*SIN(AO111)</f>
        <v>8.7847462394253242</v>
      </c>
      <c r="AO111" s="1">
        <f t="shared" si="144"/>
        <v>8.7847460561439892</v>
      </c>
      <c r="AP111" s="1">
        <f t="shared" si="144"/>
        <v>8.7847476854214328</v>
      </c>
      <c r="AQ111" s="1">
        <f t="shared" si="144"/>
        <v>8.7847332019080433</v>
      </c>
      <c r="AR111" s="1">
        <f t="shared" si="144"/>
        <v>8.7848619480820123</v>
      </c>
      <c r="AS111" s="1">
        <f t="shared" si="144"/>
        <v>8.7837170703040268</v>
      </c>
      <c r="AT111" s="1">
        <f t="shared" si="144"/>
        <v>8.7938640241748445</v>
      </c>
      <c r="AU111" s="1">
        <f t="shared" si="134"/>
        <v>8.7009851869921917</v>
      </c>
    </row>
    <row r="112" spans="1:47" ht="12.95" customHeight="1">
      <c r="A112" s="111" t="s">
        <v>158</v>
      </c>
      <c r="B112" s="231" t="s">
        <v>133</v>
      </c>
      <c r="C112" s="112">
        <v>56426.986700000001</v>
      </c>
      <c r="D112" s="112" t="s">
        <v>88</v>
      </c>
      <c r="E112" s="1">
        <f t="shared" si="117"/>
        <v>11317.681688689419</v>
      </c>
      <c r="F112" s="226">
        <f t="shared" si="118"/>
        <v>11317.5</v>
      </c>
      <c r="G112" s="1">
        <f t="shared" si="119"/>
        <v>6.3040550005098339E-2</v>
      </c>
      <c r="K112" s="1">
        <f t="shared" si="143"/>
        <v>6.3040550005098339E-2</v>
      </c>
      <c r="O112" s="1">
        <f t="shared" ca="1" si="120"/>
        <v>6.771104170173587E-3</v>
      </c>
      <c r="P112" s="1">
        <f t="shared" si="121"/>
        <v>4.8769003259014662E-2</v>
      </c>
      <c r="Q112" s="271">
        <f t="shared" si="122"/>
        <v>41408.486700000001</v>
      </c>
      <c r="S112" s="2">
        <v>1</v>
      </c>
      <c r="Y112" s="1">
        <f t="shared" si="138"/>
        <v>5.0221383921672774E-2</v>
      </c>
      <c r="Z112" s="1">
        <f t="shared" si="123"/>
        <v>11317.5</v>
      </c>
      <c r="AA112" s="1">
        <f t="shared" si="124"/>
        <v>6.1588169342440227E-2</v>
      </c>
      <c r="AB112" s="1">
        <f t="shared" si="125"/>
        <v>5.0221383921672774E-2</v>
      </c>
      <c r="AC112" s="1">
        <f t="shared" si="126"/>
        <v>1.4271546746083677E-2</v>
      </c>
      <c r="AE112" s="1">
        <f t="shared" si="127"/>
        <v>2.1094095892632168E-6</v>
      </c>
      <c r="AF112" s="1">
        <f t="shared" si="139"/>
        <v>1.4271546746083677E-2</v>
      </c>
      <c r="AG112" s="2"/>
      <c r="AH112" s="1">
        <f t="shared" si="128"/>
        <v>1.2819166083425568E-2</v>
      </c>
      <c r="AI112" s="1">
        <f t="shared" si="129"/>
        <v>0.88120116906530488</v>
      </c>
      <c r="AJ112" s="1">
        <f t="shared" si="130"/>
        <v>0.28775467525222143</v>
      </c>
      <c r="AK112" s="1">
        <f t="shared" si="131"/>
        <v>7.4547148176864808E-2</v>
      </c>
      <c r="AL112" s="1">
        <f t="shared" si="132"/>
        <v>2.5811922796431359</v>
      </c>
      <c r="AM112" s="1">
        <f t="shared" si="133"/>
        <v>3.474984374438324</v>
      </c>
      <c r="AN112" s="1">
        <f t="shared" si="144"/>
        <v>8.7847462394253242</v>
      </c>
      <c r="AO112" s="1">
        <f t="shared" si="144"/>
        <v>8.7847460561439892</v>
      </c>
      <c r="AP112" s="1">
        <f t="shared" si="144"/>
        <v>8.7847476854214328</v>
      </c>
      <c r="AQ112" s="1">
        <f t="shared" si="144"/>
        <v>8.7847332019080433</v>
      </c>
      <c r="AR112" s="1">
        <f t="shared" si="144"/>
        <v>8.7848619480820123</v>
      </c>
      <c r="AS112" s="1">
        <f t="shared" si="144"/>
        <v>8.7837170703040268</v>
      </c>
      <c r="AT112" s="1">
        <f t="shared" si="144"/>
        <v>8.7938640241748445</v>
      </c>
      <c r="AU112" s="1">
        <f t="shared" si="134"/>
        <v>8.7009851869921917</v>
      </c>
    </row>
    <row r="113" spans="1:47" ht="12.95" customHeight="1">
      <c r="A113" s="111" t="s">
        <v>158</v>
      </c>
      <c r="B113" s="231" t="s">
        <v>133</v>
      </c>
      <c r="C113" s="112">
        <v>56426.986799999999</v>
      </c>
      <c r="D113" s="112" t="s">
        <v>88</v>
      </c>
      <c r="E113" s="1">
        <f t="shared" si="117"/>
        <v>11317.68197689865</v>
      </c>
      <c r="F113" s="226">
        <f t="shared" si="118"/>
        <v>11317.5</v>
      </c>
      <c r="G113" s="1">
        <f t="shared" si="119"/>
        <v>6.3140550002572127E-2</v>
      </c>
      <c r="K113" s="1">
        <f t="shared" si="143"/>
        <v>6.3140550002572127E-2</v>
      </c>
      <c r="O113" s="1">
        <f t="shared" ca="1" si="120"/>
        <v>6.771104170173587E-3</v>
      </c>
      <c r="P113" s="1">
        <f t="shared" si="121"/>
        <v>4.8769003259014662E-2</v>
      </c>
      <c r="Q113" s="271">
        <f t="shared" si="122"/>
        <v>41408.486799999999</v>
      </c>
      <c r="S113" s="2">
        <v>1</v>
      </c>
      <c r="Y113" s="1">
        <f t="shared" si="138"/>
        <v>5.0321383919146562E-2</v>
      </c>
      <c r="Z113" s="1">
        <f t="shared" si="123"/>
        <v>11317.5</v>
      </c>
      <c r="AA113" s="1">
        <f t="shared" si="124"/>
        <v>6.1588169342440227E-2</v>
      </c>
      <c r="AB113" s="1">
        <f t="shared" si="125"/>
        <v>5.0321383919146562E-2</v>
      </c>
      <c r="AC113" s="1">
        <f t="shared" si="126"/>
        <v>1.4371546743557465E-2</v>
      </c>
      <c r="AE113" s="1">
        <f t="shared" si="127"/>
        <v>2.4098857139515523E-6</v>
      </c>
      <c r="AF113" s="1">
        <f t="shared" si="139"/>
        <v>1.4371546743557465E-2</v>
      </c>
      <c r="AG113" s="2"/>
      <c r="AH113" s="1">
        <f t="shared" si="128"/>
        <v>1.2819166083425568E-2</v>
      </c>
      <c r="AI113" s="1">
        <f t="shared" si="129"/>
        <v>0.88120116906530488</v>
      </c>
      <c r="AJ113" s="1">
        <f t="shared" si="130"/>
        <v>0.28775467525222143</v>
      </c>
      <c r="AK113" s="1">
        <f t="shared" si="131"/>
        <v>7.4547148176864808E-2</v>
      </c>
      <c r="AL113" s="1">
        <f t="shared" si="132"/>
        <v>2.5811922796431359</v>
      </c>
      <c r="AM113" s="1">
        <f t="shared" si="133"/>
        <v>3.474984374438324</v>
      </c>
      <c r="AN113" s="1">
        <f t="shared" si="144"/>
        <v>8.7847462394253242</v>
      </c>
      <c r="AO113" s="1">
        <f t="shared" si="144"/>
        <v>8.7847460561439892</v>
      </c>
      <c r="AP113" s="1">
        <f t="shared" si="144"/>
        <v>8.7847476854214328</v>
      </c>
      <c r="AQ113" s="1">
        <f t="shared" si="144"/>
        <v>8.7847332019080433</v>
      </c>
      <c r="AR113" s="1">
        <f t="shared" si="144"/>
        <v>8.7848619480820123</v>
      </c>
      <c r="AS113" s="1">
        <f t="shared" si="144"/>
        <v>8.7837170703040268</v>
      </c>
      <c r="AT113" s="1">
        <f t="shared" si="144"/>
        <v>8.7938640241748445</v>
      </c>
      <c r="AU113" s="1">
        <f t="shared" si="134"/>
        <v>8.7009851869921917</v>
      </c>
    </row>
    <row r="114" spans="1:47" ht="12.95" customHeight="1">
      <c r="A114" s="109" t="s">
        <v>159</v>
      </c>
      <c r="B114" s="13" t="s">
        <v>133</v>
      </c>
      <c r="C114" s="110">
        <v>56456.478999999999</v>
      </c>
      <c r="D114" s="110" t="s">
        <v>160</v>
      </c>
      <c r="E114" s="1">
        <f t="shared" si="117"/>
        <v>11402.681222078656</v>
      </c>
      <c r="F114" s="226">
        <f t="shared" si="118"/>
        <v>11402.5</v>
      </c>
      <c r="G114" s="1">
        <f t="shared" si="119"/>
        <v>6.2878650001948699E-2</v>
      </c>
      <c r="K114" s="1">
        <f t="shared" si="143"/>
        <v>6.2878650001948699E-2</v>
      </c>
      <c r="O114" s="1">
        <f t="shared" ca="1" si="120"/>
        <v>6.5937855281127979E-3</v>
      </c>
      <c r="P114" s="1">
        <f t="shared" si="121"/>
        <v>4.8684578222190356E-2</v>
      </c>
      <c r="Q114" s="271">
        <f t="shared" si="122"/>
        <v>41437.978999999999</v>
      </c>
      <c r="S114" s="2">
        <v>1</v>
      </c>
      <c r="Y114" s="1">
        <f t="shared" si="138"/>
        <v>4.9362687825802547E-2</v>
      </c>
      <c r="Z114" s="1">
        <f t="shared" si="123"/>
        <v>11402.5</v>
      </c>
      <c r="AA114" s="1">
        <f t="shared" si="124"/>
        <v>6.2200540398336508E-2</v>
      </c>
      <c r="AB114" s="1">
        <f t="shared" si="125"/>
        <v>4.9362687825802547E-2</v>
      </c>
      <c r="AC114" s="1">
        <f t="shared" si="126"/>
        <v>1.4194071779758344E-2</v>
      </c>
      <c r="AE114" s="1">
        <f t="shared" si="127"/>
        <v>4.5983263451108299E-7</v>
      </c>
      <c r="AF114" s="1">
        <f t="shared" si="139"/>
        <v>1.4194071779758344E-2</v>
      </c>
      <c r="AG114" s="2"/>
      <c r="AH114" s="1">
        <f t="shared" si="128"/>
        <v>1.3515962176146154E-2</v>
      </c>
      <c r="AI114" s="1">
        <f t="shared" si="129"/>
        <v>0.88041151407463403</v>
      </c>
      <c r="AJ114" s="1">
        <f t="shared" si="130"/>
        <v>0.29797002095122871</v>
      </c>
      <c r="AK114" s="1">
        <f t="shared" si="131"/>
        <v>7.3273689458306021E-2</v>
      </c>
      <c r="AL114" s="1">
        <f t="shared" si="132"/>
        <v>2.5918761249257738</v>
      </c>
      <c r="AM114" s="1">
        <f t="shared" si="133"/>
        <v>3.5461545881631582</v>
      </c>
      <c r="AN114" s="1">
        <f t="shared" si="144"/>
        <v>8.7967559846600487</v>
      </c>
      <c r="AO114" s="1">
        <f t="shared" si="144"/>
        <v>8.7967557941278613</v>
      </c>
      <c r="AP114" s="1">
        <f t="shared" si="144"/>
        <v>8.7967574729702509</v>
      </c>
      <c r="AQ114" s="1">
        <f t="shared" si="144"/>
        <v>8.7967426800618238</v>
      </c>
      <c r="AR114" s="1">
        <f t="shared" si="144"/>
        <v>8.7968730204453145</v>
      </c>
      <c r="AS114" s="1">
        <f t="shared" si="144"/>
        <v>8.7957241657603102</v>
      </c>
      <c r="AT114" s="1">
        <f t="shared" si="144"/>
        <v>8.8058178097008142</v>
      </c>
      <c r="AU114" s="1">
        <f t="shared" si="134"/>
        <v>8.7143519437444432</v>
      </c>
    </row>
    <row r="115" spans="1:47" ht="12.95" customHeight="1">
      <c r="A115" s="110" t="s">
        <v>161</v>
      </c>
      <c r="B115" s="13" t="s">
        <v>133</v>
      </c>
      <c r="C115" s="212">
        <v>56805.540390000002</v>
      </c>
      <c r="D115" s="110">
        <v>4.0000000000000002E-4</v>
      </c>
      <c r="E115" s="1">
        <f t="shared" si="117"/>
        <v>12408.708397788942</v>
      </c>
      <c r="F115" s="226">
        <f t="shared" si="118"/>
        <v>12408.5</v>
      </c>
      <c r="G115" s="1">
        <f t="shared" si="119"/>
        <v>7.2307810005440842E-2</v>
      </c>
      <c r="J115" s="1">
        <f>+G115</f>
        <v>7.2307810005440842E-2</v>
      </c>
      <c r="O115" s="1">
        <f t="shared" ca="1" si="120"/>
        <v>4.4951672467815791E-3</v>
      </c>
      <c r="P115" s="1">
        <f t="shared" si="121"/>
        <v>4.7533788832949585E-2</v>
      </c>
      <c r="Q115" s="271">
        <f t="shared" si="122"/>
        <v>41787.040390000002</v>
      </c>
      <c r="S115" s="2">
        <v>1</v>
      </c>
      <c r="Y115" s="1">
        <f t="shared" si="138"/>
        <v>5.0762214580974678E-2</v>
      </c>
      <c r="Z115" s="1">
        <f t="shared" si="123"/>
        <v>12408.5</v>
      </c>
      <c r="AA115" s="1">
        <f t="shared" si="124"/>
        <v>6.9079384257415749E-2</v>
      </c>
      <c r="AB115" s="1">
        <f t="shared" si="125"/>
        <v>5.0762214580974678E-2</v>
      </c>
      <c r="AC115" s="1">
        <f t="shared" si="126"/>
        <v>2.4774021172491258E-2</v>
      </c>
      <c r="AE115" s="1">
        <f t="shared" si="127"/>
        <v>1.0422732810511384E-5</v>
      </c>
      <c r="AF115" s="1">
        <f t="shared" si="139"/>
        <v>2.4774021172491258E-2</v>
      </c>
      <c r="AG115" s="2"/>
      <c r="AH115" s="1">
        <f t="shared" si="128"/>
        <v>2.1545595424466164E-2</v>
      </c>
      <c r="AI115" s="1">
        <f t="shared" si="129"/>
        <v>0.87220288260784373</v>
      </c>
      <c r="AJ115" s="1">
        <f t="shared" si="130"/>
        <v>0.41475614006013256</v>
      </c>
      <c r="AK115" s="1">
        <f t="shared" si="131"/>
        <v>5.7778337800677051E-2</v>
      </c>
      <c r="AL115" s="1">
        <f t="shared" si="132"/>
        <v>2.7169855459882735</v>
      </c>
      <c r="AM115" s="1">
        <f t="shared" si="133"/>
        <v>4.6392553288001235</v>
      </c>
      <c r="AN115" s="1">
        <f t="shared" si="144"/>
        <v>8.9381408614230473</v>
      </c>
      <c r="AO115" s="1">
        <f t="shared" si="144"/>
        <v>8.9381405981691984</v>
      </c>
      <c r="AP115" s="1">
        <f t="shared" si="144"/>
        <v>8.9381427217031195</v>
      </c>
      <c r="AQ115" s="1">
        <f t="shared" si="144"/>
        <v>8.9381255921749325</v>
      </c>
      <c r="AR115" s="1">
        <f t="shared" si="144"/>
        <v>8.9382637634274449</v>
      </c>
      <c r="AS115" s="1">
        <f t="shared" si="144"/>
        <v>8.9371489498081846</v>
      </c>
      <c r="AT115" s="1">
        <f t="shared" si="144"/>
        <v>8.9461250656348774</v>
      </c>
      <c r="AU115" s="1">
        <f t="shared" si="134"/>
        <v>8.8725514413063848</v>
      </c>
    </row>
    <row r="116" spans="1:47" ht="12.95" customHeight="1">
      <c r="A116" s="110" t="s">
        <v>161</v>
      </c>
      <c r="B116" s="13" t="s">
        <v>133</v>
      </c>
      <c r="C116" s="212">
        <v>56805.54088</v>
      </c>
      <c r="D116" s="110">
        <v>5.0000000000000001E-4</v>
      </c>
      <c r="E116" s="1">
        <f t="shared" si="117"/>
        <v>12408.709810014208</v>
      </c>
      <c r="F116" s="226">
        <f t="shared" si="118"/>
        <v>12408.5</v>
      </c>
      <c r="G116" s="1">
        <f t="shared" si="119"/>
        <v>7.2797810003976338E-2</v>
      </c>
      <c r="J116" s="1">
        <f>+G116</f>
        <v>7.2797810003976338E-2</v>
      </c>
      <c r="O116" s="1">
        <f t="shared" ca="1" si="120"/>
        <v>4.4951672467815791E-3</v>
      </c>
      <c r="P116" s="1">
        <f t="shared" si="121"/>
        <v>4.7533788832949585E-2</v>
      </c>
      <c r="Q116" s="271">
        <f t="shared" si="122"/>
        <v>41787.04088</v>
      </c>
      <c r="S116" s="2">
        <v>1</v>
      </c>
      <c r="Y116" s="1">
        <f t="shared" si="138"/>
        <v>5.1252214579510173E-2</v>
      </c>
      <c r="Z116" s="1">
        <f t="shared" si="123"/>
        <v>12408.5</v>
      </c>
      <c r="AA116" s="1">
        <f t="shared" si="124"/>
        <v>6.9079384257415749E-2</v>
      </c>
      <c r="AB116" s="1">
        <f t="shared" si="125"/>
        <v>5.1252214579510173E-2</v>
      </c>
      <c r="AC116" s="1">
        <f t="shared" si="126"/>
        <v>2.5264021171026753E-2</v>
      </c>
      <c r="AE116" s="1">
        <f t="shared" si="127"/>
        <v>1.3826690032684671E-5</v>
      </c>
      <c r="AF116" s="1">
        <f t="shared" si="139"/>
        <v>2.5264021171026753E-2</v>
      </c>
      <c r="AG116" s="2"/>
      <c r="AH116" s="1">
        <f t="shared" si="128"/>
        <v>2.1545595424466164E-2</v>
      </c>
      <c r="AI116" s="1">
        <f t="shared" si="129"/>
        <v>0.87220288260784373</v>
      </c>
      <c r="AJ116" s="1">
        <f t="shared" si="130"/>
        <v>0.41475614006013256</v>
      </c>
      <c r="AK116" s="1">
        <f t="shared" si="131"/>
        <v>5.7778337800677051E-2</v>
      </c>
      <c r="AL116" s="1">
        <f t="shared" si="132"/>
        <v>2.7169855459882735</v>
      </c>
      <c r="AM116" s="1">
        <f t="shared" si="133"/>
        <v>4.6392553288001235</v>
      </c>
      <c r="AN116" s="1">
        <f t="shared" si="144"/>
        <v>8.9381408614230473</v>
      </c>
      <c r="AO116" s="1">
        <f t="shared" si="144"/>
        <v>8.9381405981691984</v>
      </c>
      <c r="AP116" s="1">
        <f t="shared" si="144"/>
        <v>8.9381427217031195</v>
      </c>
      <c r="AQ116" s="1">
        <f t="shared" si="144"/>
        <v>8.9381255921749325</v>
      </c>
      <c r="AR116" s="1">
        <f t="shared" si="144"/>
        <v>8.9382637634274449</v>
      </c>
      <c r="AS116" s="1">
        <f t="shared" si="144"/>
        <v>8.9371489498081846</v>
      </c>
      <c r="AT116" s="1">
        <f t="shared" si="144"/>
        <v>8.9461250656348774</v>
      </c>
      <c r="AU116" s="1">
        <f t="shared" si="134"/>
        <v>8.8725514413063848</v>
      </c>
    </row>
    <row r="117" spans="1:47" ht="12.95" customHeight="1">
      <c r="A117" s="110" t="s">
        <v>161</v>
      </c>
      <c r="B117" s="13" t="s">
        <v>133</v>
      </c>
      <c r="C117" s="212">
        <v>56805.541019999997</v>
      </c>
      <c r="D117" s="110">
        <v>2.9999999999999997E-4</v>
      </c>
      <c r="E117" s="1">
        <f t="shared" si="117"/>
        <v>12408.710213507133</v>
      </c>
      <c r="F117" s="226">
        <f>ROUND(2*E117,0)/2</f>
        <v>12408.5</v>
      </c>
      <c r="G117" s="1">
        <f>+C117-(C$7+F117*C$8)</f>
        <v>7.293781000043964E-2</v>
      </c>
      <c r="J117" s="1">
        <f>+G117</f>
        <v>7.293781000043964E-2</v>
      </c>
      <c r="O117" s="1">
        <f t="shared" ca="1" si="120"/>
        <v>4.4951672467815791E-3</v>
      </c>
      <c r="P117" s="1">
        <f t="shared" si="121"/>
        <v>4.7533788832949585E-2</v>
      </c>
      <c r="Q117" s="271">
        <f t="shared" si="122"/>
        <v>41787.041019999997</v>
      </c>
      <c r="S117" s="2">
        <v>1</v>
      </c>
      <c r="Y117" s="1">
        <f t="shared" si="138"/>
        <v>5.1392214575973476E-2</v>
      </c>
      <c r="Z117" s="1">
        <f t="shared" si="123"/>
        <v>12408.5</v>
      </c>
      <c r="AA117" s="1">
        <f>AB$3+AB$4*Z117+AB$5*Z117^2+AH117</f>
        <v>6.9079384257415749E-2</v>
      </c>
      <c r="AB117" s="1">
        <f t="shared" si="125"/>
        <v>5.1392214575973476E-2</v>
      </c>
      <c r="AC117" s="1">
        <f t="shared" si="126"/>
        <v>2.5404021167490055E-2</v>
      </c>
      <c r="AE117" s="1">
        <f t="shared" si="127"/>
        <v>1.4887449214429465E-5</v>
      </c>
      <c r="AF117" s="1">
        <f t="shared" si="139"/>
        <v>2.5404021167490055E-2</v>
      </c>
      <c r="AG117" s="2"/>
      <c r="AH117" s="1">
        <f>$AB$6*($AB$11/AI117*AJ117+$AB$12)</f>
        <v>2.1545595424466164E-2</v>
      </c>
      <c r="AI117" s="1">
        <f t="shared" si="129"/>
        <v>0.87220288260784373</v>
      </c>
      <c r="AJ117" s="1">
        <f t="shared" si="130"/>
        <v>0.41475614006013256</v>
      </c>
      <c r="AK117" s="1">
        <f>$AB$7*SIN(AL117)</f>
        <v>5.7778337800677051E-2</v>
      </c>
      <c r="AL117" s="1">
        <f>2*ATAN(AM117)</f>
        <v>2.7169855459882735</v>
      </c>
      <c r="AM117" s="1">
        <f>SQRT((1+$AB$7)/(1-$AB$7))*TAN(AN117/2)</f>
        <v>4.6392553288001235</v>
      </c>
      <c r="AN117" s="1">
        <f t="shared" ref="AN117:AT117" si="145">$AU117+$AB$7*SIN(AO117)</f>
        <v>8.9381408614230473</v>
      </c>
      <c r="AO117" s="1">
        <f t="shared" si="145"/>
        <v>8.9381405981691984</v>
      </c>
      <c r="AP117" s="1">
        <f t="shared" si="145"/>
        <v>8.9381427217031195</v>
      </c>
      <c r="AQ117" s="1">
        <f t="shared" si="145"/>
        <v>8.9381255921749325</v>
      </c>
      <c r="AR117" s="1">
        <f t="shared" si="145"/>
        <v>8.9382637634274449</v>
      </c>
      <c r="AS117" s="1">
        <f t="shared" si="145"/>
        <v>8.9371489498081846</v>
      </c>
      <c r="AT117" s="1">
        <f t="shared" si="145"/>
        <v>8.9461250656348774</v>
      </c>
      <c r="AU117" s="1">
        <f t="shared" si="134"/>
        <v>8.8725514413063848</v>
      </c>
    </row>
    <row r="118" spans="1:47" ht="12.95" customHeight="1">
      <c r="A118" s="110" t="s">
        <v>161</v>
      </c>
      <c r="B118" s="13" t="s">
        <v>133</v>
      </c>
      <c r="C118" s="212">
        <v>56805.542950000003</v>
      </c>
      <c r="D118" s="110">
        <v>4.0000000000000002E-4</v>
      </c>
      <c r="E118" s="1">
        <f t="shared" si="117"/>
        <v>12408.715775945462</v>
      </c>
      <c r="F118" s="226">
        <f>ROUND(2*E118,0)/2</f>
        <v>12408.5</v>
      </c>
      <c r="G118" s="1">
        <f>+C118-(C$7+F118*C$8)</f>
        <v>7.4867810006253421E-2</v>
      </c>
      <c r="J118" s="1">
        <f>+G118</f>
        <v>7.4867810006253421E-2</v>
      </c>
      <c r="O118" s="1">
        <f t="shared" ca="1" si="120"/>
        <v>4.4951672467815791E-3</v>
      </c>
      <c r="P118" s="1">
        <f t="shared" si="121"/>
        <v>4.7533788832949585E-2</v>
      </c>
      <c r="Q118" s="271">
        <f t="shared" si="122"/>
        <v>41787.042950000003</v>
      </c>
      <c r="S118" s="2">
        <v>1</v>
      </c>
      <c r="Y118" s="1">
        <f t="shared" si="138"/>
        <v>5.3322214581787257E-2</v>
      </c>
      <c r="Z118" s="1">
        <f t="shared" si="123"/>
        <v>12408.5</v>
      </c>
      <c r="AA118" s="1">
        <f>AB$3+AB$4*Z118+AB$5*Z118^2+AH118</f>
        <v>6.9079384257415749E-2</v>
      </c>
      <c r="AB118" s="1">
        <f t="shared" si="125"/>
        <v>5.3322214581787257E-2</v>
      </c>
      <c r="AC118" s="1">
        <f t="shared" si="126"/>
        <v>2.7334021173303837E-2</v>
      </c>
      <c r="AE118" s="1">
        <f t="shared" si="127"/>
        <v>3.3505872649806967E-5</v>
      </c>
      <c r="AF118" s="1">
        <f t="shared" si="139"/>
        <v>2.7334021173303837E-2</v>
      </c>
      <c r="AG118" s="2"/>
      <c r="AH118" s="1">
        <f>$AB$6*($AB$11/AI118*AJ118+$AB$12)</f>
        <v>2.1545595424466164E-2</v>
      </c>
      <c r="AI118" s="1">
        <f t="shared" si="129"/>
        <v>0.87220288260784373</v>
      </c>
      <c r="AJ118" s="1">
        <f t="shared" si="130"/>
        <v>0.41475614006013256</v>
      </c>
      <c r="AK118" s="1">
        <f>$AB$7*SIN(AL118)</f>
        <v>5.7778337800677051E-2</v>
      </c>
      <c r="AL118" s="1">
        <f>2*ATAN(AM118)</f>
        <v>2.7169855459882735</v>
      </c>
      <c r="AM118" s="1">
        <f>SQRT((1+$AB$7)/(1-$AB$7))*TAN(AN118/2)</f>
        <v>4.6392553288001235</v>
      </c>
      <c r="AN118" s="1">
        <f t="shared" ref="AN118:AT118" si="146">$AU118+$AB$7*SIN(AO118)</f>
        <v>8.9381408614230473</v>
      </c>
      <c r="AO118" s="1">
        <f t="shared" si="146"/>
        <v>8.9381405981691984</v>
      </c>
      <c r="AP118" s="1">
        <f t="shared" si="146"/>
        <v>8.9381427217031195</v>
      </c>
      <c r="AQ118" s="1">
        <f t="shared" si="146"/>
        <v>8.9381255921749325</v>
      </c>
      <c r="AR118" s="1">
        <f t="shared" si="146"/>
        <v>8.9382637634274449</v>
      </c>
      <c r="AS118" s="1">
        <f t="shared" si="146"/>
        <v>8.9371489498081846</v>
      </c>
      <c r="AT118" s="1">
        <f t="shared" si="146"/>
        <v>8.9461250656348774</v>
      </c>
      <c r="AU118" s="1">
        <f t="shared" si="134"/>
        <v>8.8725514413063848</v>
      </c>
    </row>
    <row r="119" spans="1:47" ht="12.95" customHeight="1">
      <c r="A119" s="115" t="s">
        <v>161</v>
      </c>
      <c r="B119" s="114" t="s">
        <v>133</v>
      </c>
      <c r="C119" s="124">
        <v>56805.540390000002</v>
      </c>
      <c r="D119" s="115">
        <v>4.0000000000000002E-4</v>
      </c>
      <c r="E119" s="1">
        <f t="shared" ref="E119:E139" si="147">+(C119-C$7)/C$8</f>
        <v>12408.708397788942</v>
      </c>
      <c r="F119" s="226">
        <f t="shared" ref="F119:F139" si="148">ROUND(2*E119,0)/2</f>
        <v>12408.5</v>
      </c>
      <c r="G119" s="1">
        <f t="shared" ref="G119:G139" si="149">+C119-(C$7+F119*C$8)</f>
        <v>7.2307810005440842E-2</v>
      </c>
      <c r="J119" s="1">
        <f t="shared" ref="J119:J139" si="150">+G119</f>
        <v>7.2307810005440842E-2</v>
      </c>
      <c r="O119" s="1">
        <f t="shared" ref="O119:O139" ca="1" si="151">+C$11+C$12*$F119</f>
        <v>4.4951672467815791E-3</v>
      </c>
      <c r="P119" s="1">
        <f t="shared" ref="P119:P139" si="152">+D$11+D$12*F119+D$13*F119^2</f>
        <v>4.7533788832949585E-2</v>
      </c>
      <c r="Q119" s="271">
        <f t="shared" ref="Q119:Q139" si="153">+C119-15018.5</f>
        <v>41787.040390000002</v>
      </c>
      <c r="S119" s="2">
        <v>1</v>
      </c>
      <c r="Y119" s="1">
        <f t="shared" ref="Y119:Y139" si="154">AB119</f>
        <v>5.0762214580974678E-2</v>
      </c>
      <c r="Z119" s="1">
        <f t="shared" ref="Z119:Z139" si="155">F119</f>
        <v>12408.5</v>
      </c>
      <c r="AA119" s="1">
        <f t="shared" ref="AA119:AA139" si="156">AB$3+AB$4*Z119+AB$5*Z119^2+AH119</f>
        <v>6.9079384257415749E-2</v>
      </c>
      <c r="AB119" s="1">
        <f t="shared" ref="AB119:AB139" si="157">G119-AH119</f>
        <v>5.0762214580974678E-2</v>
      </c>
      <c r="AC119" s="1">
        <f t="shared" ref="AC119:AC139" si="158">+G119-P119</f>
        <v>2.4774021172491258E-2</v>
      </c>
      <c r="AE119" s="1">
        <f t="shared" ref="AE119:AE139" si="159">+(G119-AA119)^2*S119</f>
        <v>1.0422732810511384E-5</v>
      </c>
      <c r="AF119" s="1">
        <f t="shared" ref="AF119:AF139" si="160">IF(S119&lt;&gt;0,G119-P119,-9999)</f>
        <v>2.4774021172491258E-2</v>
      </c>
      <c r="AG119" s="2"/>
      <c r="AH119" s="1">
        <f t="shared" ref="AH119:AH139" si="161">$AB$6*($AB$11/AI119*AJ119+$AB$12)</f>
        <v>2.1545595424466164E-2</v>
      </c>
      <c r="AI119" s="1">
        <f t="shared" ref="AI119:AI139" si="162">1+$AB$7*COS(AL119)</f>
        <v>0.87220288260784373</v>
      </c>
      <c r="AJ119" s="1">
        <f t="shared" ref="AJ119:AJ139" si="163">SIN(AL119+RADIANS($AB$9))</f>
        <v>0.41475614006013256</v>
      </c>
      <c r="AK119" s="1">
        <f t="shared" ref="AK119:AK139" si="164">$AB$7*SIN(AL119)</f>
        <v>5.7778337800677051E-2</v>
      </c>
      <c r="AL119" s="1">
        <f t="shared" ref="AL119:AL139" si="165">2*ATAN(AM119)</f>
        <v>2.7169855459882735</v>
      </c>
      <c r="AM119" s="1">
        <f t="shared" ref="AM119:AM139" si="166">SQRT((1+$AB$7)/(1-$AB$7))*TAN(AN119/2)</f>
        <v>4.6392553288001235</v>
      </c>
      <c r="AN119" s="1">
        <f t="shared" ref="AN119:AN139" si="167">$AU119+$AB$7*SIN(AO119)</f>
        <v>8.9381408614230473</v>
      </c>
      <c r="AO119" s="1">
        <f t="shared" ref="AO119:AO139" si="168">$AU119+$AB$7*SIN(AP119)</f>
        <v>8.9381405981691984</v>
      </c>
      <c r="AP119" s="1">
        <f t="shared" ref="AP119:AP139" si="169">$AU119+$AB$7*SIN(AQ119)</f>
        <v>8.9381427217031195</v>
      </c>
      <c r="AQ119" s="1">
        <f t="shared" ref="AQ119:AQ139" si="170">$AU119+$AB$7*SIN(AR119)</f>
        <v>8.9381255921749325</v>
      </c>
      <c r="AR119" s="1">
        <f t="shared" ref="AR119:AR139" si="171">$AU119+$AB$7*SIN(AS119)</f>
        <v>8.9382637634274449</v>
      </c>
      <c r="AS119" s="1">
        <f t="shared" ref="AS119:AS139" si="172">$AU119+$AB$7*SIN(AT119)</f>
        <v>8.9371489498081846</v>
      </c>
      <c r="AT119" s="1">
        <f t="shared" ref="AT119:AT139" si="173">$AU119+$AB$7*SIN(AU119)</f>
        <v>8.9461250656348774</v>
      </c>
      <c r="AU119" s="1">
        <f t="shared" ref="AU119:AU139" si="174">RADIANS($AB$9)+$AB$18*(F119-AB$15)</f>
        <v>8.8725514413063848</v>
      </c>
    </row>
    <row r="120" spans="1:47" ht="12.95" customHeight="1">
      <c r="A120" s="115" t="s">
        <v>161</v>
      </c>
      <c r="B120" s="114" t="s">
        <v>133</v>
      </c>
      <c r="C120" s="124">
        <v>56805.54088</v>
      </c>
      <c r="D120" s="115">
        <v>5.0000000000000001E-4</v>
      </c>
      <c r="E120" s="1">
        <f t="shared" si="147"/>
        <v>12408.709810014208</v>
      </c>
      <c r="F120" s="226">
        <f t="shared" si="148"/>
        <v>12408.5</v>
      </c>
      <c r="G120" s="1">
        <f t="shared" si="149"/>
        <v>7.2797810003976338E-2</v>
      </c>
      <c r="J120" s="1">
        <f t="shared" si="150"/>
        <v>7.2797810003976338E-2</v>
      </c>
      <c r="O120" s="1">
        <f t="shared" ca="1" si="151"/>
        <v>4.4951672467815791E-3</v>
      </c>
      <c r="P120" s="1">
        <f t="shared" si="152"/>
        <v>4.7533788832949585E-2</v>
      </c>
      <c r="Q120" s="271">
        <f t="shared" si="153"/>
        <v>41787.04088</v>
      </c>
      <c r="S120" s="2">
        <v>1</v>
      </c>
      <c r="Y120" s="1">
        <f t="shared" si="154"/>
        <v>5.1252214579510173E-2</v>
      </c>
      <c r="Z120" s="1">
        <f t="shared" si="155"/>
        <v>12408.5</v>
      </c>
      <c r="AA120" s="1">
        <f t="shared" si="156"/>
        <v>6.9079384257415749E-2</v>
      </c>
      <c r="AB120" s="1">
        <f t="shared" si="157"/>
        <v>5.1252214579510173E-2</v>
      </c>
      <c r="AC120" s="1">
        <f t="shared" si="158"/>
        <v>2.5264021171026753E-2</v>
      </c>
      <c r="AE120" s="1">
        <f t="shared" si="159"/>
        <v>1.3826690032684671E-5</v>
      </c>
      <c r="AF120" s="1">
        <f t="shared" si="160"/>
        <v>2.5264021171026753E-2</v>
      </c>
      <c r="AG120" s="2"/>
      <c r="AH120" s="1">
        <f t="shared" si="161"/>
        <v>2.1545595424466164E-2</v>
      </c>
      <c r="AI120" s="1">
        <f t="shared" si="162"/>
        <v>0.87220288260784373</v>
      </c>
      <c r="AJ120" s="1">
        <f t="shared" si="163"/>
        <v>0.41475614006013256</v>
      </c>
      <c r="AK120" s="1">
        <f t="shared" si="164"/>
        <v>5.7778337800677051E-2</v>
      </c>
      <c r="AL120" s="1">
        <f t="shared" si="165"/>
        <v>2.7169855459882735</v>
      </c>
      <c r="AM120" s="1">
        <f t="shared" si="166"/>
        <v>4.6392553288001235</v>
      </c>
      <c r="AN120" s="1">
        <f t="shared" si="167"/>
        <v>8.9381408614230473</v>
      </c>
      <c r="AO120" s="1">
        <f t="shared" si="168"/>
        <v>8.9381405981691984</v>
      </c>
      <c r="AP120" s="1">
        <f t="shared" si="169"/>
        <v>8.9381427217031195</v>
      </c>
      <c r="AQ120" s="1">
        <f t="shared" si="170"/>
        <v>8.9381255921749325</v>
      </c>
      <c r="AR120" s="1">
        <f t="shared" si="171"/>
        <v>8.9382637634274449</v>
      </c>
      <c r="AS120" s="1">
        <f t="shared" si="172"/>
        <v>8.9371489498081846</v>
      </c>
      <c r="AT120" s="1">
        <f t="shared" si="173"/>
        <v>8.9461250656348774</v>
      </c>
      <c r="AU120" s="1">
        <f t="shared" si="174"/>
        <v>8.8725514413063848</v>
      </c>
    </row>
    <row r="121" spans="1:47" ht="12.95" customHeight="1">
      <c r="A121" s="115" t="s">
        <v>161</v>
      </c>
      <c r="B121" s="114" t="s">
        <v>133</v>
      </c>
      <c r="C121" s="124">
        <v>56805.541019999997</v>
      </c>
      <c r="D121" s="115">
        <v>2.9999999999999997E-4</v>
      </c>
      <c r="E121" s="1">
        <f t="shared" si="147"/>
        <v>12408.710213507133</v>
      </c>
      <c r="F121" s="226">
        <f t="shared" si="148"/>
        <v>12408.5</v>
      </c>
      <c r="G121" s="1">
        <f t="shared" si="149"/>
        <v>7.293781000043964E-2</v>
      </c>
      <c r="J121" s="1">
        <f t="shared" si="150"/>
        <v>7.293781000043964E-2</v>
      </c>
      <c r="O121" s="1">
        <f t="shared" ca="1" si="151"/>
        <v>4.4951672467815791E-3</v>
      </c>
      <c r="P121" s="1">
        <f t="shared" si="152"/>
        <v>4.7533788832949585E-2</v>
      </c>
      <c r="Q121" s="271">
        <f t="shared" si="153"/>
        <v>41787.041019999997</v>
      </c>
      <c r="S121" s="2">
        <v>1</v>
      </c>
      <c r="Y121" s="1">
        <f t="shared" si="154"/>
        <v>5.1392214575973476E-2</v>
      </c>
      <c r="Z121" s="1">
        <f t="shared" si="155"/>
        <v>12408.5</v>
      </c>
      <c r="AA121" s="1">
        <f t="shared" si="156"/>
        <v>6.9079384257415749E-2</v>
      </c>
      <c r="AB121" s="1">
        <f t="shared" si="157"/>
        <v>5.1392214575973476E-2</v>
      </c>
      <c r="AC121" s="1">
        <f t="shared" si="158"/>
        <v>2.5404021167490055E-2</v>
      </c>
      <c r="AE121" s="1">
        <f t="shared" si="159"/>
        <v>1.4887449214429465E-5</v>
      </c>
      <c r="AF121" s="1">
        <f t="shared" si="160"/>
        <v>2.5404021167490055E-2</v>
      </c>
      <c r="AG121" s="2"/>
      <c r="AH121" s="1">
        <f t="shared" si="161"/>
        <v>2.1545595424466164E-2</v>
      </c>
      <c r="AI121" s="1">
        <f t="shared" si="162"/>
        <v>0.87220288260784373</v>
      </c>
      <c r="AJ121" s="1">
        <f t="shared" si="163"/>
        <v>0.41475614006013256</v>
      </c>
      <c r="AK121" s="1">
        <f t="shared" si="164"/>
        <v>5.7778337800677051E-2</v>
      </c>
      <c r="AL121" s="1">
        <f t="shared" si="165"/>
        <v>2.7169855459882735</v>
      </c>
      <c r="AM121" s="1">
        <f t="shared" si="166"/>
        <v>4.6392553288001235</v>
      </c>
      <c r="AN121" s="1">
        <f t="shared" si="167"/>
        <v>8.9381408614230473</v>
      </c>
      <c r="AO121" s="1">
        <f t="shared" si="168"/>
        <v>8.9381405981691984</v>
      </c>
      <c r="AP121" s="1">
        <f t="shared" si="169"/>
        <v>8.9381427217031195</v>
      </c>
      <c r="AQ121" s="1">
        <f t="shared" si="170"/>
        <v>8.9381255921749325</v>
      </c>
      <c r="AR121" s="1">
        <f t="shared" si="171"/>
        <v>8.9382637634274449</v>
      </c>
      <c r="AS121" s="1">
        <f t="shared" si="172"/>
        <v>8.9371489498081846</v>
      </c>
      <c r="AT121" s="1">
        <f t="shared" si="173"/>
        <v>8.9461250656348774</v>
      </c>
      <c r="AU121" s="1">
        <f t="shared" si="174"/>
        <v>8.8725514413063848</v>
      </c>
    </row>
    <row r="122" spans="1:47" ht="12.95" customHeight="1">
      <c r="A122" s="115" t="s">
        <v>161</v>
      </c>
      <c r="B122" s="114" t="s">
        <v>133</v>
      </c>
      <c r="C122" s="124">
        <v>56805.542950000003</v>
      </c>
      <c r="D122" s="115">
        <v>4.0000000000000002E-4</v>
      </c>
      <c r="E122" s="1">
        <f t="shared" si="147"/>
        <v>12408.715775945462</v>
      </c>
      <c r="F122" s="226">
        <f t="shared" si="148"/>
        <v>12408.5</v>
      </c>
      <c r="G122" s="1">
        <f t="shared" si="149"/>
        <v>7.4867810006253421E-2</v>
      </c>
      <c r="J122" s="1">
        <f t="shared" si="150"/>
        <v>7.4867810006253421E-2</v>
      </c>
      <c r="O122" s="1">
        <f t="shared" ca="1" si="151"/>
        <v>4.4951672467815791E-3</v>
      </c>
      <c r="P122" s="1">
        <f t="shared" si="152"/>
        <v>4.7533788832949585E-2</v>
      </c>
      <c r="Q122" s="271">
        <f t="shared" si="153"/>
        <v>41787.042950000003</v>
      </c>
      <c r="S122" s="2">
        <v>1</v>
      </c>
      <c r="Y122" s="1">
        <f t="shared" si="154"/>
        <v>5.3322214581787257E-2</v>
      </c>
      <c r="Z122" s="1">
        <f t="shared" si="155"/>
        <v>12408.5</v>
      </c>
      <c r="AA122" s="1">
        <f t="shared" si="156"/>
        <v>6.9079384257415749E-2</v>
      </c>
      <c r="AB122" s="1">
        <f t="shared" si="157"/>
        <v>5.3322214581787257E-2</v>
      </c>
      <c r="AC122" s="1">
        <f t="shared" si="158"/>
        <v>2.7334021173303837E-2</v>
      </c>
      <c r="AE122" s="1">
        <f t="shared" si="159"/>
        <v>3.3505872649806967E-5</v>
      </c>
      <c r="AF122" s="1">
        <f t="shared" si="160"/>
        <v>2.7334021173303837E-2</v>
      </c>
      <c r="AG122" s="2"/>
      <c r="AH122" s="1">
        <f t="shared" si="161"/>
        <v>2.1545595424466164E-2</v>
      </c>
      <c r="AI122" s="1">
        <f t="shared" si="162"/>
        <v>0.87220288260784373</v>
      </c>
      <c r="AJ122" s="1">
        <f t="shared" si="163"/>
        <v>0.41475614006013256</v>
      </c>
      <c r="AK122" s="1">
        <f t="shared" si="164"/>
        <v>5.7778337800677051E-2</v>
      </c>
      <c r="AL122" s="1">
        <f t="shared" si="165"/>
        <v>2.7169855459882735</v>
      </c>
      <c r="AM122" s="1">
        <f t="shared" si="166"/>
        <v>4.6392553288001235</v>
      </c>
      <c r="AN122" s="1">
        <f t="shared" si="167"/>
        <v>8.9381408614230473</v>
      </c>
      <c r="AO122" s="1">
        <f t="shared" si="168"/>
        <v>8.9381405981691984</v>
      </c>
      <c r="AP122" s="1">
        <f t="shared" si="169"/>
        <v>8.9381427217031195</v>
      </c>
      <c r="AQ122" s="1">
        <f t="shared" si="170"/>
        <v>8.9381255921749325</v>
      </c>
      <c r="AR122" s="1">
        <f t="shared" si="171"/>
        <v>8.9382637634274449</v>
      </c>
      <c r="AS122" s="1">
        <f t="shared" si="172"/>
        <v>8.9371489498081846</v>
      </c>
      <c r="AT122" s="1">
        <f t="shared" si="173"/>
        <v>8.9461250656348774</v>
      </c>
      <c r="AU122" s="1">
        <f t="shared" si="174"/>
        <v>8.8725514413063848</v>
      </c>
    </row>
    <row r="123" spans="1:47" ht="12.95" customHeight="1">
      <c r="A123" s="125" t="s">
        <v>162</v>
      </c>
      <c r="B123" s="126" t="s">
        <v>126</v>
      </c>
      <c r="C123" s="127">
        <v>57140.026200000197</v>
      </c>
      <c r="D123" s="115">
        <v>5.0000000000000001E-4</v>
      </c>
      <c r="E123" s="1">
        <f t="shared" si="147"/>
        <v>13372.727405304098</v>
      </c>
      <c r="F123" s="226">
        <f t="shared" si="148"/>
        <v>13372.5</v>
      </c>
      <c r="G123" s="1">
        <f t="shared" si="149"/>
        <v>7.8902850196755026E-2</v>
      </c>
      <c r="J123" s="1">
        <f t="shared" si="150"/>
        <v>7.8902850196755026E-2</v>
      </c>
      <c r="O123" s="1">
        <f t="shared" ca="1" si="151"/>
        <v>2.4841652356451041E-3</v>
      </c>
      <c r="P123" s="1">
        <f t="shared" si="152"/>
        <v>4.6168741333152061E-2</v>
      </c>
      <c r="Q123" s="271">
        <f t="shared" si="153"/>
        <v>42121.526200000197</v>
      </c>
      <c r="S123" s="2">
        <v>1</v>
      </c>
      <c r="Y123" s="1">
        <f t="shared" si="154"/>
        <v>5.0120963569059811E-2</v>
      </c>
      <c r="Z123" s="1">
        <f t="shared" si="155"/>
        <v>13372.5</v>
      </c>
      <c r="AA123" s="1">
        <f t="shared" si="156"/>
        <v>7.4950627960847283E-2</v>
      </c>
      <c r="AB123" s="1">
        <f t="shared" si="157"/>
        <v>5.0120963569059811E-2</v>
      </c>
      <c r="AC123" s="1">
        <f t="shared" si="158"/>
        <v>3.2734108863602965E-2</v>
      </c>
      <c r="AE123" s="1">
        <f t="shared" si="159"/>
        <v>1.5620060602003599E-5</v>
      </c>
      <c r="AF123" s="1">
        <f t="shared" si="160"/>
        <v>3.2734108863602965E-2</v>
      </c>
      <c r="AG123" s="2"/>
      <c r="AH123" s="1">
        <f t="shared" si="161"/>
        <v>2.8781886627695215E-2</v>
      </c>
      <c r="AI123" s="1">
        <f t="shared" si="162"/>
        <v>0.86629099522283026</v>
      </c>
      <c r="AJ123" s="1">
        <f t="shared" si="163"/>
        <v>0.51896564599065587</v>
      </c>
      <c r="AK123" s="1">
        <f t="shared" si="164"/>
        <v>4.2336055251434433E-2</v>
      </c>
      <c r="AL123" s="1">
        <f t="shared" si="165"/>
        <v>2.8349512020122174</v>
      </c>
      <c r="AM123" s="1">
        <f t="shared" si="166"/>
        <v>6.4710882317439351</v>
      </c>
      <c r="AN123" s="1">
        <f t="shared" si="167"/>
        <v>9.072533664847338</v>
      </c>
      <c r="AO123" s="1">
        <f t="shared" si="168"/>
        <v>9.07253338225477</v>
      </c>
      <c r="AP123" s="1">
        <f t="shared" si="169"/>
        <v>9.0725355289612502</v>
      </c>
      <c r="AQ123" s="1">
        <f t="shared" si="170"/>
        <v>9.0725192215235957</v>
      </c>
      <c r="AR123" s="1">
        <f t="shared" si="171"/>
        <v>9.0726430983872355</v>
      </c>
      <c r="AS123" s="1">
        <f t="shared" si="172"/>
        <v>9.0717019459831896</v>
      </c>
      <c r="AT123" s="1">
        <f t="shared" si="173"/>
        <v>9.0788442358811228</v>
      </c>
      <c r="AU123" s="1">
        <f t="shared" si="174"/>
        <v>9.0241461884730931</v>
      </c>
    </row>
    <row r="124" spans="1:47" ht="12.95" customHeight="1">
      <c r="A124" s="128" t="s">
        <v>163</v>
      </c>
      <c r="B124" s="129" t="s">
        <v>126</v>
      </c>
      <c r="C124" s="128">
        <v>57187.7353</v>
      </c>
      <c r="D124" s="128">
        <v>1E-4</v>
      </c>
      <c r="E124" s="1">
        <f t="shared" si="147"/>
        <v>13510.229439340235</v>
      </c>
      <c r="F124" s="226">
        <f t="shared" si="148"/>
        <v>13510</v>
      </c>
      <c r="G124" s="1">
        <f t="shared" si="149"/>
        <v>7.9608600004576147E-2</v>
      </c>
      <c r="J124" s="1">
        <f t="shared" si="150"/>
        <v>7.9608600004576147E-2</v>
      </c>
      <c r="O124" s="1">
        <f t="shared" ca="1" si="151"/>
        <v>2.1973262558408896E-3</v>
      </c>
      <c r="P124" s="1">
        <f t="shared" si="152"/>
        <v>4.5953118679243767E-2</v>
      </c>
      <c r="Q124" s="271">
        <f t="shared" si="153"/>
        <v>42169.2353</v>
      </c>
      <c r="S124" s="2">
        <v>1</v>
      </c>
      <c r="Y124" s="1">
        <f t="shared" si="154"/>
        <v>4.9837504112074937E-2</v>
      </c>
      <c r="Z124" s="1">
        <f t="shared" si="155"/>
        <v>13510</v>
      </c>
      <c r="AA124" s="1">
        <f t="shared" si="156"/>
        <v>7.5724214571744969E-2</v>
      </c>
      <c r="AB124" s="1">
        <f t="shared" si="157"/>
        <v>4.9837504112074937E-2</v>
      </c>
      <c r="AC124" s="1">
        <f t="shared" si="158"/>
        <v>3.365548132533238E-2</v>
      </c>
      <c r="AE124" s="1">
        <f t="shared" si="159"/>
        <v>1.5088450190791055E-5</v>
      </c>
      <c r="AF124" s="1">
        <f t="shared" si="160"/>
        <v>3.365548132533238E-2</v>
      </c>
      <c r="AG124" s="2"/>
      <c r="AH124" s="1">
        <f t="shared" si="161"/>
        <v>2.9771095892501206E-2</v>
      </c>
      <c r="AI124" s="1">
        <f t="shared" si="162"/>
        <v>0.86560248422697073</v>
      </c>
      <c r="AJ124" s="1">
        <f t="shared" si="163"/>
        <v>0.5331714160248292</v>
      </c>
      <c r="AK124" s="1">
        <f t="shared" si="164"/>
        <v>4.0096724140408921E-2</v>
      </c>
      <c r="AL124" s="1">
        <f t="shared" si="165"/>
        <v>2.8516556002107403</v>
      </c>
      <c r="AM124" s="1">
        <f t="shared" si="166"/>
        <v>6.8496583149816566</v>
      </c>
      <c r="AN124" s="1">
        <f t="shared" si="167"/>
        <v>9.0916333974936219</v>
      </c>
      <c r="AO124" s="1">
        <f t="shared" si="168"/>
        <v>9.0916331179827541</v>
      </c>
      <c r="AP124" s="1">
        <f t="shared" si="169"/>
        <v>9.0916352268592604</v>
      </c>
      <c r="AQ124" s="1">
        <f t="shared" si="170"/>
        <v>9.0916193155968834</v>
      </c>
      <c r="AR124" s="1">
        <f t="shared" si="171"/>
        <v>9.0917393623178668</v>
      </c>
      <c r="AS124" s="1">
        <f t="shared" si="172"/>
        <v>9.0908335148873167</v>
      </c>
      <c r="AT124" s="1">
        <f t="shared" si="173"/>
        <v>9.0976618879587203</v>
      </c>
      <c r="AU124" s="1">
        <f t="shared" si="174"/>
        <v>9.045768883219381</v>
      </c>
    </row>
    <row r="125" spans="1:47" ht="12.95" customHeight="1">
      <c r="A125" s="128" t="s">
        <v>164</v>
      </c>
      <c r="B125" s="129" t="s">
        <v>126</v>
      </c>
      <c r="C125" s="128">
        <v>57543.732000000004</v>
      </c>
      <c r="D125" s="128">
        <v>2.0000000000000001E-4</v>
      </c>
      <c r="E125" s="1">
        <f t="shared" si="147"/>
        <v>14536.244819222791</v>
      </c>
      <c r="F125" s="226">
        <f t="shared" si="148"/>
        <v>14536</v>
      </c>
      <c r="G125" s="1">
        <f t="shared" si="149"/>
        <v>8.4944960006396286E-2</v>
      </c>
      <c r="J125" s="1">
        <f t="shared" si="150"/>
        <v>8.4944960006396286E-2</v>
      </c>
      <c r="O125" s="1">
        <f t="shared" ca="1" si="151"/>
        <v>5.6985941083602387E-5</v>
      </c>
      <c r="P125" s="1">
        <f t="shared" si="152"/>
        <v>4.4179299453106294E-2</v>
      </c>
      <c r="Q125" s="271">
        <f t="shared" si="153"/>
        <v>42525.232000000004</v>
      </c>
      <c r="S125" s="2">
        <v>1</v>
      </c>
      <c r="Y125" s="1">
        <f t="shared" si="154"/>
        <v>4.8178403071290676E-2</v>
      </c>
      <c r="Z125" s="1">
        <f t="shared" si="155"/>
        <v>14536</v>
      </c>
      <c r="AA125" s="1">
        <f t="shared" si="156"/>
        <v>8.0945856388211904E-2</v>
      </c>
      <c r="AB125" s="1">
        <f t="shared" si="157"/>
        <v>4.8178403071290676E-2</v>
      </c>
      <c r="AC125" s="1">
        <f t="shared" si="158"/>
        <v>4.0765660553289992E-2</v>
      </c>
      <c r="AE125" s="1">
        <f t="shared" si="159"/>
        <v>1.5992829748975419E-5</v>
      </c>
      <c r="AF125" s="1">
        <f t="shared" si="160"/>
        <v>4.0765660553289992E-2</v>
      </c>
      <c r="AG125" s="2"/>
      <c r="AH125" s="1">
        <f t="shared" si="161"/>
        <v>3.676655693510561E-2</v>
      </c>
      <c r="AI125" s="1">
        <f t="shared" si="162"/>
        <v>0.86167672350039271</v>
      </c>
      <c r="AJ125" s="1">
        <f t="shared" si="163"/>
        <v>0.63366127943649742</v>
      </c>
      <c r="AK125" s="1">
        <f t="shared" si="164"/>
        <v>2.3175649099149456E-2</v>
      </c>
      <c r="AL125" s="1">
        <f t="shared" si="165"/>
        <v>2.9755875644923218</v>
      </c>
      <c r="AM125" s="1">
        <f t="shared" si="166"/>
        <v>12.020143187647747</v>
      </c>
      <c r="AN125" s="1">
        <f t="shared" si="167"/>
        <v>9.2337436772626109</v>
      </c>
      <c r="AO125" s="1">
        <f t="shared" si="168"/>
        <v>9.2337434712153836</v>
      </c>
      <c r="AP125" s="1">
        <f t="shared" si="169"/>
        <v>9.2337449675646113</v>
      </c>
      <c r="AQ125" s="1">
        <f t="shared" si="170"/>
        <v>9.2337341008178377</v>
      </c>
      <c r="AR125" s="1">
        <f t="shared" si="171"/>
        <v>9.2338130164922614</v>
      </c>
      <c r="AS125" s="1">
        <f t="shared" si="172"/>
        <v>9.2332398935836277</v>
      </c>
      <c r="AT125" s="1">
        <f t="shared" si="173"/>
        <v>9.237400747372563</v>
      </c>
      <c r="AU125" s="1">
        <f t="shared" si="174"/>
        <v>9.2071135000171456</v>
      </c>
    </row>
    <row r="126" spans="1:47" ht="12.95" customHeight="1">
      <c r="A126" s="130" t="s">
        <v>165</v>
      </c>
      <c r="B126" s="131" t="s">
        <v>133</v>
      </c>
      <c r="C126" s="132">
        <v>57874.055099999998</v>
      </c>
      <c r="D126" s="133" t="s">
        <v>166</v>
      </c>
      <c r="E126" s="1">
        <f t="shared" si="147"/>
        <v>15488.266511925207</v>
      </c>
      <c r="F126" s="226">
        <f t="shared" si="148"/>
        <v>15488.5</v>
      </c>
      <c r="G126" s="1">
        <f t="shared" si="149"/>
        <v>-8.1013390001317021E-2</v>
      </c>
      <c r="J126" s="1">
        <f t="shared" si="150"/>
        <v>-8.1013390001317021E-2</v>
      </c>
      <c r="O126" s="1">
        <f t="shared" ca="1" si="151"/>
        <v>-1.9300259008328824E-3</v>
      </c>
      <c r="P126" s="1">
        <f t="shared" si="152"/>
        <v>4.2272259946909828E-2</v>
      </c>
      <c r="Q126" s="271">
        <f t="shared" si="153"/>
        <v>42855.555099999998</v>
      </c>
      <c r="S126" s="2">
        <v>1</v>
      </c>
      <c r="Y126" s="1">
        <f t="shared" si="154"/>
        <v>-0.12359572638472829</v>
      </c>
      <c r="Z126" s="1">
        <f t="shared" si="155"/>
        <v>15488.5</v>
      </c>
      <c r="AA126" s="1">
        <f t="shared" si="156"/>
        <v>8.4854596330321094E-2</v>
      </c>
      <c r="AB126" s="1">
        <f t="shared" si="157"/>
        <v>-0.12359572638472829</v>
      </c>
      <c r="AC126" s="1">
        <f t="shared" si="158"/>
        <v>-0.12328564994822686</v>
      </c>
      <c r="AE126" s="1">
        <f t="shared" si="159"/>
        <v>2.7512188889712495E-2</v>
      </c>
      <c r="AF126" s="1">
        <f t="shared" si="160"/>
        <v>-0.12328564994822686</v>
      </c>
      <c r="AG126" s="2"/>
      <c r="AH126" s="1">
        <f t="shared" si="161"/>
        <v>4.2582336383411266E-2</v>
      </c>
      <c r="AI126" s="1">
        <f t="shared" si="162"/>
        <v>0.85993604145234315</v>
      </c>
      <c r="AJ126" s="1">
        <f t="shared" si="163"/>
        <v>0.71776242484102482</v>
      </c>
      <c r="AK126" s="1">
        <f t="shared" si="164"/>
        <v>7.247554671333846E-3</v>
      </c>
      <c r="AL126" s="1">
        <f t="shared" si="165"/>
        <v>3.0898941533846918</v>
      </c>
      <c r="AM126" s="1">
        <f t="shared" si="166"/>
        <v>38.677224994967162</v>
      </c>
      <c r="AN126" s="1">
        <f t="shared" si="167"/>
        <v>9.3652445265224067</v>
      </c>
      <c r="AO126" s="1">
        <f t="shared" si="168"/>
        <v>9.3652444549015925</v>
      </c>
      <c r="AP126" s="1">
        <f t="shared" si="169"/>
        <v>9.3652449664683211</v>
      </c>
      <c r="AQ126" s="1">
        <f t="shared" si="170"/>
        <v>9.3652413124950211</v>
      </c>
      <c r="AR126" s="1">
        <f t="shared" si="171"/>
        <v>9.3652674117528552</v>
      </c>
      <c r="AS126" s="1">
        <f t="shared" si="172"/>
        <v>9.3650809915301174</v>
      </c>
      <c r="AT126" s="1">
        <f t="shared" si="173"/>
        <v>9.3664124976043244</v>
      </c>
      <c r="AU126" s="1">
        <f t="shared" si="174"/>
        <v>9.3568998036232571</v>
      </c>
    </row>
    <row r="127" spans="1:47" ht="12.95" customHeight="1">
      <c r="A127" s="130" t="s">
        <v>165</v>
      </c>
      <c r="B127" s="131" t="s">
        <v>133</v>
      </c>
      <c r="C127" s="132">
        <v>57874.055500000002</v>
      </c>
      <c r="D127" s="133" t="s">
        <v>134</v>
      </c>
      <c r="E127" s="1">
        <f t="shared" si="147"/>
        <v>15488.267664762176</v>
      </c>
      <c r="F127" s="226">
        <f t="shared" si="148"/>
        <v>15488.5</v>
      </c>
      <c r="G127" s="1">
        <f t="shared" si="149"/>
        <v>-8.0613389996869955E-2</v>
      </c>
      <c r="J127" s="1">
        <f t="shared" si="150"/>
        <v>-8.0613389996869955E-2</v>
      </c>
      <c r="O127" s="1">
        <f t="shared" ca="1" si="151"/>
        <v>-1.9300259008328824E-3</v>
      </c>
      <c r="P127" s="1">
        <f t="shared" si="152"/>
        <v>4.2272259946909828E-2</v>
      </c>
      <c r="Q127" s="271">
        <f t="shared" si="153"/>
        <v>42855.555500000002</v>
      </c>
      <c r="S127" s="2">
        <v>1</v>
      </c>
      <c r="Y127" s="1">
        <f t="shared" si="154"/>
        <v>-0.12319572638028123</v>
      </c>
      <c r="Z127" s="1">
        <f t="shared" si="155"/>
        <v>15488.5</v>
      </c>
      <c r="AA127" s="1">
        <f t="shared" si="156"/>
        <v>8.4854596330321094E-2</v>
      </c>
      <c r="AB127" s="1">
        <f t="shared" si="157"/>
        <v>-0.12319572638028123</v>
      </c>
      <c r="AC127" s="1">
        <f t="shared" si="158"/>
        <v>-0.12288564994377979</v>
      </c>
      <c r="AE127" s="1">
        <f t="shared" si="159"/>
        <v>2.7379654499175489E-2</v>
      </c>
      <c r="AF127" s="1">
        <f t="shared" si="160"/>
        <v>-0.12288564994377979</v>
      </c>
      <c r="AG127" s="2"/>
      <c r="AH127" s="1">
        <f t="shared" si="161"/>
        <v>4.2582336383411266E-2</v>
      </c>
      <c r="AI127" s="1">
        <f t="shared" si="162"/>
        <v>0.85993604145234315</v>
      </c>
      <c r="AJ127" s="1">
        <f t="shared" si="163"/>
        <v>0.71776242484102482</v>
      </c>
      <c r="AK127" s="1">
        <f t="shared" si="164"/>
        <v>7.247554671333846E-3</v>
      </c>
      <c r="AL127" s="1">
        <f t="shared" si="165"/>
        <v>3.0898941533846918</v>
      </c>
      <c r="AM127" s="1">
        <f t="shared" si="166"/>
        <v>38.677224994967162</v>
      </c>
      <c r="AN127" s="1">
        <f t="shared" si="167"/>
        <v>9.3652445265224067</v>
      </c>
      <c r="AO127" s="1">
        <f t="shared" si="168"/>
        <v>9.3652444549015925</v>
      </c>
      <c r="AP127" s="1">
        <f t="shared" si="169"/>
        <v>9.3652449664683211</v>
      </c>
      <c r="AQ127" s="1">
        <f t="shared" si="170"/>
        <v>9.3652413124950211</v>
      </c>
      <c r="AR127" s="1">
        <f t="shared" si="171"/>
        <v>9.3652674117528552</v>
      </c>
      <c r="AS127" s="1">
        <f t="shared" si="172"/>
        <v>9.3650809915301174</v>
      </c>
      <c r="AT127" s="1">
        <f t="shared" si="173"/>
        <v>9.3664124976043244</v>
      </c>
      <c r="AU127" s="1">
        <f t="shared" si="174"/>
        <v>9.3568998036232571</v>
      </c>
    </row>
    <row r="128" spans="1:47" ht="12.95" customHeight="1">
      <c r="A128" s="130" t="s">
        <v>165</v>
      </c>
      <c r="B128" s="131" t="s">
        <v>133</v>
      </c>
      <c r="C128" s="132">
        <v>57874.055899999999</v>
      </c>
      <c r="D128" s="133" t="s">
        <v>167</v>
      </c>
      <c r="E128" s="1">
        <f t="shared" si="147"/>
        <v>15488.268817599122</v>
      </c>
      <c r="F128" s="226">
        <f t="shared" si="148"/>
        <v>15488.5</v>
      </c>
      <c r="G128" s="1">
        <f t="shared" si="149"/>
        <v>-8.0213389999698848E-2</v>
      </c>
      <c r="J128" s="1">
        <f t="shared" si="150"/>
        <v>-8.0213389999698848E-2</v>
      </c>
      <c r="O128" s="1">
        <f t="shared" ca="1" si="151"/>
        <v>-1.9300259008328824E-3</v>
      </c>
      <c r="P128" s="1">
        <f t="shared" si="152"/>
        <v>4.2272259946909828E-2</v>
      </c>
      <c r="Q128" s="271">
        <f t="shared" si="153"/>
        <v>42855.555899999999</v>
      </c>
      <c r="S128" s="2">
        <v>1</v>
      </c>
      <c r="Y128" s="1">
        <f t="shared" si="154"/>
        <v>-0.12279572638311012</v>
      </c>
      <c r="Z128" s="1">
        <f t="shared" si="155"/>
        <v>15488.5</v>
      </c>
      <c r="AA128" s="1">
        <f t="shared" si="156"/>
        <v>8.4854596330321094E-2</v>
      </c>
      <c r="AB128" s="1">
        <f t="shared" si="157"/>
        <v>-0.12279572638311012</v>
      </c>
      <c r="AC128" s="1">
        <f t="shared" si="158"/>
        <v>-0.12248564994660868</v>
      </c>
      <c r="AE128" s="1">
        <f t="shared" si="159"/>
        <v>2.7247440111047655E-2</v>
      </c>
      <c r="AF128" s="1">
        <f t="shared" si="160"/>
        <v>-0.12248564994660868</v>
      </c>
      <c r="AG128" s="2"/>
      <c r="AH128" s="1">
        <f t="shared" si="161"/>
        <v>4.2582336383411266E-2</v>
      </c>
      <c r="AI128" s="1">
        <f t="shared" si="162"/>
        <v>0.85993604145234315</v>
      </c>
      <c r="AJ128" s="1">
        <f t="shared" si="163"/>
        <v>0.71776242484102482</v>
      </c>
      <c r="AK128" s="1">
        <f t="shared" si="164"/>
        <v>7.247554671333846E-3</v>
      </c>
      <c r="AL128" s="1">
        <f t="shared" si="165"/>
        <v>3.0898941533846918</v>
      </c>
      <c r="AM128" s="1">
        <f t="shared" si="166"/>
        <v>38.677224994967162</v>
      </c>
      <c r="AN128" s="1">
        <f t="shared" si="167"/>
        <v>9.3652445265224067</v>
      </c>
      <c r="AO128" s="1">
        <f t="shared" si="168"/>
        <v>9.3652444549015925</v>
      </c>
      <c r="AP128" s="1">
        <f t="shared" si="169"/>
        <v>9.3652449664683211</v>
      </c>
      <c r="AQ128" s="1">
        <f t="shared" si="170"/>
        <v>9.3652413124950211</v>
      </c>
      <c r="AR128" s="1">
        <f t="shared" si="171"/>
        <v>9.3652674117528552</v>
      </c>
      <c r="AS128" s="1">
        <f t="shared" si="172"/>
        <v>9.3650809915301174</v>
      </c>
      <c r="AT128" s="1">
        <f t="shared" si="173"/>
        <v>9.3664124976043244</v>
      </c>
      <c r="AU128" s="1">
        <f t="shared" si="174"/>
        <v>9.3568998036232571</v>
      </c>
    </row>
    <row r="129" spans="1:47" ht="12.95" customHeight="1">
      <c r="A129" s="134" t="s">
        <v>168</v>
      </c>
      <c r="B129" s="135" t="s">
        <v>133</v>
      </c>
      <c r="C129" s="136">
        <v>57879.432999999997</v>
      </c>
      <c r="D129" s="136">
        <v>3.0000000000000001E-3</v>
      </c>
      <c r="E129" s="1">
        <f t="shared" si="147"/>
        <v>15503.766116588593</v>
      </c>
      <c r="F129" s="226">
        <f t="shared" si="148"/>
        <v>15504</v>
      </c>
      <c r="G129" s="1">
        <f t="shared" si="149"/>
        <v>-8.1150559999514371E-2</v>
      </c>
      <c r="J129" s="1">
        <f t="shared" si="150"/>
        <v>-8.1150559999514371E-2</v>
      </c>
      <c r="O129" s="1">
        <f t="shared" ca="1" si="151"/>
        <v>-1.9623604767380828E-3</v>
      </c>
      <c r="P129" s="1">
        <f t="shared" si="152"/>
        <v>4.2239154389292342E-2</v>
      </c>
      <c r="Q129" s="271">
        <f t="shared" si="153"/>
        <v>42860.932999999997</v>
      </c>
      <c r="S129" s="2">
        <v>1</v>
      </c>
      <c r="Y129" s="1">
        <f t="shared" si="154"/>
        <v>-0.1238216374313017</v>
      </c>
      <c r="Z129" s="1">
        <f t="shared" si="155"/>
        <v>15504</v>
      </c>
      <c r="AA129" s="1">
        <f t="shared" si="156"/>
        <v>8.4910231821079665E-2</v>
      </c>
      <c r="AB129" s="1">
        <f t="shared" si="157"/>
        <v>-0.1238216374313017</v>
      </c>
      <c r="AC129" s="1">
        <f t="shared" si="158"/>
        <v>-0.12338971438880672</v>
      </c>
      <c r="AE129" s="1">
        <f t="shared" si="159"/>
        <v>2.7576186580082665E-2</v>
      </c>
      <c r="AF129" s="1">
        <f t="shared" si="160"/>
        <v>-0.12338971438880672</v>
      </c>
      <c r="AG129" s="2"/>
      <c r="AH129" s="1">
        <f t="shared" si="161"/>
        <v>4.2671077431787323E-2</v>
      </c>
      <c r="AI129" s="1">
        <f t="shared" si="162"/>
        <v>0.85992282442327772</v>
      </c>
      <c r="AJ129" s="1">
        <f t="shared" si="163"/>
        <v>0.71905417652817849</v>
      </c>
      <c r="AK129" s="1">
        <f t="shared" si="164"/>
        <v>6.9874469730961501E-3</v>
      </c>
      <c r="AL129" s="1">
        <f t="shared" si="165"/>
        <v>3.0917511289716959</v>
      </c>
      <c r="AM129" s="1">
        <f t="shared" si="166"/>
        <v>40.118876149604105</v>
      </c>
      <c r="AN129" s="1">
        <f t="shared" si="167"/>
        <v>9.3673826335940618</v>
      </c>
      <c r="AO129" s="1">
        <f t="shared" si="168"/>
        <v>9.3673825644885351</v>
      </c>
      <c r="AP129" s="1">
        <f t="shared" si="169"/>
        <v>9.3673830580275279</v>
      </c>
      <c r="AQ129" s="1">
        <f t="shared" si="170"/>
        <v>9.3673795332622962</v>
      </c>
      <c r="AR129" s="1">
        <f t="shared" si="171"/>
        <v>9.3674047064753605</v>
      </c>
      <c r="AS129" s="1">
        <f t="shared" si="172"/>
        <v>9.3672249233035849</v>
      </c>
      <c r="AT129" s="1">
        <f t="shared" si="173"/>
        <v>9.368508866254647</v>
      </c>
      <c r="AU129" s="1">
        <f t="shared" si="174"/>
        <v>9.3593372710310199</v>
      </c>
    </row>
    <row r="130" spans="1:47" ht="12.95" customHeight="1">
      <c r="A130" s="136" t="s">
        <v>169</v>
      </c>
      <c r="B130" s="137" t="s">
        <v>126</v>
      </c>
      <c r="C130" s="136">
        <v>58263.713300000003</v>
      </c>
      <c r="D130" s="136">
        <v>2.0000000000000001E-4</v>
      </c>
      <c r="E130" s="1">
        <f t="shared" si="147"/>
        <v>16611.297444788783</v>
      </c>
      <c r="F130" s="226">
        <f t="shared" si="148"/>
        <v>16611.5</v>
      </c>
      <c r="G130" s="1">
        <f t="shared" si="149"/>
        <v>-7.0280609994370025E-2</v>
      </c>
      <c r="J130" s="1">
        <f t="shared" si="150"/>
        <v>-7.0280609994370025E-2</v>
      </c>
      <c r="O130" s="1">
        <f t="shared" ca="1" si="151"/>
        <v>-4.2727180777065998E-3</v>
      </c>
      <c r="P130" s="1">
        <f t="shared" si="152"/>
        <v>3.9701924596726321E-2</v>
      </c>
      <c r="Q130" s="271">
        <f t="shared" si="153"/>
        <v>43245.213300000003</v>
      </c>
      <c r="S130" s="2">
        <v>1</v>
      </c>
      <c r="Y130" s="1">
        <f t="shared" si="154"/>
        <v>-0.11876346176522981</v>
      </c>
      <c r="Z130" s="1">
        <f t="shared" si="155"/>
        <v>16611.5</v>
      </c>
      <c r="AA130" s="1">
        <f t="shared" si="156"/>
        <v>8.8184776367586093E-2</v>
      </c>
      <c r="AB130" s="1">
        <f t="shared" si="157"/>
        <v>-0.11876346176522981</v>
      </c>
      <c r="AC130" s="1">
        <f t="shared" si="158"/>
        <v>-0.10998253459109635</v>
      </c>
      <c r="AE130" s="1">
        <f t="shared" si="159"/>
        <v>2.5111278674844029E-2</v>
      </c>
      <c r="AF130" s="1">
        <f t="shared" si="160"/>
        <v>-0.10998253459109635</v>
      </c>
      <c r="AG130" s="2"/>
      <c r="AH130" s="1">
        <f t="shared" si="161"/>
        <v>4.8482851770859779E-2</v>
      </c>
      <c r="AI130" s="1">
        <f t="shared" si="162"/>
        <v>0.86022943247033146</v>
      </c>
      <c r="AJ130" s="1">
        <f t="shared" si="163"/>
        <v>0.80466207980552751</v>
      </c>
      <c r="AK130" s="1">
        <f t="shared" si="164"/>
        <v>-1.1602930025991887E-2</v>
      </c>
      <c r="AL130" s="1">
        <f t="shared" si="165"/>
        <v>-3.0587684464709493</v>
      </c>
      <c r="AM130" s="1">
        <f t="shared" si="166"/>
        <v>-24.133724071526476</v>
      </c>
      <c r="AN130" s="1">
        <f t="shared" si="167"/>
        <v>9.5201433703747096</v>
      </c>
      <c r="AO130" s="1">
        <f t="shared" si="168"/>
        <v>9.5201434830206697</v>
      </c>
      <c r="AP130" s="1">
        <f t="shared" si="169"/>
        <v>9.5201426761824948</v>
      </c>
      <c r="AQ130" s="1">
        <f t="shared" si="170"/>
        <v>9.5201484552445397</v>
      </c>
      <c r="AR130" s="1">
        <f t="shared" si="171"/>
        <v>9.5201070621842341</v>
      </c>
      <c r="AS130" s="1">
        <f t="shared" si="172"/>
        <v>9.5204035473835624</v>
      </c>
      <c r="AT130" s="1">
        <f t="shared" si="173"/>
        <v>9.5182801035917208</v>
      </c>
      <c r="AU130" s="1">
        <f t="shared" si="174"/>
        <v>9.5334982487147659</v>
      </c>
    </row>
    <row r="131" spans="1:47" ht="12.95" customHeight="1">
      <c r="A131" s="138" t="s">
        <v>170</v>
      </c>
      <c r="B131" s="139" t="s">
        <v>133</v>
      </c>
      <c r="C131" s="140">
        <v>58640.701200000003</v>
      </c>
      <c r="D131" s="140">
        <v>4.0000000000000002E-4</v>
      </c>
      <c r="E131" s="1">
        <f t="shared" si="147"/>
        <v>17697.811402445197</v>
      </c>
      <c r="F131" s="226">
        <f t="shared" si="148"/>
        <v>17698</v>
      </c>
      <c r="G131" s="1">
        <f t="shared" si="149"/>
        <v>-6.5437719989859033E-2</v>
      </c>
      <c r="J131" s="1">
        <f t="shared" si="150"/>
        <v>-6.5437719989859033E-2</v>
      </c>
      <c r="O131" s="1">
        <f t="shared" ca="1" si="151"/>
        <v>-6.5392675435777398E-3</v>
      </c>
      <c r="P131" s="1">
        <f t="shared" si="152"/>
        <v>3.6883554379724542E-2</v>
      </c>
      <c r="Q131" s="271">
        <f t="shared" si="153"/>
        <v>43622.201200000003</v>
      </c>
      <c r="S131" s="2">
        <v>1</v>
      </c>
      <c r="Y131" s="1">
        <f t="shared" si="154"/>
        <v>-0.11853265522953116</v>
      </c>
      <c r="Z131" s="1">
        <f t="shared" si="155"/>
        <v>17698</v>
      </c>
      <c r="AA131" s="1">
        <f t="shared" si="156"/>
        <v>8.9978489619396668E-2</v>
      </c>
      <c r="AB131" s="1">
        <f t="shared" si="157"/>
        <v>-0.11853265522953116</v>
      </c>
      <c r="AC131" s="1">
        <f t="shared" si="158"/>
        <v>-0.10232127436958358</v>
      </c>
      <c r="AE131" s="1">
        <f t="shared" si="159"/>
        <v>2.4154198209308104E-2</v>
      </c>
      <c r="AF131" s="1">
        <f t="shared" si="160"/>
        <v>-0.10232127436958358</v>
      </c>
      <c r="AG131" s="2"/>
      <c r="AH131" s="1">
        <f t="shared" si="161"/>
        <v>5.3094935239672118E-2</v>
      </c>
      <c r="AI131" s="1">
        <f t="shared" si="162"/>
        <v>0.86293100854089688</v>
      </c>
      <c r="AJ131" s="1">
        <f t="shared" si="163"/>
        <v>0.87513476476477237</v>
      </c>
      <c r="AK131" s="1">
        <f t="shared" si="164"/>
        <v>-2.9707425218925131E-2</v>
      </c>
      <c r="AL131" s="1">
        <f t="shared" si="165"/>
        <v>-2.9281602945092331</v>
      </c>
      <c r="AM131" s="1">
        <f t="shared" si="166"/>
        <v>-9.3350512053560468</v>
      </c>
      <c r="AN131" s="1">
        <f t="shared" si="167"/>
        <v>9.6702709005841481</v>
      </c>
      <c r="AO131" s="1">
        <f t="shared" si="168"/>
        <v>9.6702711451341941</v>
      </c>
      <c r="AP131" s="1">
        <f t="shared" si="169"/>
        <v>9.6702693475840462</v>
      </c>
      <c r="AQ131" s="1">
        <f t="shared" si="170"/>
        <v>9.6702825603852425</v>
      </c>
      <c r="AR131" s="1">
        <f t="shared" si="171"/>
        <v>9.6701854413809762</v>
      </c>
      <c r="AS131" s="1">
        <f t="shared" si="172"/>
        <v>9.6708993573960491</v>
      </c>
      <c r="AT131" s="1">
        <f t="shared" si="173"/>
        <v>9.6656543645355146</v>
      </c>
      <c r="AU131" s="1">
        <f t="shared" si="174"/>
        <v>9.7043568512008953</v>
      </c>
    </row>
    <row r="132" spans="1:47" ht="12.95" customHeight="1">
      <c r="A132" s="138" t="s">
        <v>170</v>
      </c>
      <c r="B132" s="139" t="s">
        <v>133</v>
      </c>
      <c r="C132" s="140">
        <v>59023.417800000003</v>
      </c>
      <c r="D132" s="140">
        <v>1E-4</v>
      </c>
      <c r="E132" s="1">
        <f t="shared" si="147"/>
        <v>18800.836002775355</v>
      </c>
      <c r="F132" s="226">
        <f t="shared" si="148"/>
        <v>18801</v>
      </c>
      <c r="G132" s="1">
        <f t="shared" si="149"/>
        <v>-5.6902139993326273E-2</v>
      </c>
      <c r="J132" s="1">
        <f t="shared" si="150"/>
        <v>-5.6902139993326273E-2</v>
      </c>
      <c r="O132" s="1">
        <f t="shared" ca="1" si="151"/>
        <v>-8.8402376870253818E-3</v>
      </c>
      <c r="P132" s="1">
        <f t="shared" si="152"/>
        <v>3.3688818343977266E-2</v>
      </c>
      <c r="Q132" s="271">
        <f t="shared" si="153"/>
        <v>44004.917800000003</v>
      </c>
      <c r="S132" s="2">
        <v>1</v>
      </c>
      <c r="Y132" s="1">
        <f t="shared" si="154"/>
        <v>-0.11346985204517572</v>
      </c>
      <c r="Z132" s="1">
        <f t="shared" si="155"/>
        <v>18801</v>
      </c>
      <c r="AA132" s="1">
        <f t="shared" si="156"/>
        <v>9.0256530395826706E-2</v>
      </c>
      <c r="AB132" s="1">
        <f t="shared" si="157"/>
        <v>-0.11346985204517572</v>
      </c>
      <c r="AC132" s="1">
        <f t="shared" si="158"/>
        <v>-9.0590958337303545E-2</v>
      </c>
      <c r="AE132" s="1">
        <f t="shared" si="159"/>
        <v>2.1655674270703369E-2</v>
      </c>
      <c r="AF132" s="1">
        <f t="shared" si="160"/>
        <v>-9.0590958337303545E-2</v>
      </c>
      <c r="AG132" s="2"/>
      <c r="AH132" s="1">
        <f t="shared" si="161"/>
        <v>5.6567712051849448E-2</v>
      </c>
      <c r="AI132" s="1">
        <f t="shared" si="162"/>
        <v>0.86811944407989206</v>
      </c>
      <c r="AJ132" s="1">
        <f t="shared" si="163"/>
        <v>0.93186544085651868</v>
      </c>
      <c r="AK132" s="1">
        <f t="shared" si="164"/>
        <v>-4.7727963532471968E-2</v>
      </c>
      <c r="AL132" s="1">
        <f t="shared" si="165"/>
        <v>-2.7943534640696974</v>
      </c>
      <c r="AM132" s="1">
        <f t="shared" si="166"/>
        <v>-5.7017287124310281</v>
      </c>
      <c r="AN132" s="1">
        <f t="shared" si="167"/>
        <v>9.8233749846623617</v>
      </c>
      <c r="AO132" s="1">
        <f t="shared" si="168"/>
        <v>9.823375268273681</v>
      </c>
      <c r="AP132" s="1">
        <f t="shared" si="169"/>
        <v>9.8233730741006049</v>
      </c>
      <c r="AQ132" s="1">
        <f t="shared" si="170"/>
        <v>9.823390049482585</v>
      </c>
      <c r="AR132" s="1">
        <f t="shared" si="171"/>
        <v>9.8232587213488216</v>
      </c>
      <c r="AS132" s="1">
        <f t="shared" si="172"/>
        <v>9.8242749161472265</v>
      </c>
      <c r="AT132" s="1">
        <f t="shared" si="173"/>
        <v>9.8164230219686317</v>
      </c>
      <c r="AU132" s="1">
        <f t="shared" si="174"/>
        <v>9.8778101770565812</v>
      </c>
    </row>
    <row r="133" spans="1:47" ht="12.95" customHeight="1">
      <c r="A133" s="141" t="s">
        <v>171</v>
      </c>
      <c r="B133" s="142" t="s">
        <v>133</v>
      </c>
      <c r="C133" s="143">
        <v>58626.995199999998</v>
      </c>
      <c r="D133" s="143" t="s">
        <v>172</v>
      </c>
      <c r="E133" s="1">
        <f t="shared" si="147"/>
        <v>17658.309444149865</v>
      </c>
      <c r="F133" s="226">
        <f t="shared" si="148"/>
        <v>17658.5</v>
      </c>
      <c r="G133" s="1">
        <f t="shared" si="149"/>
        <v>-6.6117189999204129E-2</v>
      </c>
      <c r="J133" s="1">
        <f t="shared" si="150"/>
        <v>-6.6117189999204129E-2</v>
      </c>
      <c r="O133" s="1">
        <f t="shared" ca="1" si="151"/>
        <v>-6.4568665275612502E-3</v>
      </c>
      <c r="P133" s="1">
        <f t="shared" si="152"/>
        <v>3.6991729192477153E-2</v>
      </c>
      <c r="Q133" s="271">
        <f t="shared" si="153"/>
        <v>43608.495199999998</v>
      </c>
      <c r="S133" s="2">
        <v>1</v>
      </c>
      <c r="Y133" s="1">
        <f t="shared" si="154"/>
        <v>-0.11906456935852637</v>
      </c>
      <c r="Z133" s="1">
        <f t="shared" si="155"/>
        <v>17658.5</v>
      </c>
      <c r="AA133" s="1">
        <f t="shared" si="156"/>
        <v>8.9939108551799402E-2</v>
      </c>
      <c r="AB133" s="1">
        <f t="shared" si="157"/>
        <v>-0.11906456935852637</v>
      </c>
      <c r="AC133" s="1">
        <f t="shared" si="158"/>
        <v>-0.10310891919168128</v>
      </c>
      <c r="AE133" s="1">
        <f t="shared" si="159"/>
        <v>2.4353568317439945E-2</v>
      </c>
      <c r="AF133" s="1">
        <f t="shared" si="160"/>
        <v>-0.10310891919168128</v>
      </c>
      <c r="AG133" s="2"/>
      <c r="AH133" s="1">
        <f t="shared" si="161"/>
        <v>5.2947379359322241E-2</v>
      </c>
      <c r="AI133" s="1">
        <f t="shared" si="162"/>
        <v>0.86279102057910362</v>
      </c>
      <c r="AJ133" s="1">
        <f t="shared" si="163"/>
        <v>0.87281934348290702</v>
      </c>
      <c r="AK133" s="1">
        <f t="shared" si="164"/>
        <v>-2.9054010033552118E-2</v>
      </c>
      <c r="AL133" s="1">
        <f t="shared" si="165"/>
        <v>-2.9329249057330191</v>
      </c>
      <c r="AM133" s="1">
        <f t="shared" si="166"/>
        <v>-9.5498116521378122</v>
      </c>
      <c r="AN133" s="1">
        <f t="shared" si="167"/>
        <v>9.6648036018701688</v>
      </c>
      <c r="AO133" s="1">
        <f t="shared" si="168"/>
        <v>9.6648038431132282</v>
      </c>
      <c r="AP133" s="1">
        <f t="shared" si="169"/>
        <v>9.664802072270124</v>
      </c>
      <c r="AQ133" s="1">
        <f t="shared" si="170"/>
        <v>9.6648150711502261</v>
      </c>
      <c r="AR133" s="1">
        <f t="shared" si="171"/>
        <v>9.6647196537868645</v>
      </c>
      <c r="AS133" s="1">
        <f t="shared" si="172"/>
        <v>9.6654201101181734</v>
      </c>
      <c r="AT133" s="1">
        <f t="shared" si="173"/>
        <v>9.660280855354582</v>
      </c>
      <c r="AU133" s="1">
        <f t="shared" si="174"/>
        <v>9.6981452407101436</v>
      </c>
    </row>
    <row r="134" spans="1:47" ht="12.95" customHeight="1">
      <c r="A134" s="141" t="s">
        <v>171</v>
      </c>
      <c r="B134" s="142" t="s">
        <v>126</v>
      </c>
      <c r="C134" s="143">
        <v>58503.297100000003</v>
      </c>
      <c r="D134" s="143" t="s">
        <v>172</v>
      </c>
      <c r="E134" s="1">
        <f t="shared" si="147"/>
        <v>17301.800091500689</v>
      </c>
      <c r="F134" s="226">
        <f t="shared" si="148"/>
        <v>17302</v>
      </c>
      <c r="G134" s="1">
        <f t="shared" si="149"/>
        <v>-6.9362279995402787E-2</v>
      </c>
      <c r="J134" s="1">
        <f t="shared" si="150"/>
        <v>-6.9362279995402787E-2</v>
      </c>
      <c r="O134" s="1">
        <f t="shared" ca="1" si="151"/>
        <v>-5.7131712817415914E-3</v>
      </c>
      <c r="P134" s="1">
        <f t="shared" si="152"/>
        <v>3.7948542003643088E-2</v>
      </c>
      <c r="Q134" s="271">
        <f t="shared" si="153"/>
        <v>43484.797100000003</v>
      </c>
      <c r="S134" s="2">
        <v>1</v>
      </c>
      <c r="Y134" s="1">
        <f t="shared" si="154"/>
        <v>-0.12090797620718308</v>
      </c>
      <c r="Z134" s="1">
        <f t="shared" si="155"/>
        <v>17302</v>
      </c>
      <c r="AA134" s="1">
        <f t="shared" si="156"/>
        <v>8.9494238215423377E-2</v>
      </c>
      <c r="AB134" s="1">
        <f t="shared" si="157"/>
        <v>-0.12090797620718308</v>
      </c>
      <c r="AC134" s="1">
        <f t="shared" si="158"/>
        <v>-0.10731082199904587</v>
      </c>
      <c r="AE134" s="1">
        <f t="shared" si="159"/>
        <v>2.5235393378066545E-2</v>
      </c>
      <c r="AF134" s="1">
        <f t="shared" si="160"/>
        <v>-0.10731082199904587</v>
      </c>
      <c r="AG134" s="2"/>
      <c r="AH134" s="1">
        <f t="shared" si="161"/>
        <v>5.1545696211780283E-2</v>
      </c>
      <c r="AI134" s="1">
        <f t="shared" si="162"/>
        <v>0.86167036558942256</v>
      </c>
      <c r="AJ134" s="1">
        <f t="shared" si="163"/>
        <v>0.8510661102880126</v>
      </c>
      <c r="AK134" s="1">
        <f t="shared" si="164"/>
        <v>-2.3137670076948041E-2</v>
      </c>
      <c r="AL134" s="1">
        <f t="shared" si="165"/>
        <v>-2.9758621252900945</v>
      </c>
      <c r="AM134" s="1">
        <f t="shared" si="166"/>
        <v>-12.040148278671117</v>
      </c>
      <c r="AN134" s="1">
        <f t="shared" si="167"/>
        <v>9.6154967570218339</v>
      </c>
      <c r="AO134" s="1">
        <f t="shared" si="168"/>
        <v>9.6154969628113314</v>
      </c>
      <c r="AP134" s="1">
        <f t="shared" si="169"/>
        <v>9.6154954684248821</v>
      </c>
      <c r="AQ134" s="1">
        <f t="shared" si="170"/>
        <v>9.6155063202560296</v>
      </c>
      <c r="AR134" s="1">
        <f t="shared" si="171"/>
        <v>9.6154275177033721</v>
      </c>
      <c r="AS134" s="1">
        <f t="shared" si="172"/>
        <v>9.6159997841041189</v>
      </c>
      <c r="AT134" s="1">
        <f t="shared" si="173"/>
        <v>9.6118453976952889</v>
      </c>
      <c r="AU134" s="1">
        <f t="shared" si="174"/>
        <v>9.6420834903315829</v>
      </c>
    </row>
    <row r="135" spans="1:47" ht="12.95" customHeight="1">
      <c r="A135" s="141" t="s">
        <v>171</v>
      </c>
      <c r="B135" s="142" t="s">
        <v>133</v>
      </c>
      <c r="C135" s="143">
        <v>58580.1584</v>
      </c>
      <c r="D135" s="143" t="s">
        <v>172</v>
      </c>
      <c r="E135" s="1">
        <f t="shared" si="147"/>
        <v>17523.321459304836</v>
      </c>
      <c r="F135" s="226">
        <f t="shared" si="148"/>
        <v>17523.5</v>
      </c>
      <c r="G135" s="1">
        <f t="shared" si="149"/>
        <v>-6.1948289992869832E-2</v>
      </c>
      <c r="J135" s="1">
        <f t="shared" si="150"/>
        <v>-6.1948289992869832E-2</v>
      </c>
      <c r="O135" s="1">
        <f t="shared" ca="1" si="151"/>
        <v>-6.1752428019352934E-3</v>
      </c>
      <c r="P135" s="1">
        <f t="shared" si="152"/>
        <v>3.7358186790306176E-2</v>
      </c>
      <c r="Q135" s="271">
        <f t="shared" si="153"/>
        <v>43561.6584</v>
      </c>
      <c r="S135" s="2">
        <v>1</v>
      </c>
      <c r="Y135" s="1">
        <f t="shared" si="154"/>
        <v>-0.11437962644280192</v>
      </c>
      <c r="Z135" s="1">
        <f t="shared" si="155"/>
        <v>17523.5</v>
      </c>
      <c r="AA135" s="1">
        <f t="shared" si="156"/>
        <v>8.9789523240238256E-2</v>
      </c>
      <c r="AB135" s="1">
        <f t="shared" si="157"/>
        <v>-0.11437962644280192</v>
      </c>
      <c r="AC135" s="1">
        <f t="shared" si="158"/>
        <v>-9.9306476783176001E-2</v>
      </c>
      <c r="AE135" s="1">
        <f t="shared" si="159"/>
        <v>2.3024363964765593E-2</v>
      </c>
      <c r="AF135" s="1">
        <f t="shared" si="160"/>
        <v>-9.9306476783176001E-2</v>
      </c>
      <c r="AG135" s="2"/>
      <c r="AH135" s="1">
        <f t="shared" si="161"/>
        <v>5.2431336449932087E-2</v>
      </c>
      <c r="AI135" s="1">
        <f t="shared" si="162"/>
        <v>0.86233641798372918</v>
      </c>
      <c r="AJ135" s="1">
        <f t="shared" si="163"/>
        <v>0.86476230572307922</v>
      </c>
      <c r="AK135" s="1">
        <f t="shared" si="164"/>
        <v>-2.6817489054778668E-2</v>
      </c>
      <c r="AL135" s="1">
        <f t="shared" si="165"/>
        <v>-2.9491976949384284</v>
      </c>
      <c r="AM135" s="1">
        <f t="shared" si="166"/>
        <v>-10.36319715046541</v>
      </c>
      <c r="AN135" s="1">
        <f t="shared" si="167"/>
        <v>9.6461243964633958</v>
      </c>
      <c r="AO135" s="1">
        <f t="shared" si="168"/>
        <v>9.646124625447948</v>
      </c>
      <c r="AP135" s="1">
        <f t="shared" si="169"/>
        <v>9.6461229519465341</v>
      </c>
      <c r="AQ135" s="1">
        <f t="shared" si="170"/>
        <v>9.6461351825109674</v>
      </c>
      <c r="AR135" s="1">
        <f t="shared" si="171"/>
        <v>9.6460457978192906</v>
      </c>
      <c r="AS135" s="1">
        <f t="shared" si="172"/>
        <v>9.6466990898641747</v>
      </c>
      <c r="AT135" s="1">
        <f t="shared" si="173"/>
        <v>9.6419265293656427</v>
      </c>
      <c r="AU135" s="1">
        <f t="shared" si="174"/>
        <v>9.6769156858683338</v>
      </c>
    </row>
    <row r="136" spans="1:47" ht="12.95" customHeight="1">
      <c r="A136" s="138" t="s">
        <v>173</v>
      </c>
      <c r="B136" s="139" t="s">
        <v>133</v>
      </c>
      <c r="C136" s="140">
        <v>58904.232799999998</v>
      </c>
      <c r="D136" s="140" t="s">
        <v>167</v>
      </c>
      <c r="E136" s="1">
        <f t="shared" si="147"/>
        <v>18457.333821290791</v>
      </c>
      <c r="F136" s="226">
        <f t="shared" si="148"/>
        <v>18457.5</v>
      </c>
      <c r="G136" s="1">
        <f t="shared" si="149"/>
        <v>-5.7659049998619594E-2</v>
      </c>
      <c r="J136" s="1">
        <f t="shared" si="150"/>
        <v>-5.7659049998619594E-2</v>
      </c>
      <c r="O136" s="1">
        <f t="shared" ca="1" si="151"/>
        <v>-8.1236617629326657E-3</v>
      </c>
      <c r="P136" s="1">
        <f t="shared" si="152"/>
        <v>3.4719768041697192E-2</v>
      </c>
      <c r="Q136" s="271">
        <f t="shared" si="153"/>
        <v>43885.732799999998</v>
      </c>
      <c r="S136" s="2">
        <v>1</v>
      </c>
      <c r="Y136" s="1">
        <f t="shared" si="154"/>
        <v>-0.1132818032267723</v>
      </c>
      <c r="Z136" s="1">
        <f t="shared" si="155"/>
        <v>18457.5</v>
      </c>
      <c r="AA136" s="1">
        <f t="shared" si="156"/>
        <v>9.0342521269849901E-2</v>
      </c>
      <c r="AB136" s="1">
        <f t="shared" si="157"/>
        <v>-0.1132818032267723</v>
      </c>
      <c r="AC136" s="1">
        <f t="shared" si="158"/>
        <v>-9.2378818040316779E-2</v>
      </c>
      <c r="AE136" s="1">
        <f t="shared" si="159"/>
        <v>2.1904465097935855E-2</v>
      </c>
      <c r="AF136" s="1">
        <f t="shared" si="160"/>
        <v>-9.2378818040316779E-2</v>
      </c>
      <c r="AG136" s="2"/>
      <c r="AH136" s="1">
        <f t="shared" si="161"/>
        <v>5.5622753228152702E-2</v>
      </c>
      <c r="AI136" s="1">
        <f t="shared" si="162"/>
        <v>0.86623817510168222</v>
      </c>
      <c r="AJ136" s="1">
        <f t="shared" si="163"/>
        <v>0.91587146092644578</v>
      </c>
      <c r="AK136" s="1">
        <f t="shared" si="164"/>
        <v>-4.2168871607211583E-2</v>
      </c>
      <c r="AL136" s="1">
        <f t="shared" si="165"/>
        <v>-2.8362013093428242</v>
      </c>
      <c r="AM136" s="1">
        <f t="shared" si="166"/>
        <v>-6.4979962373549789</v>
      </c>
      <c r="AN136" s="1">
        <f t="shared" si="167"/>
        <v>9.7755934193220249</v>
      </c>
      <c r="AO136" s="1">
        <f t="shared" si="168"/>
        <v>9.775593701739135</v>
      </c>
      <c r="AP136" s="1">
        <f t="shared" si="169"/>
        <v>9.775591557489502</v>
      </c>
      <c r="AQ136" s="1">
        <f t="shared" si="170"/>
        <v>9.7756078377296873</v>
      </c>
      <c r="AR136" s="1">
        <f t="shared" si="171"/>
        <v>9.7754842322445938</v>
      </c>
      <c r="AS136" s="1">
        <f t="shared" si="172"/>
        <v>9.7764228299535567</v>
      </c>
      <c r="AT136" s="1">
        <f t="shared" si="173"/>
        <v>9.7693036037547039</v>
      </c>
      <c r="AU136" s="1">
        <f t="shared" si="174"/>
        <v>9.8237927541813068</v>
      </c>
    </row>
    <row r="137" spans="1:47" ht="12.95" customHeight="1">
      <c r="A137" s="138" t="s">
        <v>173</v>
      </c>
      <c r="B137" s="139" t="s">
        <v>133</v>
      </c>
      <c r="C137" s="140">
        <v>58904.2336</v>
      </c>
      <c r="D137" s="140" t="s">
        <v>166</v>
      </c>
      <c r="E137" s="1">
        <f t="shared" si="147"/>
        <v>18457.336126964707</v>
      </c>
      <c r="F137" s="226">
        <f t="shared" si="148"/>
        <v>18457.5</v>
      </c>
      <c r="G137" s="1">
        <f t="shared" si="149"/>
        <v>-5.6859049997001421E-2</v>
      </c>
      <c r="J137" s="1">
        <f t="shared" si="150"/>
        <v>-5.6859049997001421E-2</v>
      </c>
      <c r="O137" s="1">
        <f t="shared" ca="1" si="151"/>
        <v>-8.1236617629326657E-3</v>
      </c>
      <c r="P137" s="1">
        <f t="shared" si="152"/>
        <v>3.4719768041697192E-2</v>
      </c>
      <c r="Q137" s="271">
        <f t="shared" si="153"/>
        <v>43885.7336</v>
      </c>
      <c r="S137" s="2">
        <v>1</v>
      </c>
      <c r="Y137" s="1">
        <f t="shared" si="154"/>
        <v>-0.11248180322515412</v>
      </c>
      <c r="Z137" s="1">
        <f t="shared" si="155"/>
        <v>18457.5</v>
      </c>
      <c r="AA137" s="1">
        <f t="shared" si="156"/>
        <v>9.0342521269849901E-2</v>
      </c>
      <c r="AB137" s="1">
        <f t="shared" si="157"/>
        <v>-0.11248180322515412</v>
      </c>
      <c r="AC137" s="1">
        <f t="shared" si="158"/>
        <v>-9.1578818038698606E-2</v>
      </c>
      <c r="AE137" s="1">
        <f t="shared" si="159"/>
        <v>2.1668302583429909E-2</v>
      </c>
      <c r="AF137" s="1">
        <f t="shared" si="160"/>
        <v>-9.1578818038698606E-2</v>
      </c>
      <c r="AG137" s="2"/>
      <c r="AH137" s="1">
        <f t="shared" si="161"/>
        <v>5.5622753228152702E-2</v>
      </c>
      <c r="AI137" s="1">
        <f t="shared" si="162"/>
        <v>0.86623817510168222</v>
      </c>
      <c r="AJ137" s="1">
        <f t="shared" si="163"/>
        <v>0.91587146092644578</v>
      </c>
      <c r="AK137" s="1">
        <f t="shared" si="164"/>
        <v>-4.2168871607211583E-2</v>
      </c>
      <c r="AL137" s="1">
        <f t="shared" si="165"/>
        <v>-2.8362013093428242</v>
      </c>
      <c r="AM137" s="1">
        <f t="shared" si="166"/>
        <v>-6.4979962373549789</v>
      </c>
      <c r="AN137" s="1">
        <f t="shared" si="167"/>
        <v>9.7755934193220249</v>
      </c>
      <c r="AO137" s="1">
        <f t="shared" si="168"/>
        <v>9.775593701739135</v>
      </c>
      <c r="AP137" s="1">
        <f t="shared" si="169"/>
        <v>9.775591557489502</v>
      </c>
      <c r="AQ137" s="1">
        <f t="shared" si="170"/>
        <v>9.7756078377296873</v>
      </c>
      <c r="AR137" s="1">
        <f t="shared" si="171"/>
        <v>9.7754842322445938</v>
      </c>
      <c r="AS137" s="1">
        <f t="shared" si="172"/>
        <v>9.7764228299535567</v>
      </c>
      <c r="AT137" s="1">
        <f t="shared" si="173"/>
        <v>9.7693036037547039</v>
      </c>
      <c r="AU137" s="1">
        <f t="shared" si="174"/>
        <v>9.8237927541813068</v>
      </c>
    </row>
    <row r="138" spans="1:47" ht="12.95" customHeight="1">
      <c r="A138" s="138" t="s">
        <v>173</v>
      </c>
      <c r="B138" s="139" t="s">
        <v>133</v>
      </c>
      <c r="C138" s="140">
        <v>58904.237099999998</v>
      </c>
      <c r="D138" s="140" t="s">
        <v>134</v>
      </c>
      <c r="E138" s="1">
        <f t="shared" si="147"/>
        <v>18457.346214288071</v>
      </c>
      <c r="F138" s="226">
        <f t="shared" si="148"/>
        <v>18457.5</v>
      </c>
      <c r="G138" s="1">
        <f t="shared" si="149"/>
        <v>-5.3359049998107366E-2</v>
      </c>
      <c r="J138" s="1">
        <f t="shared" si="150"/>
        <v>-5.3359049998107366E-2</v>
      </c>
      <c r="O138" s="1">
        <f t="shared" ca="1" si="151"/>
        <v>-8.1236617629326657E-3</v>
      </c>
      <c r="P138" s="1">
        <f t="shared" si="152"/>
        <v>3.4719768041697192E-2</v>
      </c>
      <c r="Q138" s="271">
        <f t="shared" si="153"/>
        <v>43885.737099999998</v>
      </c>
      <c r="S138" s="2">
        <v>1</v>
      </c>
      <c r="Y138" s="1">
        <f t="shared" si="154"/>
        <v>-0.10898180322626007</v>
      </c>
      <c r="Z138" s="1">
        <f t="shared" si="155"/>
        <v>18457.5</v>
      </c>
      <c r="AA138" s="1">
        <f t="shared" si="156"/>
        <v>9.0342521269849901E-2</v>
      </c>
      <c r="AB138" s="1">
        <f t="shared" si="157"/>
        <v>-0.10898180322626007</v>
      </c>
      <c r="AC138" s="1">
        <f t="shared" si="158"/>
        <v>-8.8078818039804552E-2</v>
      </c>
      <c r="AE138" s="1">
        <f t="shared" si="159"/>
        <v>2.0650141584879801E-2</v>
      </c>
      <c r="AF138" s="1">
        <f t="shared" si="160"/>
        <v>-8.8078818039804552E-2</v>
      </c>
      <c r="AG138" s="2"/>
      <c r="AH138" s="1">
        <f t="shared" si="161"/>
        <v>5.5622753228152702E-2</v>
      </c>
      <c r="AI138" s="1">
        <f t="shared" si="162"/>
        <v>0.86623817510168222</v>
      </c>
      <c r="AJ138" s="1">
        <f t="shared" si="163"/>
        <v>0.91587146092644578</v>
      </c>
      <c r="AK138" s="1">
        <f t="shared" si="164"/>
        <v>-4.2168871607211583E-2</v>
      </c>
      <c r="AL138" s="1">
        <f t="shared" si="165"/>
        <v>-2.8362013093428242</v>
      </c>
      <c r="AM138" s="1">
        <f t="shared" si="166"/>
        <v>-6.4979962373549789</v>
      </c>
      <c r="AN138" s="1">
        <f t="shared" si="167"/>
        <v>9.7755934193220249</v>
      </c>
      <c r="AO138" s="1">
        <f t="shared" si="168"/>
        <v>9.775593701739135</v>
      </c>
      <c r="AP138" s="1">
        <f t="shared" si="169"/>
        <v>9.775591557489502</v>
      </c>
      <c r="AQ138" s="1">
        <f t="shared" si="170"/>
        <v>9.7756078377296873</v>
      </c>
      <c r="AR138" s="1">
        <f t="shared" si="171"/>
        <v>9.7754842322445938</v>
      </c>
      <c r="AS138" s="1">
        <f t="shared" si="172"/>
        <v>9.7764228299535567</v>
      </c>
      <c r="AT138" s="1">
        <f t="shared" si="173"/>
        <v>9.7693036037547039</v>
      </c>
      <c r="AU138" s="1">
        <f t="shared" si="174"/>
        <v>9.8237927541813068</v>
      </c>
    </row>
    <row r="139" spans="1:47" ht="12.95" customHeight="1">
      <c r="A139" s="138" t="s">
        <v>173</v>
      </c>
      <c r="B139" s="139" t="s">
        <v>133</v>
      </c>
      <c r="C139" s="140">
        <v>58984.037600000003</v>
      </c>
      <c r="D139" s="140" t="s">
        <v>172</v>
      </c>
      <c r="E139" s="1">
        <f t="shared" si="147"/>
        <v>18687.338628044494</v>
      </c>
      <c r="F139" s="226">
        <f t="shared" si="148"/>
        <v>18687.5</v>
      </c>
      <c r="G139" s="1">
        <f t="shared" si="149"/>
        <v>-5.5991249995713588E-2</v>
      </c>
      <c r="J139" s="1">
        <f t="shared" si="150"/>
        <v>-5.5991249995713588E-2</v>
      </c>
      <c r="O139" s="1">
        <f t="shared" ca="1" si="151"/>
        <v>-8.6034651473324494E-3</v>
      </c>
      <c r="P139" s="1">
        <f t="shared" si="152"/>
        <v>3.4033072585053011E-2</v>
      </c>
      <c r="Q139" s="271">
        <f t="shared" si="153"/>
        <v>43965.537600000003</v>
      </c>
      <c r="S139" s="2">
        <v>1</v>
      </c>
      <c r="Y139" s="1">
        <f t="shared" si="154"/>
        <v>-0.11226068763417445</v>
      </c>
      <c r="Z139" s="1">
        <f t="shared" si="155"/>
        <v>18687.5</v>
      </c>
      <c r="AA139" s="1">
        <f t="shared" si="156"/>
        <v>9.0302510223513877E-2</v>
      </c>
      <c r="AB139" s="1">
        <f t="shared" si="157"/>
        <v>-0.11226068763417445</v>
      </c>
      <c r="AC139" s="1">
        <f t="shared" si="158"/>
        <v>-9.0024322580766591E-2</v>
      </c>
      <c r="AE139" s="1">
        <f t="shared" si="159"/>
        <v>2.1401864279080821E-2</v>
      </c>
      <c r="AF139" s="1">
        <f t="shared" si="160"/>
        <v>-9.0024322580766591E-2</v>
      </c>
      <c r="AG139" s="2"/>
      <c r="AH139" s="1">
        <f t="shared" si="161"/>
        <v>5.6269437638460859E-2</v>
      </c>
      <c r="AI139" s="1">
        <f t="shared" si="162"/>
        <v>0.86747118766042397</v>
      </c>
      <c r="AJ139" s="1">
        <f t="shared" si="163"/>
        <v>0.92675225861900545</v>
      </c>
      <c r="AK139" s="1">
        <f t="shared" si="164"/>
        <v>-4.5897205063218545E-2</v>
      </c>
      <c r="AL139" s="1">
        <f t="shared" si="165"/>
        <v>-2.8082011520387273</v>
      </c>
      <c r="AM139" s="1">
        <f t="shared" si="166"/>
        <v>-5.9432846968066766</v>
      </c>
      <c r="AN139" s="1">
        <f t="shared" si="167"/>
        <v>9.8075753482075445</v>
      </c>
      <c r="AO139" s="1">
        <f t="shared" si="168"/>
        <v>9.8075756324701935</v>
      </c>
      <c r="AP139" s="1">
        <f t="shared" si="169"/>
        <v>9.8075734475230743</v>
      </c>
      <c r="AQ139" s="1">
        <f t="shared" si="170"/>
        <v>9.8075902418785343</v>
      </c>
      <c r="AR139" s="1">
        <f t="shared" si="171"/>
        <v>9.8074611568324102</v>
      </c>
      <c r="AS139" s="1">
        <f t="shared" si="172"/>
        <v>9.8084535049770363</v>
      </c>
      <c r="AT139" s="1">
        <f t="shared" si="173"/>
        <v>9.8008348909083072</v>
      </c>
      <c r="AU139" s="1">
        <f t="shared" si="174"/>
        <v>9.8599616253932822</v>
      </c>
    </row>
    <row r="140" spans="1:47" ht="12.95" customHeight="1">
      <c r="A140" s="273" t="s">
        <v>601</v>
      </c>
      <c r="B140" s="274" t="s">
        <v>133</v>
      </c>
      <c r="C140" s="275">
        <v>59023.417800000003</v>
      </c>
      <c r="D140" s="273">
        <v>1E-4</v>
      </c>
      <c r="E140" s="1">
        <f t="shared" ref="E140:E141" si="175">+(C140-C$7)/C$8</f>
        <v>18800.836002775355</v>
      </c>
      <c r="F140" s="226">
        <f t="shared" ref="F140:F141" si="176">ROUND(2*E140,0)/2</f>
        <v>18801</v>
      </c>
      <c r="G140" s="1">
        <f t="shared" ref="G140:G141" si="177">+C140-(C$7+F140*C$8)</f>
        <v>-5.6902139993326273E-2</v>
      </c>
      <c r="J140" s="1">
        <f t="shared" ref="J140:J141" si="178">+G140</f>
        <v>-5.6902139993326273E-2</v>
      </c>
      <c r="O140" s="1">
        <f t="shared" ref="O140:O141" ca="1" si="179">+C$11+C$12*$F140</f>
        <v>-8.8402376870253818E-3</v>
      </c>
      <c r="P140" s="1">
        <f t="shared" ref="P140:P141" si="180">+D$11+D$12*F140+D$13*F140^2</f>
        <v>3.3688818343977266E-2</v>
      </c>
      <c r="Q140" s="271">
        <f t="shared" ref="Q140:Q141" si="181">+C140-15018.5</f>
        <v>44004.917800000003</v>
      </c>
      <c r="S140" s="2">
        <v>1</v>
      </c>
      <c r="Y140" s="1">
        <f t="shared" ref="Y140:Y141" si="182">AB140</f>
        <v>-0.11346985204517572</v>
      </c>
      <c r="Z140" s="1">
        <f t="shared" ref="Z140:Z141" si="183">F140</f>
        <v>18801</v>
      </c>
      <c r="AA140" s="1">
        <f t="shared" ref="AA140:AA141" si="184">AB$3+AB$4*Z140+AB$5*Z140^2+AH140</f>
        <v>9.0256530395826706E-2</v>
      </c>
      <c r="AB140" s="1">
        <f t="shared" ref="AB140:AB141" si="185">G140-AH140</f>
        <v>-0.11346985204517572</v>
      </c>
      <c r="AC140" s="1">
        <f t="shared" ref="AC140:AC141" si="186">+G140-P140</f>
        <v>-9.0590958337303545E-2</v>
      </c>
      <c r="AE140" s="1">
        <f t="shared" ref="AE140:AE141" si="187">+(G140-AA140)^2*S140</f>
        <v>2.1655674270703369E-2</v>
      </c>
      <c r="AF140" s="1">
        <f t="shared" ref="AF140:AF141" si="188">IF(S140&lt;&gt;0,G140-P140,-9999)</f>
        <v>-9.0590958337303545E-2</v>
      </c>
      <c r="AG140" s="2"/>
      <c r="AH140" s="1">
        <f t="shared" ref="AH140:AH141" si="189">$AB$6*($AB$11/AI140*AJ140+$AB$12)</f>
        <v>5.6567712051849448E-2</v>
      </c>
      <c r="AI140" s="1">
        <f t="shared" ref="AI140:AI141" si="190">1+$AB$7*COS(AL140)</f>
        <v>0.86811944407989206</v>
      </c>
      <c r="AJ140" s="1">
        <f t="shared" ref="AJ140:AJ141" si="191">SIN(AL140+RADIANS($AB$9))</f>
        <v>0.93186544085651868</v>
      </c>
      <c r="AK140" s="1">
        <f t="shared" ref="AK140:AK141" si="192">$AB$7*SIN(AL140)</f>
        <v>-4.7727963532471968E-2</v>
      </c>
      <c r="AL140" s="1">
        <f t="shared" ref="AL140:AL141" si="193">2*ATAN(AM140)</f>
        <v>-2.7943534640696974</v>
      </c>
      <c r="AM140" s="1">
        <f t="shared" ref="AM140:AM141" si="194">SQRT((1+$AB$7)/(1-$AB$7))*TAN(AN140/2)</f>
        <v>-5.7017287124310281</v>
      </c>
      <c r="AN140" s="1">
        <f t="shared" ref="AN140:AN141" si="195">$AU140+$AB$7*SIN(AO140)</f>
        <v>9.8233749846623617</v>
      </c>
      <c r="AO140" s="1">
        <f t="shared" ref="AO140:AO141" si="196">$AU140+$AB$7*SIN(AP140)</f>
        <v>9.823375268273681</v>
      </c>
      <c r="AP140" s="1">
        <f t="shared" ref="AP140:AP141" si="197">$AU140+$AB$7*SIN(AQ140)</f>
        <v>9.8233730741006049</v>
      </c>
      <c r="AQ140" s="1">
        <f t="shared" ref="AQ140:AQ141" si="198">$AU140+$AB$7*SIN(AR140)</f>
        <v>9.823390049482585</v>
      </c>
      <c r="AR140" s="1">
        <f t="shared" ref="AR140:AR141" si="199">$AU140+$AB$7*SIN(AS140)</f>
        <v>9.8232587213488216</v>
      </c>
      <c r="AS140" s="1">
        <f t="shared" ref="AS140:AS141" si="200">$AU140+$AB$7*SIN(AT140)</f>
        <v>9.8242749161472265</v>
      </c>
      <c r="AT140" s="1">
        <f t="shared" ref="AT140:AT141" si="201">$AU140+$AB$7*SIN(AU140)</f>
        <v>9.8164230219686317</v>
      </c>
      <c r="AU140" s="1">
        <f t="shared" ref="AU140:AU141" si="202">RADIANS($AB$9)+$AB$18*(F140-AB$15)</f>
        <v>9.8778101770565812</v>
      </c>
    </row>
    <row r="141" spans="1:47" ht="12.95" customHeight="1">
      <c r="A141" s="273" t="s">
        <v>602</v>
      </c>
      <c r="B141" s="274" t="s">
        <v>133</v>
      </c>
      <c r="C141" s="275">
        <v>59297.181400000118</v>
      </c>
      <c r="D141" s="273" t="s">
        <v>256</v>
      </c>
      <c r="E141" s="1">
        <f t="shared" si="175"/>
        <v>19589.847990954266</v>
      </c>
      <c r="F141" s="226">
        <f t="shared" si="176"/>
        <v>19590</v>
      </c>
      <c r="G141" s="1">
        <f t="shared" si="177"/>
        <v>-5.2742599880730268E-2</v>
      </c>
      <c r="J141" s="1">
        <f t="shared" si="178"/>
        <v>-5.2742599880730268E-2</v>
      </c>
      <c r="O141" s="1">
        <f t="shared" ca="1" si="179"/>
        <v>-1.0486171905683767E-2</v>
      </c>
      <c r="P141" s="1">
        <f t="shared" si="180"/>
        <v>3.1197368351665221E-2</v>
      </c>
      <c r="Q141" s="271">
        <f t="shared" si="181"/>
        <v>44278.681400000118</v>
      </c>
      <c r="S141" s="2">
        <v>1</v>
      </c>
      <c r="Y141" s="1">
        <f t="shared" si="182"/>
        <v>-0.11099421890001129</v>
      </c>
      <c r="Z141" s="1">
        <f t="shared" si="183"/>
        <v>19590</v>
      </c>
      <c r="AA141" s="1">
        <f t="shared" si="184"/>
        <v>8.944898737094624E-2</v>
      </c>
      <c r="AB141" s="1">
        <f t="shared" si="185"/>
        <v>-0.11099421890001129</v>
      </c>
      <c r="AC141" s="1">
        <f t="shared" si="186"/>
        <v>-8.3939968232395495E-2</v>
      </c>
      <c r="AE141" s="1">
        <f t="shared" si="187"/>
        <v>2.0218447485151139E-2</v>
      </c>
      <c r="AF141" s="1">
        <f t="shared" si="188"/>
        <v>-8.3939968232395495E-2</v>
      </c>
      <c r="AG141" s="2"/>
      <c r="AH141" s="1">
        <f t="shared" si="189"/>
        <v>5.8251619019281019E-2</v>
      </c>
      <c r="AI141" s="1">
        <f t="shared" si="190"/>
        <v>0.87335533814739064</v>
      </c>
      <c r="AJ141" s="1">
        <f t="shared" si="191"/>
        <v>0.96259294999515832</v>
      </c>
      <c r="AK141" s="1">
        <f t="shared" si="192"/>
        <v>-6.0262502080414455E-2</v>
      </c>
      <c r="AL141" s="1">
        <f t="shared" si="193"/>
        <v>-2.6974597797285709</v>
      </c>
      <c r="AM141" s="1">
        <f t="shared" si="194"/>
        <v>-4.4288902182539802</v>
      </c>
      <c r="AN141" s="1">
        <f t="shared" si="195"/>
        <v>9.9335659851215716</v>
      </c>
      <c r="AO141" s="1">
        <f t="shared" si="196"/>
        <v>9.9335662394736595</v>
      </c>
      <c r="AP141" s="1">
        <f t="shared" si="197"/>
        <v>9.933564162901833</v>
      </c>
      <c r="AQ141" s="1">
        <f t="shared" si="198"/>
        <v>9.9335811164424257</v>
      </c>
      <c r="AR141" s="1">
        <f t="shared" si="199"/>
        <v>9.9334427090921142</v>
      </c>
      <c r="AS141" s="1">
        <f t="shared" si="200"/>
        <v>9.9345729684389781</v>
      </c>
      <c r="AT141" s="1">
        <f t="shared" si="201"/>
        <v>9.9253637306523324</v>
      </c>
      <c r="AU141" s="1">
        <f t="shared" si="202"/>
        <v>10.001885130909832</v>
      </c>
    </row>
    <row r="142" spans="1:47" ht="12.95" customHeight="1">
      <c r="A142" s="277" t="s">
        <v>603</v>
      </c>
      <c r="B142" s="278" t="s">
        <v>126</v>
      </c>
      <c r="C142" s="279">
        <v>59680.073299999814</v>
      </c>
      <c r="D142" s="55"/>
      <c r="E142" s="1">
        <f t="shared" ref="E142:E145" si="203">+(C142-C$7)/C$8</f>
        <v>20693.377822079496</v>
      </c>
      <c r="F142" s="226">
        <f t="shared" ref="F142:F145" si="204">ROUND(2*E142,0)/2</f>
        <v>20693.5</v>
      </c>
      <c r="G142" s="1">
        <f t="shared" ref="G142:G145" si="205">+C142-(C$7+F142*C$8)</f>
        <v>-4.2392090181238018E-2</v>
      </c>
      <c r="J142" s="1">
        <f t="shared" ref="J142:J145" si="206">+G142</f>
        <v>-4.2392090181238018E-2</v>
      </c>
      <c r="O142" s="1">
        <f t="shared" ref="O142:O145" ca="1" si="207">+C$11+C$12*$F142</f>
        <v>-1.2788185099967063E-2</v>
      </c>
      <c r="P142" s="1">
        <f t="shared" ref="P142:P145" si="208">+D$11+D$12*F142+D$13*F142^2</f>
        <v>2.7424363412577757E-2</v>
      </c>
      <c r="Q142" s="271">
        <f t="shared" ref="Q142:Q145" si="209">+C142-15018.5</f>
        <v>44661.573299999814</v>
      </c>
      <c r="S142" s="2">
        <v>1</v>
      </c>
      <c r="Y142" s="1">
        <f t="shared" ref="Y142:Y145" si="210">AB142</f>
        <v>-0.1018145377648379</v>
      </c>
      <c r="Z142" s="1">
        <f t="shared" ref="Z142:Z145" si="211">F142</f>
        <v>20693.5</v>
      </c>
      <c r="AA142" s="1">
        <f t="shared" ref="AA142:AA145" si="212">AB$3+AB$4*Z142+AB$5*Z142^2+AH142</f>
        <v>8.6846810996177637E-2</v>
      </c>
      <c r="AB142" s="1">
        <f t="shared" ref="AB142:AB145" si="213">G142-AH142</f>
        <v>-0.1018145377648379</v>
      </c>
      <c r="AC142" s="1">
        <f t="shared" ref="AC142:AC145" si="214">+G142-P142</f>
        <v>-6.9816453593815775E-2</v>
      </c>
      <c r="AE142" s="1">
        <f t="shared" ref="AE142:AE145" si="215">+(G142-AA142)^2*S142</f>
        <v>1.6702693577545811E-2</v>
      </c>
      <c r="AF142" s="1">
        <f t="shared" ref="AF142:AF145" si="216">IF(S142&lt;&gt;0,G142-P142,-9999)</f>
        <v>-6.9816453593815775E-2</v>
      </c>
      <c r="AG142" s="2"/>
      <c r="AH142" s="1">
        <f t="shared" ref="AH142:AH145" si="217">$AB$6*($AB$11/AI142*AJ142+$AB$12)</f>
        <v>5.9422447583599887E-2</v>
      </c>
      <c r="AI142" s="1">
        <f t="shared" ref="AI142:AI145" si="218">1+$AB$7*COS(AL142)</f>
        <v>0.8828325544124358</v>
      </c>
      <c r="AJ142" s="1">
        <f t="shared" ref="AJ142:AJ145" si="219">SIN(AL142+RADIANS($AB$9))</f>
        <v>0.99068508107581388</v>
      </c>
      <c r="AK142" s="1">
        <f t="shared" ref="AK142:AK145" si="220">$AB$7*SIN(AL142)</f>
        <v>-7.7085856207470951E-2</v>
      </c>
      <c r="AL142" s="1">
        <f t="shared" ref="AL142:AL145" si="221">2*ATAN(AM142)</f>
        <v>-2.5596755602037335</v>
      </c>
      <c r="AM142" s="1">
        <f t="shared" ref="AM142:AM145" si="222">SQRT((1+$AB$7)/(1-$AB$7))*TAN(AN142/2)</f>
        <v>-3.3393777067687851</v>
      </c>
      <c r="AN142" s="1">
        <f t="shared" ref="AN142:AN145" si="223">$AU142+$AB$7*SIN(AO142)</f>
        <v>10.08896359989911</v>
      </c>
      <c r="AO142" s="1">
        <f t="shared" ref="AO142:AO145" si="224">$AU142+$AB$7*SIN(AP142)</f>
        <v>10.088963768497432</v>
      </c>
      <c r="AP142" s="1">
        <f t="shared" ref="AP142:AP145" si="225">$AU142+$AB$7*SIN(AQ142)</f>
        <v>10.08896224184523</v>
      </c>
      <c r="AQ142" s="1">
        <f t="shared" ref="AQ142:AQ145" si="226">$AU142+$AB$7*SIN(AR142)</f>
        <v>10.088976065696638</v>
      </c>
      <c r="AR142" s="1">
        <f t="shared" ref="AR142:AR145" si="227">$AU142+$AB$7*SIN(AS142)</f>
        <v>10.088850896034941</v>
      </c>
      <c r="AS142" s="1">
        <f t="shared" ref="AS142:AS145" si="228">$AU142+$AB$7*SIN(AT142)</f>
        <v>10.089984707001769</v>
      </c>
      <c r="AT142" s="1">
        <f t="shared" ref="AT142:AT145" si="229">$AU142+$AB$7*SIN(AU142)</f>
        <v>10.079750764841416</v>
      </c>
      <c r="AU142" s="1">
        <f t="shared" ref="AU142:AU145" si="230">RADIANS($AB$9)+$AB$18*(F142-AB$15)</f>
        <v>10.175417084746414</v>
      </c>
    </row>
    <row r="143" spans="1:47" ht="12.95" customHeight="1">
      <c r="A143" s="277" t="s">
        <v>603</v>
      </c>
      <c r="B143" s="278" t="s">
        <v>126</v>
      </c>
      <c r="C143" s="279">
        <v>59680.07349999994</v>
      </c>
      <c r="D143" s="55"/>
      <c r="E143" s="1">
        <f t="shared" si="203"/>
        <v>20693.378398498335</v>
      </c>
      <c r="F143" s="226">
        <f t="shared" si="204"/>
        <v>20693.5</v>
      </c>
      <c r="G143" s="1">
        <f t="shared" si="205"/>
        <v>-4.2192090055323206E-2</v>
      </c>
      <c r="J143" s="1">
        <f t="shared" si="206"/>
        <v>-4.2192090055323206E-2</v>
      </c>
      <c r="O143" s="1">
        <f t="shared" ca="1" si="207"/>
        <v>-1.2788185099967063E-2</v>
      </c>
      <c r="P143" s="1">
        <f t="shared" si="208"/>
        <v>2.7424363412577757E-2</v>
      </c>
      <c r="Q143" s="271">
        <f t="shared" si="209"/>
        <v>44661.57349999994</v>
      </c>
      <c r="S143" s="2">
        <v>1</v>
      </c>
      <c r="Y143" s="1">
        <f t="shared" si="210"/>
        <v>-0.10161453763892309</v>
      </c>
      <c r="Z143" s="1">
        <f t="shared" si="211"/>
        <v>20693.5</v>
      </c>
      <c r="AA143" s="1">
        <f t="shared" si="212"/>
        <v>8.6846810996177637E-2</v>
      </c>
      <c r="AB143" s="1">
        <f t="shared" si="213"/>
        <v>-0.10161453763892309</v>
      </c>
      <c r="AC143" s="1">
        <f t="shared" si="214"/>
        <v>-6.9616453467900963E-2</v>
      </c>
      <c r="AE143" s="1">
        <f t="shared" si="215"/>
        <v>1.6651037984579026E-2</v>
      </c>
      <c r="AF143" s="1">
        <f t="shared" si="216"/>
        <v>-6.9616453467900963E-2</v>
      </c>
      <c r="AG143" s="2"/>
      <c r="AH143" s="1">
        <f t="shared" si="217"/>
        <v>5.9422447583599887E-2</v>
      </c>
      <c r="AI143" s="1">
        <f t="shared" si="218"/>
        <v>0.8828325544124358</v>
      </c>
      <c r="AJ143" s="1">
        <f t="shared" si="219"/>
        <v>0.99068508107581388</v>
      </c>
      <c r="AK143" s="1">
        <f t="shared" si="220"/>
        <v>-7.7085856207470951E-2</v>
      </c>
      <c r="AL143" s="1">
        <f t="shared" si="221"/>
        <v>-2.5596755602037335</v>
      </c>
      <c r="AM143" s="1">
        <f t="shared" si="222"/>
        <v>-3.3393777067687851</v>
      </c>
      <c r="AN143" s="1">
        <f t="shared" si="223"/>
        <v>10.08896359989911</v>
      </c>
      <c r="AO143" s="1">
        <f t="shared" si="224"/>
        <v>10.088963768497432</v>
      </c>
      <c r="AP143" s="1">
        <f t="shared" si="225"/>
        <v>10.08896224184523</v>
      </c>
      <c r="AQ143" s="1">
        <f t="shared" si="226"/>
        <v>10.088976065696638</v>
      </c>
      <c r="AR143" s="1">
        <f t="shared" si="227"/>
        <v>10.088850896034941</v>
      </c>
      <c r="AS143" s="1">
        <f t="shared" si="228"/>
        <v>10.089984707001769</v>
      </c>
      <c r="AT143" s="1">
        <f t="shared" si="229"/>
        <v>10.079750764841416</v>
      </c>
      <c r="AU143" s="1">
        <f t="shared" si="230"/>
        <v>10.175417084746414</v>
      </c>
    </row>
    <row r="144" spans="1:47" ht="12.95" customHeight="1">
      <c r="A144" s="277" t="s">
        <v>603</v>
      </c>
      <c r="B144" s="278" t="s">
        <v>126</v>
      </c>
      <c r="C144" s="279">
        <v>59725.007000000216</v>
      </c>
      <c r="D144" s="55"/>
      <c r="E144" s="1">
        <f t="shared" si="203"/>
        <v>20822.880896898561</v>
      </c>
      <c r="F144" s="226">
        <f t="shared" si="204"/>
        <v>20823</v>
      </c>
      <c r="G144" s="1">
        <f t="shared" si="205"/>
        <v>-4.1325219783175271E-2</v>
      </c>
      <c r="J144" s="1">
        <f t="shared" si="206"/>
        <v>-4.1325219783175271E-2</v>
      </c>
      <c r="O144" s="1">
        <f t="shared" ca="1" si="207"/>
        <v>-1.305833526640085E-2</v>
      </c>
      <c r="P144" s="1">
        <f t="shared" si="208"/>
        <v>2.6959532388686952E-2</v>
      </c>
      <c r="Q144" s="271">
        <f t="shared" si="209"/>
        <v>44706.507000000216</v>
      </c>
      <c r="S144" s="2">
        <v>1</v>
      </c>
      <c r="Y144" s="1">
        <f t="shared" si="210"/>
        <v>-0.10079158537330515</v>
      </c>
      <c r="Z144" s="1">
        <f t="shared" si="211"/>
        <v>20823</v>
      </c>
      <c r="AA144" s="1">
        <f t="shared" si="212"/>
        <v>8.6425897978816835E-2</v>
      </c>
      <c r="AB144" s="1">
        <f t="shared" si="213"/>
        <v>-0.10079158537330515</v>
      </c>
      <c r="AC144" s="1">
        <f t="shared" si="214"/>
        <v>-6.8284752171862223E-2</v>
      </c>
      <c r="AE144" s="1">
        <f t="shared" si="215"/>
        <v>1.6320348089438375E-2</v>
      </c>
      <c r="AF144" s="1">
        <f t="shared" si="216"/>
        <v>-6.8284752171862223E-2</v>
      </c>
      <c r="AG144" s="2"/>
      <c r="AH144" s="1">
        <f t="shared" si="217"/>
        <v>5.946636559012989E-2</v>
      </c>
      <c r="AI144" s="1">
        <f t="shared" si="218"/>
        <v>0.88411054623629814</v>
      </c>
      <c r="AJ144" s="1">
        <f t="shared" si="219"/>
        <v>0.99278208445855098</v>
      </c>
      <c r="AK144" s="1">
        <f t="shared" si="220"/>
        <v>-7.8994139270609859E-2</v>
      </c>
      <c r="AL144" s="1">
        <f t="shared" si="221"/>
        <v>-2.5432998131335136</v>
      </c>
      <c r="AM144" s="1">
        <f t="shared" si="222"/>
        <v>-3.242529132763762</v>
      </c>
      <c r="AN144" s="1">
        <f t="shared" si="223"/>
        <v>10.107316130549863</v>
      </c>
      <c r="AO144" s="1">
        <f t="shared" si="224"/>
        <v>10.107316288003009</v>
      </c>
      <c r="AP144" s="1">
        <f t="shared" si="225"/>
        <v>10.107314841241953</v>
      </c>
      <c r="AQ144" s="1">
        <f t="shared" si="226"/>
        <v>10.107328134895901</v>
      </c>
      <c r="AR144" s="1">
        <f t="shared" si="227"/>
        <v>10.107205990733336</v>
      </c>
      <c r="AS144" s="1">
        <f t="shared" si="228"/>
        <v>10.108328727060657</v>
      </c>
      <c r="AT144" s="1">
        <f t="shared" si="229"/>
        <v>10.09804681044775</v>
      </c>
      <c r="AU144" s="1">
        <f t="shared" si="230"/>
        <v>10.195781731798373</v>
      </c>
    </row>
    <row r="145" spans="1:47" ht="12.95" customHeight="1">
      <c r="A145" s="277" t="s">
        <v>603</v>
      </c>
      <c r="B145" s="278" t="s">
        <v>133</v>
      </c>
      <c r="C145" s="279">
        <v>59728.996900000144</v>
      </c>
      <c r="D145" s="55"/>
      <c r="E145" s="1">
        <f t="shared" si="203"/>
        <v>20834.380157324624</v>
      </c>
      <c r="F145" s="226">
        <f t="shared" si="204"/>
        <v>20834.5</v>
      </c>
      <c r="G145" s="1">
        <f t="shared" si="205"/>
        <v>-4.158182984974701E-2</v>
      </c>
      <c r="J145" s="1">
        <f t="shared" si="206"/>
        <v>-4.158182984974701E-2</v>
      </c>
      <c r="O145" s="1">
        <f t="shared" ca="1" si="207"/>
        <v>-1.3082325435620844E-2</v>
      </c>
      <c r="P145" s="1">
        <f t="shared" si="208"/>
        <v>2.6918029994649928E-2</v>
      </c>
      <c r="Q145" s="271">
        <f t="shared" si="209"/>
        <v>44710.496900000144</v>
      </c>
      <c r="S145" s="2">
        <v>1</v>
      </c>
      <c r="Y145" s="1">
        <f t="shared" si="210"/>
        <v>-0.10105112964413648</v>
      </c>
      <c r="Z145" s="1">
        <f t="shared" si="211"/>
        <v>20834.5</v>
      </c>
      <c r="AA145" s="1">
        <f t="shared" si="212"/>
        <v>8.6387329789039402E-2</v>
      </c>
      <c r="AB145" s="1">
        <f t="shared" si="213"/>
        <v>-0.10105112964413648</v>
      </c>
      <c r="AC145" s="1">
        <f t="shared" si="214"/>
        <v>-6.8499859844396938E-2</v>
      </c>
      <c r="AE145" s="1">
        <f t="shared" si="215"/>
        <v>1.6376105818657199E-2</v>
      </c>
      <c r="AF145" s="1">
        <f t="shared" si="216"/>
        <v>-6.8499859844396938E-2</v>
      </c>
      <c r="AG145" s="2"/>
      <c r="AH145" s="1">
        <f t="shared" si="217"/>
        <v>5.9469299794389481E-2</v>
      </c>
      <c r="AI145" s="1">
        <f t="shared" si="218"/>
        <v>0.88422572568951607</v>
      </c>
      <c r="AJ145" s="1">
        <f t="shared" si="219"/>
        <v>0.99295571501189228</v>
      </c>
      <c r="AK145" s="1">
        <f t="shared" si="220"/>
        <v>-7.9162850761165332E-2</v>
      </c>
      <c r="AL145" s="1">
        <f t="shared" si="221"/>
        <v>-2.541843292838931</v>
      </c>
      <c r="AM145" s="1">
        <f t="shared" si="222"/>
        <v>-3.2341637016302367</v>
      </c>
      <c r="AN145" s="1">
        <f t="shared" si="223"/>
        <v>10.108947182300041</v>
      </c>
      <c r="AO145" s="1">
        <f t="shared" si="224"/>
        <v>10.108947338766386</v>
      </c>
      <c r="AP145" s="1">
        <f t="shared" si="225"/>
        <v>10.108945899161975</v>
      </c>
      <c r="AQ145" s="1">
        <f t="shared" si="226"/>
        <v>10.108959144635492</v>
      </c>
      <c r="AR145" s="1">
        <f t="shared" si="227"/>
        <v>10.108837281436784</v>
      </c>
      <c r="AS145" s="1">
        <f t="shared" si="228"/>
        <v>10.109958924863493</v>
      </c>
      <c r="AT145" s="1">
        <f t="shared" si="229"/>
        <v>10.099673502799687</v>
      </c>
      <c r="AU145" s="1">
        <f t="shared" si="230"/>
        <v>10.197590175358972</v>
      </c>
    </row>
    <row r="146" spans="1:47" ht="12.95" customHeight="1">
      <c r="C146" s="55"/>
      <c r="D146" s="55"/>
      <c r="F146" s="176"/>
      <c r="Q146" s="100"/>
      <c r="AG146" s="2"/>
    </row>
    <row r="147" spans="1:47" ht="12.95" customHeight="1">
      <c r="C147" s="55"/>
      <c r="D147" s="55"/>
      <c r="F147" s="176"/>
      <c r="Q147" s="100"/>
      <c r="AG147" s="2"/>
    </row>
    <row r="148" spans="1:47" ht="12.95" customHeight="1">
      <c r="C148" s="55"/>
      <c r="D148" s="55"/>
      <c r="F148" s="176"/>
      <c r="Q148" s="100"/>
      <c r="AG148" s="2"/>
    </row>
    <row r="149" spans="1:47" ht="12.95" customHeight="1">
      <c r="A149" s="55"/>
      <c r="C149" s="55"/>
      <c r="D149" s="55"/>
      <c r="F149" s="176"/>
      <c r="Q149" s="100"/>
      <c r="AG149" s="2"/>
    </row>
    <row r="150" spans="1:47" ht="12.95" customHeight="1">
      <c r="C150" s="55"/>
      <c r="D150" s="55"/>
      <c r="F150" s="176"/>
      <c r="Q150" s="100"/>
      <c r="AG150" s="2"/>
    </row>
    <row r="151" spans="1:47" ht="12.95" customHeight="1">
      <c r="C151" s="55"/>
      <c r="D151" s="55"/>
      <c r="F151" s="226"/>
      <c r="Q151" s="100"/>
      <c r="AG151" s="2"/>
    </row>
    <row r="152" spans="1:47" ht="12.95" customHeight="1">
      <c r="C152" s="55"/>
      <c r="D152" s="55"/>
      <c r="F152" s="226"/>
      <c r="Q152" s="100"/>
      <c r="AG152" s="2"/>
    </row>
    <row r="153" spans="1:47" ht="12.95" customHeight="1"/>
    <row r="154" spans="1:47" ht="12.95" customHeight="1"/>
    <row r="155" spans="1:47" ht="12.95" customHeight="1"/>
    <row r="156" spans="1:47" ht="12.95" customHeight="1"/>
    <row r="157" spans="1:47" ht="12.95" customHeight="1"/>
    <row r="158" spans="1:47" ht="12.95" customHeight="1"/>
    <row r="159" spans="1:47" ht="12.95" customHeight="1"/>
    <row r="160" spans="1:47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E8B48-1703-4C7E-947B-A5395837D27F}">
  <sheetPr>
    <tabColor indexed="1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228"/>
  <sheetViews>
    <sheetView workbookViewId="0">
      <pane xSplit="14" ySplit="22" topLeftCell="O116" activePane="bottomRight" state="frozen"/>
      <selection pane="topRight" activeCell="O1" sqref="O1"/>
      <selection pane="bottomLeft" activeCell="A23" sqref="A23"/>
      <selection pane="bottomRight" activeCell="A133" sqref="A133"/>
    </sheetView>
  </sheetViews>
  <sheetFormatPr defaultColWidth="10.28515625" defaultRowHeight="12.75"/>
  <cols>
    <col min="1" max="1" width="15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50.994177948982944</v>
      </c>
      <c r="AA1" s="8" t="s">
        <v>2</v>
      </c>
      <c r="AB1" s="9"/>
      <c r="AC1" s="9" t="s">
        <v>3</v>
      </c>
      <c r="AD1" s="9" t="s">
        <v>4</v>
      </c>
      <c r="AE1" s="10"/>
      <c r="AF1" s="11" t="s">
        <v>5</v>
      </c>
      <c r="AG1" s="12" t="s">
        <v>6</v>
      </c>
      <c r="AH1" s="13" t="s">
        <v>7</v>
      </c>
      <c r="AI1" s="14"/>
      <c r="AW1" s="15" t="s">
        <v>8</v>
      </c>
      <c r="AX1" s="16" t="s">
        <v>9</v>
      </c>
      <c r="AY1" s="17" t="s">
        <v>10</v>
      </c>
      <c r="AZ1" s="18" t="s">
        <v>11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45116.381000000001</v>
      </c>
      <c r="AC2" s="24" t="s">
        <v>27</v>
      </c>
      <c r="AD2" s="23">
        <f>C8</f>
        <v>0.34697899999999998</v>
      </c>
      <c r="AE2" s="25" t="s">
        <v>28</v>
      </c>
      <c r="AF2" s="11" t="s">
        <v>29</v>
      </c>
      <c r="AG2" s="12" t="s">
        <v>30</v>
      </c>
      <c r="AH2" s="26" t="s">
        <v>31</v>
      </c>
      <c r="AI2" s="27"/>
      <c r="AL2" s="2"/>
      <c r="AR2" s="2" t="s">
        <v>32</v>
      </c>
      <c r="AS2" s="2" t="s">
        <v>33</v>
      </c>
      <c r="AW2" s="1">
        <v>-5000</v>
      </c>
      <c r="AX2" s="1">
        <f t="shared" ref="AX2:AX20" si="0">AB$3+AB$4*AW2+AB$5*AW2^2+AZ2</f>
        <v>-1.9354534815107433E-2</v>
      </c>
      <c r="AY2" s="1">
        <f t="shared" ref="AY2:AY20" si="1">AB$3+AB$4*AW2+AB$5*AW2^2</f>
        <v>-8.6539055094287706E-2</v>
      </c>
      <c r="AZ2" s="1">
        <f t="shared" ref="AZ2:AZ20" si="2">$AB$6*($AB$11/BA2*BB2+$AB$12)</f>
        <v>6.7184520279180274E-2</v>
      </c>
      <c r="BA2" s="1">
        <f t="shared" ref="BA2:BA20" si="3">1+$AB$7*COS(BC2)</f>
        <v>0.69349614299991269</v>
      </c>
      <c r="BB2" s="1">
        <f t="shared" ref="BB2:BB20" si="4">SIN(BC2+RADIANS($AB$9))</f>
        <v>0.73579029867333579</v>
      </c>
      <c r="BC2" s="1">
        <f t="shared" ref="BC2:BC20" si="5">2*ATAN(BD2)</f>
        <v>-2.6877052282880447</v>
      </c>
      <c r="BD2" s="1">
        <f t="shared" ref="BD2:BD20" si="6">SQRT((1+$AB$7)/(1-$AB$7))*TAN(BE2/2)</f>
        <v>-4.3304700309345083</v>
      </c>
      <c r="BE2" s="1">
        <f t="shared" ref="BE2:BK17" si="7">$BL2+$AB$7*SIN(BF2)</f>
        <v>3.7780459665484534</v>
      </c>
      <c r="BF2" s="1">
        <f t="shared" si="7"/>
        <v>3.7781483586772238</v>
      </c>
      <c r="BG2" s="1">
        <f t="shared" si="7"/>
        <v>3.7777750454336929</v>
      </c>
      <c r="BH2" s="1">
        <f t="shared" si="7"/>
        <v>3.7791366120781578</v>
      </c>
      <c r="BI2" s="1">
        <f t="shared" si="7"/>
        <v>3.7741772247484415</v>
      </c>
      <c r="BJ2" s="1">
        <f t="shared" si="7"/>
        <v>3.79233022804797</v>
      </c>
      <c r="BK2" s="1">
        <f t="shared" si="7"/>
        <v>3.7270061386169084</v>
      </c>
      <c r="BL2" s="1">
        <f t="shared" ref="BL2:BL20" si="8">RADIANS($AB$9)+$AB$18*(AW2-AB$15)</f>
        <v>3.9807663872985328</v>
      </c>
    </row>
    <row r="3" spans="1:64" ht="12.95" customHeight="1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-7.872694334070364E-2</v>
      </c>
      <c r="AC3" s="31">
        <v>-7.8726943340703643</v>
      </c>
      <c r="AD3" s="1">
        <v>0.01</v>
      </c>
      <c r="AE3" s="32"/>
      <c r="AF3" s="33">
        <v>-5.6203533162396093</v>
      </c>
      <c r="AG3" s="33">
        <v>-5.2048909450311358</v>
      </c>
      <c r="AH3" s="31">
        <v>-6.4255429819927175</v>
      </c>
      <c r="AI3" s="31">
        <v>-6.3725640246374526</v>
      </c>
      <c r="AJ3" s="31">
        <v>-6.4552753688181577</v>
      </c>
      <c r="AK3" s="31">
        <v>-6.6286064839734653</v>
      </c>
      <c r="AL3" s="31">
        <v>-6.6515425484619906</v>
      </c>
      <c r="AM3" s="31">
        <v>-6.4476855908849275</v>
      </c>
      <c r="AN3" s="31">
        <v>-6.4517879175761683</v>
      </c>
      <c r="AO3" s="31">
        <v>-6.4479669336244765</v>
      </c>
      <c r="AP3" s="31">
        <v>-6.4280026641456853</v>
      </c>
      <c r="AQ3" s="31">
        <v>-7.8726943340703643</v>
      </c>
      <c r="AR3" s="1">
        <f>AVERAGE(AH3:AQ3)</f>
        <v>-6.6181668848185407</v>
      </c>
      <c r="AS3" s="1">
        <f>STDEV(AH3:AQ3)</f>
        <v>0.44980201897511696</v>
      </c>
      <c r="AT3" s="34">
        <v>-6.6206047707214459</v>
      </c>
      <c r="AU3" s="34">
        <v>-6.3874503326156757</v>
      </c>
      <c r="AW3" s="1">
        <v>-4500</v>
      </c>
      <c r="AX3" s="1">
        <f t="shared" si="0"/>
        <v>-1.6496773608075097E-2</v>
      </c>
      <c r="AY3" s="1">
        <f t="shared" si="1"/>
        <v>-8.5465815007012058E-2</v>
      </c>
      <c r="AZ3" s="1">
        <f t="shared" si="2"/>
        <v>6.8969041398936962E-2</v>
      </c>
      <c r="BA3" s="1">
        <f t="shared" si="3"/>
        <v>0.6987789848542536</v>
      </c>
      <c r="BB3" s="1">
        <f t="shared" si="4"/>
        <v>0.75847802906481809</v>
      </c>
      <c r="BC3" s="1">
        <f t="shared" si="5"/>
        <v>-2.6535636240283864</v>
      </c>
      <c r="BD3" s="1">
        <f t="shared" si="6"/>
        <v>-4.0164539833063451</v>
      </c>
      <c r="BE3" s="1">
        <f t="shared" si="7"/>
        <v>3.824152322693271</v>
      </c>
      <c r="BF3" s="1">
        <f t="shared" si="7"/>
        <v>3.8242382295557173</v>
      </c>
      <c r="BG3" s="1">
        <f t="shared" si="7"/>
        <v>3.8239136180922348</v>
      </c>
      <c r="BH3" s="1">
        <f t="shared" si="7"/>
        <v>3.8251406594987332</v>
      </c>
      <c r="BI3" s="1">
        <f t="shared" si="7"/>
        <v>3.8205088092150907</v>
      </c>
      <c r="BJ3" s="1">
        <f t="shared" si="7"/>
        <v>3.8380859833347754</v>
      </c>
      <c r="BK3" s="1">
        <f t="shared" si="7"/>
        <v>3.7726401179128706</v>
      </c>
      <c r="BL3" s="1">
        <f t="shared" si="8"/>
        <v>4.0392927478641436</v>
      </c>
    </row>
    <row r="4" spans="1:64" ht="12.95" customHeight="1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9.1346921312295164E-7</v>
      </c>
      <c r="AC4" s="42">
        <v>9.1346921312295173</v>
      </c>
      <c r="AD4" s="1">
        <v>9.9999999999999995E-8</v>
      </c>
      <c r="AE4" s="32"/>
      <c r="AF4" s="43">
        <v>-8.6523441931634242</v>
      </c>
      <c r="AG4" s="43">
        <v>-8.7048811709619436</v>
      </c>
      <c r="AH4" s="42">
        <v>-9.0836931206721729</v>
      </c>
      <c r="AI4" s="42">
        <v>-10.261815177420885</v>
      </c>
      <c r="AJ4" s="42">
        <v>-8.8766604893784962</v>
      </c>
      <c r="AK4" s="42">
        <v>-7.5849391165341782</v>
      </c>
      <c r="AL4" s="42">
        <v>-7.6637907226161541</v>
      </c>
      <c r="AM4" s="42">
        <v>-8.7773958655481685</v>
      </c>
      <c r="AN4" s="42">
        <v>-8.7652314799083548</v>
      </c>
      <c r="AO4" s="42">
        <v>-8.8204052900487468</v>
      </c>
      <c r="AP4" s="42">
        <v>-8.9933949998649645</v>
      </c>
      <c r="AQ4" s="42">
        <v>9.1346921312295173</v>
      </c>
      <c r="AR4" s="1">
        <f t="shared" ref="AR4:AR14" si="10">AVERAGE(AH4:AQ4)</f>
        <v>-6.9692634130762601</v>
      </c>
      <c r="AS4" s="1">
        <f t="shared" ref="AS4:AS14" si="11">STDEV(AH4:AQ4)</f>
        <v>5.707376920720149</v>
      </c>
      <c r="AT4" s="44">
        <v>4.331761660955352</v>
      </c>
      <c r="AU4" s="44">
        <v>3.7684448865306015</v>
      </c>
      <c r="AW4" s="1">
        <v>-4000</v>
      </c>
      <c r="AX4" s="1">
        <f t="shared" si="0"/>
        <v>-1.3838151455032879E-2</v>
      </c>
      <c r="AY4" s="1">
        <f t="shared" si="1"/>
        <v>-8.4457470233495813E-2</v>
      </c>
      <c r="AZ4" s="1">
        <f t="shared" si="2"/>
        <v>7.0619318778462933E-2</v>
      </c>
      <c r="BA4" s="1">
        <f t="shared" si="3"/>
        <v>0.70450509999389366</v>
      </c>
      <c r="BB4" s="1">
        <f t="shared" si="4"/>
        <v>0.78062042659880404</v>
      </c>
      <c r="BC4" s="1">
        <f t="shared" si="5"/>
        <v>-2.6188802868512515</v>
      </c>
      <c r="BD4" s="1">
        <f t="shared" si="6"/>
        <v>-3.7386780156139428</v>
      </c>
      <c r="BE4" s="1">
        <f t="shared" si="7"/>
        <v>3.8706228546804535</v>
      </c>
      <c r="BF4" s="1">
        <f t="shared" si="7"/>
        <v>3.8706927618009481</v>
      </c>
      <c r="BG4" s="1">
        <f t="shared" si="7"/>
        <v>3.8704179322532073</v>
      </c>
      <c r="BH4" s="1">
        <f t="shared" si="7"/>
        <v>3.8714987732778203</v>
      </c>
      <c r="BI4" s="1">
        <f t="shared" si="7"/>
        <v>3.8672540688569734</v>
      </c>
      <c r="BJ4" s="1">
        <f t="shared" si="7"/>
        <v>3.8840179733809297</v>
      </c>
      <c r="BK4" s="1">
        <f t="shared" si="7"/>
        <v>3.819187211075286</v>
      </c>
      <c r="BL4" s="1">
        <f t="shared" si="8"/>
        <v>4.0978191084297544</v>
      </c>
    </row>
    <row r="5" spans="1:64" ht="12.95" customHeight="1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-1.2979062751877235E-10</v>
      </c>
      <c r="AC5" s="42">
        <v>-12.979062751877237</v>
      </c>
      <c r="AD5" s="1">
        <v>9.9999999999999994E-12</v>
      </c>
      <c r="AE5" s="32"/>
      <c r="AF5" s="43">
        <v>-13.958412318745275</v>
      </c>
      <c r="AG5" s="43">
        <v>-14.459778108795906</v>
      </c>
      <c r="AH5" s="42">
        <v>-10.197328750463809</v>
      </c>
      <c r="AI5" s="42">
        <v>-9.8606002136240942</v>
      </c>
      <c r="AJ5" s="42">
        <v>-10.187535630967945</v>
      </c>
      <c r="AK5" s="42">
        <v>-10.128201899820386</v>
      </c>
      <c r="AL5" s="42">
        <v>-10.043529961930709</v>
      </c>
      <c r="AM5" s="42">
        <v>-10.259150959313608</v>
      </c>
      <c r="AN5" s="42">
        <v>-10.246823577246376</v>
      </c>
      <c r="AO5" s="42">
        <v>-10.235482964748723</v>
      </c>
      <c r="AP5" s="42">
        <v>-10.226527134858877</v>
      </c>
      <c r="AQ5" s="42">
        <v>-12.979062751877237</v>
      </c>
      <c r="AR5" s="1">
        <f t="shared" si="10"/>
        <v>-10.436424384485177</v>
      </c>
      <c r="AS5" s="1">
        <f t="shared" si="11"/>
        <v>0.90165720556889961</v>
      </c>
      <c r="AT5" s="44">
        <v>-12.935218915613532</v>
      </c>
      <c r="AU5" s="44">
        <v>-15.092883886354496</v>
      </c>
      <c r="AW5" s="1">
        <v>-3500</v>
      </c>
      <c r="AX5" s="1">
        <f t="shared" si="0"/>
        <v>-1.1384862437950144E-2</v>
      </c>
      <c r="AY5" s="1">
        <f t="shared" si="1"/>
        <v>-8.3514020773738928E-2</v>
      </c>
      <c r="AZ5" s="1">
        <f t="shared" si="2"/>
        <v>7.2129158335788784E-2</v>
      </c>
      <c r="BA5" s="1">
        <f t="shared" si="3"/>
        <v>0.71069330650918272</v>
      </c>
      <c r="BB5" s="1">
        <f t="shared" si="4"/>
        <v>0.80217690052966706</v>
      </c>
      <c r="BC5" s="1">
        <f t="shared" si="5"/>
        <v>-2.5836059515741057</v>
      </c>
      <c r="BD5" s="1">
        <f t="shared" si="6"/>
        <v>-3.4908308414947808</v>
      </c>
      <c r="BE5" s="1">
        <f t="shared" si="7"/>
        <v>3.9174873913018002</v>
      </c>
      <c r="BF5" s="1">
        <f t="shared" si="7"/>
        <v>3.9175424359209221</v>
      </c>
      <c r="BG5" s="1">
        <f t="shared" si="7"/>
        <v>3.9173163260528567</v>
      </c>
      <c r="BH5" s="1">
        <f t="shared" si="7"/>
        <v>3.9182454507314222</v>
      </c>
      <c r="BI5" s="1">
        <f t="shared" si="7"/>
        <v>3.9144329063401235</v>
      </c>
      <c r="BJ5" s="1">
        <f t="shared" si="7"/>
        <v>3.9301694699829759</v>
      </c>
      <c r="BK5" s="1">
        <f t="shared" si="7"/>
        <v>3.8666884393953302</v>
      </c>
      <c r="BL5" s="1">
        <f t="shared" si="8"/>
        <v>4.1563454689953652</v>
      </c>
    </row>
    <row r="6" spans="1:64" ht="12.95" customHeight="1">
      <c r="A6" s="47" t="s">
        <v>40</v>
      </c>
      <c r="AA6" s="40" t="s">
        <v>41</v>
      </c>
      <c r="AB6" s="41">
        <f t="shared" si="9"/>
        <v>8.260417699173539E-2</v>
      </c>
      <c r="AC6" s="42">
        <v>8.260417699173539</v>
      </c>
      <c r="AD6" s="1">
        <v>0.01</v>
      </c>
      <c r="AE6" s="32" t="s">
        <v>28</v>
      </c>
      <c r="AF6" s="43">
        <v>5.9605314340240296</v>
      </c>
      <c r="AG6" s="43">
        <v>6.0912154633519346</v>
      </c>
      <c r="AH6" s="42">
        <v>6.9256135396255907</v>
      </c>
      <c r="AI6" s="42">
        <v>6.902129369062032</v>
      </c>
      <c r="AJ6" s="42">
        <v>6.9547231898133797</v>
      </c>
      <c r="AK6" s="42">
        <v>7.1232921052837685</v>
      </c>
      <c r="AL6" s="42">
        <v>7.1540974784215807</v>
      </c>
      <c r="AM6" s="42">
        <v>6.9412469997639272</v>
      </c>
      <c r="AN6" s="42">
        <v>6.9473298195259243</v>
      </c>
      <c r="AO6" s="42">
        <v>6.9446527184463651</v>
      </c>
      <c r="AP6" s="42">
        <v>6.927442281227667</v>
      </c>
      <c r="AQ6" s="42">
        <v>8.260417699173539</v>
      </c>
      <c r="AR6" s="1">
        <f t="shared" si="10"/>
        <v>7.1080945200343777</v>
      </c>
      <c r="AS6" s="1">
        <f t="shared" si="11"/>
        <v>0.4139875873556712</v>
      </c>
      <c r="AT6" s="44">
        <v>7.9612686437740248</v>
      </c>
      <c r="AU6" s="44">
        <v>6.90953097595676</v>
      </c>
      <c r="AW6" s="1">
        <v>-3000</v>
      </c>
      <c r="AX6" s="1">
        <f t="shared" si="0"/>
        <v>-9.143328926783767E-3</v>
      </c>
      <c r="AY6" s="1">
        <f t="shared" si="1"/>
        <v>-8.2635466627741447E-2</v>
      </c>
      <c r="AZ6" s="1">
        <f t="shared" si="2"/>
        <v>7.349213770095768E-2</v>
      </c>
      <c r="BA6" s="1">
        <f t="shared" si="3"/>
        <v>0.71736418754566089</v>
      </c>
      <c r="BB6" s="1">
        <f t="shared" si="4"/>
        <v>0.82310091197458901</v>
      </c>
      <c r="BC6" s="1">
        <f t="shared" si="5"/>
        <v>-2.5476881958850952</v>
      </c>
      <c r="BD6" s="1">
        <f t="shared" si="6"/>
        <v>-3.2679741166931491</v>
      </c>
      <c r="BE6" s="1">
        <f t="shared" si="7"/>
        <v>3.9647771176723943</v>
      </c>
      <c r="BF6" s="1">
        <f t="shared" si="7"/>
        <v>3.9648189257680868</v>
      </c>
      <c r="BG6" s="1">
        <f t="shared" si="7"/>
        <v>3.9646386231150066</v>
      </c>
      <c r="BH6" s="1">
        <f t="shared" si="7"/>
        <v>3.965416451582306</v>
      </c>
      <c r="BI6" s="1">
        <f t="shared" si="7"/>
        <v>3.9620655353406558</v>
      </c>
      <c r="BJ6" s="1">
        <f t="shared" si="7"/>
        <v>3.9765890901692664</v>
      </c>
      <c r="BK6" s="1">
        <f t="shared" si="7"/>
        <v>3.9151815568645345</v>
      </c>
      <c r="BL6" s="1">
        <f t="shared" si="8"/>
        <v>4.2148718295609759</v>
      </c>
    </row>
    <row r="7" spans="1:64" ht="12.95" customHeight="1">
      <c r="A7" s="1" t="s">
        <v>42</v>
      </c>
      <c r="C7" s="1">
        <f>+C4</f>
        <v>45116.381000000001</v>
      </c>
      <c r="K7" s="48">
        <v>1.3537593549560824E-5</v>
      </c>
      <c r="L7" s="48">
        <v>1.3537593549560824E-5</v>
      </c>
      <c r="AA7" s="40" t="s">
        <v>43</v>
      </c>
      <c r="AB7" s="41">
        <f t="shared" si="9"/>
        <v>0.34103372384576131</v>
      </c>
      <c r="AC7" s="42">
        <v>0.34103372384576131</v>
      </c>
      <c r="AD7" s="1">
        <v>1</v>
      </c>
      <c r="AE7" s="32"/>
      <c r="AF7" s="43">
        <v>0.22937789106871748</v>
      </c>
      <c r="AG7" s="43">
        <v>0.23355207584591553</v>
      </c>
      <c r="AH7" s="42">
        <v>0.30404773947669222</v>
      </c>
      <c r="AI7" s="42">
        <v>0.31267556142712566</v>
      </c>
      <c r="AJ7" s="42">
        <v>0.30756434289887569</v>
      </c>
      <c r="AK7" s="42">
        <v>0.32204364789894274</v>
      </c>
      <c r="AL7" s="42">
        <v>0.33115902955379733</v>
      </c>
      <c r="AM7" s="42">
        <v>0.30360760654537511</v>
      </c>
      <c r="AN7" s="42">
        <v>0.30470778274993288</v>
      </c>
      <c r="AO7" s="42">
        <v>0.30474576987407137</v>
      </c>
      <c r="AP7" s="42">
        <v>0.30314517441358857</v>
      </c>
      <c r="AQ7" s="42">
        <v>0.34103372384576131</v>
      </c>
      <c r="AR7" s="1">
        <f t="shared" si="10"/>
        <v>0.31347303786841629</v>
      </c>
      <c r="AS7" s="1">
        <f t="shared" si="11"/>
        <v>1.3446240148133519E-2</v>
      </c>
      <c r="AT7" s="44">
        <v>0.12896685288273499</v>
      </c>
      <c r="AU7" s="44">
        <v>7.4771721457106352E-2</v>
      </c>
      <c r="AW7" s="1">
        <v>-2500</v>
      </c>
      <c r="AX7" s="1">
        <f t="shared" si="0"/>
        <v>-7.1202189451262804E-3</v>
      </c>
      <c r="AY7" s="1">
        <f t="shared" si="1"/>
        <v>-8.1821807795503354E-2</v>
      </c>
      <c r="AZ7" s="1">
        <f t="shared" si="2"/>
        <v>7.4701588850377074E-2</v>
      </c>
      <c r="BA7" s="1">
        <f t="shared" si="3"/>
        <v>0.72454019862182895</v>
      </c>
      <c r="BB7" s="1">
        <f t="shared" si="4"/>
        <v>0.84333919047964434</v>
      </c>
      <c r="BC7" s="1">
        <f t="shared" si="5"/>
        <v>-2.5110710917820009</v>
      </c>
      <c r="BD7" s="1">
        <f t="shared" si="6"/>
        <v>-3.066187285612068</v>
      </c>
      <c r="BE7" s="1">
        <f t="shared" si="7"/>
        <v>4.0125246952390619</v>
      </c>
      <c r="BF7" s="1">
        <f t="shared" si="7"/>
        <v>4.012555203481539</v>
      </c>
      <c r="BG7" s="1">
        <f t="shared" si="7"/>
        <v>4.0124163243071953</v>
      </c>
      <c r="BH7" s="1">
        <f t="shared" si="7"/>
        <v>4.0130487133785246</v>
      </c>
      <c r="BI7" s="1">
        <f t="shared" si="7"/>
        <v>4.0101729468364535</v>
      </c>
      <c r="BJ7" s="1">
        <f t="shared" si="7"/>
        <v>4.0233308399731191</v>
      </c>
      <c r="BK7" s="1">
        <f t="shared" si="7"/>
        <v>3.9647009208916306</v>
      </c>
      <c r="BL7" s="1">
        <f t="shared" si="8"/>
        <v>4.2733981901265867</v>
      </c>
    </row>
    <row r="8" spans="1:64" ht="12.95" customHeight="1">
      <c r="A8" s="1" t="s">
        <v>44</v>
      </c>
      <c r="C8">
        <v>0.34697899999999998</v>
      </c>
      <c r="E8"/>
      <c r="F8" s="1" t="s">
        <v>45</v>
      </c>
      <c r="I8" s="1">
        <v>3.4181939182159178E-2</v>
      </c>
      <c r="J8" s="1">
        <v>1.2294548107767185</v>
      </c>
      <c r="K8" s="1">
        <v>1</v>
      </c>
      <c r="Y8" s="1">
        <f>STDEV(AH8:AI8)*AD8</f>
        <v>2.9151921361958256E-2</v>
      </c>
      <c r="AA8" s="40" t="s">
        <v>46</v>
      </c>
      <c r="AB8" s="41">
        <f t="shared" si="9"/>
        <v>50.994177948982944</v>
      </c>
      <c r="AC8" s="42">
        <v>5.0994177948982946</v>
      </c>
      <c r="AD8" s="1">
        <v>10</v>
      </c>
      <c r="AE8" s="32" t="s">
        <v>47</v>
      </c>
      <c r="AF8" s="43">
        <v>3.8997272965386793</v>
      </c>
      <c r="AG8" s="43">
        <v>3.9589547623576213</v>
      </c>
      <c r="AH8" s="42">
        <v>4.4574211726386048</v>
      </c>
      <c r="AI8" s="42">
        <v>4.4615438768945364</v>
      </c>
      <c r="AJ8" s="42">
        <v>4.4758711535123696</v>
      </c>
      <c r="AK8" s="42">
        <v>4.5880816054376714</v>
      </c>
      <c r="AL8" s="42">
        <v>4.609533631996416</v>
      </c>
      <c r="AM8" s="42">
        <v>4.4634513564876404</v>
      </c>
      <c r="AN8" s="42">
        <v>4.4671891809495001</v>
      </c>
      <c r="AO8" s="42">
        <v>4.4658156555605286</v>
      </c>
      <c r="AP8" s="42">
        <v>4.4552183965856775</v>
      </c>
      <c r="AQ8" s="42">
        <v>5.0994177948982946</v>
      </c>
      <c r="AR8" s="1">
        <f t="shared" si="10"/>
        <v>4.5543543824961237</v>
      </c>
      <c r="AS8" s="1">
        <f t="shared" si="11"/>
        <v>0.19971480649645784</v>
      </c>
      <c r="AT8" s="44">
        <v>5.0106835272014418</v>
      </c>
      <c r="AU8" s="44">
        <v>4.0876788675597489</v>
      </c>
      <c r="AW8" s="1">
        <v>-2000</v>
      </c>
      <c r="AX8" s="1">
        <f t="shared" si="0"/>
        <v>-5.3224637528766633E-3</v>
      </c>
      <c r="AY8" s="1">
        <f t="shared" si="1"/>
        <v>-8.1073044277024622E-2</v>
      </c>
      <c r="AZ8" s="1">
        <f t="shared" si="2"/>
        <v>7.5750580524147959E-2</v>
      </c>
      <c r="BA8" s="1">
        <f t="shared" si="3"/>
        <v>0.73224577723757367</v>
      </c>
      <c r="BB8" s="1">
        <f t="shared" si="4"/>
        <v>0.86283083492927537</v>
      </c>
      <c r="BC8" s="1">
        <f t="shared" si="5"/>
        <v>-2.4736948263367844</v>
      </c>
      <c r="BD8" s="1">
        <f t="shared" si="6"/>
        <v>-2.8823171824287308</v>
      </c>
      <c r="BE8" s="1">
        <f t="shared" si="7"/>
        <v>4.0607643843160499</v>
      </c>
      <c r="BF8" s="1">
        <f t="shared" si="7"/>
        <v>4.0607856625295931</v>
      </c>
      <c r="BG8" s="1">
        <f t="shared" si="7"/>
        <v>4.060682788688883</v>
      </c>
      <c r="BH8" s="1">
        <f t="shared" si="7"/>
        <v>4.0611802818403353</v>
      </c>
      <c r="BI8" s="1">
        <f t="shared" si="7"/>
        <v>4.0587774283869393</v>
      </c>
      <c r="BJ8" s="1">
        <f t="shared" si="7"/>
        <v>4.0704540802524551</v>
      </c>
      <c r="BK8" s="1">
        <f t="shared" si="7"/>
        <v>4.0152773746505108</v>
      </c>
      <c r="BL8" s="1">
        <f t="shared" si="8"/>
        <v>4.3319245506921975</v>
      </c>
    </row>
    <row r="9" spans="1:64" ht="12.95" customHeight="1">
      <c r="A9" s="49" t="s">
        <v>48</v>
      </c>
      <c r="B9" s="26">
        <v>85</v>
      </c>
      <c r="C9" s="50" t="str">
        <f>"F"&amp;B9</f>
        <v>F85</v>
      </c>
      <c r="D9" s="51" t="str">
        <f>"G"&amp;B9</f>
        <v>G85</v>
      </c>
      <c r="G9" s="52" t="s">
        <v>49</v>
      </c>
      <c r="H9" s="53"/>
      <c r="I9" s="53">
        <v>1.9900884850656563E-2</v>
      </c>
      <c r="J9" s="53">
        <v>3.3182908542209568E-3</v>
      </c>
      <c r="K9" s="53">
        <v>3.6793468917133681E-3</v>
      </c>
      <c r="AA9" s="40" t="s">
        <v>50</v>
      </c>
      <c r="AB9" s="41">
        <f t="shared" si="9"/>
        <v>201.36820371293598</v>
      </c>
      <c r="AC9" s="42">
        <v>2.0136820371293598</v>
      </c>
      <c r="AD9" s="1">
        <v>100</v>
      </c>
      <c r="AE9" s="32" t="s">
        <v>51</v>
      </c>
      <c r="AF9" s="43">
        <v>2.227460287536124</v>
      </c>
      <c r="AG9" s="43">
        <v>2.2328204891833758</v>
      </c>
      <c r="AH9" s="42">
        <v>1.9658539785936071</v>
      </c>
      <c r="AI9" s="42">
        <v>1.959922508298541</v>
      </c>
      <c r="AJ9" s="42">
        <v>1.9657499732651709</v>
      </c>
      <c r="AK9" s="42">
        <v>-1.6366046994327459</v>
      </c>
      <c r="AL9" s="42">
        <v>-1.63537192465559</v>
      </c>
      <c r="AM9" s="42">
        <v>1.9668676050709271</v>
      </c>
      <c r="AN9" s="42">
        <v>1.9661908483736648</v>
      </c>
      <c r="AO9" s="42">
        <v>1.9656157378599832</v>
      </c>
      <c r="AP9" s="42">
        <v>1.9653429269747436</v>
      </c>
      <c r="AQ9" s="42">
        <v>2.0136820371293598</v>
      </c>
      <c r="AR9" s="1">
        <f t="shared" si="10"/>
        <v>1.2497248991477661</v>
      </c>
      <c r="AS9" s="1">
        <f t="shared" si="11"/>
        <v>1.5209811206379422</v>
      </c>
      <c r="AT9" s="44">
        <v>-1.349124922463919</v>
      </c>
      <c r="AU9" s="44">
        <v>-2.2186861174601136</v>
      </c>
      <c r="AW9" s="1">
        <v>-1500</v>
      </c>
      <c r="AX9" s="1">
        <f t="shared" si="0"/>
        <v>-3.7572752916300717E-3</v>
      </c>
      <c r="AY9" s="1">
        <f t="shared" si="1"/>
        <v>-8.0389176072305307E-2</v>
      </c>
      <c r="AZ9" s="1">
        <f t="shared" si="2"/>
        <v>7.6631900780675236E-2</v>
      </c>
      <c r="BA9" s="1">
        <f t="shared" si="3"/>
        <v>0.74050745206700985</v>
      </c>
      <c r="BB9" s="1">
        <f t="shared" si="4"/>
        <v>0.88150628316954704</v>
      </c>
      <c r="BC9" s="1">
        <f t="shared" si="5"/>
        <v>-2.4354952878722309</v>
      </c>
      <c r="BD9" s="1">
        <f t="shared" si="6"/>
        <v>-2.7137980166967761</v>
      </c>
      <c r="BE9" s="1">
        <f t="shared" si="7"/>
        <v>4.1095321700871326</v>
      </c>
      <c r="BF9" s="1">
        <f t="shared" si="7"/>
        <v>4.109546259034806</v>
      </c>
      <c r="BG9" s="1">
        <f t="shared" si="7"/>
        <v>4.1094733996312005</v>
      </c>
      <c r="BH9" s="1">
        <f t="shared" si="7"/>
        <v>4.1098502670432335</v>
      </c>
      <c r="BI9" s="1">
        <f t="shared" si="7"/>
        <v>4.1079031299179034</v>
      </c>
      <c r="BJ9" s="1">
        <f t="shared" si="7"/>
        <v>4.1180234047328748</v>
      </c>
      <c r="BK9" s="1">
        <f t="shared" si="7"/>
        <v>4.0669381414621828</v>
      </c>
      <c r="BL9" s="1">
        <f t="shared" si="8"/>
        <v>4.3904509112578083</v>
      </c>
    </row>
    <row r="10" spans="1:64" ht="12.95" customHeight="1">
      <c r="A10"/>
      <c r="B10"/>
      <c r="C10" s="54" t="s">
        <v>52</v>
      </c>
      <c r="D10" s="54" t="s">
        <v>53</v>
      </c>
      <c r="E10"/>
      <c r="G10" s="55"/>
      <c r="AA10" s="56" t="s">
        <v>54</v>
      </c>
      <c r="AB10" s="57">
        <f t="shared" si="9"/>
        <v>41999.447195081477</v>
      </c>
      <c r="AC10" s="58">
        <v>4.1999447195081476</v>
      </c>
      <c r="AD10" s="1">
        <v>10000</v>
      </c>
      <c r="AE10" s="32" t="s">
        <v>55</v>
      </c>
      <c r="AF10" s="59">
        <v>4.5431167168468329</v>
      </c>
      <c r="AG10" s="59">
        <v>4.5382501751854516</v>
      </c>
      <c r="AH10" s="58">
        <v>4.269392804024557</v>
      </c>
      <c r="AI10" s="58">
        <v>4.2653538924962779</v>
      </c>
      <c r="AJ10" s="58">
        <v>4.2664559553796835</v>
      </c>
      <c r="AK10" s="58">
        <v>0.89511470706441509</v>
      </c>
      <c r="AL10" s="58">
        <v>0.87799858496182348</v>
      </c>
      <c r="AM10" s="58">
        <v>4.2689088088076073</v>
      </c>
      <c r="AN10" s="58">
        <v>4.2679008060340298</v>
      </c>
      <c r="AO10" s="58">
        <v>4.2676572764458207</v>
      </c>
      <c r="AP10" s="58">
        <v>4.2691312000011514</v>
      </c>
      <c r="AQ10" s="58">
        <v>4.1999447195081476</v>
      </c>
      <c r="AR10" s="1">
        <f t="shared" si="10"/>
        <v>3.5847858754723512</v>
      </c>
      <c r="AS10" s="1">
        <f t="shared" si="11"/>
        <v>1.4222554260997475</v>
      </c>
      <c r="AT10" s="60">
        <v>0.7536073266139427</v>
      </c>
      <c r="AU10" s="60">
        <v>0.82437454061626547</v>
      </c>
      <c r="AW10" s="1">
        <v>-1000</v>
      </c>
      <c r="AX10" s="1">
        <f t="shared" si="0"/>
        <v>-2.4321630621529922E-3</v>
      </c>
      <c r="AY10" s="1">
        <f t="shared" si="1"/>
        <v>-7.9770203181345367E-2</v>
      </c>
      <c r="AZ10" s="1">
        <f t="shared" si="2"/>
        <v>7.7338040119192375E-2</v>
      </c>
      <c r="BA10" s="1">
        <f t="shared" si="3"/>
        <v>0.74935394802870148</v>
      </c>
      <c r="BB10" s="1">
        <f t="shared" si="4"/>
        <v>0.89928613285666814</v>
      </c>
      <c r="BC10" s="1">
        <f t="shared" si="5"/>
        <v>-2.3964036132534741</v>
      </c>
      <c r="BD10" s="1">
        <f t="shared" si="6"/>
        <v>-2.5585196822990639</v>
      </c>
      <c r="BE10" s="1">
        <f t="shared" si="7"/>
        <v>4.1588658932031395</v>
      </c>
      <c r="BF10" s="1">
        <f t="shared" si="7"/>
        <v>4.1588746703257318</v>
      </c>
      <c r="BG10" s="1">
        <f t="shared" si="7"/>
        <v>4.1588257131727007</v>
      </c>
      <c r="BH10" s="1">
        <f t="shared" si="7"/>
        <v>4.1590988365811725</v>
      </c>
      <c r="BI10" s="1">
        <f t="shared" si="7"/>
        <v>4.1575766669951237</v>
      </c>
      <c r="BJ10" s="1">
        <f t="shared" si="7"/>
        <v>4.1661084206829653</v>
      </c>
      <c r="BK10" s="1">
        <f t="shared" si="7"/>
        <v>4.1197067315723874</v>
      </c>
      <c r="BL10" s="1">
        <f t="shared" si="8"/>
        <v>4.4489772718234191</v>
      </c>
    </row>
    <row r="11" spans="1:64" ht="12.95" customHeight="1">
      <c r="A11" t="s">
        <v>56</v>
      </c>
      <c r="B11"/>
      <c r="C11" s="61">
        <f ca="1">INTERCEPT(INDIRECT($D$9):G942,INDIRECT($C$9):F942)</f>
        <v>-0.17704961967582691</v>
      </c>
      <c r="D11" s="2">
        <f>AB3</f>
        <v>-7.872694334070364E-2</v>
      </c>
      <c r="E11"/>
      <c r="F11" s="1">
        <v>1</v>
      </c>
      <c r="H11" s="1" t="s">
        <v>57</v>
      </c>
      <c r="AA11" s="62" t="s">
        <v>58</v>
      </c>
      <c r="AB11" s="51">
        <f>1-AB7^2</f>
        <v>0.88369599919989306</v>
      </c>
      <c r="AC11" s="51">
        <f>SUM(AE21:AE1895)</f>
        <v>1.4161412404192478E-3</v>
      </c>
      <c r="AD11" s="62" t="s">
        <v>59</v>
      </c>
      <c r="AE11" s="32"/>
      <c r="AF11" s="63">
        <v>3.729855777066869E-3</v>
      </c>
      <c r="AG11" s="63">
        <v>5.3481231172272424E-3</v>
      </c>
      <c r="AH11" s="64">
        <v>1.2008368404030345E-3</v>
      </c>
      <c r="AI11" s="64">
        <v>1.20129757791371E-3</v>
      </c>
      <c r="AJ11" s="64">
        <v>1.2008263042539208E-3</v>
      </c>
      <c r="AK11" s="64">
        <v>1.2016821981923652E-3</v>
      </c>
      <c r="AL11" s="64">
        <v>1.2018779463456271E-3</v>
      </c>
      <c r="AM11" s="64">
        <v>1.2007990658218046E-3</v>
      </c>
      <c r="AN11" s="64">
        <v>1.2007908494820107E-3</v>
      </c>
      <c r="AO11" s="64">
        <v>1.2008041659291716E-3</v>
      </c>
      <c r="AP11" s="64">
        <v>1.200832376765504E-3</v>
      </c>
      <c r="AQ11" s="64">
        <v>1.1993176557347825E-3</v>
      </c>
      <c r="AT11" s="65">
        <v>2.3996646773772183E-3</v>
      </c>
      <c r="AU11" s="65">
        <v>1.6047249624036113E-3</v>
      </c>
      <c r="AW11" s="1">
        <v>-500</v>
      </c>
      <c r="AX11" s="1">
        <f t="shared" si="0"/>
        <v>-1.3549499209429133E-3</v>
      </c>
      <c r="AY11" s="1">
        <f t="shared" si="1"/>
        <v>-7.9216125604144816E-2</v>
      </c>
      <c r="AZ11" s="1">
        <f t="shared" si="2"/>
        <v>7.7861175683201903E-2</v>
      </c>
      <c r="BA11" s="1">
        <f t="shared" si="3"/>
        <v>0.75881628215720442</v>
      </c>
      <c r="BB11" s="1">
        <f t="shared" si="4"/>
        <v>0.91607979403830675</v>
      </c>
      <c r="BC11" s="1">
        <f t="shared" si="5"/>
        <v>-2.3563456918067933</v>
      </c>
      <c r="BD11" s="1">
        <f t="shared" si="6"/>
        <v>-2.4147298912153117</v>
      </c>
      <c r="BE11" s="1">
        <f t="shared" si="7"/>
        <v>4.2088053860685894</v>
      </c>
      <c r="BF11" s="1">
        <f t="shared" si="7"/>
        <v>4.2088104683490712</v>
      </c>
      <c r="BG11" s="1">
        <f t="shared" si="7"/>
        <v>4.208779587075723</v>
      </c>
      <c r="BH11" s="1">
        <f t="shared" si="7"/>
        <v>4.2089672565201681</v>
      </c>
      <c r="BI11" s="1">
        <f t="shared" si="7"/>
        <v>4.2078277495899519</v>
      </c>
      <c r="BJ11" s="1">
        <f t="shared" si="7"/>
        <v>4.2147834232046009</v>
      </c>
      <c r="BK11" s="1">
        <f t="shared" si="7"/>
        <v>4.1736028616441248</v>
      </c>
      <c r="BL11" s="1">
        <f t="shared" si="8"/>
        <v>4.5075036323890298</v>
      </c>
    </row>
    <row r="12" spans="1:64" ht="12.95" customHeight="1">
      <c r="A12" t="s">
        <v>60</v>
      </c>
      <c r="B12"/>
      <c r="C12" s="61">
        <f ca="1">SLOPE(INDIRECT($D$9):G942,INDIRECT($C$9):F942)</f>
        <v>-1.2537998929315889E-6</v>
      </c>
      <c r="D12" s="2">
        <f>AB4</f>
        <v>9.1346921312295164E-7</v>
      </c>
      <c r="E12"/>
      <c r="F12" s="48">
        <v>1E-4</v>
      </c>
      <c r="G12" s="1" t="s">
        <v>61</v>
      </c>
      <c r="H12" s="1">
        <v>21</v>
      </c>
      <c r="I12" s="1">
        <v>22</v>
      </c>
      <c r="J12" s="1">
        <v>39</v>
      </c>
      <c r="K12" s="1">
        <v>54</v>
      </c>
      <c r="AA12" s="66" t="s">
        <v>62</v>
      </c>
      <c r="AB12" s="51">
        <f>AB7*SIN(RADIANS(AB9))</f>
        <v>-0.12425906086876987</v>
      </c>
      <c r="AE12" s="32"/>
      <c r="AF12" s="63"/>
      <c r="AG12" s="63"/>
      <c r="AK12" s="65"/>
      <c r="AT12" s="65"/>
      <c r="AU12" s="65"/>
      <c r="AW12" s="1">
        <v>0</v>
      </c>
      <c r="AX12" s="1">
        <f t="shared" si="0"/>
        <v>-5.3378618332004801E-4</v>
      </c>
      <c r="AY12" s="1">
        <f t="shared" si="1"/>
        <v>-7.872694334070364E-2</v>
      </c>
      <c r="AZ12" s="1">
        <f t="shared" si="2"/>
        <v>7.8193157157383592E-2</v>
      </c>
      <c r="BA12" s="1">
        <f t="shared" si="3"/>
        <v>0.76892784332524966</v>
      </c>
      <c r="BB12" s="1">
        <f t="shared" si="4"/>
        <v>0.93178395196283625</v>
      </c>
      <c r="BC12" s="1">
        <f t="shared" si="5"/>
        <v>-2.3152416214877434</v>
      </c>
      <c r="BD12" s="1">
        <f t="shared" si="6"/>
        <v>-2.2809603999747496</v>
      </c>
      <c r="BE12" s="1">
        <f t="shared" si="7"/>
        <v>4.2593926155771156</v>
      </c>
      <c r="BF12" s="1">
        <f t="shared" si="7"/>
        <v>4.2593953042719415</v>
      </c>
      <c r="BG12" s="1">
        <f t="shared" si="7"/>
        <v>4.2593772906908818</v>
      </c>
      <c r="BH12" s="1">
        <f t="shared" si="7"/>
        <v>4.259497989897862</v>
      </c>
      <c r="BI12" s="1">
        <f t="shared" si="7"/>
        <v>4.2586898208791437</v>
      </c>
      <c r="BJ12" s="1">
        <f t="shared" si="7"/>
        <v>4.2641269550804406</v>
      </c>
      <c r="BK12" s="1">
        <f t="shared" si="7"/>
        <v>4.228642387240753</v>
      </c>
      <c r="BL12" s="1">
        <f t="shared" si="8"/>
        <v>4.5660299929546406</v>
      </c>
    </row>
    <row r="13" spans="1:64" ht="12.95" customHeight="1">
      <c r="A13" t="s">
        <v>63</v>
      </c>
      <c r="B13"/>
      <c r="C13" s="2" t="s">
        <v>64</v>
      </c>
      <c r="D13" s="2">
        <f>AB5</f>
        <v>-1.2979062751877235E-10</v>
      </c>
      <c r="F13" s="48">
        <v>1E-8</v>
      </c>
      <c r="G13" s="1" t="s">
        <v>65</v>
      </c>
      <c r="H13" s="1" t="s">
        <v>66</v>
      </c>
      <c r="I13" s="1" t="s">
        <v>67</v>
      </c>
      <c r="J13" s="1" t="s">
        <v>68</v>
      </c>
      <c r="K13" s="1" t="s">
        <v>69</v>
      </c>
      <c r="R13" s="1" t="s">
        <v>70</v>
      </c>
      <c r="S13" s="2">
        <v>0.5</v>
      </c>
      <c r="Y13" s="1">
        <f>AB13/AB6</f>
        <v>173.26203208556149</v>
      </c>
      <c r="AA13" s="67" t="s">
        <v>71</v>
      </c>
      <c r="AB13" s="68">
        <f>AB6*86400*300000/149600000</f>
        <v>14.312167564343458</v>
      </c>
      <c r="AC13" s="1" t="s">
        <v>72</v>
      </c>
      <c r="AD13" s="69"/>
      <c r="AE13" s="32"/>
      <c r="AF13" s="63"/>
      <c r="AG13" s="63"/>
      <c r="AK13" s="65"/>
      <c r="AT13" s="65"/>
      <c r="AU13" s="65"/>
      <c r="AW13" s="1">
        <v>500</v>
      </c>
      <c r="AX13" s="1">
        <f t="shared" si="0"/>
        <v>2.2838712105524572E-5</v>
      </c>
      <c r="AY13" s="1">
        <f t="shared" si="1"/>
        <v>-7.8302656391021852E-2</v>
      </c>
      <c r="AZ13" s="1">
        <f t="shared" si="2"/>
        <v>7.8325495103127377E-2</v>
      </c>
      <c r="BA13" s="1">
        <f t="shared" si="3"/>
        <v>0.77972444631040283</v>
      </c>
      <c r="BB13" s="1">
        <f t="shared" si="4"/>
        <v>0.94628081683919973</v>
      </c>
      <c r="BC13" s="1">
        <f t="shared" si="5"/>
        <v>-2.2730051134584133</v>
      </c>
      <c r="BD13" s="1">
        <f t="shared" si="6"/>
        <v>-2.1559706703882471</v>
      </c>
      <c r="BE13" s="1">
        <f t="shared" si="7"/>
        <v>4.310671832358385</v>
      </c>
      <c r="BF13" s="1">
        <f t="shared" si="7"/>
        <v>4.3106730993884179</v>
      </c>
      <c r="BG13" s="1">
        <f t="shared" si="7"/>
        <v>4.3106635974990857</v>
      </c>
      <c r="BH13" s="1">
        <f t="shared" si="7"/>
        <v>4.3107348605804443</v>
      </c>
      <c r="BI13" s="1">
        <f t="shared" si="7"/>
        <v>4.310200686672192</v>
      </c>
      <c r="BJ13" s="1">
        <f t="shared" si="7"/>
        <v>4.3142212455014874</v>
      </c>
      <c r="BK13" s="1">
        <f t="shared" si="7"/>
        <v>4.2848372485308763</v>
      </c>
      <c r="BL13" s="1">
        <f t="shared" si="8"/>
        <v>4.6245563535202514</v>
      </c>
    </row>
    <row r="14" spans="1:64" ht="12.95" customHeight="1">
      <c r="A14" t="s">
        <v>73</v>
      </c>
      <c r="B14"/>
      <c r="C14"/>
      <c r="D14" s="1">
        <f>2*D13*365.24/C8</f>
        <v>-2.7324263886261943E-7</v>
      </c>
      <c r="G14" s="1" t="s">
        <v>74</v>
      </c>
      <c r="H14" s="1">
        <v>21</v>
      </c>
      <c r="I14" s="1">
        <v>38</v>
      </c>
      <c r="J14" s="1">
        <v>53</v>
      </c>
      <c r="K14" s="1">
        <v>122</v>
      </c>
      <c r="R14" s="1" t="s">
        <v>75</v>
      </c>
      <c r="S14" s="2">
        <v>0.03</v>
      </c>
      <c r="AA14" s="67" t="s">
        <v>73</v>
      </c>
      <c r="AB14" s="51">
        <f>2*AB5*365.24/C8</f>
        <v>-2.7324263886261943E-7</v>
      </c>
      <c r="AC14" s="1" t="s">
        <v>76</v>
      </c>
      <c r="AE14" s="32"/>
      <c r="AF14" s="63">
        <v>-2.9386046505976003E-7</v>
      </c>
      <c r="AG14" s="63">
        <v>-3.0441550390407587E-7</v>
      </c>
      <c r="AH14" s="1">
        <v>-2.1467998655938264E-7</v>
      </c>
      <c r="AI14" s="1">
        <v>-2.0759098516187228E-7</v>
      </c>
      <c r="AJ14" s="1">
        <v>-2.1447381621681615E-7</v>
      </c>
      <c r="AK14" s="1">
        <v>-2.132246886347818E-7</v>
      </c>
      <c r="AL14" s="1">
        <v>-2.1144212665870687E-7</v>
      </c>
      <c r="AM14" s="1">
        <v>-2.1598150299468855E-7</v>
      </c>
      <c r="AN14" s="1">
        <v>-2.1572197990964677E-7</v>
      </c>
      <c r="AO14" s="1">
        <v>-2.1548323086093531E-7</v>
      </c>
      <c r="AP14" s="70">
        <v>-2.152946876171674E-7</v>
      </c>
      <c r="AQ14" s="10">
        <v>-2.7324263886261943E-7</v>
      </c>
      <c r="AR14" s="1">
        <f t="shared" si="10"/>
        <v>-2.1971356434766172E-7</v>
      </c>
      <c r="AS14" s="1">
        <f t="shared" si="11"/>
        <v>1.8982202252123885E-8</v>
      </c>
      <c r="AT14" s="65"/>
      <c r="AU14" s="65"/>
      <c r="AW14" s="1">
        <v>1000</v>
      </c>
      <c r="AX14" s="1">
        <f t="shared" si="0"/>
        <v>3.0608790860674195E-4</v>
      </c>
      <c r="AY14" s="1">
        <f t="shared" si="1"/>
        <v>-7.7943264755099467E-2</v>
      </c>
      <c r="AZ14" s="1">
        <f t="shared" si="2"/>
        <v>7.8249352663706209E-2</v>
      </c>
      <c r="BA14" s="1">
        <f t="shared" si="3"/>
        <v>0.7912443472449795</v>
      </c>
      <c r="BB14" s="1">
        <f t="shared" si="4"/>
        <v>0.95943613614406775</v>
      </c>
      <c r="BC14" s="1">
        <f t="shared" si="5"/>
        <v>-2.2295428423523482</v>
      </c>
      <c r="BD14" s="1">
        <f t="shared" si="6"/>
        <v>-2.0387043298110159</v>
      </c>
      <c r="BE14" s="1">
        <f t="shared" si="7"/>
        <v>4.3626897254903021</v>
      </c>
      <c r="BF14" s="1">
        <f t="shared" si="7"/>
        <v>4.3626902363896809</v>
      </c>
      <c r="BG14" s="1">
        <f t="shared" si="7"/>
        <v>4.3626858638946535</v>
      </c>
      <c r="BH14" s="1">
        <f t="shared" si="7"/>
        <v>4.3627232872698647</v>
      </c>
      <c r="BI14" s="1">
        <f t="shared" si="7"/>
        <v>4.3624031116533617</v>
      </c>
      <c r="BJ14" s="1">
        <f t="shared" si="7"/>
        <v>4.3651515228251387</v>
      </c>
      <c r="BK14" s="1">
        <f t="shared" si="7"/>
        <v>4.3421954294009408</v>
      </c>
      <c r="BL14" s="1">
        <f t="shared" si="8"/>
        <v>4.6830827140858622</v>
      </c>
    </row>
    <row r="15" spans="1:64" ht="12.95" customHeight="1">
      <c r="A15" s="35" t="s">
        <v>77</v>
      </c>
      <c r="B15"/>
      <c r="C15" s="71">
        <f ca="1">(C7+C11)+(C8+C12)*INT(MAX(F21:F3483))</f>
        <v>59728.82475385163</v>
      </c>
      <c r="E15" s="49" t="s">
        <v>78</v>
      </c>
      <c r="F15" s="46">
        <v>1</v>
      </c>
      <c r="G15" s="1" t="s">
        <v>65</v>
      </c>
      <c r="H15" s="1" t="s">
        <v>66</v>
      </c>
      <c r="I15" s="1" t="s">
        <v>79</v>
      </c>
      <c r="J15" s="1" t="s">
        <v>80</v>
      </c>
      <c r="K15" s="1" t="s">
        <v>81</v>
      </c>
      <c r="R15" s="1" t="s">
        <v>82</v>
      </c>
      <c r="S15" s="2">
        <v>1</v>
      </c>
      <c r="AA15" s="66" t="s">
        <v>83</v>
      </c>
      <c r="AB15" s="72">
        <f>(AB10-AB2)/AD2</f>
        <v>-8983.0618133043336</v>
      </c>
      <c r="AC15" s="1" t="s">
        <v>84</v>
      </c>
      <c r="AE15" s="32"/>
      <c r="AP15" s="73" t="s">
        <v>85</v>
      </c>
      <c r="AQ15" s="73"/>
      <c r="AW15" s="1">
        <v>1500</v>
      </c>
      <c r="AX15" s="1">
        <f t="shared" si="0"/>
        <v>3.0677339979910678E-4</v>
      </c>
      <c r="AY15" s="1">
        <f t="shared" si="1"/>
        <v>-7.7648768432936444E-2</v>
      </c>
      <c r="AZ15" s="1">
        <f t="shared" si="2"/>
        <v>7.795554183273555E-2</v>
      </c>
      <c r="BA15" s="1">
        <f t="shared" si="3"/>
        <v>0.80352820286594051</v>
      </c>
      <c r="BB15" s="1">
        <f t="shared" si="4"/>
        <v>0.97109694521860679</v>
      </c>
      <c r="BC15" s="1">
        <f t="shared" si="5"/>
        <v>-2.1847537413898031</v>
      </c>
      <c r="BD15" s="1">
        <f t="shared" si="6"/>
        <v>-1.9282551538040831</v>
      </c>
      <c r="BE15" s="1">
        <f t="shared" si="7"/>
        <v>4.4154955800795319</v>
      </c>
      <c r="BF15" s="1">
        <f t="shared" si="7"/>
        <v>4.4154957442080347</v>
      </c>
      <c r="BG15" s="1">
        <f t="shared" si="7"/>
        <v>4.4154940991385256</v>
      </c>
      <c r="BH15" s="1">
        <f t="shared" si="7"/>
        <v>4.4155105881656738</v>
      </c>
      <c r="BI15" s="1">
        <f t="shared" si="7"/>
        <v>4.4153453538490393</v>
      </c>
      <c r="BJ15" s="1">
        <f t="shared" si="7"/>
        <v>4.4170051988004948</v>
      </c>
      <c r="BK15" s="1">
        <f t="shared" si="7"/>
        <v>4.400720930115555</v>
      </c>
      <c r="BL15" s="1">
        <f t="shared" si="8"/>
        <v>4.741609074651473</v>
      </c>
    </row>
    <row r="16" spans="1:64" ht="12.95" customHeight="1">
      <c r="A16" s="35" t="s">
        <v>86</v>
      </c>
      <c r="B16"/>
      <c r="C16" s="71">
        <f ca="1">+C8+C12</f>
        <v>0.34697774620010707</v>
      </c>
      <c r="E16" s="49" t="s">
        <v>87</v>
      </c>
      <c r="F16" s="61">
        <f ca="1">NOW()+15018.5+$C$5/24</f>
        <v>60368.639888078702</v>
      </c>
      <c r="R16" s="1" t="s">
        <v>88</v>
      </c>
      <c r="S16" s="2">
        <v>1</v>
      </c>
      <c r="AA16" s="62" t="s">
        <v>89</v>
      </c>
      <c r="AB16" s="72">
        <f>365.24*AB8</f>
        <v>18625.113554086533</v>
      </c>
      <c r="AC16" s="1" t="s">
        <v>28</v>
      </c>
      <c r="AD16" s="51"/>
      <c r="AE16" s="32"/>
      <c r="AP16" s="1">
        <f>AVERAGE(AP14:AQ14)</f>
        <v>-2.4426866323989341E-7</v>
      </c>
      <c r="AQ16" s="1">
        <f>STDEV(AP14:AQ14)</f>
        <v>4.0975389281526577E-8</v>
      </c>
      <c r="AW16" s="1">
        <v>2000</v>
      </c>
      <c r="AX16" s="1">
        <f t="shared" si="0"/>
        <v>1.5358419743302654E-5</v>
      </c>
      <c r="AY16" s="1">
        <f t="shared" si="1"/>
        <v>-7.7419167424532823E-2</v>
      </c>
      <c r="AZ16" s="1">
        <f t="shared" si="2"/>
        <v>7.7434525844276125E-2</v>
      </c>
      <c r="BA16" s="1">
        <f t="shared" si="3"/>
        <v>0.81661894987213346</v>
      </c>
      <c r="BB16" s="1">
        <f t="shared" si="4"/>
        <v>0.98108903423759197</v>
      </c>
      <c r="BC16" s="1">
        <f t="shared" si="5"/>
        <v>-2.1385282443831133</v>
      </c>
      <c r="BD16" s="1">
        <f t="shared" si="6"/>
        <v>-1.8238402205919479</v>
      </c>
      <c r="BE16" s="1">
        <f t="shared" si="7"/>
        <v>4.469141433109872</v>
      </c>
      <c r="BF16" s="1">
        <f t="shared" si="7"/>
        <v>4.4691414689962388</v>
      </c>
      <c r="BG16" s="1">
        <f t="shared" si="7"/>
        <v>4.4691410321036571</v>
      </c>
      <c r="BH16" s="1">
        <f t="shared" si="7"/>
        <v>4.4691463510318412</v>
      </c>
      <c r="BI16" s="1">
        <f t="shared" si="7"/>
        <v>4.4690816037435646</v>
      </c>
      <c r="BJ16" s="1">
        <f t="shared" si="7"/>
        <v>4.4698709244380073</v>
      </c>
      <c r="BK16" s="1">
        <f t="shared" si="7"/>
        <v>4.4604137536191555</v>
      </c>
      <c r="BL16" s="1">
        <f t="shared" si="8"/>
        <v>4.8001354352170837</v>
      </c>
    </row>
    <row r="17" spans="1:64" ht="12.95" customHeight="1">
      <c r="A17" s="49" t="s">
        <v>90</v>
      </c>
      <c r="B17"/>
      <c r="C17">
        <f>COUNT(C21:C2141)</f>
        <v>113</v>
      </c>
      <c r="E17" s="49" t="s">
        <v>91</v>
      </c>
      <c r="F17" s="61">
        <f ca="1">ROUND(2*(F16-$C$7)/$C$8,0)/2+F15</f>
        <v>43958.5</v>
      </c>
      <c r="G17" s="74" t="s">
        <v>49</v>
      </c>
      <c r="H17" s="75" t="e">
        <f>#DIV/0!</f>
        <v>#DIV/0!</v>
      </c>
      <c r="I17" s="75">
        <v>1.6852342436204794E-2</v>
      </c>
      <c r="J17" s="75">
        <v>1.3527644657581821E-2</v>
      </c>
      <c r="K17" s="76">
        <v>3.6175890039616553E-3</v>
      </c>
      <c r="AA17" s="62" t="s">
        <v>92</v>
      </c>
      <c r="AB17" s="77">
        <f>AB13^3/AB8^2</f>
        <v>1.1273922535969512</v>
      </c>
      <c r="AE17" s="32"/>
      <c r="AP17" s="1">
        <v>-2.4426866323989341E-7</v>
      </c>
      <c r="AQ17" s="48">
        <v>4.0975389281526398E-8</v>
      </c>
      <c r="AW17" s="1">
        <v>2500</v>
      </c>
      <c r="AX17" s="1">
        <f t="shared" si="0"/>
        <v>-5.7803199502019786E-4</v>
      </c>
      <c r="AY17" s="1">
        <f t="shared" si="1"/>
        <v>-7.7254461729888591E-2</v>
      </c>
      <c r="AZ17" s="1">
        <f t="shared" si="2"/>
        <v>7.6676429734868393E-2</v>
      </c>
      <c r="BA17" s="1">
        <f t="shared" si="3"/>
        <v>0.83056157272507269</v>
      </c>
      <c r="BB17" s="1">
        <f t="shared" si="4"/>
        <v>0.9892141154942532</v>
      </c>
      <c r="BC17" s="1">
        <f t="shared" si="5"/>
        <v>-2.0907474808313267</v>
      </c>
      <c r="BD17" s="1">
        <f t="shared" si="6"/>
        <v>-1.7247785290221331</v>
      </c>
      <c r="BE17" s="1">
        <f t="shared" si="7"/>
        <v>4.5236822205041785</v>
      </c>
      <c r="BF17" s="1">
        <f t="shared" si="7"/>
        <v>4.5236822232708258</v>
      </c>
      <c r="BG17" s="1">
        <f t="shared" si="7"/>
        <v>4.52368218002447</v>
      </c>
      <c r="BH17" s="1">
        <f t="shared" si="7"/>
        <v>4.5236828560234272</v>
      </c>
      <c r="BI17" s="1">
        <f t="shared" si="7"/>
        <v>4.5236722895201096</v>
      </c>
      <c r="BJ17" s="1">
        <f t="shared" si="7"/>
        <v>4.5238375208702371</v>
      </c>
      <c r="BK17" s="1">
        <f t="shared" si="7"/>
        <v>4.5212699055259256</v>
      </c>
      <c r="BL17" s="1">
        <f t="shared" si="8"/>
        <v>4.8586617957826945</v>
      </c>
    </row>
    <row r="18" spans="1:64" ht="12.95" customHeight="1">
      <c r="A18" s="35" t="s">
        <v>93</v>
      </c>
      <c r="B18"/>
      <c r="C18" s="78">
        <f ca="1">+C15</f>
        <v>59728.82475385163</v>
      </c>
      <c r="D18" s="79">
        <f ca="1">+C16</f>
        <v>0.34697774620010707</v>
      </c>
      <c r="E18" s="49" t="s">
        <v>94</v>
      </c>
      <c r="F18" s="51">
        <f ca="1">ROUND(2*(F16-$C$15)/$C$16,0)/2+F15</f>
        <v>1845</v>
      </c>
      <c r="G18" s="80" t="s">
        <v>95</v>
      </c>
      <c r="H18" s="81">
        <v>2.8492768950338388E-7</v>
      </c>
      <c r="I18" s="81">
        <v>4.5440231293937434E-3</v>
      </c>
      <c r="J18" s="81">
        <v>2.5619603797452277E-3</v>
      </c>
      <c r="K18" s="81">
        <v>8.8991261370773109E-4</v>
      </c>
      <c r="AA18" s="82" t="s">
        <v>96</v>
      </c>
      <c r="AB18" s="83">
        <f>2*PI()/(AB8*365.2422)*AD2</f>
        <v>1.1705272113122157E-4</v>
      </c>
      <c r="AC18" s="84" t="s">
        <v>97</v>
      </c>
      <c r="AD18" s="84"/>
      <c r="AE18" s="85"/>
      <c r="AW18" s="1">
        <v>3000</v>
      </c>
      <c r="AX18" s="1">
        <f t="shared" si="0"/>
        <v>-1.4835895790610842E-3</v>
      </c>
      <c r="AY18" s="1">
        <f t="shared" si="1"/>
        <v>-7.7154651349003747E-2</v>
      </c>
      <c r="AZ18" s="1">
        <f t="shared" si="2"/>
        <v>7.5671061769942663E-2</v>
      </c>
      <c r="BA18" s="1">
        <f t="shared" si="3"/>
        <v>0.84540271797115119</v>
      </c>
      <c r="BB18" s="1">
        <f t="shared" si="4"/>
        <v>0.99524668618954604</v>
      </c>
      <c r="BC18" s="1">
        <f t="shared" si="5"/>
        <v>-2.0412824361265187</v>
      </c>
      <c r="BD18" s="1">
        <f t="shared" si="6"/>
        <v>-1.6304738234686849</v>
      </c>
      <c r="BE18" s="1">
        <f t="shared" ref="BE18:BK20" si="12">$BL18+$AB$7*SIN(BF18)</f>
        <v>4.5791759054422689</v>
      </c>
      <c r="BF18" s="1">
        <f t="shared" si="12"/>
        <v>4.5791759046360028</v>
      </c>
      <c r="BG18" s="1">
        <f t="shared" si="12"/>
        <v>4.5791759224359918</v>
      </c>
      <c r="BH18" s="1">
        <f t="shared" si="12"/>
        <v>4.5791755294652416</v>
      </c>
      <c r="BI18" s="1">
        <f t="shared" si="12"/>
        <v>4.5791842053569933</v>
      </c>
      <c r="BJ18" s="1">
        <f t="shared" si="12"/>
        <v>4.5789927921028557</v>
      </c>
      <c r="BK18" s="1">
        <f t="shared" si="12"/>
        <v>4.5832814077979958</v>
      </c>
      <c r="BL18" s="1">
        <f t="shared" si="8"/>
        <v>4.9171881563483053</v>
      </c>
    </row>
    <row r="19" spans="1:64" ht="12.95" customHeight="1">
      <c r="E19" s="49" t="s">
        <v>98</v>
      </c>
      <c r="F19" s="86">
        <f ca="1">+$C$15+$C$16*F18-15018.5-$C$5/24</f>
        <v>45350.89452892416</v>
      </c>
      <c r="G19" s="87" t="s">
        <v>99</v>
      </c>
      <c r="H19" s="88">
        <v>1</v>
      </c>
      <c r="I19" s="88">
        <v>17</v>
      </c>
      <c r="J19" s="88">
        <v>15</v>
      </c>
      <c r="K19" s="88">
        <v>69</v>
      </c>
      <c r="O19" s="89" t="s">
        <v>100</v>
      </c>
      <c r="P19" s="90"/>
      <c r="Q19" s="91">
        <f>MAX(Q21:Q1605)-MIN(Q21:Q319)</f>
        <v>15708.211700000145</v>
      </c>
      <c r="R19" s="92" t="s">
        <v>101</v>
      </c>
      <c r="S19" s="93">
        <f>Q19/AB16</f>
        <v>0.84338877475212004</v>
      </c>
      <c r="T19" s="94" t="s">
        <v>102</v>
      </c>
      <c r="AA19" s="95"/>
      <c r="AC19" s="95"/>
      <c r="AW19" s="1">
        <v>3500</v>
      </c>
      <c r="AX19" s="1">
        <f t="shared" si="0"/>
        <v>-2.71178704328294E-3</v>
      </c>
      <c r="AY19" s="1">
        <f t="shared" si="1"/>
        <v>-7.7119736281878265E-2</v>
      </c>
      <c r="AZ19" s="1">
        <f t="shared" si="2"/>
        <v>7.4407949238595325E-2</v>
      </c>
      <c r="BA19" s="1">
        <f t="shared" si="3"/>
        <v>0.86119010015642827</v>
      </c>
      <c r="BB19" s="1">
        <f t="shared" si="4"/>
        <v>0.99893060112739473</v>
      </c>
      <c r="BC19" s="1">
        <f t="shared" si="5"/>
        <v>-1.9899930968983865</v>
      </c>
      <c r="BD19" s="1">
        <f t="shared" si="6"/>
        <v>-1.5404006911251207</v>
      </c>
      <c r="BE19" s="1">
        <f t="shared" si="12"/>
        <v>4.6356835746004688</v>
      </c>
      <c r="BF19" s="1">
        <f t="shared" si="12"/>
        <v>4.6356835744751761</v>
      </c>
      <c r="BG19" s="1">
        <f t="shared" si="12"/>
        <v>4.6356835792695028</v>
      </c>
      <c r="BH19" s="1">
        <f t="shared" si="12"/>
        <v>4.6356833958143939</v>
      </c>
      <c r="BI19" s="1">
        <f t="shared" si="12"/>
        <v>4.635690416043686</v>
      </c>
      <c r="BJ19" s="1">
        <f t="shared" si="12"/>
        <v>4.6354222304194437</v>
      </c>
      <c r="BK19" s="1">
        <f t="shared" si="12"/>
        <v>4.6464363260650989</v>
      </c>
      <c r="BL19" s="1">
        <f t="shared" si="8"/>
        <v>4.9757145169139161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 t="s">
        <v>119</v>
      </c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-4.2733234123528835E-3</v>
      </c>
      <c r="AY20" s="1">
        <f t="shared" si="1"/>
        <v>-7.7149716528512186E-2</v>
      </c>
      <c r="AZ20" s="1">
        <f t="shared" si="2"/>
        <v>7.2876393116159302E-2</v>
      </c>
      <c r="BA20" s="1">
        <f t="shared" si="3"/>
        <v>0.87797162818683527</v>
      </c>
      <c r="BB20" s="1">
        <f t="shared" si="4"/>
        <v>0.99997540042889266</v>
      </c>
      <c r="BC20" s="1">
        <f t="shared" si="5"/>
        <v>-1.9367276124228352</v>
      </c>
      <c r="BD20" s="1">
        <f t="shared" si="6"/>
        <v>-1.4540932296461948</v>
      </c>
      <c r="BE20" s="1">
        <f t="shared" si="12"/>
        <v>4.6932694850438033</v>
      </c>
      <c r="BF20" s="1">
        <f t="shared" si="12"/>
        <v>4.6932694850436905</v>
      </c>
      <c r="BG20" s="1">
        <f t="shared" si="12"/>
        <v>4.6932694850609744</v>
      </c>
      <c r="BH20" s="1">
        <f t="shared" si="12"/>
        <v>4.6932694824100674</v>
      </c>
      <c r="BI20" s="1">
        <f t="shared" si="12"/>
        <v>4.6932698889953688</v>
      </c>
      <c r="BJ20" s="1">
        <f t="shared" si="12"/>
        <v>4.6932076292848945</v>
      </c>
      <c r="BK20" s="1">
        <f t="shared" si="12"/>
        <v>4.7107188104921143</v>
      </c>
      <c r="BL20" s="1">
        <f t="shared" si="8"/>
        <v>5.0342408774795269</v>
      </c>
    </row>
    <row r="21" spans="1:64" ht="12.95" customHeight="1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3">+(C21-C$7)/C$8</f>
        <v>-3157.5276889955958</v>
      </c>
      <c r="F21" s="1">
        <f t="shared" ref="F21:F32" si="14">ROUND(2*E21,0)/2</f>
        <v>-3157.5</v>
      </c>
      <c r="G21" s="1">
        <f t="shared" ref="G21:G52" si="15">+C21-(C$7+F21*C$8)</f>
        <v>-9.6075000037671998E-3</v>
      </c>
      <c r="J21" s="1">
        <f>+G21</f>
        <v>-9.6075000037671998E-3</v>
      </c>
      <c r="P21" s="1">
        <f t="shared" ref="P21:P52" si="16">+D$11+D$12*F21+D$13*F21^2</f>
        <v>-8.2905209790567438E-2</v>
      </c>
      <c r="Q21" s="271">
        <f t="shared" ref="Q21:Q52" si="17">+C21-15018.5</f>
        <v>29002.285199999998</v>
      </c>
      <c r="S21" s="2">
        <v>1</v>
      </c>
      <c r="X21" s="1">
        <f>AB21</f>
        <v>-8.2686542563037743E-2</v>
      </c>
      <c r="Z21" s="1">
        <f>F21</f>
        <v>-3157.5</v>
      </c>
      <c r="AA21" s="1">
        <f>AB$3+AB$4*Z21+AB$5*Z21^2+AH21</f>
        <v>-9.8261672312968951E-3</v>
      </c>
      <c r="AB21" s="1">
        <f>G21-AH21</f>
        <v>-8.2686542563037743E-2</v>
      </c>
      <c r="AC21" s="1">
        <f>+G21-P21</f>
        <v>7.3297709786800239E-2</v>
      </c>
      <c r="AD21" s="1">
        <f>+(G21-AA21)^2</f>
        <v>4.7815356395523513E-8</v>
      </c>
      <c r="AE21" s="1">
        <f>+(G21-AA21)^2*S21</f>
        <v>4.7815356395523513E-8</v>
      </c>
      <c r="AF21" s="1">
        <f>IF(S21&lt;&gt;0,G21-P21,-9999)</f>
        <v>7.3297709786800239E-2</v>
      </c>
      <c r="AG21" s="2"/>
      <c r="AH21" s="1">
        <f t="shared" ref="AH21:AH52" si="18">$AB$6*($AB$11/AI21*AJ21+$AB$12)</f>
        <v>7.3079042559270543E-2</v>
      </c>
      <c r="AI21" s="1">
        <f t="shared" ref="AI21:AI52" si="19">1+$AB$7*COS(AL21)</f>
        <v>0.71520946320705447</v>
      </c>
      <c r="AJ21" s="1">
        <f t="shared" ref="AJ21:AJ52" si="20">SIN(AL21+RADIANS($AB$9))</f>
        <v>0.81658116797616764</v>
      </c>
      <c r="AK21" s="1">
        <f t="shared" ref="AK21:AK52" si="21">$AB$7*SIN(AL21)</f>
        <v>-0.18761223561722437</v>
      </c>
      <c r="AL21" s="1">
        <f t="shared" ref="AL21:AL52" si="22">2*ATAN(AM21)</f>
        <v>-2.5590750212456799</v>
      </c>
      <c r="AM21" s="1">
        <f t="shared" ref="AM21:AM52" si="23">SQRT((1+$AB$7)/(1-$AB$7))*TAN(AN21/2)</f>
        <v>-3.335732654002078</v>
      </c>
      <c r="AN21" s="1">
        <f t="shared" ref="AN21:AT30" si="24">$AU21+$AB$7*SIN(AO21)</f>
        <v>3.9498330327359459</v>
      </c>
      <c r="AO21" s="1">
        <f t="shared" si="24"/>
        <v>3.9498788124814626</v>
      </c>
      <c r="AP21" s="1">
        <f t="shared" si="24"/>
        <v>3.9496844922276471</v>
      </c>
      <c r="AQ21" s="1">
        <f t="shared" si="24"/>
        <v>3.9505095914597579</v>
      </c>
      <c r="AR21" s="1">
        <f t="shared" si="24"/>
        <v>3.9470110476199625</v>
      </c>
      <c r="AS21" s="1">
        <f t="shared" si="24"/>
        <v>3.9619348173668922</v>
      </c>
      <c r="AT21" s="1">
        <f t="shared" si="24"/>
        <v>3.899797061500164</v>
      </c>
      <c r="AU21" s="1">
        <f t="shared" ref="AU21:AU52" si="25">RADIANS($AB$9)+$AB$18*(F21-AB$15)</f>
        <v>4.1964360259828091</v>
      </c>
      <c r="AW21" s="1">
        <v>4500</v>
      </c>
      <c r="AX21" s="1">
        <f t="shared" ref="AX21:AX84" si="26">AB$3+AB$4*AW21+AB$5*AW21^2+AZ21</f>
        <v>-6.1790448056744662E-3</v>
      </c>
      <c r="AY21" s="1">
        <f t="shared" ref="AY21:AY84" si="27">AB$3+AB$4*AW21+AB$5*AW21^2</f>
        <v>-7.7244592088905495E-2</v>
      </c>
      <c r="AZ21" s="1">
        <f t="shared" ref="AZ21:AZ84" si="28">$AB$6*($AB$11/BA21*BB21+$AB$12)</f>
        <v>7.1065547283231029E-2</v>
      </c>
      <c r="BA21" s="1">
        <f t="shared" ref="BA21:BA84" si="29">1+$AB$7*COS(BC21)</f>
        <v>0.89579416116544885</v>
      </c>
      <c r="BB21" s="1">
        <f t="shared" ref="BB21:BB84" si="30">SIN(BC21+RADIANS($AB$9))</f>
        <v>0.99805248435124483</v>
      </c>
      <c r="BC21" s="1">
        <f t="shared" ref="BC21:BC84" si="31">2*ATAN(BD21)</f>
        <v>-1.8813215177997193</v>
      </c>
      <c r="BD21" s="1">
        <f t="shared" ref="BD21:BD84" si="32">SQRT((1+$AB$7)/(1-$AB$7))*TAN(BE21/2)</f>
        <v>-1.3711357532195689</v>
      </c>
      <c r="BE21" s="1">
        <f t="shared" ref="BE21:BE84" si="33">$BL21+$AB$7*SIN(BF21)</f>
        <v>4.7520010398242203</v>
      </c>
      <c r="BF21" s="1">
        <f t="shared" ref="BF21:BF84" si="34">$BL21+$AB$7*SIN(BG21)</f>
        <v>4.7520010398382304</v>
      </c>
      <c r="BG21" s="1">
        <f t="shared" ref="BG21:BG84" si="35">$BL21+$AB$7*SIN(BH21)</f>
        <v>4.7520010408756219</v>
      </c>
      <c r="BH21" s="1">
        <f t="shared" ref="BH21:BH84" si="36">$BL21+$AB$7*SIN(BI21)</f>
        <v>4.7520011176879953</v>
      </c>
      <c r="BI21" s="1">
        <f t="shared" ref="BI21:BI84" si="37">$BL21+$AB$7*SIN(BJ21)</f>
        <v>4.7520068047505228</v>
      </c>
      <c r="BJ21" s="1">
        <f t="shared" ref="BJ21:BJ84" si="38">$BL21+$AB$7*SIN(BK21)</f>
        <v>4.7524256227711019</v>
      </c>
      <c r="BK21" s="1">
        <f t="shared" ref="BK21:BK84" si="39">$BL21+$AB$7*SIN(BL21)</f>
        <v>4.7761091500545687</v>
      </c>
      <c r="BL21" s="1">
        <f t="shared" ref="BL21:BL84" si="40">RADIANS($AB$9)+$AB$18*(AW21-AB$15)</f>
        <v>5.0927672380451376</v>
      </c>
    </row>
    <row r="22" spans="1:64" ht="12.95" customHeight="1">
      <c r="A22" s="97" t="s">
        <v>125</v>
      </c>
      <c r="B22" s="98" t="s">
        <v>126</v>
      </c>
      <c r="C22" s="99">
        <v>45095.387000000002</v>
      </c>
      <c r="D22" s="99"/>
      <c r="E22" s="1">
        <f t="shared" si="13"/>
        <v>-60.505102614275728</v>
      </c>
      <c r="F22" s="1">
        <f t="shared" si="14"/>
        <v>-60.5</v>
      </c>
      <c r="G22" s="1">
        <f t="shared" si="15"/>
        <v>-1.7704999991110526E-3</v>
      </c>
      <c r="J22" s="1">
        <f>+G22</f>
        <v>-1.7704999991110526E-3</v>
      </c>
      <c r="P22" s="1">
        <f t="shared" si="16"/>
        <v>-7.8782683294241956E-2</v>
      </c>
      <c r="Q22" s="271">
        <f t="shared" si="17"/>
        <v>30076.887000000002</v>
      </c>
      <c r="S22" s="2">
        <v>1</v>
      </c>
      <c r="X22" s="1">
        <f>AB22</f>
        <v>-7.9933932426361279E-2</v>
      </c>
      <c r="Z22" s="1">
        <f>F22</f>
        <v>-60.5</v>
      </c>
      <c r="AA22" s="1">
        <f>AB$3+AB$4*Z22+AB$5*Z22^2+AH22</f>
        <v>-6.1925086699173015E-4</v>
      </c>
      <c r="AB22" s="1">
        <f>G22-AH22</f>
        <v>-7.9933932426361279E-2</v>
      </c>
      <c r="AC22" s="1">
        <f>+G22-P22</f>
        <v>7.7012183295130904E-2</v>
      </c>
      <c r="AD22" s="1">
        <f>+(G22-AA22)^2</f>
        <v>1.3253745642054931E-6</v>
      </c>
      <c r="AE22" s="1">
        <f>+(G22-AA22)^2*S22</f>
        <v>1.3253745642054931E-6</v>
      </c>
      <c r="AF22" s="1">
        <f>IF(S22&lt;&gt;0,G22-P22,-9999)</f>
        <v>7.7012183295130904E-2</v>
      </c>
      <c r="AG22" s="2"/>
      <c r="AH22" s="1">
        <f t="shared" si="18"/>
        <v>7.8163432427250226E-2</v>
      </c>
      <c r="AI22" s="1">
        <f t="shared" si="19"/>
        <v>0.76766864875017071</v>
      </c>
      <c r="AJ22" s="1">
        <f t="shared" si="20"/>
        <v>0.92994546612078077</v>
      </c>
      <c r="AK22" s="1">
        <f t="shared" si="21"/>
        <v>-0.24965204590897194</v>
      </c>
      <c r="AL22" s="1">
        <f t="shared" si="22"/>
        <v>-2.3202736587816815</v>
      </c>
      <c r="AM22" s="1">
        <f t="shared" si="23"/>
        <v>-2.2966568249340558</v>
      </c>
      <c r="AN22" s="1">
        <f t="shared" si="24"/>
        <v>4.2532356627325791</v>
      </c>
      <c r="AO22" s="1">
        <f t="shared" si="24"/>
        <v>4.253238582904646</v>
      </c>
      <c r="AP22" s="1">
        <f t="shared" si="24"/>
        <v>4.2532192625118679</v>
      </c>
      <c r="AQ22" s="1">
        <f t="shared" si="24"/>
        <v>4.2533471037968651</v>
      </c>
      <c r="AR22" s="1">
        <f t="shared" si="24"/>
        <v>4.2525018029596877</v>
      </c>
      <c r="AS22" s="1">
        <f t="shared" si="24"/>
        <v>4.2581181277294675</v>
      </c>
      <c r="AT22" s="1">
        <f t="shared" si="24"/>
        <v>4.221921364942971</v>
      </c>
      <c r="AU22" s="1">
        <f t="shared" si="25"/>
        <v>4.5589483033262024</v>
      </c>
      <c r="AW22" s="1">
        <v>5000</v>
      </c>
      <c r="AX22" s="1">
        <f t="shared" si="26"/>
        <v>-8.4398335842536393E-3</v>
      </c>
      <c r="AY22" s="1">
        <f t="shared" si="27"/>
        <v>-7.7404362963058179E-2</v>
      </c>
      <c r="AZ22" s="1">
        <f t="shared" si="28"/>
        <v>6.896452937880454E-2</v>
      </c>
      <c r="BA22" s="1">
        <f t="shared" si="29"/>
        <v>0.91470177913710859</v>
      </c>
      <c r="BB22" s="1">
        <f t="shared" si="30"/>
        <v>0.99279129684495759</v>
      </c>
      <c r="BC22" s="1">
        <f t="shared" si="31"/>
        <v>-1.8235970846029947</v>
      </c>
      <c r="BD22" s="1">
        <f t="shared" si="32"/>
        <v>-1.291155131455926</v>
      </c>
      <c r="BE22" s="1">
        <f t="shared" si="33"/>
        <v>4.8119486645919602</v>
      </c>
      <c r="BF22" s="1">
        <f t="shared" si="34"/>
        <v>4.8119486661288491</v>
      </c>
      <c r="BG22" s="1">
        <f t="shared" si="35"/>
        <v>4.8119487114685953</v>
      </c>
      <c r="BH22" s="1">
        <f t="shared" si="36"/>
        <v>4.8119500490272582</v>
      </c>
      <c r="BI22" s="1">
        <f t="shared" si="37"/>
        <v>4.8119895000195783</v>
      </c>
      <c r="BJ22" s="1">
        <f t="shared" si="38"/>
        <v>4.8131461746635811</v>
      </c>
      <c r="BK22" s="1">
        <f t="shared" si="39"/>
        <v>4.8425838400362258</v>
      </c>
      <c r="BL22" s="1">
        <f t="shared" si="40"/>
        <v>5.1512935986107484</v>
      </c>
    </row>
    <row r="23" spans="1:64" ht="12.95" customHeight="1">
      <c r="A23" s="97" t="s">
        <v>127</v>
      </c>
      <c r="B23" s="98"/>
      <c r="C23" s="99">
        <f>C$4</f>
        <v>45116.381000000001</v>
      </c>
      <c r="D23" s="99"/>
      <c r="E23" s="1">
        <f t="shared" si="13"/>
        <v>0</v>
      </c>
      <c r="F23" s="1">
        <f t="shared" si="14"/>
        <v>0</v>
      </c>
      <c r="G23" s="1">
        <f t="shared" si="15"/>
        <v>0</v>
      </c>
      <c r="H23" s="1">
        <f>+G23</f>
        <v>0</v>
      </c>
      <c r="P23" s="1">
        <f t="shared" si="16"/>
        <v>-7.872694334070364E-2</v>
      </c>
      <c r="Q23" s="271">
        <f t="shared" si="17"/>
        <v>30097.881000000001</v>
      </c>
      <c r="S23" s="2">
        <f>S17</f>
        <v>0</v>
      </c>
      <c r="AG23" s="2"/>
      <c r="AH23" s="1">
        <f t="shared" si="18"/>
        <v>7.8193157157383592E-2</v>
      </c>
      <c r="AI23" s="1">
        <f t="shared" si="19"/>
        <v>0.76892784332524966</v>
      </c>
      <c r="AJ23" s="1">
        <f t="shared" si="20"/>
        <v>0.93178395196283625</v>
      </c>
      <c r="AK23" s="1">
        <f t="shared" si="21"/>
        <v>-0.25081798023623947</v>
      </c>
      <c r="AL23" s="1">
        <f t="shared" si="22"/>
        <v>-2.3152416214877434</v>
      </c>
      <c r="AM23" s="1">
        <f t="shared" si="23"/>
        <v>-2.2809603999747496</v>
      </c>
      <c r="AN23" s="1">
        <f t="shared" si="24"/>
        <v>4.2593926155771156</v>
      </c>
      <c r="AO23" s="1">
        <f t="shared" si="24"/>
        <v>4.2593953042719415</v>
      </c>
      <c r="AP23" s="1">
        <f t="shared" si="24"/>
        <v>4.2593772906908818</v>
      </c>
      <c r="AQ23" s="1">
        <f t="shared" si="24"/>
        <v>4.259497989897862</v>
      </c>
      <c r="AR23" s="1">
        <f t="shared" si="24"/>
        <v>4.2586898208791437</v>
      </c>
      <c r="AS23" s="1">
        <f t="shared" si="24"/>
        <v>4.2641269550804406</v>
      </c>
      <c r="AT23" s="1">
        <f t="shared" si="24"/>
        <v>4.228642387240753</v>
      </c>
      <c r="AU23" s="1">
        <f t="shared" si="25"/>
        <v>4.5660299929546406</v>
      </c>
      <c r="AW23" s="1">
        <v>5500</v>
      </c>
      <c r="AX23" s="1">
        <f t="shared" si="26"/>
        <v>-1.1066457195739676E-2</v>
      </c>
      <c r="AY23" s="1">
        <f t="shared" si="27"/>
        <v>-7.7629029150970266E-2</v>
      </c>
      <c r="AZ23" s="1">
        <f t="shared" si="28"/>
        <v>6.656257195523059E-2</v>
      </c>
      <c r="BA23" s="1">
        <f t="shared" si="29"/>
        <v>0.93473342708987706</v>
      </c>
      <c r="BB23" s="1">
        <f t="shared" si="30"/>
        <v>0.98377577976176367</v>
      </c>
      <c r="BC23" s="1">
        <f t="shared" si="31"/>
        <v>-1.7633628916740065</v>
      </c>
      <c r="BD23" s="1">
        <f t="shared" si="32"/>
        <v>-1.2138144509403423</v>
      </c>
      <c r="BE23" s="1">
        <f t="shared" si="33"/>
        <v>4.8731855502275145</v>
      </c>
      <c r="BF23" s="1">
        <f t="shared" si="34"/>
        <v>4.8731855692339883</v>
      </c>
      <c r="BG23" s="1">
        <f t="shared" si="35"/>
        <v>4.8731859173307823</v>
      </c>
      <c r="BH23" s="1">
        <f t="shared" si="36"/>
        <v>4.8731922924674658</v>
      </c>
      <c r="BI23" s="1">
        <f t="shared" si="37"/>
        <v>4.8733090041220946</v>
      </c>
      <c r="BJ23" s="1">
        <f t="shared" si="38"/>
        <v>4.8754310443386464</v>
      </c>
      <c r="BK23" s="1">
        <f t="shared" si="39"/>
        <v>4.9101156625176277</v>
      </c>
      <c r="BL23" s="1">
        <f t="shared" si="40"/>
        <v>5.2098199591763592</v>
      </c>
    </row>
    <row r="24" spans="1:64" ht="12.95" customHeight="1">
      <c r="A24" s="97" t="s">
        <v>128</v>
      </c>
      <c r="B24" s="98"/>
      <c r="C24" s="101">
        <v>46560.850100000003</v>
      </c>
      <c r="D24" s="99" t="s">
        <v>82</v>
      </c>
      <c r="E24" s="1">
        <f t="shared" si="13"/>
        <v>4162.9870972018543</v>
      </c>
      <c r="F24" s="1">
        <f t="shared" si="14"/>
        <v>4163</v>
      </c>
      <c r="G24" s="1">
        <f t="shared" si="15"/>
        <v>-4.4769999949494377E-3</v>
      </c>
      <c r="J24" s="1">
        <f>+G24</f>
        <v>-4.4769999949494377E-3</v>
      </c>
      <c r="P24" s="1">
        <f t="shared" si="16"/>
        <v>-7.7173516432240172E-2</v>
      </c>
      <c r="Q24" s="271">
        <f t="shared" si="17"/>
        <v>31542.350100000003</v>
      </c>
      <c r="S24" s="2">
        <v>1</v>
      </c>
      <c r="X24" s="1">
        <f>AB24</f>
        <v>-7.6794269635842641E-2</v>
      </c>
      <c r="Z24" s="1">
        <f t="shared" ref="Z24:Z55" si="41">F24</f>
        <v>4163</v>
      </c>
      <c r="AA24" s="1">
        <f t="shared" ref="AA24:AA55" si="42">AB$3+AB$4*Z24+AB$5*Z24^2+AH24</f>
        <v>-4.8562467913469687E-3</v>
      </c>
      <c r="AB24" s="1">
        <f t="shared" ref="AB24:AB55" si="43">G24-AH24</f>
        <v>-7.6794269635842641E-2</v>
      </c>
      <c r="AC24" s="1">
        <f t="shared" ref="AC24:AC55" si="44">+G24-P24</f>
        <v>7.2696516437290734E-2</v>
      </c>
      <c r="AD24" s="1">
        <f t="shared" ref="AD24:AD55" si="45">+(G24-AA24)^2</f>
        <v>1.4382813257779033E-7</v>
      </c>
      <c r="AE24" s="1">
        <f t="shared" ref="AE24:AE55" si="46">+(G24-AA24)^2*S24</f>
        <v>1.4382813257779033E-7</v>
      </c>
      <c r="AF24" s="1">
        <f>IF(S24&lt;&gt;0,G24-P24,-9999)</f>
        <v>7.2696516437290734E-2</v>
      </c>
      <c r="AG24" s="2"/>
      <c r="AH24" s="1">
        <f t="shared" si="18"/>
        <v>7.2317269640893203E-2</v>
      </c>
      <c r="AI24" s="1">
        <f t="shared" si="19"/>
        <v>0.88366519077564376</v>
      </c>
      <c r="AJ24" s="1">
        <f t="shared" si="20"/>
        <v>0.99969167481576193</v>
      </c>
      <c r="AK24" s="1">
        <f t="shared" si="21"/>
        <v>-0.32057793586402611</v>
      </c>
      <c r="AL24" s="1">
        <f t="shared" si="22"/>
        <v>-1.918908752857331</v>
      </c>
      <c r="AM24" s="1">
        <f t="shared" si="23"/>
        <v>-1.4266999749605709</v>
      </c>
      <c r="AN24" s="1">
        <f t="shared" si="24"/>
        <v>4.7122867489602713</v>
      </c>
      <c r="AO24" s="1">
        <f t="shared" si="24"/>
        <v>4.7122867489602713</v>
      </c>
      <c r="AP24" s="1">
        <f t="shared" si="24"/>
        <v>4.7122867489602713</v>
      </c>
      <c r="AQ24" s="1">
        <f t="shared" si="24"/>
        <v>4.7122867489603255</v>
      </c>
      <c r="AR24" s="1">
        <f t="shared" si="24"/>
        <v>4.7122867474143808</v>
      </c>
      <c r="AS24" s="1">
        <f t="shared" si="24"/>
        <v>4.712351760062595</v>
      </c>
      <c r="AT24" s="1">
        <f t="shared" si="24"/>
        <v>4.7319154149857034</v>
      </c>
      <c r="AU24" s="1">
        <f t="shared" si="25"/>
        <v>5.0533204710239161</v>
      </c>
      <c r="AW24" s="1">
        <v>6000</v>
      </c>
      <c r="AX24" s="1">
        <f t="shared" si="26"/>
        <v>-1.4069366268037176E-2</v>
      </c>
      <c r="AY24" s="1">
        <f t="shared" si="27"/>
        <v>-7.7918590652641728E-2</v>
      </c>
      <c r="AZ24" s="1">
        <f t="shared" si="28"/>
        <v>6.3849224384604553E-2</v>
      </c>
      <c r="BA24" s="1">
        <f t="shared" si="29"/>
        <v>0.95591976124658284</v>
      </c>
      <c r="BB24" s="1">
        <f t="shared" si="30"/>
        <v>0.97054150074096768</v>
      </c>
      <c r="BC24" s="1">
        <f t="shared" si="31"/>
        <v>-1.7004137448143974</v>
      </c>
      <c r="BD24" s="1">
        <f t="shared" si="32"/>
        <v>-1.1388077630595603</v>
      </c>
      <c r="BE24" s="1">
        <f t="shared" si="33"/>
        <v>4.9357872170355979</v>
      </c>
      <c r="BF24" s="1">
        <f t="shared" si="34"/>
        <v>4.9357873247296737</v>
      </c>
      <c r="BG24" s="1">
        <f t="shared" si="35"/>
        <v>4.9357887501126774</v>
      </c>
      <c r="BH24" s="1">
        <f t="shared" si="36"/>
        <v>4.935807614901508</v>
      </c>
      <c r="BI24" s="1">
        <f t="shared" si="37"/>
        <v>4.9360571409491234</v>
      </c>
      <c r="BJ24" s="1">
        <f t="shared" si="38"/>
        <v>4.9393322600540364</v>
      </c>
      <c r="BK24" s="1">
        <f t="shared" si="39"/>
        <v>4.978673779579978</v>
      </c>
      <c r="BL24" s="1">
        <f t="shared" si="40"/>
        <v>5.26834631974197</v>
      </c>
    </row>
    <row r="25" spans="1:64" ht="12.95" customHeight="1">
      <c r="A25" s="4" t="s">
        <v>124</v>
      </c>
      <c r="B25" s="102"/>
      <c r="C25" s="101">
        <v>46924.479899999998</v>
      </c>
      <c r="D25" s="101" t="s">
        <v>82</v>
      </c>
      <c r="E25" s="1">
        <f t="shared" si="13"/>
        <v>5210.975015779045</v>
      </c>
      <c r="F25" s="1">
        <f t="shared" si="14"/>
        <v>5211</v>
      </c>
      <c r="G25" s="1">
        <f t="shared" si="15"/>
        <v>-8.6690000025555491E-3</v>
      </c>
      <c r="J25" s="1">
        <f>+G25</f>
        <v>-8.6690000025555491E-3</v>
      </c>
      <c r="P25" s="1">
        <f t="shared" si="16"/>
        <v>-7.7491257591681628E-2</v>
      </c>
      <c r="Q25" s="271">
        <f t="shared" si="17"/>
        <v>31905.979899999998</v>
      </c>
      <c r="S25" s="2">
        <v>1</v>
      </c>
      <c r="X25" s="1">
        <f>AB25</f>
        <v>-7.6657219283433997E-2</v>
      </c>
      <c r="Z25" s="1">
        <f t="shared" si="41"/>
        <v>5211</v>
      </c>
      <c r="AA25" s="1">
        <f t="shared" si="42"/>
        <v>-9.5030383108031802E-3</v>
      </c>
      <c r="AB25" s="1">
        <f t="shared" si="43"/>
        <v>-7.6657219283433997E-2</v>
      </c>
      <c r="AC25" s="1">
        <f t="shared" si="44"/>
        <v>6.8822257589126079E-2</v>
      </c>
      <c r="AD25" s="1">
        <f t="shared" si="45"/>
        <v>6.9561989962457037E-7</v>
      </c>
      <c r="AE25" s="1">
        <f t="shared" si="46"/>
        <v>6.9561989962457037E-7</v>
      </c>
      <c r="AF25" s="1">
        <f>IF(S25&lt;&gt;0,G25-P25,-9999)</f>
        <v>6.8822257589126079E-2</v>
      </c>
      <c r="AG25" s="2"/>
      <c r="AH25" s="1">
        <f t="shared" si="18"/>
        <v>6.7988219280878448E-2</v>
      </c>
      <c r="AI25" s="1">
        <f t="shared" si="19"/>
        <v>0.92301604829429773</v>
      </c>
      <c r="AJ25" s="1">
        <f t="shared" si="20"/>
        <v>0.98947033851921107</v>
      </c>
      <c r="AK25" s="1">
        <f t="shared" si="21"/>
        <v>-0.33223105210061432</v>
      </c>
      <c r="AL25" s="1">
        <f t="shared" si="22"/>
        <v>-1.7984958901930979</v>
      </c>
      <c r="AM25" s="1">
        <f t="shared" si="23"/>
        <v>-1.2582137428408384</v>
      </c>
      <c r="AN25" s="1">
        <f t="shared" si="24"/>
        <v>4.8376290759456122</v>
      </c>
      <c r="AO25" s="1">
        <f t="shared" si="24"/>
        <v>4.8376290810470604</v>
      </c>
      <c r="AP25" s="1">
        <f t="shared" si="24"/>
        <v>4.8376292008006265</v>
      </c>
      <c r="AQ25" s="1">
        <f t="shared" si="24"/>
        <v>4.8376320119140974</v>
      </c>
      <c r="AR25" s="1">
        <f t="shared" si="24"/>
        <v>4.8376979824000568</v>
      </c>
      <c r="AS25" s="1">
        <f t="shared" si="24"/>
        <v>4.839236362334904</v>
      </c>
      <c r="AT25" s="1">
        <f t="shared" si="24"/>
        <v>4.870955044592586</v>
      </c>
      <c r="AU25" s="1">
        <f t="shared" si="25"/>
        <v>5.1759917227694361</v>
      </c>
      <c r="AW25" s="1">
        <v>6500</v>
      </c>
      <c r="AX25" s="1">
        <f t="shared" si="26"/>
        <v>-1.7458429566187074E-2</v>
      </c>
      <c r="AY25" s="1">
        <f t="shared" si="27"/>
        <v>-7.8273047468072593E-2</v>
      </c>
      <c r="AZ25" s="1">
        <f t="shared" si="28"/>
        <v>6.0814617901885519E-2</v>
      </c>
      <c r="BA25" s="1">
        <f t="shared" si="29"/>
        <v>0.97827899809458574</v>
      </c>
      <c r="BB25" s="1">
        <f t="shared" si="30"/>
        <v>0.95257405139133755</v>
      </c>
      <c r="BC25" s="1">
        <f t="shared" si="31"/>
        <v>-1.6345311217001017</v>
      </c>
      <c r="BD25" s="1">
        <f t="shared" si="32"/>
        <v>-1.0658557403148248</v>
      </c>
      <c r="BE25" s="1">
        <f t="shared" si="33"/>
        <v>4.9998308437948458</v>
      </c>
      <c r="BF25" s="1">
        <f t="shared" si="34"/>
        <v>4.9998312469544803</v>
      </c>
      <c r="BG25" s="1">
        <f t="shared" si="35"/>
        <v>4.9998354168294981</v>
      </c>
      <c r="BH25" s="1">
        <f t="shared" si="36"/>
        <v>4.9998785423446037</v>
      </c>
      <c r="BI25" s="1">
        <f t="shared" si="37"/>
        <v>5.0003241849852946</v>
      </c>
      <c r="BJ25" s="1">
        <f t="shared" si="38"/>
        <v>5.0048906332905991</v>
      </c>
      <c r="BK25" s="1">
        <f t="shared" si="39"/>
        <v>5.0482238389051943</v>
      </c>
      <c r="BL25" s="1">
        <f t="shared" si="40"/>
        <v>5.3268726803075808</v>
      </c>
    </row>
    <row r="26" spans="1:64" ht="12.95" customHeight="1">
      <c r="A26" s="4" t="s">
        <v>124</v>
      </c>
      <c r="B26" s="102"/>
      <c r="C26" s="101">
        <v>46939.399799999999</v>
      </c>
      <c r="D26" s="101" t="s">
        <v>82</v>
      </c>
      <c r="E26" s="1">
        <f t="shared" si="13"/>
        <v>5253.9744480213449</v>
      </c>
      <c r="F26" s="1">
        <f t="shared" si="14"/>
        <v>5254</v>
      </c>
      <c r="G26" s="1">
        <f t="shared" si="15"/>
        <v>-8.8660000037634745E-3</v>
      </c>
      <c r="J26" s="1">
        <f>+G26</f>
        <v>-8.8660000037634745E-3</v>
      </c>
      <c r="P26" s="1">
        <f t="shared" si="16"/>
        <v>-7.7510383548947639E-2</v>
      </c>
      <c r="Q26" s="271">
        <f t="shared" si="17"/>
        <v>31920.899799999999</v>
      </c>
      <c r="S26" s="2">
        <v>1</v>
      </c>
      <c r="X26" s="1">
        <f>AB26</f>
        <v>-7.6648609498034148E-2</v>
      </c>
      <c r="Z26" s="1">
        <f t="shared" si="41"/>
        <v>5254</v>
      </c>
      <c r="AA26" s="1">
        <f t="shared" si="42"/>
        <v>-9.7277740546769659E-3</v>
      </c>
      <c r="AB26" s="1">
        <f t="shared" si="43"/>
        <v>-7.6648609498034148E-2</v>
      </c>
      <c r="AC26" s="1">
        <f t="shared" si="44"/>
        <v>6.8644383545184165E-2</v>
      </c>
      <c r="AD26" s="1">
        <f t="shared" si="45"/>
        <v>7.4265451482784878E-7</v>
      </c>
      <c r="AE26" s="1">
        <f t="shared" si="46"/>
        <v>7.4265451482784878E-7</v>
      </c>
      <c r="AF26" s="1">
        <f>IF(S26&lt;&gt;0,G26-P26,-9999)</f>
        <v>6.8644383545184165E-2</v>
      </c>
      <c r="AG26" s="2"/>
      <c r="AH26" s="1">
        <f t="shared" si="18"/>
        <v>6.7782609494270674E-2</v>
      </c>
      <c r="AI26" s="1">
        <f t="shared" si="19"/>
        <v>0.92473522517263074</v>
      </c>
      <c r="AJ26" s="1">
        <f t="shared" si="20"/>
        <v>0.9887085993358371</v>
      </c>
      <c r="AK26" s="1">
        <f t="shared" si="21"/>
        <v>-0.33262473520514435</v>
      </c>
      <c r="AL26" s="1">
        <f t="shared" si="22"/>
        <v>-1.7933243234277161</v>
      </c>
      <c r="AM26" s="1">
        <f t="shared" si="23"/>
        <v>-1.2515560468357256</v>
      </c>
      <c r="AN26" s="1">
        <f t="shared" si="24"/>
        <v>4.8428911901657727</v>
      </c>
      <c r="AO26" s="1">
        <f t="shared" si="24"/>
        <v>4.8428911964978383</v>
      </c>
      <c r="AP26" s="1">
        <f t="shared" si="24"/>
        <v>4.8428913391779176</v>
      </c>
      <c r="AQ26" s="1">
        <f t="shared" si="24"/>
        <v>4.8428945541393738</v>
      </c>
      <c r="AR26" s="1">
        <f t="shared" si="24"/>
        <v>4.8429669748998725</v>
      </c>
      <c r="AS26" s="1">
        <f t="shared" si="24"/>
        <v>4.8445878847666393</v>
      </c>
      <c r="AT26" s="1">
        <f t="shared" si="24"/>
        <v>4.8767597516375778</v>
      </c>
      <c r="AU26" s="1">
        <f t="shared" si="25"/>
        <v>5.1810249897780789</v>
      </c>
      <c r="AW26" s="1">
        <v>7000</v>
      </c>
      <c r="AX26" s="1">
        <f t="shared" si="26"/>
        <v>-2.1242591444929224E-2</v>
      </c>
      <c r="AY26" s="1">
        <f t="shared" si="27"/>
        <v>-7.8692399597262819E-2</v>
      </c>
      <c r="AZ26" s="1">
        <f t="shared" si="28"/>
        <v>5.7449808152333595E-2</v>
      </c>
      <c r="BA26" s="1">
        <f t="shared" si="29"/>
        <v>1.0018115446682938</v>
      </c>
      <c r="BB26" s="1">
        <f t="shared" si="30"/>
        <v>0.92930957005097314</v>
      </c>
      <c r="BC26" s="1">
        <f t="shared" si="31"/>
        <v>-1.5654843794390134</v>
      </c>
      <c r="BD26" s="1">
        <f t="shared" si="32"/>
        <v>-0.99470211123975794</v>
      </c>
      <c r="BE26" s="1">
        <f t="shared" si="33"/>
        <v>5.0653942895851651</v>
      </c>
      <c r="BF26" s="1">
        <f t="shared" si="34"/>
        <v>5.0653954503916276</v>
      </c>
      <c r="BG26" s="1">
        <f t="shared" si="35"/>
        <v>5.0654052957520292</v>
      </c>
      <c r="BH26" s="1">
        <f t="shared" si="36"/>
        <v>5.0654887884344788</v>
      </c>
      <c r="BI26" s="1">
        <f t="shared" si="37"/>
        <v>5.0661960816802161</v>
      </c>
      <c r="BJ26" s="1">
        <f t="shared" si="38"/>
        <v>5.0721343500392608</v>
      </c>
      <c r="BK26" s="1">
        <f t="shared" si="39"/>
        <v>5.118728091410512</v>
      </c>
      <c r="BL26" s="1">
        <f t="shared" si="40"/>
        <v>5.3853990408731915</v>
      </c>
    </row>
    <row r="27" spans="1:64" ht="12.95" customHeight="1">
      <c r="A27" s="4" t="s">
        <v>129</v>
      </c>
      <c r="B27" s="102" t="s">
        <v>126</v>
      </c>
      <c r="C27" s="101">
        <v>47650.514999999999</v>
      </c>
      <c r="D27" s="101"/>
      <c r="E27" s="1">
        <f t="shared" si="13"/>
        <v>7303.4218209171113</v>
      </c>
      <c r="F27" s="1">
        <f t="shared" si="14"/>
        <v>7303.5</v>
      </c>
      <c r="G27" s="1">
        <f t="shared" si="15"/>
        <v>-2.7126500004669651E-2</v>
      </c>
      <c r="I27" s="1">
        <f>+G27</f>
        <v>-2.7126500004669651E-2</v>
      </c>
      <c r="P27" s="1">
        <f t="shared" si="16"/>
        <v>-7.8978597374136941E-2</v>
      </c>
      <c r="Q27" s="271">
        <f t="shared" si="17"/>
        <v>32632.014999999999</v>
      </c>
      <c r="S27" s="2">
        <f>S$14</f>
        <v>0.03</v>
      </c>
      <c r="W27" s="1">
        <f>AB27</f>
        <v>-8.2369533937579759E-2</v>
      </c>
      <c r="Z27" s="1">
        <f t="shared" si="41"/>
        <v>7303.5</v>
      </c>
      <c r="AA27" s="1">
        <f t="shared" si="42"/>
        <v>-2.3735563441226834E-2</v>
      </c>
      <c r="AB27" s="1">
        <f t="shared" si="43"/>
        <v>-8.2369533937579759E-2</v>
      </c>
      <c r="AC27" s="1">
        <f t="shared" si="44"/>
        <v>5.185209736946729E-2</v>
      </c>
      <c r="AD27" s="1">
        <f t="shared" si="45"/>
        <v>1.1498450777293384E-5</v>
      </c>
      <c r="AE27" s="1">
        <f t="shared" si="46"/>
        <v>3.4495352331880149E-7</v>
      </c>
      <c r="AG27" s="2"/>
      <c r="AH27" s="1">
        <f t="shared" si="18"/>
        <v>5.5243033932910107E-2</v>
      </c>
      <c r="AI27" s="1">
        <f t="shared" si="19"/>
        <v>1.0166590556525246</v>
      </c>
      <c r="AJ27" s="1">
        <f t="shared" si="20"/>
        <v>0.91234789906274871</v>
      </c>
      <c r="AK27" s="1">
        <f t="shared" si="21"/>
        <v>-0.3406265941832391</v>
      </c>
      <c r="AL27" s="1">
        <f t="shared" si="22"/>
        <v>-1.5219281741557629</v>
      </c>
      <c r="AM27" s="1">
        <f t="shared" si="23"/>
        <v>-0.95228814699870512</v>
      </c>
      <c r="AN27" s="1">
        <f t="shared" si="24"/>
        <v>5.1059653400990666</v>
      </c>
      <c r="AO27" s="1">
        <f t="shared" si="24"/>
        <v>5.1059673489792319</v>
      </c>
      <c r="AP27" s="1">
        <f t="shared" si="24"/>
        <v>5.1059827088740279</v>
      </c>
      <c r="AQ27" s="1">
        <f t="shared" si="24"/>
        <v>5.1061001318336343</v>
      </c>
      <c r="AR27" s="1">
        <f t="shared" si="24"/>
        <v>5.1069967097707512</v>
      </c>
      <c r="AS27" s="1">
        <f t="shared" si="24"/>
        <v>5.1137799310228091</v>
      </c>
      <c r="AT27" s="1">
        <f t="shared" si="24"/>
        <v>5.1619723038293595</v>
      </c>
      <c r="AU27" s="1">
        <f t="shared" si="25"/>
        <v>5.4209245417365173</v>
      </c>
      <c r="AW27" s="1">
        <v>7500</v>
      </c>
      <c r="AX27" s="1">
        <f t="shared" si="26"/>
        <v>-2.5429435651368161E-2</v>
      </c>
      <c r="AY27" s="1">
        <f t="shared" si="27"/>
        <v>-7.9176647040212447E-2</v>
      </c>
      <c r="AZ27" s="1">
        <f t="shared" si="28"/>
        <v>5.3747211388844286E-2</v>
      </c>
      <c r="BA27" s="1">
        <f t="shared" si="29"/>
        <v>1.0264931839892821</v>
      </c>
      <c r="BB27" s="1">
        <f t="shared" si="30"/>
        <v>0.90013857291632415</v>
      </c>
      <c r="BC27" s="1">
        <f t="shared" si="31"/>
        <v>-1.4930330375101963</v>
      </c>
      <c r="BD27" s="1">
        <f t="shared" si="32"/>
        <v>-0.92511078406272862</v>
      </c>
      <c r="BE27" s="1">
        <f t="shared" si="33"/>
        <v>5.1325547182314839</v>
      </c>
      <c r="BF27" s="1">
        <f t="shared" si="34"/>
        <v>5.1325574966895546</v>
      </c>
      <c r="BG27" s="1">
        <f t="shared" si="35"/>
        <v>5.1325774689795773</v>
      </c>
      <c r="BH27" s="1">
        <f t="shared" si="36"/>
        <v>5.1327210088068806</v>
      </c>
      <c r="BI27" s="1">
        <f t="shared" si="37"/>
        <v>5.1337512693733656</v>
      </c>
      <c r="BJ27" s="1">
        <f t="shared" si="38"/>
        <v>5.141077676276181</v>
      </c>
      <c r="BK27" s="1">
        <f t="shared" si="39"/>
        <v>5.190145520514835</v>
      </c>
      <c r="BL27" s="1">
        <f t="shared" si="40"/>
        <v>5.4439254014388023</v>
      </c>
    </row>
    <row r="28" spans="1:64" ht="12.95" customHeight="1">
      <c r="A28" s="4" t="s">
        <v>130</v>
      </c>
      <c r="B28" s="102"/>
      <c r="C28" s="101">
        <v>47952.680999999997</v>
      </c>
      <c r="D28" s="101"/>
      <c r="E28" s="1">
        <f t="shared" si="13"/>
        <v>8174.2699125883573</v>
      </c>
      <c r="F28" s="1">
        <f t="shared" si="14"/>
        <v>8174.5</v>
      </c>
      <c r="G28" s="1">
        <f t="shared" si="15"/>
        <v>-7.983550000062678E-2</v>
      </c>
      <c r="I28" s="1">
        <f>+G28</f>
        <v>-7.983550000062678E-2</v>
      </c>
      <c r="P28" s="1">
        <f t="shared" si="16"/>
        <v>-7.9932717008319526E-2</v>
      </c>
      <c r="Q28" s="271">
        <f t="shared" si="17"/>
        <v>32934.180999999997</v>
      </c>
      <c r="S28" s="2">
        <f>S$14</f>
        <v>0.03</v>
      </c>
      <c r="W28" s="1">
        <f>AB28</f>
        <v>-0.12804306196146542</v>
      </c>
      <c r="Z28" s="1">
        <f t="shared" si="41"/>
        <v>8174.5</v>
      </c>
      <c r="AA28" s="1">
        <f t="shared" si="42"/>
        <v>-3.1725155047480892E-2</v>
      </c>
      <c r="AB28" s="1">
        <f t="shared" si="43"/>
        <v>-0.12804306196146542</v>
      </c>
      <c r="AC28" s="1">
        <f t="shared" si="44"/>
        <v>9.7217007692745883E-5</v>
      </c>
      <c r="AD28" s="1">
        <f t="shared" si="45"/>
        <v>2.3146052915106901E-3</v>
      </c>
      <c r="AE28" s="1">
        <f t="shared" si="46"/>
        <v>6.9438158745320703E-5</v>
      </c>
      <c r="AG28" s="2"/>
      <c r="AH28" s="1">
        <f t="shared" si="18"/>
        <v>4.8207561960838634E-2</v>
      </c>
      <c r="AI28" s="1">
        <f t="shared" si="19"/>
        <v>1.0615015493877797</v>
      </c>
      <c r="AJ28" s="1">
        <f t="shared" si="20"/>
        <v>0.85028161413239756</v>
      </c>
      <c r="AK28" s="1">
        <f t="shared" si="21"/>
        <v>-0.33544233516807248</v>
      </c>
      <c r="AL28" s="1">
        <f t="shared" si="22"/>
        <v>-1.3894656272483039</v>
      </c>
      <c r="AM28" s="1">
        <f t="shared" si="23"/>
        <v>-0.833324077349756</v>
      </c>
      <c r="AN28" s="1">
        <f t="shared" si="24"/>
        <v>5.2258155951871581</v>
      </c>
      <c r="AO28" s="1">
        <f t="shared" si="24"/>
        <v>5.2258228598313377</v>
      </c>
      <c r="AP28" s="1">
        <f t="shared" si="24"/>
        <v>5.2258662276292958</v>
      </c>
      <c r="AQ28" s="1">
        <f t="shared" si="24"/>
        <v>5.2261250513337432</v>
      </c>
      <c r="AR28" s="1">
        <f t="shared" si="24"/>
        <v>5.2276672779597817</v>
      </c>
      <c r="AS28" s="1">
        <f t="shared" si="24"/>
        <v>5.2367712203531047</v>
      </c>
      <c r="AT28" s="1">
        <f t="shared" si="24"/>
        <v>5.2878559297386349</v>
      </c>
      <c r="AU28" s="1">
        <f t="shared" si="25"/>
        <v>5.5228774618418113</v>
      </c>
      <c r="AW28" s="1">
        <v>8000</v>
      </c>
      <c r="AX28" s="1">
        <f t="shared" si="26"/>
        <v>-3.0024638269703897E-2</v>
      </c>
      <c r="AY28" s="1">
        <f t="shared" si="27"/>
        <v>-7.9725789796921451E-2</v>
      </c>
      <c r="AZ28" s="1">
        <f t="shared" si="28"/>
        <v>4.9701151527217553E-2</v>
      </c>
      <c r="BA28" s="1">
        <f t="shared" si="29"/>
        <v>1.0522666200496038</v>
      </c>
      <c r="BB28" s="1">
        <f t="shared" si="30"/>
        <v>0.8644146749770899</v>
      </c>
      <c r="BC28" s="1">
        <f t="shared" si="31"/>
        <v>-1.4169305357354203</v>
      </c>
      <c r="BD28" s="1">
        <f t="shared" si="32"/>
        <v>-0.85686360257458172</v>
      </c>
      <c r="BE28" s="1">
        <f t="shared" si="33"/>
        <v>5.2013867162935101</v>
      </c>
      <c r="BF28" s="1">
        <f t="shared" si="34"/>
        <v>5.2013924982140614</v>
      </c>
      <c r="BG28" s="1">
        <f t="shared" si="35"/>
        <v>5.2014285890200034</v>
      </c>
      <c r="BH28" s="1">
        <f t="shared" si="36"/>
        <v>5.201653812893797</v>
      </c>
      <c r="BI28" s="1">
        <f t="shared" si="37"/>
        <v>5.2030571712568827</v>
      </c>
      <c r="BJ28" s="1">
        <f t="shared" si="38"/>
        <v>5.2117198151600928</v>
      </c>
      <c r="BK28" s="1">
        <f t="shared" si="39"/>
        <v>5.2624319825941601</v>
      </c>
      <c r="BL28" s="1">
        <f t="shared" si="40"/>
        <v>5.5024517620044131</v>
      </c>
    </row>
    <row r="29" spans="1:64" ht="12.95" customHeight="1">
      <c r="A29" s="4" t="s">
        <v>131</v>
      </c>
      <c r="B29" s="102"/>
      <c r="C29" s="101">
        <v>48012.561000000002</v>
      </c>
      <c r="D29" s="101"/>
      <c r="E29" s="1">
        <f t="shared" si="13"/>
        <v>8346.8451981243834</v>
      </c>
      <c r="F29" s="1">
        <f t="shared" si="14"/>
        <v>8347</v>
      </c>
      <c r="G29" s="1">
        <f t="shared" si="15"/>
        <v>-5.3713000001152977E-2</v>
      </c>
      <c r="I29" s="1">
        <f>+G29</f>
        <v>-5.3713000001152977E-2</v>
      </c>
      <c r="P29" s="1">
        <f t="shared" si="16"/>
        <v>-8.0145041503620923E-2</v>
      </c>
      <c r="Q29" s="271">
        <f t="shared" si="17"/>
        <v>32994.061000000002</v>
      </c>
      <c r="S29" s="2">
        <f>S$14</f>
        <v>0.03</v>
      </c>
      <c r="W29" s="1">
        <f>AB29</f>
        <v>-0.10040253141650816</v>
      </c>
      <c r="Z29" s="1">
        <f t="shared" si="41"/>
        <v>8347</v>
      </c>
      <c r="AA29" s="1">
        <f t="shared" si="42"/>
        <v>-3.3455510088265736E-2</v>
      </c>
      <c r="AB29" s="1">
        <f t="shared" si="43"/>
        <v>-0.10040253141650816</v>
      </c>
      <c r="AC29" s="1">
        <f t="shared" si="44"/>
        <v>2.6432041502467946E-2</v>
      </c>
      <c r="AD29" s="1">
        <f t="shared" si="45"/>
        <v>4.1036589757072835E-4</v>
      </c>
      <c r="AE29" s="1">
        <f t="shared" si="46"/>
        <v>1.2310976927121849E-5</v>
      </c>
      <c r="AG29" s="2"/>
      <c r="AH29" s="1">
        <f t="shared" si="18"/>
        <v>4.6689531415355187E-2</v>
      </c>
      <c r="AI29" s="1">
        <f t="shared" si="19"/>
        <v>1.070744165529901</v>
      </c>
      <c r="AJ29" s="1">
        <f t="shared" si="20"/>
        <v>0.83541813344684512</v>
      </c>
      <c r="AK29" s="1">
        <f t="shared" si="21"/>
        <v>-0.33361544305320301</v>
      </c>
      <c r="AL29" s="1">
        <f t="shared" si="22"/>
        <v>-1.3618386312970168</v>
      </c>
      <c r="AM29" s="1">
        <f t="shared" si="23"/>
        <v>-0.81018299345559996</v>
      </c>
      <c r="AN29" s="1">
        <f t="shared" si="24"/>
        <v>5.2501756836222775</v>
      </c>
      <c r="AO29" s="1">
        <f t="shared" si="24"/>
        <v>5.2501846742762259</v>
      </c>
      <c r="AP29" s="1">
        <f t="shared" si="24"/>
        <v>5.2502361376508562</v>
      </c>
      <c r="AQ29" s="1">
        <f t="shared" si="24"/>
        <v>5.2505306335956448</v>
      </c>
      <c r="AR29" s="1">
        <f t="shared" si="24"/>
        <v>5.2522130821941611</v>
      </c>
      <c r="AS29" s="1">
        <f t="shared" si="24"/>
        <v>5.2617358469130933</v>
      </c>
      <c r="AT29" s="1">
        <f t="shared" si="24"/>
        <v>5.3130848633948817</v>
      </c>
      <c r="AU29" s="1">
        <f t="shared" si="25"/>
        <v>5.5430690562369467</v>
      </c>
      <c r="AW29" s="1">
        <v>8500</v>
      </c>
      <c r="AX29" s="1">
        <f t="shared" si="26"/>
        <v>-3.5031293178211242E-2</v>
      </c>
      <c r="AY29" s="1">
        <f t="shared" si="27"/>
        <v>-8.0339827867389843E-2</v>
      </c>
      <c r="AZ29" s="1">
        <f t="shared" si="28"/>
        <v>4.5308534689178601E-2</v>
      </c>
      <c r="BA29" s="1">
        <f t="shared" si="29"/>
        <v>1.0790312796301036</v>
      </c>
      <c r="BB29" s="1">
        <f t="shared" si="30"/>
        <v>0.82147021929406217</v>
      </c>
      <c r="BC29" s="1">
        <f t="shared" si="31"/>
        <v>-1.3369299565209101</v>
      </c>
      <c r="BD29" s="1">
        <f t="shared" si="32"/>
        <v>-0.78975870384420654</v>
      </c>
      <c r="BE29" s="1">
        <f t="shared" si="33"/>
        <v>5.2719597800637077</v>
      </c>
      <c r="BF29" s="1">
        <f t="shared" si="34"/>
        <v>5.2719705357733417</v>
      </c>
      <c r="BG29" s="1">
        <f t="shared" si="35"/>
        <v>5.2720299464310409</v>
      </c>
      <c r="BH29" s="1">
        <f t="shared" si="36"/>
        <v>5.272358008004014</v>
      </c>
      <c r="BI29" s="1">
        <f t="shared" si="37"/>
        <v>5.2741664600084182</v>
      </c>
      <c r="BJ29" s="1">
        <f t="shared" si="38"/>
        <v>5.2840439525991494</v>
      </c>
      <c r="BK29" s="1">
        <f t="shared" si="39"/>
        <v>5.3355403581451162</v>
      </c>
      <c r="BL29" s="1">
        <f t="shared" si="40"/>
        <v>5.5609781225700239</v>
      </c>
    </row>
    <row r="30" spans="1:64" ht="12.95" customHeight="1">
      <c r="A30" s="4" t="s">
        <v>131</v>
      </c>
      <c r="B30" s="102"/>
      <c r="C30" s="101">
        <v>48066.387999999999</v>
      </c>
      <c r="D30" s="101"/>
      <c r="E30" s="1">
        <f t="shared" si="13"/>
        <v>8501.9756238850132</v>
      </c>
      <c r="F30" s="1">
        <f t="shared" si="14"/>
        <v>8502</v>
      </c>
      <c r="G30" s="1">
        <f t="shared" si="15"/>
        <v>-8.4580000038840808E-3</v>
      </c>
      <c r="I30" s="1">
        <f>+G30</f>
        <v>-8.4580000038840808E-3</v>
      </c>
      <c r="P30" s="1">
        <f t="shared" si="16"/>
        <v>-8.0342414329461764E-2</v>
      </c>
      <c r="Q30" s="271">
        <f t="shared" si="17"/>
        <v>33047.887999999999</v>
      </c>
      <c r="S30" s="2">
        <f>S$14</f>
        <v>0.03</v>
      </c>
      <c r="W30" s="1">
        <f>AB30</f>
        <v>-5.3748267428431612E-2</v>
      </c>
      <c r="Z30" s="1">
        <f t="shared" si="41"/>
        <v>8502</v>
      </c>
      <c r="AA30" s="1">
        <f t="shared" si="42"/>
        <v>-3.5052146904914233E-2</v>
      </c>
      <c r="AB30" s="1">
        <f t="shared" si="43"/>
        <v>-5.3748267428431612E-2</v>
      </c>
      <c r="AC30" s="1">
        <f t="shared" si="44"/>
        <v>7.1884414325577684E-2</v>
      </c>
      <c r="AD30" s="1">
        <f t="shared" si="45"/>
        <v>7.0724864939357163E-4</v>
      </c>
      <c r="AE30" s="1">
        <f t="shared" si="46"/>
        <v>2.1217459481807149E-5</v>
      </c>
      <c r="AG30" s="2"/>
      <c r="AH30" s="1">
        <f t="shared" si="18"/>
        <v>4.5290267424547531E-2</v>
      </c>
      <c r="AI30" s="1">
        <f t="shared" si="19"/>
        <v>1.0791401407780592</v>
      </c>
      <c r="AJ30" s="1">
        <f t="shared" si="20"/>
        <v>0.82128304423681808</v>
      </c>
      <c r="AK30" s="1">
        <f t="shared" si="21"/>
        <v>-0.33172404030720465</v>
      </c>
      <c r="AL30" s="1">
        <f t="shared" si="22"/>
        <v>-1.3366018015621113</v>
      </c>
      <c r="AM30" s="1">
        <f t="shared" si="23"/>
        <v>-0.78949232267027247</v>
      </c>
      <c r="AN30" s="1">
        <f t="shared" si="24"/>
        <v>5.2722456539425542</v>
      </c>
      <c r="AO30" s="1">
        <f t="shared" si="24"/>
        <v>5.2722564342481899</v>
      </c>
      <c r="AP30" s="1">
        <f t="shared" si="24"/>
        <v>5.2723159535974071</v>
      </c>
      <c r="AQ30" s="1">
        <f t="shared" si="24"/>
        <v>5.2726444653247322</v>
      </c>
      <c r="AR30" s="1">
        <f t="shared" si="24"/>
        <v>5.2744545710681869</v>
      </c>
      <c r="AS30" s="1">
        <f t="shared" si="24"/>
        <v>5.284336587290495</v>
      </c>
      <c r="AT30" s="1">
        <f t="shared" si="24"/>
        <v>5.335834375977206</v>
      </c>
      <c r="AU30" s="1">
        <f t="shared" si="25"/>
        <v>5.5612122280122858</v>
      </c>
      <c r="AW30" s="1">
        <v>9000</v>
      </c>
      <c r="AX30" s="1">
        <f t="shared" si="26"/>
        <v>-4.0449097100751431E-2</v>
      </c>
      <c r="AY30" s="1">
        <f t="shared" si="27"/>
        <v>-8.1018761251617638E-2</v>
      </c>
      <c r="AZ30" s="1">
        <f t="shared" si="28"/>
        <v>4.0569664150866207E-2</v>
      </c>
      <c r="BA30" s="1">
        <f t="shared" si="29"/>
        <v>1.1066314618635549</v>
      </c>
      <c r="BB30" s="1">
        <f t="shared" si="30"/>
        <v>0.77064123502523896</v>
      </c>
      <c r="BC30" s="1">
        <f t="shared" si="31"/>
        <v>-1.2527922735059849</v>
      </c>
      <c r="BD30" s="1">
        <f t="shared" si="32"/>
        <v>-0.72360946438562646</v>
      </c>
      <c r="BE30" s="1">
        <f t="shared" si="33"/>
        <v>5.3443350425666116</v>
      </c>
      <c r="BF30" s="1">
        <f t="shared" si="34"/>
        <v>5.3443532531055604</v>
      </c>
      <c r="BG30" s="1">
        <f t="shared" si="35"/>
        <v>5.3444436407450002</v>
      </c>
      <c r="BH30" s="1">
        <f t="shared" si="36"/>
        <v>5.3448921129472255</v>
      </c>
      <c r="BI30" s="1">
        <f t="shared" si="37"/>
        <v>5.3471132324933128</v>
      </c>
      <c r="BJ30" s="1">
        <f t="shared" si="38"/>
        <v>5.3580165256891483</v>
      </c>
      <c r="BK30" s="1">
        <f t="shared" si="39"/>
        <v>5.4094207131389753</v>
      </c>
      <c r="BL30" s="1">
        <f t="shared" si="40"/>
        <v>5.6195044831356347</v>
      </c>
    </row>
    <row r="31" spans="1:64" ht="12.95" customHeight="1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3"/>
        <v>9751.8524175814728</v>
      </c>
      <c r="F31" s="1">
        <f t="shared" si="14"/>
        <v>9752</v>
      </c>
      <c r="G31" s="1">
        <f t="shared" si="15"/>
        <v>-5.1207999997131992E-2</v>
      </c>
      <c r="K31" s="1">
        <f>+G31</f>
        <v>-5.1207999997131992E-2</v>
      </c>
      <c r="P31" s="1">
        <f t="shared" si="16"/>
        <v>-8.2162075456467656E-2</v>
      </c>
      <c r="Q31" s="271">
        <f t="shared" si="17"/>
        <v>33481.569000000003</v>
      </c>
      <c r="S31" s="2">
        <v>1</v>
      </c>
      <c r="X31" s="1">
        <f>AB31</f>
        <v>-8.4010130129506366E-2</v>
      </c>
      <c r="Z31" s="1">
        <f t="shared" si="41"/>
        <v>9752</v>
      </c>
      <c r="AA31" s="1">
        <f t="shared" si="42"/>
        <v>-4.9359945324093282E-2</v>
      </c>
      <c r="AB31" s="1">
        <f t="shared" si="43"/>
        <v>-8.4010130129506366E-2</v>
      </c>
      <c r="AC31" s="1">
        <f t="shared" si="44"/>
        <v>3.0954075459335664E-2</v>
      </c>
      <c r="AD31" s="1">
        <f t="shared" si="45"/>
        <v>3.4153060745402126E-6</v>
      </c>
      <c r="AE31" s="1">
        <f t="shared" si="46"/>
        <v>3.4153060745402126E-6</v>
      </c>
      <c r="AF31" s="1">
        <f>IF(S31&lt;&gt;0,G31-P31,-9999)</f>
        <v>3.0954075459335664E-2</v>
      </c>
      <c r="AG31" s="2"/>
      <c r="AH31" s="1">
        <f t="shared" si="18"/>
        <v>3.2802130132374374E-2</v>
      </c>
      <c r="AI31" s="1">
        <f t="shared" si="19"/>
        <v>1.1492007536519544</v>
      </c>
      <c r="AJ31" s="1">
        <f t="shared" si="20"/>
        <v>0.67800056297143352</v>
      </c>
      <c r="AK31" s="1">
        <f t="shared" si="21"/>
        <v>-0.3066645331788399</v>
      </c>
      <c r="AL31" s="1">
        <f t="shared" si="22"/>
        <v>-1.1179846251242915</v>
      </c>
      <c r="AM31" s="1">
        <f t="shared" si="23"/>
        <v>-0.62554664605422183</v>
      </c>
      <c r="AN31" s="1">
        <f t="shared" ref="AN31:AT40" si="47">$AU31+$AB$7*SIN(AO31)</f>
        <v>5.4566832235744469</v>
      </c>
      <c r="AO31" s="1">
        <f t="shared" si="47"/>
        <v>5.4567177429990075</v>
      </c>
      <c r="AP31" s="1">
        <f t="shared" si="47"/>
        <v>5.4568671378577482</v>
      </c>
      <c r="AQ31" s="1">
        <f t="shared" si="47"/>
        <v>5.4575134172083066</v>
      </c>
      <c r="AR31" s="1">
        <f t="shared" si="47"/>
        <v>5.4603040129768363</v>
      </c>
      <c r="AS31" s="1">
        <f t="shared" si="47"/>
        <v>5.4722587602612967</v>
      </c>
      <c r="AT31" s="1">
        <f t="shared" si="47"/>
        <v>5.5218740860746989</v>
      </c>
      <c r="AU31" s="1">
        <f t="shared" si="25"/>
        <v>5.7075281294263132</v>
      </c>
      <c r="AW31" s="1">
        <v>9500</v>
      </c>
      <c r="AX31" s="1">
        <f t="shared" si="26"/>
        <v>-4.6273390308732315E-2</v>
      </c>
      <c r="AY31" s="1">
        <f t="shared" si="27"/>
        <v>-8.1762589949604794E-2</v>
      </c>
      <c r="AZ31" s="1">
        <f t="shared" si="28"/>
        <v>3.5489199640872479E-2</v>
      </c>
      <c r="BA31" s="1">
        <f t="shared" si="29"/>
        <v>1.1348432676995368</v>
      </c>
      <c r="BB31" s="1">
        <f t="shared" si="30"/>
        <v>0.71130436267847286</v>
      </c>
      <c r="BC31" s="1">
        <f t="shared" si="31"/>
        <v>-1.1642977105054453</v>
      </c>
      <c r="BD31" s="1">
        <f t="shared" si="32"/>
        <v>-0.65824402560550621</v>
      </c>
      <c r="BE31" s="1">
        <f t="shared" si="33"/>
        <v>5.4185611294081584</v>
      </c>
      <c r="BF31" s="1">
        <f t="shared" si="34"/>
        <v>5.4185895258317203</v>
      </c>
      <c r="BG31" s="1">
        <f t="shared" si="35"/>
        <v>5.4187178250328616</v>
      </c>
      <c r="BH31" s="1">
        <f t="shared" si="36"/>
        <v>5.4192972592980535</v>
      </c>
      <c r="BI31" s="1">
        <f t="shared" si="37"/>
        <v>5.4219092643692486</v>
      </c>
      <c r="BJ31" s="1">
        <f t="shared" si="38"/>
        <v>5.4335867450871911</v>
      </c>
      <c r="BK31" s="1">
        <f t="shared" si="39"/>
        <v>5.4840204700136113</v>
      </c>
      <c r="BL31" s="1">
        <f t="shared" si="40"/>
        <v>5.6780308437012454</v>
      </c>
    </row>
    <row r="32" spans="1:64" ht="12.95" customHeight="1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3"/>
        <v>13617.79819527982</v>
      </c>
      <c r="F32" s="1">
        <f t="shared" si="14"/>
        <v>13618</v>
      </c>
      <c r="G32" s="1">
        <f t="shared" si="15"/>
        <v>-7.0022000007156748E-2</v>
      </c>
      <c r="I32" s="1">
        <f t="shared" ref="I32:I44" si="48">+G32</f>
        <v>-7.0022000007156748E-2</v>
      </c>
      <c r="P32" s="1">
        <f t="shared" si="16"/>
        <v>-9.0356981605663911E-2</v>
      </c>
      <c r="Q32" s="271">
        <f t="shared" si="17"/>
        <v>34822.970999999998</v>
      </c>
      <c r="S32" s="2">
        <f t="shared" ref="S32:S44" si="49">S$14</f>
        <v>0.03</v>
      </c>
      <c r="W32" s="1">
        <f t="shared" ref="W32:W44" si="50">AB32</f>
        <v>-5.3837051866351064E-2</v>
      </c>
      <c r="Z32" s="1">
        <f t="shared" si="41"/>
        <v>13618</v>
      </c>
      <c r="AA32" s="1">
        <f t="shared" si="42"/>
        <v>-0.10654192974646959</v>
      </c>
      <c r="AB32" s="1">
        <f t="shared" si="43"/>
        <v>-5.3837051866351064E-2</v>
      </c>
      <c r="AC32" s="1">
        <f t="shared" si="44"/>
        <v>2.0334981598507162E-2</v>
      </c>
      <c r="AD32" s="1">
        <f t="shared" si="45"/>
        <v>1.3337052681643463E-3</v>
      </c>
      <c r="AE32" s="1">
        <f t="shared" si="46"/>
        <v>4.0011158044930387E-5</v>
      </c>
      <c r="AG32" s="2"/>
      <c r="AH32" s="1">
        <f t="shared" si="18"/>
        <v>-1.6184948140805684E-2</v>
      </c>
      <c r="AI32" s="1">
        <f t="shared" si="19"/>
        <v>1.3291351388592321</v>
      </c>
      <c r="AJ32" s="1">
        <f t="shared" si="20"/>
        <v>-0.10780333937299685</v>
      </c>
      <c r="AK32" s="1">
        <f t="shared" si="21"/>
        <v>-8.9297598893928645E-2</v>
      </c>
      <c r="AL32" s="1">
        <f t="shared" si="22"/>
        <v>-0.26493226387868257</v>
      </c>
      <c r="AM32" s="1">
        <f t="shared" si="23"/>
        <v>-0.13324641573692034</v>
      </c>
      <c r="AN32" s="1">
        <f t="shared" si="47"/>
        <v>6.096916968030718</v>
      </c>
      <c r="AO32" s="1">
        <f t="shared" si="47"/>
        <v>6.0969769585655547</v>
      </c>
      <c r="AP32" s="1">
        <f t="shared" si="47"/>
        <v>6.0971559578395622</v>
      </c>
      <c r="AQ32" s="1">
        <f t="shared" si="47"/>
        <v>6.0976900186156477</v>
      </c>
      <c r="AR32" s="1">
        <f t="shared" si="47"/>
        <v>6.0992831206226041</v>
      </c>
      <c r="AS32" s="1">
        <f t="shared" si="47"/>
        <v>6.1040325539654532</v>
      </c>
      <c r="AT32" s="1">
        <f t="shared" si="47"/>
        <v>6.1181680323839949</v>
      </c>
      <c r="AU32" s="1">
        <f t="shared" si="25"/>
        <v>6.1600539493196163</v>
      </c>
      <c r="AW32" s="1">
        <v>10000</v>
      </c>
      <c r="AX32" s="1">
        <f t="shared" si="26"/>
        <v>-5.2494065849703578E-2</v>
      </c>
      <c r="AY32" s="1">
        <f t="shared" si="27"/>
        <v>-8.2571313961351367E-2</v>
      </c>
      <c r="AZ32" s="1">
        <f t="shared" si="28"/>
        <v>3.0077248111647793E-2</v>
      </c>
      <c r="BA32" s="1">
        <f t="shared" si="29"/>
        <v>1.1633612753813747</v>
      </c>
      <c r="BB32" s="1">
        <f t="shared" si="30"/>
        <v>0.64292816914664752</v>
      </c>
      <c r="BC32" s="1">
        <f t="shared" si="31"/>
        <v>-1.0712607122975943</v>
      </c>
      <c r="BD32" s="1">
        <f t="shared" si="32"/>
        <v>-0.59350537655356705</v>
      </c>
      <c r="BE32" s="1">
        <f t="shared" si="33"/>
        <v>5.4946690869505401</v>
      </c>
      <c r="BF32" s="1">
        <f t="shared" si="34"/>
        <v>5.494710180349462</v>
      </c>
      <c r="BG32" s="1">
        <f t="shared" si="35"/>
        <v>5.4948811003254088</v>
      </c>
      <c r="BH32" s="1">
        <f t="shared" si="36"/>
        <v>5.4955916936256699</v>
      </c>
      <c r="BI32" s="1">
        <f t="shared" si="37"/>
        <v>5.4985405410345134</v>
      </c>
      <c r="BJ32" s="1">
        <f t="shared" si="38"/>
        <v>5.5106863976748386</v>
      </c>
      <c r="BK32" s="1">
        <f t="shared" si="39"/>
        <v>5.5592845877178494</v>
      </c>
      <c r="BL32" s="1">
        <f t="shared" si="40"/>
        <v>5.7365572042668562</v>
      </c>
    </row>
    <row r="33" spans="1:64" ht="12.95" customHeight="1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3"/>
        <v>13623.230800711279</v>
      </c>
      <c r="F33" s="105">
        <f>ROUND(2*E33,0)/2+0.5</f>
        <v>13623.5</v>
      </c>
      <c r="G33" s="1">
        <f t="shared" si="15"/>
        <v>-9.3406500003766268E-2</v>
      </c>
      <c r="I33" s="1">
        <f t="shared" si="48"/>
        <v>-9.3406500003766268E-2</v>
      </c>
      <c r="P33" s="1">
        <f t="shared" si="16"/>
        <v>-9.0371403827579286E-2</v>
      </c>
      <c r="Q33" s="271">
        <f t="shared" si="17"/>
        <v>34824.856</v>
      </c>
      <c r="S33" s="2">
        <f t="shared" si="49"/>
        <v>0.03</v>
      </c>
      <c r="W33" s="1">
        <f t="shared" si="50"/>
        <v>-7.7147357547260598E-2</v>
      </c>
      <c r="Z33" s="1">
        <f t="shared" si="41"/>
        <v>13623.5</v>
      </c>
      <c r="AA33" s="1">
        <f t="shared" si="42"/>
        <v>-0.10663054628408494</v>
      </c>
      <c r="AB33" s="1">
        <f t="shared" si="43"/>
        <v>-7.7147357547260598E-2</v>
      </c>
      <c r="AC33" s="1">
        <f t="shared" si="44"/>
        <v>-3.0350961761869827E-3</v>
      </c>
      <c r="AD33" s="1">
        <f t="shared" si="45"/>
        <v>1.7487540002401015E-4</v>
      </c>
      <c r="AE33" s="1">
        <f t="shared" si="46"/>
        <v>5.2462620007203044E-6</v>
      </c>
      <c r="AG33" s="2"/>
      <c r="AH33" s="1">
        <f t="shared" si="18"/>
        <v>-1.6259142456505664E-2</v>
      </c>
      <c r="AI33" s="1">
        <f t="shared" si="19"/>
        <v>1.3292570815268214</v>
      </c>
      <c r="AJ33" s="1">
        <f t="shared" si="20"/>
        <v>-0.10916429014200447</v>
      </c>
      <c r="AK33" s="1">
        <f t="shared" si="21"/>
        <v>-8.8846919274373395E-2</v>
      </c>
      <c r="AL33" s="1">
        <f t="shared" si="22"/>
        <v>-0.26356323327591924</v>
      </c>
      <c r="AM33" s="1">
        <f t="shared" si="23"/>
        <v>-0.13254981056317433</v>
      </c>
      <c r="AN33" s="1">
        <f t="shared" si="47"/>
        <v>6.097885191314937</v>
      </c>
      <c r="AO33" s="1">
        <f t="shared" si="47"/>
        <v>6.0979449282933862</v>
      </c>
      <c r="AP33" s="1">
        <f t="shared" si="47"/>
        <v>6.0981231386227082</v>
      </c>
      <c r="AQ33" s="1">
        <f t="shared" si="47"/>
        <v>6.0986547492539875</v>
      </c>
      <c r="AR33" s="1">
        <f t="shared" si="47"/>
        <v>6.1002402585697144</v>
      </c>
      <c r="AS33" s="1">
        <f t="shared" si="47"/>
        <v>6.1049662381884824</v>
      </c>
      <c r="AT33" s="1">
        <f t="shared" si="47"/>
        <v>6.1190297228404811</v>
      </c>
      <c r="AU33" s="1">
        <f t="shared" si="25"/>
        <v>6.1606977392858377</v>
      </c>
      <c r="AW33" s="1">
        <v>10500</v>
      </c>
      <c r="AX33" s="1">
        <f t="shared" si="26"/>
        <v>-5.9094387259045048E-2</v>
      </c>
      <c r="AY33" s="1">
        <f t="shared" si="27"/>
        <v>-8.3444933286857301E-2</v>
      </c>
      <c r="AZ33" s="1">
        <f t="shared" si="28"/>
        <v>2.435054602781225E-2</v>
      </c>
      <c r="BA33" s="1">
        <f t="shared" si="29"/>
        <v>1.1917866734901703</v>
      </c>
      <c r="BB33" s="1">
        <f t="shared" si="30"/>
        <v>0.56514026465296696</v>
      </c>
      <c r="BC33" s="1">
        <f t="shared" si="31"/>
        <v>-0.97354877253449024</v>
      </c>
      <c r="BD33" s="1">
        <f t="shared" si="32"/>
        <v>-0.52925193841305207</v>
      </c>
      <c r="BE33" s="1">
        <f t="shared" si="33"/>
        <v>5.5726664325704141</v>
      </c>
      <c r="BF33" s="1">
        <f t="shared" si="34"/>
        <v>5.5727218679784656</v>
      </c>
      <c r="BG33" s="1">
        <f t="shared" si="35"/>
        <v>5.5729362786790819</v>
      </c>
      <c r="BH33" s="1">
        <f t="shared" si="36"/>
        <v>5.5737651954111271</v>
      </c>
      <c r="BI33" s="1">
        <f t="shared" si="37"/>
        <v>5.5769642784031346</v>
      </c>
      <c r="BJ33" s="1">
        <f t="shared" si="38"/>
        <v>5.5892299499607372</v>
      </c>
      <c r="BK33" s="1">
        <f t="shared" si="39"/>
        <v>5.6351557501916929</v>
      </c>
      <c r="BL33" s="1">
        <f t="shared" si="40"/>
        <v>5.795083564832467</v>
      </c>
    </row>
    <row r="34" spans="1:64" ht="12.95" customHeight="1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3"/>
        <v>13634.750229841004</v>
      </c>
      <c r="F34" s="1">
        <f>ROUND(2*E34,0)/2</f>
        <v>13635</v>
      </c>
      <c r="G34" s="1">
        <f t="shared" si="15"/>
        <v>-8.6664999995264225E-2</v>
      </c>
      <c r="I34" s="1">
        <f t="shared" si="48"/>
        <v>-8.6664999995264225E-2</v>
      </c>
      <c r="P34" s="1">
        <f t="shared" si="16"/>
        <v>-9.0401584756560904E-2</v>
      </c>
      <c r="Q34" s="271">
        <f t="shared" si="17"/>
        <v>34828.853000000003</v>
      </c>
      <c r="S34" s="2">
        <f t="shared" si="49"/>
        <v>0.03</v>
      </c>
      <c r="W34" s="1">
        <f t="shared" si="50"/>
        <v>-7.0250751543191034E-2</v>
      </c>
      <c r="Z34" s="1">
        <f t="shared" si="41"/>
        <v>13635</v>
      </c>
      <c r="AA34" s="1">
        <f t="shared" si="42"/>
        <v>-0.1068158332086341</v>
      </c>
      <c r="AB34" s="1">
        <f t="shared" si="43"/>
        <v>-7.0250751543191034E-2</v>
      </c>
      <c r="AC34" s="1">
        <f t="shared" si="44"/>
        <v>3.7365847612966796E-3</v>
      </c>
      <c r="AD34" s="1">
        <f t="shared" si="45"/>
        <v>4.060560791930503E-4</v>
      </c>
      <c r="AE34" s="1">
        <f t="shared" si="46"/>
        <v>1.2181682375791508E-5</v>
      </c>
      <c r="AG34" s="2"/>
      <c r="AH34" s="1">
        <f t="shared" si="18"/>
        <v>-1.6414248452073187E-2</v>
      </c>
      <c r="AI34" s="1">
        <f t="shared" si="19"/>
        <v>1.3295101290133122</v>
      </c>
      <c r="AJ34" s="1">
        <f t="shared" si="20"/>
        <v>-0.11201005123394611</v>
      </c>
      <c r="AK34" s="1">
        <f t="shared" si="21"/>
        <v>-8.7903786481227944E-2</v>
      </c>
      <c r="AL34" s="1">
        <f t="shared" si="22"/>
        <v>-0.26069990877011728</v>
      </c>
      <c r="AM34" s="1">
        <f t="shared" si="23"/>
        <v>-0.13109327019615891</v>
      </c>
      <c r="AN34" s="1">
        <f t="shared" si="47"/>
        <v>6.0999099423231362</v>
      </c>
      <c r="AO34" s="1">
        <f t="shared" si="47"/>
        <v>6.0999691462757522</v>
      </c>
      <c r="AP34" s="1">
        <f t="shared" si="47"/>
        <v>6.1001456999081451</v>
      </c>
      <c r="AQ34" s="1">
        <f t="shared" si="47"/>
        <v>6.1006721708080418</v>
      </c>
      <c r="AR34" s="1">
        <f t="shared" si="47"/>
        <v>6.102241768099252</v>
      </c>
      <c r="AS34" s="1">
        <f t="shared" si="47"/>
        <v>6.1069186392307708</v>
      </c>
      <c r="AT34" s="1">
        <f t="shared" si="47"/>
        <v>6.1208314949495888</v>
      </c>
      <c r="AU34" s="1">
        <f t="shared" si="25"/>
        <v>6.1620438455788467</v>
      </c>
      <c r="AW34" s="1">
        <v>11000</v>
      </c>
      <c r="AX34" s="1">
        <f t="shared" si="26"/>
        <v>-6.6049793028842743E-2</v>
      </c>
      <c r="AY34" s="1">
        <f t="shared" si="27"/>
        <v>-8.4383447926122623E-2</v>
      </c>
      <c r="AZ34" s="1">
        <f t="shared" si="28"/>
        <v>1.8333654897279877E-2</v>
      </c>
      <c r="BA34" s="1">
        <f t="shared" si="29"/>
        <v>1.2196194697228511</v>
      </c>
      <c r="BB34" s="1">
        <f t="shared" si="30"/>
        <v>0.47780940432541913</v>
      </c>
      <c r="BC34" s="1">
        <f t="shared" si="31"/>
        <v>-0.87110485922673386</v>
      </c>
      <c r="BD34" s="1">
        <f t="shared" si="32"/>
        <v>-0.46535853968713864</v>
      </c>
      <c r="BE34" s="1">
        <f t="shared" si="33"/>
        <v>5.6525305445263774</v>
      </c>
      <c r="BF34" s="1">
        <f t="shared" si="34"/>
        <v>5.652600382451304</v>
      </c>
      <c r="BG34" s="1">
        <f t="shared" si="35"/>
        <v>5.6528539029045008</v>
      </c>
      <c r="BH34" s="1">
        <f t="shared" si="36"/>
        <v>5.6537738203250703</v>
      </c>
      <c r="BI34" s="1">
        <f t="shared" si="37"/>
        <v>5.6571066508935051</v>
      </c>
      <c r="BJ34" s="1">
        <f t="shared" si="38"/>
        <v>5.6691149657117377</v>
      </c>
      <c r="BK34" s="1">
        <f t="shared" si="39"/>
        <v>5.7115745626369865</v>
      </c>
      <c r="BL34" s="1">
        <f t="shared" si="40"/>
        <v>5.8536099253980778</v>
      </c>
    </row>
    <row r="35" spans="1:64" ht="12.95" customHeight="1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3"/>
        <v>13669.265286948194</v>
      </c>
      <c r="F35" s="1">
        <f>ROUND(2*E35,0)/2</f>
        <v>13669.5</v>
      </c>
      <c r="G35" s="1">
        <f t="shared" si="15"/>
        <v>-8.1440500005555805E-2</v>
      </c>
      <c r="I35" s="1">
        <f t="shared" si="48"/>
        <v>-8.1440500005555805E-2</v>
      </c>
      <c r="P35" s="1">
        <f t="shared" si="16"/>
        <v>-9.0492333521231635E-2</v>
      </c>
      <c r="Q35" s="271">
        <f t="shared" si="17"/>
        <v>34840.828999999998</v>
      </c>
      <c r="S35" s="2">
        <f t="shared" si="49"/>
        <v>0.03</v>
      </c>
      <c r="W35" s="1">
        <f t="shared" si="50"/>
        <v>-6.456116615040064E-2</v>
      </c>
      <c r="Z35" s="1">
        <f t="shared" si="41"/>
        <v>13669.5</v>
      </c>
      <c r="AA35" s="1">
        <f t="shared" si="42"/>
        <v>-0.1073716673763868</v>
      </c>
      <c r="AB35" s="1">
        <f t="shared" si="43"/>
        <v>-6.456116615040064E-2</v>
      </c>
      <c r="AC35" s="1">
        <f t="shared" si="44"/>
        <v>9.0518335156758306E-3</v>
      </c>
      <c r="AD35" s="1">
        <f t="shared" si="45"/>
        <v>6.7242544121405015E-4</v>
      </c>
      <c r="AE35" s="1">
        <f t="shared" si="46"/>
        <v>2.0172763236421505E-5</v>
      </c>
      <c r="AG35" s="2"/>
      <c r="AH35" s="1">
        <f t="shared" si="18"/>
        <v>-1.6879333855155162E-2</v>
      </c>
      <c r="AI35" s="1">
        <f t="shared" si="19"/>
        <v>1.3302536022940561</v>
      </c>
      <c r="AJ35" s="1">
        <f t="shared" si="20"/>
        <v>-0.12054812823396985</v>
      </c>
      <c r="AK35" s="1">
        <f t="shared" si="21"/>
        <v>-8.5067966778960821E-2</v>
      </c>
      <c r="AL35" s="1">
        <f t="shared" si="22"/>
        <v>-0.2521034912826543</v>
      </c>
      <c r="AM35" s="1">
        <f t="shared" si="23"/>
        <v>-0.12672363005590639</v>
      </c>
      <c r="AN35" s="1">
        <f t="shared" si="47"/>
        <v>6.1059864664591492</v>
      </c>
      <c r="AO35" s="1">
        <f t="shared" si="47"/>
        <v>6.1060440483619054</v>
      </c>
      <c r="AP35" s="1">
        <f t="shared" si="47"/>
        <v>6.1062155750982008</v>
      </c>
      <c r="AQ35" s="1">
        <f t="shared" si="47"/>
        <v>6.1067264930367964</v>
      </c>
      <c r="AR35" s="1">
        <f t="shared" si="47"/>
        <v>6.1082480630197145</v>
      </c>
      <c r="AS35" s="1">
        <f t="shared" si="47"/>
        <v>6.1127770580396206</v>
      </c>
      <c r="AT35" s="1">
        <f t="shared" si="47"/>
        <v>6.1262372560347087</v>
      </c>
      <c r="AU35" s="1">
        <f t="shared" si="25"/>
        <v>6.1660821644578743</v>
      </c>
      <c r="AW35" s="1">
        <v>11500</v>
      </c>
      <c r="AX35" s="1">
        <f t="shared" si="26"/>
        <v>-7.332681332306662E-2</v>
      </c>
      <c r="AY35" s="1">
        <f t="shared" si="27"/>
        <v>-8.5386857879147335E-2</v>
      </c>
      <c r="AZ35" s="1">
        <f t="shared" si="28"/>
        <v>1.2060044556080712E-2</v>
      </c>
      <c r="BA35" s="1">
        <f t="shared" si="29"/>
        <v>1.2462582847362444</v>
      </c>
      <c r="BB35" s="1">
        <f t="shared" si="30"/>
        <v>0.3811379708283068</v>
      </c>
      <c r="BC35" s="1">
        <f t="shared" si="31"/>
        <v>-0.76397237456840328</v>
      </c>
      <c r="BD35" s="1">
        <f t="shared" si="32"/>
        <v>-0.40171759774052751</v>
      </c>
      <c r="BE35" s="1">
        <f t="shared" si="33"/>
        <v>5.7342018347278927</v>
      </c>
      <c r="BF35" s="1">
        <f t="shared" si="34"/>
        <v>5.7342839305860984</v>
      </c>
      <c r="BG35" s="1">
        <f t="shared" si="35"/>
        <v>5.73456608536313</v>
      </c>
      <c r="BH35" s="1">
        <f t="shared" si="36"/>
        <v>5.7355354508281566</v>
      </c>
      <c r="BI35" s="1">
        <f t="shared" si="37"/>
        <v>5.7388614318762592</v>
      </c>
      <c r="BJ35" s="1">
        <f t="shared" si="38"/>
        <v>5.7502228434777525</v>
      </c>
      <c r="BK35" s="1">
        <f t="shared" si="39"/>
        <v>5.7884797549064277</v>
      </c>
      <c r="BL35" s="1">
        <f t="shared" si="40"/>
        <v>5.9121362859636886</v>
      </c>
    </row>
    <row r="36" spans="1:64" ht="12.95" customHeight="1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3"/>
        <v>13695.229394286116</v>
      </c>
      <c r="F36" s="105">
        <f t="shared" ref="F36:F67" si="51">ROUND(2*E36,0)/2+0.5</f>
        <v>13695.5</v>
      </c>
      <c r="G36" s="1">
        <f t="shared" si="15"/>
        <v>-9.3894499994348735E-2</v>
      </c>
      <c r="I36" s="1">
        <f t="shared" si="48"/>
        <v>-9.3894499994348735E-2</v>
      </c>
      <c r="P36" s="1">
        <f t="shared" si="16"/>
        <v>-9.0560928055263779E-2</v>
      </c>
      <c r="Q36" s="271">
        <f t="shared" si="17"/>
        <v>34849.838000000003</v>
      </c>
      <c r="S36" s="2">
        <f t="shared" si="49"/>
        <v>0.03</v>
      </c>
      <c r="W36" s="1">
        <f t="shared" si="50"/>
        <v>-7.6664909664930711E-2</v>
      </c>
      <c r="Z36" s="1">
        <f t="shared" si="41"/>
        <v>13695.5</v>
      </c>
      <c r="AA36" s="1">
        <f t="shared" si="42"/>
        <v>-0.1077905183846818</v>
      </c>
      <c r="AB36" s="1">
        <f t="shared" si="43"/>
        <v>-7.6664909664930711E-2</v>
      </c>
      <c r="AC36" s="1">
        <f t="shared" si="44"/>
        <v>-3.3335719390849561E-3</v>
      </c>
      <c r="AD36" s="1">
        <f t="shared" si="45"/>
        <v>1.9309932710447482E-4</v>
      </c>
      <c r="AE36" s="1">
        <f t="shared" si="46"/>
        <v>5.7929798131342443E-6</v>
      </c>
      <c r="AG36" s="2"/>
      <c r="AH36" s="1">
        <f t="shared" si="18"/>
        <v>-1.7229590329418024E-2</v>
      </c>
      <c r="AI36" s="1">
        <f t="shared" si="19"/>
        <v>1.3307982956682758</v>
      </c>
      <c r="AJ36" s="1">
        <f t="shared" si="20"/>
        <v>-0.12698296800315437</v>
      </c>
      <c r="AK36" s="1">
        <f t="shared" si="21"/>
        <v>-8.2924594560787893E-2</v>
      </c>
      <c r="AL36" s="1">
        <f t="shared" si="22"/>
        <v>-0.24561878194657613</v>
      </c>
      <c r="AM36" s="1">
        <f t="shared" si="23"/>
        <v>-0.12343054833970339</v>
      </c>
      <c r="AN36" s="1">
        <f t="shared" si="47"/>
        <v>6.1105680777244906</v>
      </c>
      <c r="AO36" s="1">
        <f t="shared" si="47"/>
        <v>6.1106244148177202</v>
      </c>
      <c r="AP36" s="1">
        <f t="shared" si="47"/>
        <v>6.1107920978663897</v>
      </c>
      <c r="AQ36" s="1">
        <f t="shared" si="47"/>
        <v>6.1112911646826076</v>
      </c>
      <c r="AR36" s="1">
        <f t="shared" si="47"/>
        <v>6.1127762574109612</v>
      </c>
      <c r="AS36" s="1">
        <f t="shared" si="47"/>
        <v>6.1171932756201679</v>
      </c>
      <c r="AT36" s="1">
        <f t="shared" si="47"/>
        <v>6.1303115935222863</v>
      </c>
      <c r="AU36" s="1">
        <f t="shared" si="25"/>
        <v>6.1691255352072858</v>
      </c>
      <c r="AW36" s="1">
        <v>12000</v>
      </c>
      <c r="AX36" s="1">
        <f t="shared" si="26"/>
        <v>-8.0882272854353982E-2</v>
      </c>
      <c r="AY36" s="1">
        <f t="shared" si="27"/>
        <v>-8.6455163145931449E-2</v>
      </c>
      <c r="AZ36" s="1">
        <f t="shared" si="28"/>
        <v>5.5728902915774632E-3</v>
      </c>
      <c r="BA36" s="1">
        <f t="shared" si="29"/>
        <v>1.2710117649877868</v>
      </c>
      <c r="BB36" s="1">
        <f t="shared" si="30"/>
        <v>0.27575493086037683</v>
      </c>
      <c r="BC36" s="1">
        <f t="shared" si="31"/>
        <v>-0.6523205057433118</v>
      </c>
      <c r="BD36" s="1">
        <f t="shared" si="32"/>
        <v>-0.33824024277497805</v>
      </c>
      <c r="BE36" s="1">
        <f t="shared" si="33"/>
        <v>5.817577405389299</v>
      </c>
      <c r="BF36" s="1">
        <f t="shared" si="34"/>
        <v>5.8176670926982395</v>
      </c>
      <c r="BG36" s="1">
        <f t="shared" si="35"/>
        <v>5.8179613747168046</v>
      </c>
      <c r="BH36" s="1">
        <f t="shared" si="36"/>
        <v>5.8189266678930984</v>
      </c>
      <c r="BI36" s="1">
        <f t="shared" si="37"/>
        <v>5.8220897219297463</v>
      </c>
      <c r="BJ36" s="1">
        <f t="shared" si="38"/>
        <v>5.8324198712345163</v>
      </c>
      <c r="BK36" s="1">
        <f t="shared" si="39"/>
        <v>5.8658083913144337</v>
      </c>
      <c r="BL36" s="1">
        <f t="shared" si="40"/>
        <v>5.9706626465292993</v>
      </c>
    </row>
    <row r="37" spans="1:64" ht="12.95" customHeight="1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3"/>
        <v>13709.691364607077</v>
      </c>
      <c r="F37" s="105">
        <f t="shared" si="51"/>
        <v>13710</v>
      </c>
      <c r="G37" s="1">
        <f t="shared" si="15"/>
        <v>-0.10709000000497326</v>
      </c>
      <c r="I37" s="1">
        <f t="shared" si="48"/>
        <v>-0.10709000000497326</v>
      </c>
      <c r="P37" s="1">
        <f t="shared" si="16"/>
        <v>-9.0599258918789241E-2</v>
      </c>
      <c r="Q37" s="271">
        <f t="shared" si="17"/>
        <v>34854.856</v>
      </c>
      <c r="S37" s="2">
        <f t="shared" si="49"/>
        <v>0.03</v>
      </c>
      <c r="W37" s="1">
        <f t="shared" si="50"/>
        <v>-8.966516965582072E-2</v>
      </c>
      <c r="Z37" s="1">
        <f t="shared" si="41"/>
        <v>13710</v>
      </c>
      <c r="AA37" s="1">
        <f t="shared" si="42"/>
        <v>-0.10802408926794178</v>
      </c>
      <c r="AB37" s="1">
        <f t="shared" si="43"/>
        <v>-8.966516965582072E-2</v>
      </c>
      <c r="AC37" s="1">
        <f t="shared" si="44"/>
        <v>-1.6490741086184021E-2</v>
      </c>
      <c r="AD37" s="1">
        <f t="shared" si="45"/>
        <v>8.7252275119307476E-7</v>
      </c>
      <c r="AE37" s="1">
        <f t="shared" si="46"/>
        <v>2.6175682535792243E-8</v>
      </c>
      <c r="AG37" s="2"/>
      <c r="AH37" s="1">
        <f t="shared" si="18"/>
        <v>-1.7424830349152539E-2</v>
      </c>
      <c r="AI37" s="1">
        <f t="shared" si="19"/>
        <v>1.3310962126003498</v>
      </c>
      <c r="AJ37" s="1">
        <f t="shared" si="20"/>
        <v>-0.13057158661368973</v>
      </c>
      <c r="AK37" s="1">
        <f t="shared" si="21"/>
        <v>-8.1726977197318043E-2</v>
      </c>
      <c r="AL37" s="1">
        <f t="shared" si="22"/>
        <v>-0.24200002988995081</v>
      </c>
      <c r="AM37" s="1">
        <f t="shared" si="23"/>
        <v>-0.12159401443930568</v>
      </c>
      <c r="AN37" s="1">
        <f t="shared" si="47"/>
        <v>6.1131240098206368</v>
      </c>
      <c r="AO37" s="1">
        <f t="shared" si="47"/>
        <v>6.1131796444816464</v>
      </c>
      <c r="AP37" s="1">
        <f t="shared" si="47"/>
        <v>6.113345163686275</v>
      </c>
      <c r="AQ37" s="1">
        <f t="shared" si="47"/>
        <v>6.1138375736708808</v>
      </c>
      <c r="AR37" s="1">
        <f t="shared" si="47"/>
        <v>6.1153022200676679</v>
      </c>
      <c r="AS37" s="1">
        <f t="shared" si="47"/>
        <v>6.1196565949627137</v>
      </c>
      <c r="AT37" s="1">
        <f t="shared" si="47"/>
        <v>6.1325839769602322</v>
      </c>
      <c r="AU37" s="1">
        <f t="shared" si="25"/>
        <v>6.1708227996636884</v>
      </c>
      <c r="AW37" s="1">
        <v>12500</v>
      </c>
      <c r="AX37" s="1">
        <f t="shared" si="26"/>
        <v>-8.8662989380189766E-2</v>
      </c>
      <c r="AY37" s="1">
        <f t="shared" si="27"/>
        <v>-8.7588363726474924E-2</v>
      </c>
      <c r="AZ37" s="1">
        <f t="shared" si="28"/>
        <v>-1.0746256537148436E-3</v>
      </c>
      <c r="BA37" s="1">
        <f t="shared" si="29"/>
        <v>1.2931252930000414</v>
      </c>
      <c r="BB37" s="1">
        <f t="shared" si="30"/>
        <v>0.16279334826580796</v>
      </c>
      <c r="BC37" s="1">
        <f t="shared" si="31"/>
        <v>-0.53646662064027328</v>
      </c>
      <c r="BD37" s="1">
        <f t="shared" si="32"/>
        <v>-0.27485705403093014</v>
      </c>
      <c r="BE37" s="1">
        <f t="shared" si="33"/>
        <v>5.9025061254402864</v>
      </c>
      <c r="BF37" s="1">
        <f t="shared" si="34"/>
        <v>5.9025963865676978</v>
      </c>
      <c r="BG37" s="1">
        <f t="shared" si="35"/>
        <v>5.9028814371966698</v>
      </c>
      <c r="BH37" s="1">
        <f t="shared" si="36"/>
        <v>5.9037814329104998</v>
      </c>
      <c r="BI37" s="1">
        <f t="shared" si="37"/>
        <v>5.906620892544411</v>
      </c>
      <c r="BJ37" s="1">
        <f t="shared" si="38"/>
        <v>5.9155585865980038</v>
      </c>
      <c r="BK37" s="1">
        <f t="shared" si="39"/>
        <v>5.943496086151419</v>
      </c>
      <c r="BL37" s="1">
        <f t="shared" si="40"/>
        <v>6.0291890070949101</v>
      </c>
    </row>
    <row r="38" spans="1:64" ht="12.95" customHeight="1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3"/>
        <v>13712.723248381031</v>
      </c>
      <c r="F38" s="105">
        <f t="shared" si="51"/>
        <v>13713</v>
      </c>
      <c r="G38" s="1">
        <f t="shared" si="15"/>
        <v>-9.6026999999594409E-2</v>
      </c>
      <c r="I38" s="1">
        <f t="shared" si="48"/>
        <v>-9.6026999999594409E-2</v>
      </c>
      <c r="P38" s="1">
        <f t="shared" si="16"/>
        <v>-9.0607196256285216E-2</v>
      </c>
      <c r="Q38" s="271">
        <f t="shared" si="17"/>
        <v>34855.908000000003</v>
      </c>
      <c r="S38" s="2">
        <f t="shared" si="49"/>
        <v>0.03</v>
      </c>
      <c r="W38" s="1">
        <f t="shared" si="50"/>
        <v>-7.8561783930569409E-2</v>
      </c>
      <c r="Z38" s="1">
        <f t="shared" si="41"/>
        <v>13713</v>
      </c>
      <c r="AA38" s="1">
        <f t="shared" si="42"/>
        <v>-0.10807241232531022</v>
      </c>
      <c r="AB38" s="1">
        <f t="shared" si="43"/>
        <v>-7.8561783930569409E-2</v>
      </c>
      <c r="AC38" s="1">
        <f t="shared" si="44"/>
        <v>-5.4198037433091928E-3</v>
      </c>
      <c r="AD38" s="1">
        <f t="shared" si="45"/>
        <v>1.4509195809650629E-4</v>
      </c>
      <c r="AE38" s="1">
        <f t="shared" si="46"/>
        <v>4.3527587428951882E-6</v>
      </c>
      <c r="AG38" s="2"/>
      <c r="AH38" s="1">
        <f t="shared" si="18"/>
        <v>-1.7465216069024996E-2</v>
      </c>
      <c r="AI38" s="1">
        <f t="shared" si="19"/>
        <v>1.3311573257575144</v>
      </c>
      <c r="AJ38" s="1">
        <f t="shared" si="20"/>
        <v>-0.13131404675212069</v>
      </c>
      <c r="AK38" s="1">
        <f t="shared" si="21"/>
        <v>-8.1478993594903779E-2</v>
      </c>
      <c r="AL38" s="1">
        <f t="shared" si="22"/>
        <v>-0.24125112157474951</v>
      </c>
      <c r="AM38" s="1">
        <f t="shared" si="23"/>
        <v>-0.12121404122085874</v>
      </c>
      <c r="AN38" s="1">
        <f t="shared" si="47"/>
        <v>6.1136528941202375</v>
      </c>
      <c r="AO38" s="1">
        <f t="shared" si="47"/>
        <v>6.1137083827242442</v>
      </c>
      <c r="AP38" s="1">
        <f t="shared" si="47"/>
        <v>6.1138734524476686</v>
      </c>
      <c r="AQ38" s="1">
        <f t="shared" si="47"/>
        <v>6.1143644809581099</v>
      </c>
      <c r="AR38" s="1">
        <f t="shared" si="47"/>
        <v>6.1158248879701613</v>
      </c>
      <c r="AS38" s="1">
        <f t="shared" si="47"/>
        <v>6.1201662850137355</v>
      </c>
      <c r="AT38" s="1">
        <f t="shared" si="47"/>
        <v>6.1330541390654059</v>
      </c>
      <c r="AU38" s="1">
        <f t="shared" si="25"/>
        <v>6.1711739578270821</v>
      </c>
      <c r="AW38" s="1">
        <v>13000</v>
      </c>
      <c r="AX38" s="1">
        <f t="shared" si="26"/>
        <v>-9.6606180948180451E-2</v>
      </c>
      <c r="AY38" s="1">
        <f t="shared" si="27"/>
        <v>-8.8786459620777788E-2</v>
      </c>
      <c r="AZ38" s="1">
        <f t="shared" si="28"/>
        <v>-7.8197213274026622E-3</v>
      </c>
      <c r="BA38" s="1">
        <f t="shared" si="29"/>
        <v>1.3118249036017833</v>
      </c>
      <c r="BB38" s="1">
        <f t="shared" si="30"/>
        <v>4.3931708544527007E-2</v>
      </c>
      <c r="BC38" s="1">
        <f t="shared" si="31"/>
        <v>-0.41689136218903639</v>
      </c>
      <c r="BD38" s="1">
        <f t="shared" si="32"/>
        <v>-0.21151805007272426</v>
      </c>
      <c r="BE38" s="1">
        <f t="shared" si="33"/>
        <v>5.9887861945289913</v>
      </c>
      <c r="BF38" s="1">
        <f t="shared" si="34"/>
        <v>5.9888684094851046</v>
      </c>
      <c r="BG38" s="1">
        <f t="shared" si="35"/>
        <v>5.9891203075034527</v>
      </c>
      <c r="BH38" s="1">
        <f t="shared" si="36"/>
        <v>5.9898919771219825</v>
      </c>
      <c r="BI38" s="1">
        <f t="shared" si="37"/>
        <v>5.9922548093222607</v>
      </c>
      <c r="BJ38" s="1">
        <f t="shared" si="38"/>
        <v>5.9994794222830725</v>
      </c>
      <c r="BK38" s="1">
        <f t="shared" si="39"/>
        <v>6.021477224163462</v>
      </c>
      <c r="BL38" s="1">
        <f t="shared" si="40"/>
        <v>6.0877153676605209</v>
      </c>
    </row>
    <row r="39" spans="1:64" ht="12.95" customHeight="1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3"/>
        <v>13721.242495943559</v>
      </c>
      <c r="F39" s="105">
        <f t="shared" si="51"/>
        <v>13721.5</v>
      </c>
      <c r="G39" s="1">
        <f t="shared" si="15"/>
        <v>-8.9348499997868203E-2</v>
      </c>
      <c r="I39" s="1">
        <f t="shared" si="48"/>
        <v>-8.9348499997868203E-2</v>
      </c>
      <c r="P39" s="1">
        <f t="shared" si="16"/>
        <v>-9.0629698066224326E-2</v>
      </c>
      <c r="Q39" s="271">
        <f t="shared" si="17"/>
        <v>34858.864000000001</v>
      </c>
      <c r="S39" s="2">
        <f t="shared" si="49"/>
        <v>0.03</v>
      </c>
      <c r="W39" s="1">
        <f t="shared" si="50"/>
        <v>-7.1768874318861864E-2</v>
      </c>
      <c r="Z39" s="1">
        <f t="shared" si="41"/>
        <v>13721.5</v>
      </c>
      <c r="AA39" s="1">
        <f t="shared" si="42"/>
        <v>-0.10820932374523065</v>
      </c>
      <c r="AB39" s="1">
        <f t="shared" si="43"/>
        <v>-7.1768874318861864E-2</v>
      </c>
      <c r="AC39" s="1">
        <f t="shared" si="44"/>
        <v>1.2811980683561236E-3</v>
      </c>
      <c r="AD39" s="1">
        <f t="shared" si="45"/>
        <v>3.5573067242907126E-4</v>
      </c>
      <c r="AE39" s="1">
        <f t="shared" si="46"/>
        <v>1.0671920172872137E-5</v>
      </c>
      <c r="AG39" s="2"/>
      <c r="AH39" s="1">
        <f t="shared" si="18"/>
        <v>-1.7579625679006332E-2</v>
      </c>
      <c r="AI39" s="1">
        <f t="shared" si="19"/>
        <v>1.3313295009267148</v>
      </c>
      <c r="AJ39" s="1">
        <f t="shared" si="20"/>
        <v>-0.13341765026242947</v>
      </c>
      <c r="AK39" s="1">
        <f t="shared" si="21"/>
        <v>-8.0776002722102405E-2</v>
      </c>
      <c r="AL39" s="1">
        <f t="shared" si="22"/>
        <v>-0.23912884357426401</v>
      </c>
      <c r="AM39" s="1">
        <f t="shared" si="23"/>
        <v>-0.12013744914355862</v>
      </c>
      <c r="AN39" s="1">
        <f t="shared" si="47"/>
        <v>6.1151515302710084</v>
      </c>
      <c r="AO39" s="1">
        <f t="shared" si="47"/>
        <v>6.115206603703645</v>
      </c>
      <c r="AP39" s="1">
        <f t="shared" si="47"/>
        <v>6.1153703965889568</v>
      </c>
      <c r="AQ39" s="1">
        <f t="shared" si="47"/>
        <v>6.1158575031639328</v>
      </c>
      <c r="AR39" s="1">
        <f t="shared" si="47"/>
        <v>6.1173058817607462</v>
      </c>
      <c r="AS39" s="1">
        <f t="shared" si="47"/>
        <v>6.1216104765331298</v>
      </c>
      <c r="AT39" s="1">
        <f t="shared" si="47"/>
        <v>6.1343862905084103</v>
      </c>
      <c r="AU39" s="1">
        <f t="shared" si="25"/>
        <v>6.1721689059566973</v>
      </c>
      <c r="AW39" s="1">
        <v>13500</v>
      </c>
      <c r="AX39" s="1">
        <f t="shared" si="26"/>
        <v>-0.10464074836558196</v>
      </c>
      <c r="AY39" s="1">
        <f t="shared" si="27"/>
        <v>-9.0049450828840055E-2</v>
      </c>
      <c r="AZ39" s="1">
        <f t="shared" si="28"/>
        <v>-1.4591297536741909E-2</v>
      </c>
      <c r="BA39" s="1">
        <f t="shared" si="29"/>
        <v>1.3263768842578263</v>
      </c>
      <c r="BB39" s="1">
        <f t="shared" si="30"/>
        <v>-7.8622516981565652E-2</v>
      </c>
      <c r="BC39" s="1">
        <f t="shared" si="31"/>
        <v>-0.29424176604501046</v>
      </c>
      <c r="BD39" s="1">
        <f t="shared" si="32"/>
        <v>-0.14819160944724652</v>
      </c>
      <c r="BE39" s="1">
        <f t="shared" si="33"/>
        <v>6.0761662040431013</v>
      </c>
      <c r="BF39" s="1">
        <f t="shared" si="34"/>
        <v>6.0762314151063332</v>
      </c>
      <c r="BG39" s="1">
        <f t="shared" si="35"/>
        <v>6.076426796230435</v>
      </c>
      <c r="BH39" s="1">
        <f t="shared" si="36"/>
        <v>6.0770121364810539</v>
      </c>
      <c r="BI39" s="1">
        <f t="shared" si="37"/>
        <v>6.0787653232068521</v>
      </c>
      <c r="BJ39" s="1">
        <f t="shared" si="38"/>
        <v>6.0840126080216868</v>
      </c>
      <c r="BK39" s="1">
        <f t="shared" si="39"/>
        <v>6.0996851852423779</v>
      </c>
      <c r="BL39" s="1">
        <f t="shared" si="40"/>
        <v>6.1462417282261317</v>
      </c>
    </row>
    <row r="40" spans="1:64" ht="12.95" customHeight="1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3"/>
        <v>13735.701584245733</v>
      </c>
      <c r="F40" s="105">
        <f t="shared" si="51"/>
        <v>13736</v>
      </c>
      <c r="G40" s="1">
        <f t="shared" si="15"/>
        <v>-0.10354399999778252</v>
      </c>
      <c r="I40" s="1">
        <f t="shared" si="48"/>
        <v>-0.10354399999778252</v>
      </c>
      <c r="O40" s="1">
        <f t="shared" ref="O40:O71" ca="1" si="52">+C$11+C$12*$F40</f>
        <v>-0.19427181500513521</v>
      </c>
      <c r="P40" s="1">
        <f t="shared" si="16"/>
        <v>-9.0668126791882936E-2</v>
      </c>
      <c r="Q40" s="271">
        <f t="shared" si="17"/>
        <v>34863.881000000001</v>
      </c>
      <c r="S40" s="2">
        <f t="shared" si="49"/>
        <v>0.03</v>
      </c>
      <c r="W40" s="1">
        <f t="shared" si="50"/>
        <v>-8.5769262538853502E-2</v>
      </c>
      <c r="Z40" s="1">
        <f t="shared" si="41"/>
        <v>13736</v>
      </c>
      <c r="AA40" s="1">
        <f t="shared" si="42"/>
        <v>-0.10844286425081195</v>
      </c>
      <c r="AB40" s="1">
        <f t="shared" si="43"/>
        <v>-8.5769262538853502E-2</v>
      </c>
      <c r="AC40" s="1">
        <f t="shared" si="44"/>
        <v>-1.2875873205899585E-2</v>
      </c>
      <c r="AD40" s="1">
        <f t="shared" si="45"/>
        <v>2.3998870969609629E-5</v>
      </c>
      <c r="AE40" s="1">
        <f t="shared" si="46"/>
        <v>7.1996612908828883E-7</v>
      </c>
      <c r="AG40" s="2"/>
      <c r="AH40" s="1">
        <f t="shared" si="18"/>
        <v>-1.7774737458929019E-2</v>
      </c>
      <c r="AI40" s="1">
        <f t="shared" si="19"/>
        <v>1.3316198667626029</v>
      </c>
      <c r="AJ40" s="1">
        <f t="shared" si="20"/>
        <v>-0.13700600193629806</v>
      </c>
      <c r="AK40" s="1">
        <f t="shared" si="21"/>
        <v>-7.9575528703618753E-2</v>
      </c>
      <c r="AL40" s="1">
        <f t="shared" si="22"/>
        <v>-0.23550723153308481</v>
      </c>
      <c r="AM40" s="1">
        <f t="shared" si="23"/>
        <v>-0.11830090527227947</v>
      </c>
      <c r="AN40" s="1">
        <f t="shared" si="47"/>
        <v>6.117708469110279</v>
      </c>
      <c r="AO40" s="1">
        <f t="shared" si="47"/>
        <v>6.1177628297575177</v>
      </c>
      <c r="AP40" s="1">
        <f t="shared" si="47"/>
        <v>6.1179244333019334</v>
      </c>
      <c r="AQ40" s="1">
        <f t="shared" si="47"/>
        <v>6.1184048232475714</v>
      </c>
      <c r="AR40" s="1">
        <f t="shared" si="47"/>
        <v>6.1198326258433324</v>
      </c>
      <c r="AS40" s="1">
        <f t="shared" si="47"/>
        <v>6.1240743330648488</v>
      </c>
      <c r="AT40" s="1">
        <f t="shared" si="47"/>
        <v>6.136658870287059</v>
      </c>
      <c r="AU40" s="1">
        <f t="shared" si="25"/>
        <v>6.1738661704130999</v>
      </c>
      <c r="AW40" s="1">
        <v>14000</v>
      </c>
      <c r="AX40" s="1">
        <f t="shared" si="26"/>
        <v>-0.11268949344433371</v>
      </c>
      <c r="AY40" s="1">
        <f t="shared" si="27"/>
        <v>-9.1377337350661697E-2</v>
      </c>
      <c r="AZ40" s="1">
        <f t="shared" si="28"/>
        <v>-2.131215609367201E-2</v>
      </c>
      <c r="BA40" s="1">
        <f t="shared" si="29"/>
        <v>1.336156883261379</v>
      </c>
      <c r="BB40" s="1">
        <f t="shared" si="30"/>
        <v>-0.20222268774963378</v>
      </c>
      <c r="BC40" s="1">
        <f t="shared" si="31"/>
        <v>-0.16931854063047708</v>
      </c>
      <c r="BD40" s="1">
        <f t="shared" si="32"/>
        <v>-8.4862108262898042E-2</v>
      </c>
      <c r="BE40" s="1">
        <f t="shared" si="33"/>
        <v>6.1643503939558535</v>
      </c>
      <c r="BF40" s="1">
        <f t="shared" si="34"/>
        <v>6.164390853754484</v>
      </c>
      <c r="BG40" s="1">
        <f t="shared" si="35"/>
        <v>6.1645103336783649</v>
      </c>
      <c r="BH40" s="1">
        <f t="shared" si="36"/>
        <v>6.1648631542806509</v>
      </c>
      <c r="BI40" s="1">
        <f t="shared" si="37"/>
        <v>6.1659049366584409</v>
      </c>
      <c r="BJ40" s="1">
        <f t="shared" si="38"/>
        <v>6.1689802923576602</v>
      </c>
      <c r="BK40" s="1">
        <f t="shared" si="39"/>
        <v>6.1780525725567683</v>
      </c>
      <c r="BL40" s="1">
        <f t="shared" si="40"/>
        <v>6.2047680887917425</v>
      </c>
    </row>
    <row r="41" spans="1:64" ht="12.95" customHeight="1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3"/>
        <v>13758.685684148029</v>
      </c>
      <c r="F41" s="105">
        <f t="shared" si="51"/>
        <v>13759</v>
      </c>
      <c r="G41" s="1">
        <f t="shared" si="15"/>
        <v>-0.10906100000283914</v>
      </c>
      <c r="I41" s="1">
        <f t="shared" si="48"/>
        <v>-0.10906100000283914</v>
      </c>
      <c r="O41" s="1">
        <f t="shared" ca="1" si="52"/>
        <v>-0.19430065240267264</v>
      </c>
      <c r="P41" s="1">
        <f t="shared" si="16"/>
        <v>-9.0729194645964573E-2</v>
      </c>
      <c r="Q41" s="271">
        <f t="shared" si="17"/>
        <v>34871.856</v>
      </c>
      <c r="S41" s="2">
        <f t="shared" si="49"/>
        <v>0.03</v>
      </c>
      <c r="W41" s="1">
        <f t="shared" si="50"/>
        <v>-9.0976928007891714E-2</v>
      </c>
      <c r="Z41" s="1">
        <f t="shared" si="41"/>
        <v>13759</v>
      </c>
      <c r="AA41" s="1">
        <f t="shared" si="42"/>
        <v>-0.108813266640912</v>
      </c>
      <c r="AB41" s="1">
        <f t="shared" si="43"/>
        <v>-9.0976928007891714E-2</v>
      </c>
      <c r="AC41" s="1">
        <f t="shared" si="44"/>
        <v>-1.8331805356874564E-2</v>
      </c>
      <c r="AD41" s="1">
        <f t="shared" si="45"/>
        <v>6.1371818611723836E-8</v>
      </c>
      <c r="AE41" s="1">
        <f t="shared" si="46"/>
        <v>1.8411545583517151E-9</v>
      </c>
      <c r="AG41" s="2"/>
      <c r="AH41" s="1">
        <f t="shared" si="18"/>
        <v>-1.8084071994947427E-2</v>
      </c>
      <c r="AI41" s="1">
        <f t="shared" si="19"/>
        <v>1.3320717724390896</v>
      </c>
      <c r="AJ41" s="1">
        <f t="shared" si="20"/>
        <v>-0.14269733054985656</v>
      </c>
      <c r="AK41" s="1">
        <f t="shared" si="21"/>
        <v>-7.7668132134540172E-2</v>
      </c>
      <c r="AL41" s="1">
        <f t="shared" si="22"/>
        <v>-0.22975940767900671</v>
      </c>
      <c r="AM41" s="1">
        <f t="shared" si="23"/>
        <v>-0.1153877550595306</v>
      </c>
      <c r="AN41" s="1">
        <f t="shared" ref="AN41:AT50" si="53">$AU41+$AB$7*SIN(AO41)</f>
        <v>6.1217654283950056</v>
      </c>
      <c r="AO41" s="1">
        <f t="shared" si="53"/>
        <v>6.1218186467875766</v>
      </c>
      <c r="AP41" s="1">
        <f t="shared" si="53"/>
        <v>6.1219767489791064</v>
      </c>
      <c r="AQ41" s="1">
        <f t="shared" si="53"/>
        <v>6.1224464179546541</v>
      </c>
      <c r="AR41" s="1">
        <f t="shared" si="53"/>
        <v>6.1238414376291361</v>
      </c>
      <c r="AS41" s="1">
        <f t="shared" si="53"/>
        <v>6.1279831191465464</v>
      </c>
      <c r="AT41" s="1">
        <f t="shared" si="53"/>
        <v>6.1402638711873836</v>
      </c>
      <c r="AU41" s="1">
        <f t="shared" si="25"/>
        <v>6.1765583829991186</v>
      </c>
      <c r="AW41" s="1">
        <v>14500</v>
      </c>
      <c r="AX41" s="1">
        <f t="shared" si="26"/>
        <v>-0.12067217825380444</v>
      </c>
      <c r="AY41" s="1">
        <f t="shared" si="27"/>
        <v>-9.2770119186242728E-2</v>
      </c>
      <c r="AZ41" s="1">
        <f t="shared" si="28"/>
        <v>-2.790205906756172E-2</v>
      </c>
      <c r="BA41" s="1">
        <f t="shared" si="29"/>
        <v>1.340717814464615</v>
      </c>
      <c r="BB41" s="1">
        <f t="shared" si="30"/>
        <v>-0.32394811606773971</v>
      </c>
      <c r="BC41" s="1">
        <f t="shared" si="31"/>
        <v>-4.304583396893015E-2</v>
      </c>
      <c r="BD41" s="1">
        <f t="shared" si="32"/>
        <v>-2.1526240996725524E-2</v>
      </c>
      <c r="BE41" s="1">
        <f t="shared" si="33"/>
        <v>6.2530082435059215</v>
      </c>
      <c r="BF41" s="1">
        <f t="shared" si="34"/>
        <v>6.253018888452436</v>
      </c>
      <c r="BG41" s="1">
        <f t="shared" si="35"/>
        <v>6.2530501164105825</v>
      </c>
      <c r="BH41" s="1">
        <f t="shared" si="36"/>
        <v>6.2531417264120384</v>
      </c>
      <c r="BI41" s="1">
        <f t="shared" si="37"/>
        <v>6.2534104710726313</v>
      </c>
      <c r="BJ41" s="1">
        <f t="shared" si="38"/>
        <v>6.2541988409133005</v>
      </c>
      <c r="BK41" s="1">
        <f t="shared" si="39"/>
        <v>6.256511443342851</v>
      </c>
      <c r="BL41" s="1">
        <f t="shared" si="40"/>
        <v>6.2632944493573532</v>
      </c>
    </row>
    <row r="42" spans="1:64" ht="12.95" customHeight="1">
      <c r="A42" s="4" t="s">
        <v>136</v>
      </c>
      <c r="B42" s="102"/>
      <c r="C42" s="101">
        <v>50213.377999999997</v>
      </c>
      <c r="D42" s="101">
        <v>1.6E-2</v>
      </c>
      <c r="E42" s="1">
        <f t="shared" si="13"/>
        <v>14689.641159839633</v>
      </c>
      <c r="F42" s="105">
        <f t="shared" si="51"/>
        <v>14690</v>
      </c>
      <c r="G42" s="1">
        <f t="shared" si="15"/>
        <v>-0.1245100000014645</v>
      </c>
      <c r="I42" s="1">
        <f t="shared" si="48"/>
        <v>-0.1245100000014645</v>
      </c>
      <c r="O42" s="1">
        <f t="shared" ca="1" si="52"/>
        <v>-0.19546794010299195</v>
      </c>
      <c r="P42" s="1">
        <f t="shared" si="16"/>
        <v>-9.3316391835031237E-2</v>
      </c>
      <c r="Q42" s="271">
        <f t="shared" si="17"/>
        <v>35194.877999999997</v>
      </c>
      <c r="S42" s="2">
        <f t="shared" si="49"/>
        <v>0.03</v>
      </c>
      <c r="W42" s="1">
        <f t="shared" si="50"/>
        <v>-9.4154784038861017E-2</v>
      </c>
      <c r="Z42" s="1">
        <f t="shared" si="41"/>
        <v>14690</v>
      </c>
      <c r="AA42" s="1">
        <f t="shared" si="42"/>
        <v>-0.12367160779763473</v>
      </c>
      <c r="AB42" s="1">
        <f t="shared" si="43"/>
        <v>-9.4154784038861017E-2</v>
      </c>
      <c r="AC42" s="1">
        <f t="shared" si="44"/>
        <v>-3.1193608166433268E-2</v>
      </c>
      <c r="AD42" s="1">
        <f t="shared" si="45"/>
        <v>7.0290148744255499E-7</v>
      </c>
      <c r="AE42" s="1">
        <f t="shared" si="46"/>
        <v>2.108704462327665E-8</v>
      </c>
      <c r="AG42" s="2"/>
      <c r="AH42" s="1">
        <f t="shared" si="18"/>
        <v>-3.0355215962603484E-2</v>
      </c>
      <c r="AI42" s="1">
        <f t="shared" si="19"/>
        <v>1.3410293154498913</v>
      </c>
      <c r="AJ42" s="1">
        <f t="shared" si="20"/>
        <v>-0.36909038706059272</v>
      </c>
      <c r="AK42" s="1">
        <f t="shared" si="21"/>
        <v>1.7340138077810078E-3</v>
      </c>
      <c r="AL42" s="1">
        <f t="shared" si="22"/>
        <v>5.084603539737039E-3</v>
      </c>
      <c r="AM42" s="1">
        <f t="shared" si="23"/>
        <v>2.5423072471009063E-3</v>
      </c>
      <c r="AN42" s="1">
        <f t="shared" si="53"/>
        <v>6.2867495666833104</v>
      </c>
      <c r="AO42" s="1">
        <f t="shared" si="53"/>
        <v>6.2867483063700167</v>
      </c>
      <c r="AP42" s="1">
        <f t="shared" si="53"/>
        <v>6.2867446107786495</v>
      </c>
      <c r="AQ42" s="1">
        <f t="shared" si="53"/>
        <v>6.2867337742705667</v>
      </c>
      <c r="AR42" s="1">
        <f t="shared" si="53"/>
        <v>6.2867019985987156</v>
      </c>
      <c r="AS42" s="1">
        <f t="shared" si="53"/>
        <v>6.2866088234639514</v>
      </c>
      <c r="AT42" s="1">
        <f t="shared" si="53"/>
        <v>6.2863356081428199</v>
      </c>
      <c r="AU42" s="1">
        <f t="shared" si="25"/>
        <v>6.285534466372285</v>
      </c>
      <c r="AW42" s="1">
        <v>15000</v>
      </c>
      <c r="AX42" s="1">
        <f t="shared" si="26"/>
        <v>-0.12850915850049585</v>
      </c>
      <c r="AY42" s="1">
        <f t="shared" si="27"/>
        <v>-9.4227796335583147E-2</v>
      </c>
      <c r="AZ42" s="1">
        <f t="shared" si="28"/>
        <v>-3.4281362164912711E-2</v>
      </c>
      <c r="BA42" s="1">
        <f t="shared" si="29"/>
        <v>1.3398433968999477</v>
      </c>
      <c r="BB42" s="1">
        <f t="shared" si="30"/>
        <v>-0.44082753075078335</v>
      </c>
      <c r="BC42" s="1">
        <f t="shared" si="31"/>
        <v>8.3574900375616601E-2</v>
      </c>
      <c r="BD42" s="1">
        <f t="shared" si="32"/>
        <v>4.1811790145217666E-2</v>
      </c>
      <c r="BE42" s="1">
        <f t="shared" si="33"/>
        <v>6.3417878131629992</v>
      </c>
      <c r="BF42" s="1">
        <f t="shared" si="34"/>
        <v>6.3417672802689502</v>
      </c>
      <c r="BG42" s="1">
        <f t="shared" si="35"/>
        <v>6.3417069691044547</v>
      </c>
      <c r="BH42" s="1">
        <f t="shared" si="36"/>
        <v>6.3415298186614617</v>
      </c>
      <c r="BI42" s="1">
        <f t="shared" si="37"/>
        <v>6.3410094897685472</v>
      </c>
      <c r="BJ42" s="1">
        <f t="shared" si="38"/>
        <v>6.339481262163404</v>
      </c>
      <c r="BK42" s="1">
        <f t="shared" si="39"/>
        <v>6.334993541564752</v>
      </c>
      <c r="BL42" s="1">
        <f t="shared" si="40"/>
        <v>6.321820809922964</v>
      </c>
    </row>
    <row r="43" spans="1:64" ht="12.95" customHeight="1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3"/>
        <v>14704.09736612302</v>
      </c>
      <c r="F43" s="105">
        <f t="shared" si="51"/>
        <v>14704.5</v>
      </c>
      <c r="G43" s="1">
        <f t="shared" si="15"/>
        <v>-0.13970549999794457</v>
      </c>
      <c r="I43" s="1">
        <f t="shared" si="48"/>
        <v>-0.13970549999794457</v>
      </c>
      <c r="O43" s="1">
        <f t="shared" ca="1" si="52"/>
        <v>-0.19548612020143946</v>
      </c>
      <c r="P43" s="1">
        <f t="shared" si="16"/>
        <v>-9.3358465925149653E-2</v>
      </c>
      <c r="Q43" s="271">
        <f t="shared" si="17"/>
        <v>35199.894</v>
      </c>
      <c r="S43" s="2">
        <f t="shared" si="49"/>
        <v>0.03</v>
      </c>
      <c r="W43" s="1">
        <f t="shared" si="50"/>
        <v>-0.10916444172881044</v>
      </c>
      <c r="Z43" s="1">
        <f t="shared" si="41"/>
        <v>14704.5</v>
      </c>
      <c r="AA43" s="1">
        <f t="shared" si="42"/>
        <v>-0.12389952419428378</v>
      </c>
      <c r="AB43" s="1">
        <f t="shared" si="43"/>
        <v>-0.10916444172881044</v>
      </c>
      <c r="AC43" s="1">
        <f t="shared" si="44"/>
        <v>-4.6347034072794918E-2</v>
      </c>
      <c r="AD43" s="1">
        <f t="shared" si="45"/>
        <v>2.4982887110591039E-4</v>
      </c>
      <c r="AE43" s="1">
        <f t="shared" si="46"/>
        <v>7.4948661331773118E-6</v>
      </c>
      <c r="AG43" s="2"/>
      <c r="AH43" s="1">
        <f t="shared" si="18"/>
        <v>-3.0541058269134128E-2</v>
      </c>
      <c r="AI43" s="1">
        <f t="shared" si="19"/>
        <v>1.3410206442952504</v>
      </c>
      <c r="AJ43" s="1">
        <f t="shared" si="20"/>
        <v>-0.37250209198154188</v>
      </c>
      <c r="AK43" s="1">
        <f t="shared" si="21"/>
        <v>2.9867983794304412E-3</v>
      </c>
      <c r="AL43" s="1">
        <f t="shared" si="22"/>
        <v>8.7581853495955521E-3</v>
      </c>
      <c r="AM43" s="1">
        <f t="shared" si="23"/>
        <v>4.3791206668336068E-3</v>
      </c>
      <c r="AN43" s="1">
        <f t="shared" si="53"/>
        <v>6.2893247263902436</v>
      </c>
      <c r="AO43" s="1">
        <f t="shared" si="53"/>
        <v>6.2893225556518946</v>
      </c>
      <c r="AP43" s="1">
        <f t="shared" si="53"/>
        <v>6.2893161903600276</v>
      </c>
      <c r="AQ43" s="1">
        <f t="shared" si="53"/>
        <v>6.2892975253111256</v>
      </c>
      <c r="AR43" s="1">
        <f t="shared" si="53"/>
        <v>6.289242793496804</v>
      </c>
      <c r="AS43" s="1">
        <f t="shared" si="53"/>
        <v>6.2890823026471292</v>
      </c>
      <c r="AT43" s="1">
        <f t="shared" si="53"/>
        <v>6.2886116939881775</v>
      </c>
      <c r="AU43" s="1">
        <f t="shared" si="25"/>
        <v>6.2872317308286885</v>
      </c>
      <c r="AW43" s="1">
        <v>15500</v>
      </c>
      <c r="AX43" s="1">
        <f t="shared" si="26"/>
        <v>-0.13612518391212702</v>
      </c>
      <c r="AY43" s="1">
        <f t="shared" si="27"/>
        <v>-9.5750368798682955E-2</v>
      </c>
      <c r="AZ43" s="1">
        <f t="shared" si="28"/>
        <v>-4.0374815113444054E-2</v>
      </c>
      <c r="BA43" s="1">
        <f t="shared" si="29"/>
        <v>1.3335754845316588</v>
      </c>
      <c r="BB43" s="1">
        <f t="shared" si="30"/>
        <v>-0.55008605976859781</v>
      </c>
      <c r="BC43" s="1">
        <f t="shared" si="31"/>
        <v>0.20952177660946042</v>
      </c>
      <c r="BD43" s="1">
        <f t="shared" si="32"/>
        <v>0.10514582302475883</v>
      </c>
      <c r="BE43" s="1">
        <f t="shared" si="33"/>
        <v>6.4303315446167018</v>
      </c>
      <c r="BF43" s="1">
        <f t="shared" si="34"/>
        <v>6.4302824516247519</v>
      </c>
      <c r="BG43" s="1">
        <f t="shared" si="35"/>
        <v>6.4301369281439387</v>
      </c>
      <c r="BH43" s="1">
        <f t="shared" si="36"/>
        <v>6.4297055798169023</v>
      </c>
      <c r="BI43" s="1">
        <f t="shared" si="37"/>
        <v>6.428427174767438</v>
      </c>
      <c r="BJ43" s="1">
        <f t="shared" si="38"/>
        <v>6.4246397076898534</v>
      </c>
      <c r="BK43" s="1">
        <f t="shared" si="39"/>
        <v>6.4134305316475606</v>
      </c>
      <c r="BL43" s="1">
        <f t="shared" si="40"/>
        <v>6.3803471704885748</v>
      </c>
    </row>
    <row r="44" spans="1:64" ht="12.95" customHeight="1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3"/>
        <v>14727.13622438245</v>
      </c>
      <c r="F44" s="105">
        <f t="shared" si="51"/>
        <v>14727.5</v>
      </c>
      <c r="G44" s="1">
        <f t="shared" si="15"/>
        <v>-0.12622250000276836</v>
      </c>
      <c r="I44" s="1">
        <f t="shared" si="48"/>
        <v>-0.12622250000276836</v>
      </c>
      <c r="O44" s="1">
        <f t="shared" ca="1" si="52"/>
        <v>-0.19551495759897689</v>
      </c>
      <c r="P44" s="1">
        <f t="shared" si="16"/>
        <v>-9.342531608147786E-2</v>
      </c>
      <c r="Q44" s="271">
        <f t="shared" si="17"/>
        <v>35207.887999999999</v>
      </c>
      <c r="S44" s="2">
        <f t="shared" si="49"/>
        <v>0.03</v>
      </c>
      <c r="W44" s="1">
        <f t="shared" si="50"/>
        <v>-9.5387076640231272E-2</v>
      </c>
      <c r="Z44" s="1">
        <f t="shared" si="41"/>
        <v>14727.5</v>
      </c>
      <c r="AA44" s="1">
        <f t="shared" si="42"/>
        <v>-0.12426073944401494</v>
      </c>
      <c r="AB44" s="1">
        <f t="shared" si="43"/>
        <v>-9.5387076640231272E-2</v>
      </c>
      <c r="AC44" s="1">
        <f t="shared" si="44"/>
        <v>-3.2797183921290496E-2</v>
      </c>
      <c r="AD44" s="1">
        <f t="shared" si="45"/>
        <v>3.8485044898804968E-6</v>
      </c>
      <c r="AE44" s="1">
        <f t="shared" si="46"/>
        <v>1.1545513469641491E-7</v>
      </c>
      <c r="AG44" s="2"/>
      <c r="AH44" s="1">
        <f t="shared" si="18"/>
        <v>-3.0835423362537081E-2</v>
      </c>
      <c r="AI44" s="1">
        <f t="shared" si="19"/>
        <v>1.3409974511994154</v>
      </c>
      <c r="AJ44" s="1">
        <f t="shared" si="20"/>
        <v>-0.37790330934242145</v>
      </c>
      <c r="AK44" s="1">
        <f t="shared" si="21"/>
        <v>4.9738391217678934E-3</v>
      </c>
      <c r="AL44" s="1">
        <f t="shared" si="22"/>
        <v>1.4585113207608675E-2</v>
      </c>
      <c r="AM44" s="1">
        <f t="shared" si="23"/>
        <v>7.2926858826334916E-3</v>
      </c>
      <c r="AN44" s="1">
        <f t="shared" si="53"/>
        <v>6.293409416041964</v>
      </c>
      <c r="AO44" s="1">
        <f t="shared" si="53"/>
        <v>6.2934058017098744</v>
      </c>
      <c r="AP44" s="1">
        <f t="shared" si="53"/>
        <v>6.2933952029906752</v>
      </c>
      <c r="AQ44" s="1">
        <f t="shared" si="53"/>
        <v>6.2933641231612709</v>
      </c>
      <c r="AR44" s="1">
        <f t="shared" si="53"/>
        <v>6.2932729843002413</v>
      </c>
      <c r="AS44" s="1">
        <f t="shared" si="53"/>
        <v>6.2930057281015905</v>
      </c>
      <c r="AT44" s="1">
        <f t="shared" si="53"/>
        <v>6.292222028231147</v>
      </c>
      <c r="AU44" s="1">
        <f t="shared" si="25"/>
        <v>6.2899239434147063</v>
      </c>
      <c r="AW44" s="1">
        <v>16000</v>
      </c>
      <c r="AX44" s="1">
        <f t="shared" si="26"/>
        <v>-0.14345289746682338</v>
      </c>
      <c r="AY44" s="1">
        <f t="shared" si="27"/>
        <v>-9.7337836575542125E-2</v>
      </c>
      <c r="AZ44" s="1">
        <f t="shared" si="28"/>
        <v>-4.6115060891281243E-2</v>
      </c>
      <c r="BA44" s="1">
        <f t="shared" si="29"/>
        <v>1.3222087057177778</v>
      </c>
      <c r="BB44" s="1">
        <f t="shared" si="30"/>
        <v>-0.64937158502752834</v>
      </c>
      <c r="BC44" s="1">
        <f t="shared" si="31"/>
        <v>0.33381228545227626</v>
      </c>
      <c r="BD44" s="1">
        <f t="shared" si="32"/>
        <v>0.16847348155502903</v>
      </c>
      <c r="BE44" s="1">
        <f t="shared" si="33"/>
        <v>6.5182927234854207</v>
      </c>
      <c r="BF44" s="1">
        <f t="shared" si="34"/>
        <v>6.5182211331906297</v>
      </c>
      <c r="BG44" s="1">
        <f t="shared" si="35"/>
        <v>6.5180052825638048</v>
      </c>
      <c r="BH44" s="1">
        <f t="shared" si="36"/>
        <v>6.5173545425867543</v>
      </c>
      <c r="BI44" s="1">
        <f t="shared" si="37"/>
        <v>6.5153933211970001</v>
      </c>
      <c r="BJ44" s="1">
        <f t="shared" si="38"/>
        <v>6.5094879915003805</v>
      </c>
      <c r="BK44" s="1">
        <f t="shared" si="39"/>
        <v>6.4917542324827489</v>
      </c>
      <c r="BL44" s="1">
        <f t="shared" si="40"/>
        <v>6.4388735310541856</v>
      </c>
    </row>
    <row r="45" spans="1:64" ht="12.95" customHeight="1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3"/>
        <v>15786.606682248781</v>
      </c>
      <c r="F45" s="105">
        <f t="shared" si="51"/>
        <v>15787</v>
      </c>
      <c r="G45" s="1">
        <f t="shared" si="15"/>
        <v>-0.13647299999865936</v>
      </c>
      <c r="K45" s="1">
        <f t="shared" ref="K45:K63" si="54">+G45</f>
        <v>-0.13647299999865936</v>
      </c>
      <c r="O45" s="1">
        <f t="shared" ca="1" si="52"/>
        <v>-0.19684335858553792</v>
      </c>
      <c r="P45" s="1">
        <f t="shared" si="16"/>
        <v>-9.6653641071749258E-2</v>
      </c>
      <c r="Q45" s="271">
        <f t="shared" si="17"/>
        <v>35575.502</v>
      </c>
      <c r="S45" s="2">
        <v>1</v>
      </c>
      <c r="Y45" s="1">
        <f t="shared" ref="Y45:Y63" si="55">AB45</f>
        <v>-9.2756193563473838E-2</v>
      </c>
      <c r="Z45" s="1">
        <f t="shared" si="41"/>
        <v>15787</v>
      </c>
      <c r="AA45" s="1">
        <f t="shared" si="42"/>
        <v>-0.14037044750693478</v>
      </c>
      <c r="AB45" s="1">
        <f t="shared" si="43"/>
        <v>-9.2756193563473838E-2</v>
      </c>
      <c r="AC45" s="1">
        <f t="shared" si="44"/>
        <v>-3.9819358926910103E-2</v>
      </c>
      <c r="AD45" s="1">
        <f t="shared" si="45"/>
        <v>1.5190097079762281E-5</v>
      </c>
      <c r="AE45" s="1">
        <f t="shared" si="46"/>
        <v>1.5190097079762281E-5</v>
      </c>
      <c r="AF45" s="1">
        <f t="shared" ref="AF45:AF76" si="56">IF(S45&lt;&gt;0,G45-P45,-9999)</f>
        <v>-3.9819358926910103E-2</v>
      </c>
      <c r="AG45" s="2"/>
      <c r="AH45" s="1">
        <f t="shared" si="18"/>
        <v>-4.3716806435185517E-2</v>
      </c>
      <c r="AI45" s="1">
        <f t="shared" si="19"/>
        <v>1.3276459132163851</v>
      </c>
      <c r="AJ45" s="1">
        <f t="shared" si="20"/>
        <v>-0.60842325035975398</v>
      </c>
      <c r="AK45" s="1">
        <f t="shared" si="21"/>
        <v>9.4615835633936191E-2</v>
      </c>
      <c r="AL45" s="1">
        <f t="shared" si="22"/>
        <v>0.28112676428886257</v>
      </c>
      <c r="AM45" s="1">
        <f t="shared" si="23"/>
        <v>0.14149651101928604</v>
      </c>
      <c r="AN45" s="1">
        <f t="shared" si="53"/>
        <v>6.4809138128634469</v>
      </c>
      <c r="AO45" s="1">
        <f t="shared" si="53"/>
        <v>6.480850887919031</v>
      </c>
      <c r="AP45" s="1">
        <f t="shared" si="53"/>
        <v>6.4806627148482931</v>
      </c>
      <c r="AQ45" s="1">
        <f t="shared" si="53"/>
        <v>6.4801000374099145</v>
      </c>
      <c r="AR45" s="1">
        <f t="shared" si="53"/>
        <v>6.4784178883753469</v>
      </c>
      <c r="AS45" s="1">
        <f t="shared" si="53"/>
        <v>6.4733923444436625</v>
      </c>
      <c r="AT45" s="1">
        <f t="shared" si="53"/>
        <v>6.4584065472241772</v>
      </c>
      <c r="AU45" s="1">
        <f t="shared" si="25"/>
        <v>6.4139413014532352</v>
      </c>
      <c r="AW45" s="1">
        <v>16500</v>
      </c>
      <c r="AX45" s="1">
        <f t="shared" si="26"/>
        <v>-0.15043560856889335</v>
      </c>
      <c r="AY45" s="1">
        <f t="shared" si="27"/>
        <v>-9.8990199666160711E-2</v>
      </c>
      <c r="AZ45" s="1">
        <f t="shared" si="28"/>
        <v>-5.1445408902732644E-2</v>
      </c>
      <c r="BA45" s="1">
        <f t="shared" si="29"/>
        <v>1.3062537052268044</v>
      </c>
      <c r="BB45" s="1">
        <f t="shared" si="30"/>
        <v>-0.73692025002097528</v>
      </c>
      <c r="BC45" s="1">
        <f t="shared" si="31"/>
        <v>0.45555748169072502</v>
      </c>
      <c r="BD45" s="1">
        <f t="shared" si="32"/>
        <v>0.2318015409662765</v>
      </c>
      <c r="BE45" s="1">
        <f t="shared" si="33"/>
        <v>6.6053506696365174</v>
      </c>
      <c r="BF45" s="1">
        <f t="shared" si="34"/>
        <v>6.6052648889977013</v>
      </c>
      <c r="BG45" s="1">
        <f t="shared" si="35"/>
        <v>6.6049997344111304</v>
      </c>
      <c r="BH45" s="1">
        <f t="shared" si="36"/>
        <v>6.6041802691747158</v>
      </c>
      <c r="BI45" s="1">
        <f t="shared" si="37"/>
        <v>6.6016491041626759</v>
      </c>
      <c r="BJ45" s="1">
        <f t="shared" si="38"/>
        <v>6.5938440723814065</v>
      </c>
      <c r="BK45" s="1">
        <f t="shared" si="39"/>
        <v>6.5698968509046454</v>
      </c>
      <c r="BL45" s="1">
        <f t="shared" si="40"/>
        <v>6.4973998916197964</v>
      </c>
    </row>
    <row r="46" spans="1:64" ht="12.95" customHeight="1">
      <c r="A46" s="4" t="s">
        <v>138</v>
      </c>
      <c r="B46" s="102"/>
      <c r="C46" s="101">
        <v>50947.370999999999</v>
      </c>
      <c r="D46" s="101">
        <v>1E-3</v>
      </c>
      <c r="E46" s="1">
        <f t="shared" si="13"/>
        <v>16805.022782358581</v>
      </c>
      <c r="F46" s="105">
        <f t="shared" si="51"/>
        <v>16805.5</v>
      </c>
      <c r="G46" s="1">
        <f t="shared" si="15"/>
        <v>-0.16558449999865843</v>
      </c>
      <c r="K46" s="1">
        <f t="shared" si="54"/>
        <v>-0.16558449999865843</v>
      </c>
      <c r="O46" s="1">
        <f t="shared" ca="1" si="52"/>
        <v>-0.19812035377648873</v>
      </c>
      <c r="P46" s="1">
        <f t="shared" si="16"/>
        <v>-0.10003173242459613</v>
      </c>
      <c r="Q46" s="271">
        <f t="shared" si="17"/>
        <v>35928.870999999999</v>
      </c>
      <c r="S46" s="2">
        <v>1</v>
      </c>
      <c r="Y46" s="1">
        <f t="shared" si="55"/>
        <v>-0.1111034890464048</v>
      </c>
      <c r="Z46" s="1">
        <f t="shared" si="41"/>
        <v>16805.5</v>
      </c>
      <c r="AA46" s="1">
        <f t="shared" si="42"/>
        <v>-0.15451274337684978</v>
      </c>
      <c r="AB46" s="1">
        <f t="shared" si="43"/>
        <v>-0.1111034890464048</v>
      </c>
      <c r="AC46" s="1">
        <f t="shared" si="44"/>
        <v>-6.5552767574062296E-2</v>
      </c>
      <c r="AD46" s="1">
        <f t="shared" si="45"/>
        <v>1.2258379469256366E-4</v>
      </c>
      <c r="AE46" s="1">
        <f t="shared" si="46"/>
        <v>1.2258379469256366E-4</v>
      </c>
      <c r="AF46" s="1">
        <f t="shared" si="56"/>
        <v>-6.5552767574062296E-2</v>
      </c>
      <c r="AG46" s="2"/>
      <c r="AH46" s="1">
        <f t="shared" si="18"/>
        <v>-5.448101095225364E-2</v>
      </c>
      <c r="AI46" s="1">
        <f t="shared" si="19"/>
        <v>1.2945283694679188</v>
      </c>
      <c r="AJ46" s="1">
        <f t="shared" si="20"/>
        <v>-0.78413878992735897</v>
      </c>
      <c r="AK46" s="1">
        <f t="shared" si="21"/>
        <v>0.17192161114495211</v>
      </c>
      <c r="AL46" s="1">
        <f t="shared" si="22"/>
        <v>0.52836165974956695</v>
      </c>
      <c r="AM46" s="1">
        <f t="shared" si="23"/>
        <v>0.27050324894077754</v>
      </c>
      <c r="AN46" s="1">
        <f t="shared" si="53"/>
        <v>6.6579757036628626</v>
      </c>
      <c r="AO46" s="1">
        <f t="shared" si="53"/>
        <v>6.6578857078585472</v>
      </c>
      <c r="AP46" s="1">
        <f t="shared" si="53"/>
        <v>6.6576021578935185</v>
      </c>
      <c r="AQ46" s="1">
        <f t="shared" si="53"/>
        <v>6.6567089828436421</v>
      </c>
      <c r="AR46" s="1">
        <f t="shared" si="53"/>
        <v>6.6538975425793696</v>
      </c>
      <c r="AS46" s="1">
        <f t="shared" si="53"/>
        <v>6.6450678770617202</v>
      </c>
      <c r="AT46" s="1">
        <f t="shared" si="53"/>
        <v>6.6175240632174264</v>
      </c>
      <c r="AU46" s="1">
        <f t="shared" si="25"/>
        <v>6.5331594979253849</v>
      </c>
      <c r="AW46" s="1">
        <v>17000</v>
      </c>
      <c r="AX46" s="1">
        <f t="shared" si="26"/>
        <v>-0.15702905276110601</v>
      </c>
      <c r="AY46" s="1">
        <f t="shared" si="27"/>
        <v>-0.10070745807053867</v>
      </c>
      <c r="AZ46" s="1">
        <f t="shared" si="28"/>
        <v>-5.6321594690567328E-2</v>
      </c>
      <c r="BA46" s="1">
        <f t="shared" si="29"/>
        <v>1.2863775646781186</v>
      </c>
      <c r="BB46" s="1">
        <f t="shared" si="30"/>
        <v>-0.81163696820563691</v>
      </c>
      <c r="BC46" s="1">
        <f t="shared" si="31"/>
        <v>0.57400342431616658</v>
      </c>
      <c r="BD46" s="1">
        <f t="shared" si="32"/>
        <v>0.29515040978398366</v>
      </c>
      <c r="BE46" s="1">
        <f t="shared" si="33"/>
        <v>6.6912229868018809</v>
      </c>
      <c r="BF46" s="1">
        <f t="shared" si="34"/>
        <v>6.6911320266623431</v>
      </c>
      <c r="BG46" s="1">
        <f t="shared" si="35"/>
        <v>6.6908414816055544</v>
      </c>
      <c r="BH46" s="1">
        <f t="shared" si="36"/>
        <v>6.6899136659916003</v>
      </c>
      <c r="BI46" s="1">
        <f t="shared" si="37"/>
        <v>6.6869532902952411</v>
      </c>
      <c r="BJ46" s="1">
        <f t="shared" si="38"/>
        <v>6.6775324444440205</v>
      </c>
      <c r="BK46" s="1">
        <f t="shared" si="39"/>
        <v>6.6477912138384534</v>
      </c>
      <c r="BL46" s="1">
        <f t="shared" si="40"/>
        <v>6.5559262521854071</v>
      </c>
    </row>
    <row r="47" spans="1:64" ht="12.95" customHeight="1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3"/>
        <v>20920.953717660148</v>
      </c>
      <c r="F47" s="105">
        <f t="shared" si="51"/>
        <v>20921.5</v>
      </c>
      <c r="G47" s="1">
        <f t="shared" si="15"/>
        <v>-0.18954849999863654</v>
      </c>
      <c r="K47" s="1">
        <f t="shared" si="54"/>
        <v>-0.18954849999863654</v>
      </c>
      <c r="O47" s="1">
        <f t="shared" ca="1" si="52"/>
        <v>-0.20328099413579515</v>
      </c>
      <c r="P47" s="1">
        <f t="shared" si="16"/>
        <v>-0.11642634403749544</v>
      </c>
      <c r="Q47" s="271">
        <f t="shared" si="17"/>
        <v>37357.012600000002</v>
      </c>
      <c r="S47" s="2">
        <v>1</v>
      </c>
      <c r="Y47" s="1">
        <f t="shared" si="55"/>
        <v>-0.11214220750423116</v>
      </c>
      <c r="Z47" s="1">
        <f t="shared" si="41"/>
        <v>20921.5</v>
      </c>
      <c r="AA47" s="1">
        <f t="shared" si="42"/>
        <v>-0.1938326365319008</v>
      </c>
      <c r="AB47" s="1">
        <f t="shared" si="43"/>
        <v>-0.11214220750423116</v>
      </c>
      <c r="AC47" s="1">
        <f t="shared" si="44"/>
        <v>-7.3122155961141105E-2</v>
      </c>
      <c r="AD47" s="1">
        <f t="shared" si="45"/>
        <v>1.8353825835649511E-5</v>
      </c>
      <c r="AE47" s="1">
        <f t="shared" si="46"/>
        <v>1.8353825835649511E-5</v>
      </c>
      <c r="AF47" s="1">
        <f t="shared" si="56"/>
        <v>-7.3122155961141105E-2</v>
      </c>
      <c r="AG47" s="2"/>
      <c r="AH47" s="1">
        <f t="shared" si="18"/>
        <v>-7.7406292494405379E-2</v>
      </c>
      <c r="AI47" s="1">
        <f t="shared" si="19"/>
        <v>1.0745992710789678</v>
      </c>
      <c r="AJ47" s="1">
        <f t="shared" si="20"/>
        <v>-0.98840687269235317</v>
      </c>
      <c r="AK47" s="1">
        <f t="shared" si="21"/>
        <v>0.33277462276230391</v>
      </c>
      <c r="AL47" s="1">
        <f t="shared" si="22"/>
        <v>1.3502686432628601</v>
      </c>
      <c r="AM47" s="1">
        <f t="shared" si="23"/>
        <v>0.80064534535466614</v>
      </c>
      <c r="AN47" s="1">
        <f t="shared" si="53"/>
        <v>7.3060554045049848</v>
      </c>
      <c r="AO47" s="1">
        <f t="shared" si="53"/>
        <v>7.3060456189320337</v>
      </c>
      <c r="AP47" s="1">
        <f t="shared" si="53"/>
        <v>7.3059905390670643</v>
      </c>
      <c r="AQ47" s="1">
        <f t="shared" si="53"/>
        <v>7.3056806047746274</v>
      </c>
      <c r="AR47" s="1">
        <f t="shared" si="53"/>
        <v>7.303939528338141</v>
      </c>
      <c r="AS47" s="1">
        <f t="shared" si="53"/>
        <v>7.2942492264768877</v>
      </c>
      <c r="AT47" s="1">
        <f t="shared" si="53"/>
        <v>7.2428212583061971</v>
      </c>
      <c r="AU47" s="1">
        <f t="shared" si="25"/>
        <v>7.0149484981014929</v>
      </c>
      <c r="AW47" s="1">
        <v>17500</v>
      </c>
      <c r="AX47" s="1">
        <f t="shared" si="26"/>
        <v>-0.16320204033171171</v>
      </c>
      <c r="AY47" s="1">
        <f t="shared" si="27"/>
        <v>-0.10248961178867602</v>
      </c>
      <c r="AZ47" s="1">
        <f t="shared" si="28"/>
        <v>-6.0712428543035685E-2</v>
      </c>
      <c r="BA47" s="1">
        <f t="shared" si="29"/>
        <v>1.2633341332402981</v>
      </c>
      <c r="BB47" s="1">
        <f t="shared" si="30"/>
        <v>-0.87308844913706951</v>
      </c>
      <c r="BC47" s="1">
        <f t="shared" si="31"/>
        <v>0.68855580333039834</v>
      </c>
      <c r="BD47" s="1">
        <f t="shared" si="32"/>
        <v>0.35855739665710318</v>
      </c>
      <c r="BE47" s="1">
        <f t="shared" si="33"/>
        <v>6.7756737924829409</v>
      </c>
      <c r="BF47" s="1">
        <f t="shared" si="34"/>
        <v>6.7755858757179812</v>
      </c>
      <c r="BG47" s="1">
        <f t="shared" si="35"/>
        <v>6.7752933489967964</v>
      </c>
      <c r="BH47" s="1">
        <f t="shared" si="36"/>
        <v>6.7743203505646008</v>
      </c>
      <c r="BI47" s="1">
        <f t="shared" si="37"/>
        <v>6.7710876080436826</v>
      </c>
      <c r="BJ47" s="1">
        <f t="shared" si="38"/>
        <v>6.7603863839623415</v>
      </c>
      <c r="BK47" s="1">
        <f t="shared" si="39"/>
        <v>6.7253709983248555</v>
      </c>
      <c r="BL47" s="1">
        <f t="shared" si="40"/>
        <v>6.6144526127510179</v>
      </c>
    </row>
    <row r="48" spans="1:64" ht="12.95" customHeight="1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3"/>
        <v>20989.941466198237</v>
      </c>
      <c r="F48" s="105">
        <f t="shared" si="51"/>
        <v>20990.5</v>
      </c>
      <c r="G48" s="1">
        <f t="shared" si="15"/>
        <v>-0.19379950000438839</v>
      </c>
      <c r="K48" s="1">
        <f t="shared" si="54"/>
        <v>-0.19379950000438839</v>
      </c>
      <c r="O48" s="1">
        <f t="shared" ca="1" si="52"/>
        <v>-0.20336750632840744</v>
      </c>
      <c r="P48" s="1">
        <f t="shared" si="16"/>
        <v>-0.11673865981164908</v>
      </c>
      <c r="Q48" s="271">
        <f t="shared" si="17"/>
        <v>37380.9499</v>
      </c>
      <c r="S48" s="2">
        <v>1</v>
      </c>
      <c r="Y48" s="1">
        <f t="shared" si="55"/>
        <v>-0.11627948865899115</v>
      </c>
      <c r="Z48" s="1">
        <f t="shared" si="41"/>
        <v>20990.5</v>
      </c>
      <c r="AA48" s="1">
        <f t="shared" si="42"/>
        <v>-0.19425867115704631</v>
      </c>
      <c r="AB48" s="1">
        <f t="shared" si="43"/>
        <v>-0.11627948865899115</v>
      </c>
      <c r="AC48" s="1">
        <f t="shared" si="44"/>
        <v>-7.7060840192739316E-2</v>
      </c>
      <c r="AD48" s="1">
        <f t="shared" si="45"/>
        <v>2.10838147433205E-7</v>
      </c>
      <c r="AE48" s="1">
        <f t="shared" si="46"/>
        <v>2.10838147433205E-7</v>
      </c>
      <c r="AF48" s="1">
        <f t="shared" si="56"/>
        <v>-7.7060840192739316E-2</v>
      </c>
      <c r="AG48" s="2"/>
      <c r="AH48" s="1">
        <f t="shared" si="18"/>
        <v>-7.7520011345397238E-2</v>
      </c>
      <c r="AI48" s="1">
        <f t="shared" si="19"/>
        <v>1.0708714509629864</v>
      </c>
      <c r="AJ48" s="1">
        <f t="shared" si="20"/>
        <v>-0.98664632132526586</v>
      </c>
      <c r="AK48" s="1">
        <f t="shared" si="21"/>
        <v>0.33358842641570763</v>
      </c>
      <c r="AL48" s="1">
        <f t="shared" si="22"/>
        <v>1.3614570824560528</v>
      </c>
      <c r="AM48" s="1">
        <f t="shared" si="23"/>
        <v>0.80986704420646449</v>
      </c>
      <c r="AN48" s="1">
        <f t="shared" si="53"/>
        <v>7.315859972969001</v>
      </c>
      <c r="AO48" s="1">
        <f t="shared" si="53"/>
        <v>7.3158509567860577</v>
      </c>
      <c r="AP48" s="1">
        <f t="shared" si="53"/>
        <v>7.3157993762511815</v>
      </c>
      <c r="AQ48" s="1">
        <f t="shared" si="53"/>
        <v>7.3155043756397591</v>
      </c>
      <c r="AR48" s="1">
        <f t="shared" si="53"/>
        <v>7.3138199917435402</v>
      </c>
      <c r="AS48" s="1">
        <f t="shared" si="53"/>
        <v>7.3042916266541908</v>
      </c>
      <c r="AT48" s="1">
        <f t="shared" si="53"/>
        <v>7.2529397123818145</v>
      </c>
      <c r="AU48" s="1">
        <f t="shared" si="25"/>
        <v>7.0230251358595464</v>
      </c>
      <c r="AW48" s="1">
        <v>18000</v>
      </c>
      <c r="AX48" s="1">
        <f t="shared" si="26"/>
        <v>-0.16893608252567968</v>
      </c>
      <c r="AY48" s="1">
        <f t="shared" si="27"/>
        <v>-0.10433666082057275</v>
      </c>
      <c r="AZ48" s="1">
        <f t="shared" si="28"/>
        <v>-6.4599421705106935E-2</v>
      </c>
      <c r="BA48" s="1">
        <f t="shared" si="29"/>
        <v>1.2378969934284367</v>
      </c>
      <c r="BB48" s="1">
        <f t="shared" si="30"/>
        <v>-0.92142526332892283</v>
      </c>
      <c r="BC48" s="1">
        <f t="shared" si="31"/>
        <v>0.79878727302024599</v>
      </c>
      <c r="BD48" s="1">
        <f t="shared" si="32"/>
        <v>0.4220786483890861</v>
      </c>
      <c r="BE48" s="1">
        <f t="shared" si="33"/>
        <v>6.858517584639487</v>
      </c>
      <c r="BF48" s="1">
        <f t="shared" si="34"/>
        <v>6.8584390293219082</v>
      </c>
      <c r="BG48" s="1">
        <f t="shared" si="35"/>
        <v>6.8581645247671217</v>
      </c>
      <c r="BH48" s="1">
        <f t="shared" si="36"/>
        <v>6.8572056761407119</v>
      </c>
      <c r="BI48" s="1">
        <f t="shared" si="37"/>
        <v>6.8538610526904016</v>
      </c>
      <c r="BJ48" s="1">
        <f t="shared" si="38"/>
        <v>6.842250005167573</v>
      </c>
      <c r="BK48" s="1">
        <f t="shared" si="39"/>
        <v>6.8025709586335221</v>
      </c>
      <c r="BL48" s="1">
        <f t="shared" si="40"/>
        <v>6.6729789733166287</v>
      </c>
    </row>
    <row r="49" spans="1:64" ht="12.95" customHeight="1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3"/>
        <v>21107.951778061488</v>
      </c>
      <c r="F49" s="105">
        <f t="shared" si="51"/>
        <v>21108.5</v>
      </c>
      <c r="G49" s="1">
        <f t="shared" si="15"/>
        <v>-0.19022150000091642</v>
      </c>
      <c r="K49" s="1">
        <f t="shared" si="54"/>
        <v>-0.19022150000091642</v>
      </c>
      <c r="O49" s="1">
        <f t="shared" ca="1" si="52"/>
        <v>-0.20351545471577337</v>
      </c>
      <c r="P49" s="1">
        <f t="shared" si="16"/>
        <v>-0.11727562900859428</v>
      </c>
      <c r="Q49" s="271">
        <f t="shared" si="17"/>
        <v>37421.896999999997</v>
      </c>
      <c r="S49" s="2">
        <v>1</v>
      </c>
      <c r="Y49" s="1">
        <f t="shared" si="55"/>
        <v>-0.11252506837187393</v>
      </c>
      <c r="Z49" s="1">
        <f t="shared" si="41"/>
        <v>21108.5</v>
      </c>
      <c r="AA49" s="1">
        <f t="shared" si="42"/>
        <v>-0.19497206063763678</v>
      </c>
      <c r="AB49" s="1">
        <f t="shared" si="43"/>
        <v>-0.11252506837187393</v>
      </c>
      <c r="AC49" s="1">
        <f t="shared" si="44"/>
        <v>-7.2945870992322137E-2</v>
      </c>
      <c r="AD49" s="1">
        <f t="shared" si="45"/>
        <v>2.2567826363156932E-5</v>
      </c>
      <c r="AE49" s="1">
        <f t="shared" si="46"/>
        <v>2.2567826363156932E-5</v>
      </c>
      <c r="AF49" s="1">
        <f t="shared" si="56"/>
        <v>-7.2945870992322137E-2</v>
      </c>
      <c r="AG49" s="2"/>
      <c r="AH49" s="1">
        <f t="shared" si="18"/>
        <v>-7.7696431629042495E-2</v>
      </c>
      <c r="AI49" s="1">
        <f t="shared" si="19"/>
        <v>1.0645360373757871</v>
      </c>
      <c r="AJ49" s="1">
        <f t="shared" si="20"/>
        <v>-0.98338198237798702</v>
      </c>
      <c r="AK49" s="1">
        <f t="shared" si="21"/>
        <v>0.33487176751696762</v>
      </c>
      <c r="AL49" s="1">
        <f t="shared" si="22"/>
        <v>1.3804117605696538</v>
      </c>
      <c r="AM49" s="1">
        <f t="shared" si="23"/>
        <v>0.82568228584980496</v>
      </c>
      <c r="AN49" s="1">
        <f t="shared" si="53"/>
        <v>7.3325484821545475</v>
      </c>
      <c r="AO49" s="1">
        <f t="shared" si="53"/>
        <v>7.3325406782721032</v>
      </c>
      <c r="AP49" s="1">
        <f t="shared" si="53"/>
        <v>7.3324947422658671</v>
      </c>
      <c r="AQ49" s="1">
        <f t="shared" si="53"/>
        <v>7.3322244234741856</v>
      </c>
      <c r="AR49" s="1">
        <f t="shared" si="53"/>
        <v>7.3306362503582969</v>
      </c>
      <c r="AS49" s="1">
        <f t="shared" si="53"/>
        <v>7.3213921984726618</v>
      </c>
      <c r="AT49" s="1">
        <f t="shared" si="53"/>
        <v>7.2702089074483709</v>
      </c>
      <c r="AU49" s="1">
        <f t="shared" si="25"/>
        <v>7.0368373569530309</v>
      </c>
      <c r="AW49" s="1">
        <v>18500</v>
      </c>
      <c r="AX49" s="1">
        <f t="shared" si="26"/>
        <v>-0.17422422025310125</v>
      </c>
      <c r="AY49" s="1">
        <f t="shared" si="27"/>
        <v>-0.10624860516622886</v>
      </c>
      <c r="AZ49" s="1">
        <f t="shared" si="28"/>
        <v>-6.7975615086872387E-2</v>
      </c>
      <c r="BA49" s="1">
        <f t="shared" si="29"/>
        <v>1.2108044486053338</v>
      </c>
      <c r="BB49" s="1">
        <f t="shared" si="30"/>
        <v>-0.95726008406679652</v>
      </c>
      <c r="BC49" s="1">
        <f t="shared" si="31"/>
        <v>0.90443001205267393</v>
      </c>
      <c r="BD49" s="1">
        <f t="shared" si="32"/>
        <v>0.48578985663072238</v>
      </c>
      <c r="BE49" s="1">
        <f t="shared" si="33"/>
        <v>6.9396190863568687</v>
      </c>
      <c r="BF49" s="1">
        <f t="shared" si="34"/>
        <v>6.9395537435029455</v>
      </c>
      <c r="BG49" s="1">
        <f t="shared" si="35"/>
        <v>6.9393119091250028</v>
      </c>
      <c r="BH49" s="1">
        <f t="shared" si="36"/>
        <v>6.9384172696584585</v>
      </c>
      <c r="BI49" s="1">
        <f t="shared" si="37"/>
        <v>6.9351129776324543</v>
      </c>
      <c r="BJ49" s="1">
        <f t="shared" si="38"/>
        <v>6.9229800836534086</v>
      </c>
      <c r="BK49" s="1">
        <f t="shared" si="39"/>
        <v>6.8793271496878017</v>
      </c>
      <c r="BL49" s="1">
        <f t="shared" si="40"/>
        <v>6.7315053338822395</v>
      </c>
    </row>
    <row r="50" spans="1:64" ht="12.95" customHeight="1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13"/>
        <v>21116.445952060487</v>
      </c>
      <c r="F50" s="108">
        <f t="shared" si="51"/>
        <v>21117</v>
      </c>
      <c r="G50" s="1">
        <f t="shared" si="15"/>
        <v>-0.19224300000496441</v>
      </c>
      <c r="K50" s="1">
        <f t="shared" si="54"/>
        <v>-0.19224300000496441</v>
      </c>
      <c r="O50" s="1">
        <f t="shared" ca="1" si="52"/>
        <v>-0.20352611201486329</v>
      </c>
      <c r="P50" s="1">
        <f t="shared" si="16"/>
        <v>-0.11731444855049222</v>
      </c>
      <c r="Q50" s="271">
        <f t="shared" si="17"/>
        <v>37424.844299999997</v>
      </c>
      <c r="S50" s="2">
        <v>1</v>
      </c>
      <c r="Y50" s="1">
        <f t="shared" si="55"/>
        <v>-0.11453473261949312</v>
      </c>
      <c r="Z50" s="1">
        <f t="shared" si="41"/>
        <v>21117</v>
      </c>
      <c r="AA50" s="1">
        <f t="shared" si="42"/>
        <v>-0.19502271593596351</v>
      </c>
      <c r="AB50" s="1">
        <f t="shared" si="43"/>
        <v>-0.11453473261949312</v>
      </c>
      <c r="AC50" s="1">
        <f t="shared" si="44"/>
        <v>-7.4928551454472192E-2</v>
      </c>
      <c r="AD50" s="1">
        <f t="shared" si="45"/>
        <v>7.7268206570501894E-6</v>
      </c>
      <c r="AE50" s="1">
        <f t="shared" si="46"/>
        <v>7.7268206570501894E-6</v>
      </c>
      <c r="AF50" s="1">
        <f t="shared" si="56"/>
        <v>-7.4928551454472192E-2</v>
      </c>
      <c r="AG50" s="2"/>
      <c r="AH50" s="1">
        <f t="shared" si="18"/>
        <v>-7.7708267385471291E-2</v>
      </c>
      <c r="AI50" s="1">
        <f t="shared" si="19"/>
        <v>1.0640816524465908</v>
      </c>
      <c r="AJ50" s="1">
        <f t="shared" si="20"/>
        <v>-0.98313476769888919</v>
      </c>
      <c r="AK50" s="1">
        <f t="shared" si="21"/>
        <v>0.33495901632859704</v>
      </c>
      <c r="AL50" s="1">
        <f t="shared" si="22"/>
        <v>1.3817684759385405</v>
      </c>
      <c r="AM50" s="1">
        <f t="shared" si="23"/>
        <v>0.82682375424544097</v>
      </c>
      <c r="AN50" s="1">
        <f t="shared" si="53"/>
        <v>7.3337468013614453</v>
      </c>
      <c r="AO50" s="1">
        <f t="shared" si="53"/>
        <v>7.3337390799084421</v>
      </c>
      <c r="AP50" s="1">
        <f t="shared" si="53"/>
        <v>7.3336935340515819</v>
      </c>
      <c r="AQ50" s="1">
        <f t="shared" si="53"/>
        <v>7.3334249503330788</v>
      </c>
      <c r="AR50" s="1">
        <f t="shared" si="53"/>
        <v>7.3318436644436407</v>
      </c>
      <c r="AS50" s="1">
        <f t="shared" si="53"/>
        <v>7.3226204332962839</v>
      </c>
      <c r="AT50" s="1">
        <f t="shared" si="53"/>
        <v>7.2714511636838859</v>
      </c>
      <c r="AU50" s="1">
        <f t="shared" si="25"/>
        <v>7.037832305082647</v>
      </c>
      <c r="AW50" s="1">
        <v>19000</v>
      </c>
      <c r="AX50" s="1">
        <f t="shared" si="26"/>
        <v>-0.1790693437332212</v>
      </c>
      <c r="AY50" s="1">
        <f t="shared" si="27"/>
        <v>-0.10822544482564439</v>
      </c>
      <c r="AZ50" s="1">
        <f t="shared" si="28"/>
        <v>-7.0843898907576808E-2</v>
      </c>
      <c r="BA50" s="1">
        <f t="shared" si="29"/>
        <v>1.1827211484489104</v>
      </c>
      <c r="BB50" s="1">
        <f t="shared" si="30"/>
        <v>-0.98153035145523926</v>
      </c>
      <c r="BC50" s="1">
        <f t="shared" si="31"/>
        <v>1.0053577784836059</v>
      </c>
      <c r="BD50" s="1">
        <f t="shared" si="32"/>
        <v>0.54978599034351849</v>
      </c>
      <c r="BE50" s="1">
        <f t="shared" si="33"/>
        <v>7.018889895766951</v>
      </c>
      <c r="BF50" s="1">
        <f t="shared" si="34"/>
        <v>7.0188391504927434</v>
      </c>
      <c r="BG50" s="1">
        <f t="shared" si="35"/>
        <v>7.018638467364819</v>
      </c>
      <c r="BH50" s="1">
        <f t="shared" si="36"/>
        <v>7.017845179335553</v>
      </c>
      <c r="BI50" s="1">
        <f t="shared" si="37"/>
        <v>7.0147149052350048</v>
      </c>
      <c r="BJ50" s="1">
        <f t="shared" si="38"/>
        <v>7.0024476132157494</v>
      </c>
      <c r="BK50" s="1">
        <f t="shared" si="39"/>
        <v>6.9555771460355027</v>
      </c>
      <c r="BL50" s="1">
        <f t="shared" si="40"/>
        <v>6.7900316944478503</v>
      </c>
    </row>
    <row r="51" spans="1:64" ht="12.95" customHeight="1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3"/>
        <v>21165.446323840926</v>
      </c>
      <c r="F51" s="108">
        <f t="shared" si="51"/>
        <v>21166</v>
      </c>
      <c r="G51" s="1">
        <f t="shared" si="15"/>
        <v>-0.19211399999767309</v>
      </c>
      <c r="K51" s="1">
        <f t="shared" si="54"/>
        <v>-0.19211399999767309</v>
      </c>
      <c r="O51" s="1">
        <f t="shared" ca="1" si="52"/>
        <v>-0.20358754820961691</v>
      </c>
      <c r="P51" s="1">
        <f t="shared" si="16"/>
        <v>-0.11753859747711465</v>
      </c>
      <c r="Q51" s="271">
        <f t="shared" si="17"/>
        <v>37441.846400000002</v>
      </c>
      <c r="S51" s="2">
        <v>1</v>
      </c>
      <c r="Y51" s="1">
        <f t="shared" si="55"/>
        <v>-0.11433977184902563</v>
      </c>
      <c r="Z51" s="1">
        <f t="shared" si="41"/>
        <v>21166</v>
      </c>
      <c r="AA51" s="1">
        <f t="shared" si="42"/>
        <v>-0.1953128256257621</v>
      </c>
      <c r="AB51" s="1">
        <f t="shared" si="43"/>
        <v>-0.11433977184902563</v>
      </c>
      <c r="AC51" s="1">
        <f t="shared" si="44"/>
        <v>-7.4575402520558443E-2</v>
      </c>
      <c r="AD51" s="1">
        <f t="shared" si="45"/>
        <v>1.0232485398919074E-5</v>
      </c>
      <c r="AE51" s="1">
        <f t="shared" si="46"/>
        <v>1.0232485398919074E-5</v>
      </c>
      <c r="AF51" s="1">
        <f t="shared" si="56"/>
        <v>-7.4575402520558443E-2</v>
      </c>
      <c r="AG51" s="2"/>
      <c r="AH51" s="1">
        <f t="shared" si="18"/>
        <v>-7.7774228148647456E-2</v>
      </c>
      <c r="AI51" s="1">
        <f t="shared" si="19"/>
        <v>1.0614675453052387</v>
      </c>
      <c r="AJ51" s="1">
        <f t="shared" si="20"/>
        <v>-0.98167867320403468</v>
      </c>
      <c r="AK51" s="1">
        <f t="shared" si="21"/>
        <v>0.33544856785244354</v>
      </c>
      <c r="AL51" s="1">
        <f t="shared" si="22"/>
        <v>1.3895669971800138</v>
      </c>
      <c r="AM51" s="1">
        <f t="shared" si="23"/>
        <v>0.83340996305429971</v>
      </c>
      <c r="AN51" s="1">
        <f t="shared" ref="AN51:AT60" si="57">$AU51+$AB$7*SIN(AO51)</f>
        <v>7.3406447924166676</v>
      </c>
      <c r="AO51" s="1">
        <f t="shared" si="57"/>
        <v>7.3406375336661256</v>
      </c>
      <c r="AP51" s="1">
        <f t="shared" si="57"/>
        <v>7.340594194150114</v>
      </c>
      <c r="AQ51" s="1">
        <f t="shared" si="57"/>
        <v>7.3403354980196731</v>
      </c>
      <c r="AR51" s="1">
        <f t="shared" si="57"/>
        <v>7.3387937855698837</v>
      </c>
      <c r="AS51" s="1">
        <f t="shared" si="57"/>
        <v>7.3296914273039029</v>
      </c>
      <c r="AT51" s="1">
        <f t="shared" si="57"/>
        <v>7.2786078886892573</v>
      </c>
      <c r="AU51" s="1">
        <f t="shared" si="25"/>
        <v>7.0435678884180764</v>
      </c>
      <c r="AW51" s="1">
        <v>19500</v>
      </c>
      <c r="AX51" s="1">
        <f t="shared" si="26"/>
        <v>-0.18348228632040348</v>
      </c>
      <c r="AY51" s="1">
        <f t="shared" si="27"/>
        <v>-0.11026717979881927</v>
      </c>
      <c r="AZ51" s="1">
        <f t="shared" si="28"/>
        <v>-7.3215106521584195E-2</v>
      </c>
      <c r="BA51" s="1">
        <f t="shared" si="29"/>
        <v>1.1542166038095507</v>
      </c>
      <c r="BB51" s="1">
        <f t="shared" si="30"/>
        <v>-0.99536782535403745</v>
      </c>
      <c r="BC51" s="1">
        <f t="shared" si="31"/>
        <v>1.1015621336974126</v>
      </c>
      <c r="BD51" s="1">
        <f t="shared" si="32"/>
        <v>0.61418039670348323</v>
      </c>
      <c r="BE51" s="1">
        <f t="shared" si="33"/>
        <v>7.0962829947875363</v>
      </c>
      <c r="BF51" s="1">
        <f t="shared" si="34"/>
        <v>7.096246202857543</v>
      </c>
      <c r="BG51" s="1">
        <f t="shared" si="35"/>
        <v>7.0960892437105114</v>
      </c>
      <c r="BH51" s="1">
        <f t="shared" si="36"/>
        <v>7.0954199277667387</v>
      </c>
      <c r="BI51" s="1">
        <f t="shared" si="37"/>
        <v>7.092571070952407</v>
      </c>
      <c r="BJ51" s="1">
        <f t="shared" si="38"/>
        <v>7.0805390699949067</v>
      </c>
      <c r="BK51" s="1">
        <f t="shared" si="39"/>
        <v>7.0312602556159494</v>
      </c>
      <c r="BL51" s="1">
        <f t="shared" si="40"/>
        <v>6.848558055013461</v>
      </c>
    </row>
    <row r="52" spans="1:64" ht="12.95" customHeight="1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3"/>
        <v>21176.946155242829</v>
      </c>
      <c r="F52" s="105">
        <f t="shared" si="51"/>
        <v>21177.5</v>
      </c>
      <c r="G52" s="1">
        <f t="shared" si="15"/>
        <v>-0.19217249999928754</v>
      </c>
      <c r="K52" s="1">
        <f t="shared" si="54"/>
        <v>-0.19217249999928754</v>
      </c>
      <c r="O52" s="1">
        <f t="shared" ca="1" si="52"/>
        <v>-0.20360196690838564</v>
      </c>
      <c r="P52" s="1">
        <f t="shared" si="16"/>
        <v>-0.11759129415968164</v>
      </c>
      <c r="Q52" s="271">
        <f t="shared" si="17"/>
        <v>37445.836600000002</v>
      </c>
      <c r="S52" s="2">
        <v>1</v>
      </c>
      <c r="Y52" s="1">
        <f t="shared" si="55"/>
        <v>-0.11438334985862608</v>
      </c>
      <c r="Z52" s="1">
        <f t="shared" si="41"/>
        <v>21177.5</v>
      </c>
      <c r="AA52" s="1">
        <f t="shared" si="42"/>
        <v>-0.1953804443003431</v>
      </c>
      <c r="AB52" s="1">
        <f t="shared" si="43"/>
        <v>-0.11438334985862608</v>
      </c>
      <c r="AC52" s="1">
        <f t="shared" si="44"/>
        <v>-7.4581205839605896E-2</v>
      </c>
      <c r="AD52" s="1">
        <f t="shared" si="45"/>
        <v>1.0290906638674843E-5</v>
      </c>
      <c r="AE52" s="1">
        <f t="shared" si="46"/>
        <v>1.0290906638674843E-5</v>
      </c>
      <c r="AF52" s="1">
        <f t="shared" si="56"/>
        <v>-7.4581205839605896E-2</v>
      </c>
      <c r="AG52" s="2"/>
      <c r="AH52" s="1">
        <f t="shared" si="18"/>
        <v>-7.7789150140661456E-2</v>
      </c>
      <c r="AI52" s="1">
        <f t="shared" si="19"/>
        <v>1.0608553457120233</v>
      </c>
      <c r="AJ52" s="1">
        <f t="shared" si="20"/>
        <v>-0.98132935101819019</v>
      </c>
      <c r="AK52" s="1">
        <f t="shared" si="21"/>
        <v>0.33556017001184318</v>
      </c>
      <c r="AL52" s="1">
        <f t="shared" si="22"/>
        <v>1.3913917108947707</v>
      </c>
      <c r="AM52" s="1">
        <f t="shared" si="23"/>
        <v>0.83495719448422456</v>
      </c>
      <c r="AN52" s="1">
        <f t="shared" si="57"/>
        <v>7.3422612515264847</v>
      </c>
      <c r="AO52" s="1">
        <f t="shared" si="57"/>
        <v>7.3422540983230089</v>
      </c>
      <c r="AP52" s="1">
        <f t="shared" si="57"/>
        <v>7.3422112661027805</v>
      </c>
      <c r="AQ52" s="1">
        <f t="shared" si="57"/>
        <v>7.3419548620261716</v>
      </c>
      <c r="AR52" s="1">
        <f t="shared" si="57"/>
        <v>7.3404224037331263</v>
      </c>
      <c r="AS52" s="1">
        <f t="shared" si="57"/>
        <v>7.3313486184813916</v>
      </c>
      <c r="AT52" s="1">
        <f t="shared" si="57"/>
        <v>7.2802864096734101</v>
      </c>
      <c r="AU52" s="1">
        <f t="shared" si="25"/>
        <v>7.0449139947110853</v>
      </c>
      <c r="AW52" s="1">
        <v>20000</v>
      </c>
      <c r="AX52" s="1">
        <f t="shared" si="26"/>
        <v>-0.1874799233541149</v>
      </c>
      <c r="AY52" s="1">
        <f t="shared" si="27"/>
        <v>-0.11237381008575355</v>
      </c>
      <c r="AZ52" s="1">
        <f t="shared" si="28"/>
        <v>-7.5106113268361335E-2</v>
      </c>
      <c r="BA52" s="1">
        <f t="shared" si="29"/>
        <v>1.1257579364993169</v>
      </c>
      <c r="BB52" s="1">
        <f t="shared" si="30"/>
        <v>-0.99998884237280039</v>
      </c>
      <c r="BC52" s="1">
        <f t="shared" si="31"/>
        <v>1.1931269099205315</v>
      </c>
      <c r="BD52" s="1">
        <f t="shared" si="32"/>
        <v>0.67910362539541647</v>
      </c>
      <c r="BE52" s="1">
        <f t="shared" si="33"/>
        <v>7.1717861589406935</v>
      </c>
      <c r="BF52" s="1">
        <f t="shared" si="34"/>
        <v>7.1717613203294075</v>
      </c>
      <c r="BG52" s="1">
        <f t="shared" si="35"/>
        <v>7.1716458150938056</v>
      </c>
      <c r="BH52" s="1">
        <f t="shared" si="36"/>
        <v>7.1711089048183609</v>
      </c>
      <c r="BI52" s="1">
        <f t="shared" si="37"/>
        <v>7.1686177866586762</v>
      </c>
      <c r="BJ52" s="1">
        <f t="shared" si="38"/>
        <v>7.1571573663861825</v>
      </c>
      <c r="BK52" s="1">
        <f t="shared" si="39"/>
        <v>7.106317727591275</v>
      </c>
      <c r="BL52" s="1">
        <f t="shared" si="40"/>
        <v>6.9070844155790718</v>
      </c>
    </row>
    <row r="53" spans="1:64" ht="12.95" customHeight="1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58">+(C53-C$7)/C$8</f>
        <v>22032.915824877011</v>
      </c>
      <c r="F53" s="105">
        <f t="shared" si="51"/>
        <v>22033.5</v>
      </c>
      <c r="G53" s="1">
        <f t="shared" ref="G53:G84" si="59">+C53-(C$7+F53*C$8)</f>
        <v>-0.2026964999968186</v>
      </c>
      <c r="K53" s="1">
        <f t="shared" si="54"/>
        <v>-0.2026964999968186</v>
      </c>
      <c r="O53" s="1">
        <f t="shared" ca="1" si="52"/>
        <v>-0.20467521961673507</v>
      </c>
      <c r="P53" s="1">
        <f t="shared" ref="P53:P84" si="60">+D$11+D$12*F53+D$13*F53^2</f>
        <v>-0.12161014019493931</v>
      </c>
      <c r="Q53" s="271">
        <f t="shared" ref="Q53:Q84" si="61">+C53-15018.5</f>
        <v>37742.840100000001</v>
      </c>
      <c r="S53" s="2">
        <v>1</v>
      </c>
      <c r="Y53" s="1">
        <f t="shared" si="55"/>
        <v>-0.12436891511037716</v>
      </c>
      <c r="Z53" s="1">
        <f t="shared" si="41"/>
        <v>22033.5</v>
      </c>
      <c r="AA53" s="1">
        <f t="shared" si="42"/>
        <v>-0.19993772508138075</v>
      </c>
      <c r="AB53" s="1">
        <f t="shared" si="43"/>
        <v>-0.12436891511037716</v>
      </c>
      <c r="AC53" s="1">
        <f t="shared" si="44"/>
        <v>-8.1086359801879296E-2</v>
      </c>
      <c r="AD53" s="1">
        <f t="shared" si="45"/>
        <v>7.6108390340491499E-6</v>
      </c>
      <c r="AE53" s="1">
        <f t="shared" si="46"/>
        <v>7.6108390340491499E-6</v>
      </c>
      <c r="AF53" s="1">
        <f t="shared" si="56"/>
        <v>-8.1086359801879296E-2</v>
      </c>
      <c r="AG53" s="2"/>
      <c r="AH53" s="1">
        <f t="shared" ref="AH53:AH84" si="62">$AB$6*($AB$11/AI53*AJ53+$AB$12)</f>
        <v>-7.832758488644144E-2</v>
      </c>
      <c r="AI53" s="1">
        <f t="shared" ref="AI53:AI84" si="63">1+$AB$7*COS(AL53)</f>
        <v>1.0168010304555037</v>
      </c>
      <c r="AJ53" s="1">
        <f t="shared" ref="AJ53:AJ84" si="64">SIN(AL53+RADIANS($AB$9))</f>
        <v>-0.94807757487273436</v>
      </c>
      <c r="AK53" s="1">
        <f t="shared" ref="AK53:AK84" si="65">$AB$7*SIN(AL53)</f>
        <v>0.34061962094944004</v>
      </c>
      <c r="AL53" s="1">
        <f t="shared" ref="AL53:AL84" si="66">2*ATAN(AM53)</f>
        <v>1.5215113650850627</v>
      </c>
      <c r="AM53" s="1">
        <f t="shared" ref="AM53:AM84" si="67">SQRT((1+$AB$7)/(1-$AB$7))*TAN(AN53/2)</f>
        <v>0.95189082909109646</v>
      </c>
      <c r="AN53" s="1">
        <f t="shared" si="57"/>
        <v>7.4600198997816101</v>
      </c>
      <c r="AO53" s="1">
        <f t="shared" si="57"/>
        <v>7.4600178810601312</v>
      </c>
      <c r="AP53" s="1">
        <f t="shared" si="57"/>
        <v>7.4600024602302764</v>
      </c>
      <c r="AQ53" s="1">
        <f t="shared" si="57"/>
        <v>7.4598846807820411</v>
      </c>
      <c r="AR53" s="1">
        <f t="shared" si="57"/>
        <v>7.4589862162541554</v>
      </c>
      <c r="AS53" s="1">
        <f t="shared" si="57"/>
        <v>7.4521950474886349</v>
      </c>
      <c r="AT53" s="1">
        <f t="shared" si="57"/>
        <v>7.4039890161473103</v>
      </c>
      <c r="AU53" s="1">
        <f t="shared" ref="AU53:AU84" si="68">RADIANS($AB$9)+$AB$18*(F53-AB$15)</f>
        <v>7.1451111239994116</v>
      </c>
      <c r="AW53" s="1">
        <v>20500</v>
      </c>
      <c r="AX53" s="1">
        <f t="shared" si="26"/>
        <v>-0.19108343391729501</v>
      </c>
      <c r="AY53" s="1">
        <f t="shared" si="27"/>
        <v>-0.1145453356864472</v>
      </c>
      <c r="AZ53" s="1">
        <f t="shared" si="28"/>
        <v>-7.6538098230847812E-2</v>
      </c>
      <c r="BA53" s="1">
        <f t="shared" si="29"/>
        <v>1.0977129411256723</v>
      </c>
      <c r="BB53" s="1">
        <f t="shared" si="30"/>
        <v>-0.9966109021308055</v>
      </c>
      <c r="BC53" s="1">
        <f t="shared" si="31"/>
        <v>1.28020388509997</v>
      </c>
      <c r="BD53" s="1">
        <f t="shared" si="32"/>
        <v>0.74470228819334505</v>
      </c>
      <c r="BE53" s="1">
        <f t="shared" si="33"/>
        <v>7.2454151358719781</v>
      </c>
      <c r="BF53" s="1">
        <f t="shared" si="34"/>
        <v>7.2453996057507792</v>
      </c>
      <c r="BG53" s="1">
        <f t="shared" si="35"/>
        <v>7.2453199566319153</v>
      </c>
      <c r="BH53" s="1">
        <f t="shared" si="36"/>
        <v>7.2449116042570907</v>
      </c>
      <c r="BI53" s="1">
        <f t="shared" si="37"/>
        <v>7.2428217679712938</v>
      </c>
      <c r="BJ53" s="1">
        <f t="shared" si="38"/>
        <v>7.2322224859984532</v>
      </c>
      <c r="BK53" s="1">
        <f t="shared" si="39"/>
        <v>7.1806929535302846</v>
      </c>
      <c r="BL53" s="1">
        <f t="shared" si="40"/>
        <v>6.9656107761446826</v>
      </c>
    </row>
    <row r="54" spans="1:64" ht="12.95" customHeight="1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8"/>
        <v>22033.429977030304</v>
      </c>
      <c r="F54" s="105">
        <f t="shared" si="51"/>
        <v>22034</v>
      </c>
      <c r="G54" s="1">
        <f t="shared" si="59"/>
        <v>-0.19778600000427105</v>
      </c>
      <c r="K54" s="1">
        <f t="shared" si="54"/>
        <v>-0.19778600000427105</v>
      </c>
      <c r="O54" s="1">
        <f t="shared" ca="1" si="52"/>
        <v>-0.20467584651668155</v>
      </c>
      <c r="P54" s="1">
        <f t="shared" si="60"/>
        <v>-0.12161254323457184</v>
      </c>
      <c r="Q54" s="271">
        <f t="shared" si="61"/>
        <v>37743.018499999998</v>
      </c>
      <c r="S54" s="2">
        <v>1</v>
      </c>
      <c r="Y54" s="1">
        <f t="shared" si="55"/>
        <v>-0.11945841760315028</v>
      </c>
      <c r="Z54" s="1">
        <f t="shared" si="41"/>
        <v>22034</v>
      </c>
      <c r="AA54" s="1">
        <f t="shared" si="42"/>
        <v>-0.19994012563569261</v>
      </c>
      <c r="AB54" s="1">
        <f t="shared" si="43"/>
        <v>-0.11945841760315028</v>
      </c>
      <c r="AC54" s="1">
        <f t="shared" si="44"/>
        <v>-7.6173456769699208E-2</v>
      </c>
      <c r="AD54" s="1">
        <f t="shared" si="45"/>
        <v>4.6402572359473372E-6</v>
      </c>
      <c r="AE54" s="1">
        <f t="shared" si="46"/>
        <v>4.6402572359473372E-6</v>
      </c>
      <c r="AF54" s="1">
        <f t="shared" si="56"/>
        <v>-7.6173456769699208E-2</v>
      </c>
      <c r="AG54" s="2"/>
      <c r="AH54" s="1">
        <f t="shared" si="62"/>
        <v>-7.8327582401120768E-2</v>
      </c>
      <c r="AI54" s="1">
        <f t="shared" si="63"/>
        <v>1.016776220214944</v>
      </c>
      <c r="AJ54" s="1">
        <f t="shared" si="64"/>
        <v>-0.94805440688638232</v>
      </c>
      <c r="AK54" s="1">
        <f t="shared" si="65"/>
        <v>0.34062084380643337</v>
      </c>
      <c r="AL54" s="1">
        <f t="shared" si="66"/>
        <v>1.5215842035080058</v>
      </c>
      <c r="AM54" s="1">
        <f t="shared" si="67"/>
        <v>0.95196025001654072</v>
      </c>
      <c r="AN54" s="1">
        <f t="shared" si="57"/>
        <v>7.460087241051113</v>
      </c>
      <c r="AO54" s="1">
        <f t="shared" si="57"/>
        <v>7.4600852240519711</v>
      </c>
      <c r="AP54" s="1">
        <f t="shared" si="57"/>
        <v>7.4600698138822494</v>
      </c>
      <c r="AQ54" s="1">
        <f t="shared" si="57"/>
        <v>7.459952096774412</v>
      </c>
      <c r="AR54" s="1">
        <f t="shared" si="57"/>
        <v>7.4590539620270251</v>
      </c>
      <c r="AS54" s="1">
        <f t="shared" si="57"/>
        <v>7.4522641818906239</v>
      </c>
      <c r="AT54" s="1">
        <f t="shared" si="57"/>
        <v>7.404060535211511</v>
      </c>
      <c r="AU54" s="1">
        <f t="shared" si="68"/>
        <v>7.1451696503599766</v>
      </c>
      <c r="AW54" s="1">
        <v>21000</v>
      </c>
      <c r="AX54" s="1">
        <f t="shared" si="26"/>
        <v>-0.19431681186215782</v>
      </c>
      <c r="AY54" s="1">
        <f t="shared" si="27"/>
        <v>-0.11678175660090026</v>
      </c>
      <c r="AZ54" s="1">
        <f t="shared" si="28"/>
        <v>-7.7535055261257549E-2</v>
      </c>
      <c r="BA54" s="1">
        <f t="shared" si="29"/>
        <v>1.0703595242851971</v>
      </c>
      <c r="BB54" s="1">
        <f t="shared" si="30"/>
        <v>-0.98639524812841306</v>
      </c>
      <c r="BC54" s="1">
        <f t="shared" si="31"/>
        <v>1.3629914386075102</v>
      </c>
      <c r="BD54" s="1">
        <f t="shared" si="32"/>
        <v>0.8111381926194452</v>
      </c>
      <c r="BE54" s="1">
        <f t="shared" si="33"/>
        <v>7.3172072102873296</v>
      </c>
      <c r="BF54" s="1">
        <f t="shared" si="34"/>
        <v>7.3171982964835349</v>
      </c>
      <c r="BG54" s="1">
        <f t="shared" si="35"/>
        <v>7.3171471862189312</v>
      </c>
      <c r="BH54" s="1">
        <f t="shared" si="36"/>
        <v>7.31685421317645</v>
      </c>
      <c r="BI54" s="1">
        <f t="shared" si="37"/>
        <v>7.3151776124657744</v>
      </c>
      <c r="BJ54" s="1">
        <f t="shared" si="38"/>
        <v>7.305671799638783</v>
      </c>
      <c r="BK54" s="1">
        <f t="shared" si="39"/>
        <v>7.2543316612559394</v>
      </c>
      <c r="BL54" s="1">
        <f t="shared" si="40"/>
        <v>7.0241371367102934</v>
      </c>
    </row>
    <row r="55" spans="1:64" ht="12.95" customHeight="1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8"/>
        <v>22055.92471014096</v>
      </c>
      <c r="F55" s="105">
        <f t="shared" si="51"/>
        <v>22056.5</v>
      </c>
      <c r="G55" s="1">
        <f t="shared" si="59"/>
        <v>-0.19961350000085076</v>
      </c>
      <c r="K55" s="1">
        <f t="shared" si="54"/>
        <v>-0.19961350000085076</v>
      </c>
      <c r="O55" s="1">
        <f t="shared" ca="1" si="52"/>
        <v>-0.20470405701427249</v>
      </c>
      <c r="P55" s="1">
        <f t="shared" si="60"/>
        <v>-0.12172074718468545</v>
      </c>
      <c r="Q55" s="271">
        <f t="shared" si="61"/>
        <v>37750.823700000001</v>
      </c>
      <c r="S55" s="2">
        <v>1</v>
      </c>
      <c r="Y55" s="1">
        <f t="shared" si="55"/>
        <v>-0.1212863966038345</v>
      </c>
      <c r="Z55" s="1">
        <f t="shared" si="41"/>
        <v>22056.5</v>
      </c>
      <c r="AA55" s="1">
        <f t="shared" si="42"/>
        <v>-0.20004785058170171</v>
      </c>
      <c r="AB55" s="1">
        <f t="shared" si="43"/>
        <v>-0.1212863966038345</v>
      </c>
      <c r="AC55" s="1">
        <f t="shared" si="44"/>
        <v>-7.7892752816165312E-2</v>
      </c>
      <c r="AD55" s="1">
        <f t="shared" si="45"/>
        <v>1.8866042708555825E-7</v>
      </c>
      <c r="AE55" s="1">
        <f t="shared" si="46"/>
        <v>1.8866042708555825E-7</v>
      </c>
      <c r="AF55" s="1">
        <f t="shared" si="56"/>
        <v>-7.7892752816165312E-2</v>
      </c>
      <c r="AG55" s="2"/>
      <c r="AH55" s="1">
        <f t="shared" si="62"/>
        <v>-7.8327103397016262E-2</v>
      </c>
      <c r="AI55" s="1">
        <f t="shared" si="63"/>
        <v>1.0156609213856151</v>
      </c>
      <c r="AJ55" s="1">
        <f t="shared" si="64"/>
        <v>-0.94700782407289852</v>
      </c>
      <c r="AK55" s="1">
        <f t="shared" si="65"/>
        <v>0.340673944324277</v>
      </c>
      <c r="AL55" s="1">
        <f t="shared" si="66"/>
        <v>1.5248582571261413</v>
      </c>
      <c r="AM55" s="1">
        <f t="shared" si="67"/>
        <v>0.95508567027490021</v>
      </c>
      <c r="AN55" s="1">
        <f t="shared" si="57"/>
        <v>7.4631158984033013</v>
      </c>
      <c r="AO55" s="1">
        <f t="shared" si="57"/>
        <v>7.4631139577158772</v>
      </c>
      <c r="AP55" s="1">
        <f t="shared" si="57"/>
        <v>7.4630990216605975</v>
      </c>
      <c r="AQ55" s="1">
        <f t="shared" si="57"/>
        <v>7.46298408785053</v>
      </c>
      <c r="AR55" s="1">
        <f t="shared" si="57"/>
        <v>7.4621007351823065</v>
      </c>
      <c r="AS55" s="1">
        <f t="shared" si="57"/>
        <v>7.4553734680814294</v>
      </c>
      <c r="AT55" s="1">
        <f t="shared" si="57"/>
        <v>7.4072779745999719</v>
      </c>
      <c r="AU55" s="1">
        <f t="shared" si="68"/>
        <v>7.1478033365854294</v>
      </c>
      <c r="AW55" s="1">
        <v>21500</v>
      </c>
      <c r="AX55" s="1">
        <f t="shared" si="26"/>
        <v>-0.19720565531929474</v>
      </c>
      <c r="AY55" s="1">
        <f t="shared" si="27"/>
        <v>-0.11908307282911271</v>
      </c>
      <c r="AZ55" s="1">
        <f t="shared" si="28"/>
        <v>-7.812258249018203E-2</v>
      </c>
      <c r="BA55" s="1">
        <f t="shared" si="29"/>
        <v>1.0438982779048565</v>
      </c>
      <c r="BB55" s="1">
        <f t="shared" si="30"/>
        <v>-0.97041172534227937</v>
      </c>
      <c r="BC55" s="1">
        <f t="shared" si="31"/>
        <v>1.4417169603413089</v>
      </c>
      <c r="BD55" s="1">
        <f t="shared" si="32"/>
        <v>0.87858790914390006</v>
      </c>
      <c r="BE55" s="1">
        <f t="shared" si="33"/>
        <v>7.3872155210225019</v>
      </c>
      <c r="BF55" s="1">
        <f t="shared" si="34"/>
        <v>7.3872108874949918</v>
      </c>
      <c r="BG55" s="1">
        <f t="shared" si="35"/>
        <v>7.3871806960266975</v>
      </c>
      <c r="BH55" s="1">
        <f t="shared" si="36"/>
        <v>7.3869840165804197</v>
      </c>
      <c r="BI55" s="1">
        <f t="shared" si="37"/>
        <v>7.3857046397954607</v>
      </c>
      <c r="BJ55" s="1">
        <f t="shared" si="38"/>
        <v>7.3774600705739992</v>
      </c>
      <c r="BK55" s="1">
        <f t="shared" si="39"/>
        <v>7.3271821006926867</v>
      </c>
      <c r="BL55" s="1">
        <f t="shared" si="40"/>
        <v>7.0826634972759042</v>
      </c>
    </row>
    <row r="56" spans="1:64" ht="12.95" customHeight="1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8"/>
        <v>22056.422434787128</v>
      </c>
      <c r="F56" s="105">
        <f t="shared" si="51"/>
        <v>22057</v>
      </c>
      <c r="G56" s="1">
        <f t="shared" si="59"/>
        <v>-0.20040299999527633</v>
      </c>
      <c r="K56" s="1">
        <f t="shared" si="54"/>
        <v>-0.20040299999527633</v>
      </c>
      <c r="O56" s="1">
        <f t="shared" ca="1" si="52"/>
        <v>-0.20470468391421898</v>
      </c>
      <c r="P56" s="1">
        <f t="shared" si="60"/>
        <v>-0.1217231532095024</v>
      </c>
      <c r="Q56" s="271">
        <f t="shared" si="61"/>
        <v>37750.996400000004</v>
      </c>
      <c r="S56" s="2">
        <v>1</v>
      </c>
      <c r="Y56" s="1">
        <f t="shared" si="55"/>
        <v>-0.12207591539264193</v>
      </c>
      <c r="Z56" s="1">
        <f t="shared" ref="Z56:Z87" si="69">F56</f>
        <v>22057</v>
      </c>
      <c r="AA56" s="1">
        <f t="shared" ref="AA56:AA87" si="70">AB$3+AB$4*Z56+AB$5*Z56^2+AH56</f>
        <v>-0.20005023781213682</v>
      </c>
      <c r="AB56" s="1">
        <f t="shared" ref="AB56:AB87" si="71">G56-AH56</f>
        <v>-0.12207591539264193</v>
      </c>
      <c r="AC56" s="1">
        <f t="shared" ref="AC56:AC87" si="72">+G56-P56</f>
        <v>-7.867984678577393E-2</v>
      </c>
      <c r="AD56" s="1">
        <f t="shared" ref="AD56:AD87" si="73">+(G56-AA56)^2</f>
        <v>1.244411578533532E-7</v>
      </c>
      <c r="AE56" s="1">
        <f t="shared" ref="AE56:AE87" si="74">+(G56-AA56)^2*S56</f>
        <v>1.244411578533532E-7</v>
      </c>
      <c r="AF56" s="1">
        <f t="shared" si="56"/>
        <v>-7.867984678577393E-2</v>
      </c>
      <c r="AG56" s="2"/>
      <c r="AH56" s="1">
        <f t="shared" si="62"/>
        <v>-7.8327084602634406E-2</v>
      </c>
      <c r="AI56" s="1">
        <f t="shared" si="63"/>
        <v>1.0156361628107284</v>
      </c>
      <c r="AJ56" s="1">
        <f t="shared" si="64"/>
        <v>-0.94698447754788284</v>
      </c>
      <c r="AK56" s="1">
        <f t="shared" si="65"/>
        <v>0.34067508158458459</v>
      </c>
      <c r="AL56" s="1">
        <f t="shared" si="66"/>
        <v>1.5249309322865492</v>
      </c>
      <c r="AM56" s="1">
        <f t="shared" si="67"/>
        <v>0.95515515699448472</v>
      </c>
      <c r="AN56" s="1">
        <f t="shared" si="57"/>
        <v>7.4631831641540947</v>
      </c>
      <c r="AO56" s="1">
        <f t="shared" si="57"/>
        <v>7.4631812251361627</v>
      </c>
      <c r="AP56" s="1">
        <f t="shared" si="57"/>
        <v>7.4631662994930688</v>
      </c>
      <c r="AQ56" s="1">
        <f t="shared" si="57"/>
        <v>7.4630514270454027</v>
      </c>
      <c r="AR56" s="1">
        <f t="shared" si="57"/>
        <v>7.4621684015737157</v>
      </c>
      <c r="AS56" s="1">
        <f t="shared" si="57"/>
        <v>7.4554425241760613</v>
      </c>
      <c r="AT56" s="1">
        <f t="shared" si="57"/>
        <v>7.4073494528259127</v>
      </c>
      <c r="AU56" s="1">
        <f t="shared" si="68"/>
        <v>7.1478618629459945</v>
      </c>
      <c r="AW56" s="1">
        <v>22000</v>
      </c>
      <c r="AX56" s="1">
        <f t="shared" si="26"/>
        <v>-0.19977622542456769</v>
      </c>
      <c r="AY56" s="1">
        <f t="shared" si="27"/>
        <v>-0.12144928437108451</v>
      </c>
      <c r="AZ56" s="1">
        <f t="shared" si="28"/>
        <v>-7.8326941053483173E-2</v>
      </c>
      <c r="BA56" s="1">
        <f t="shared" si="29"/>
        <v>1.0184658688932042</v>
      </c>
      <c r="BB56" s="1">
        <f t="shared" si="30"/>
        <v>-0.94962090749828187</v>
      </c>
      <c r="BC56" s="1">
        <f t="shared" si="31"/>
        <v>1.5166230800330205</v>
      </c>
      <c r="BD56" s="1">
        <f t="shared" si="32"/>
        <v>0.94724286293309012</v>
      </c>
      <c r="BE56" s="1">
        <f t="shared" si="33"/>
        <v>7.4555042871880524</v>
      </c>
      <c r="BF56" s="1">
        <f t="shared" si="34"/>
        <v>7.4555021503964873</v>
      </c>
      <c r="BG56" s="1">
        <f t="shared" si="35"/>
        <v>7.4554860028962837</v>
      </c>
      <c r="BH56" s="1">
        <f t="shared" si="36"/>
        <v>7.4553639980201414</v>
      </c>
      <c r="BI56" s="1">
        <f t="shared" si="37"/>
        <v>7.4544433114793769</v>
      </c>
      <c r="BJ56" s="1">
        <f t="shared" si="38"/>
        <v>7.447559164891981</v>
      </c>
      <c r="BK56" s="1">
        <f t="shared" si="39"/>
        <v>7.3991952210772034</v>
      </c>
      <c r="BL56" s="1">
        <f t="shared" si="40"/>
        <v>7.1411898578415149</v>
      </c>
    </row>
    <row r="57" spans="1:64" ht="12.95" customHeight="1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8"/>
        <v>22093.930756616388</v>
      </c>
      <c r="F57" s="105">
        <f t="shared" si="51"/>
        <v>22094.5</v>
      </c>
      <c r="G57" s="1">
        <f t="shared" si="59"/>
        <v>-0.19751550000364659</v>
      </c>
      <c r="K57" s="1">
        <f t="shared" si="54"/>
        <v>-0.19751550000364659</v>
      </c>
      <c r="O57" s="1">
        <f t="shared" ca="1" si="52"/>
        <v>-0.20475170141020391</v>
      </c>
      <c r="P57" s="1">
        <f t="shared" si="60"/>
        <v>-0.12190379002241886</v>
      </c>
      <c r="Q57" s="271">
        <f t="shared" si="61"/>
        <v>37764.010999999999</v>
      </c>
      <c r="S57" s="2">
        <v>1</v>
      </c>
      <c r="Y57" s="1">
        <f t="shared" si="55"/>
        <v>-0.11919083186532052</v>
      </c>
      <c r="Z57" s="1">
        <f t="shared" si="69"/>
        <v>22094.5</v>
      </c>
      <c r="AA57" s="1">
        <f t="shared" si="70"/>
        <v>-0.20022845816074492</v>
      </c>
      <c r="AB57" s="1">
        <f t="shared" si="71"/>
        <v>-0.11919083186532052</v>
      </c>
      <c r="AC57" s="1">
        <f t="shared" si="72"/>
        <v>-7.5611709981227737E-2</v>
      </c>
      <c r="AD57" s="1">
        <f t="shared" si="73"/>
        <v>7.360141962166323E-6</v>
      </c>
      <c r="AE57" s="1">
        <f t="shared" si="74"/>
        <v>7.360141962166323E-6</v>
      </c>
      <c r="AF57" s="1">
        <f t="shared" si="56"/>
        <v>-7.5611709981227737E-2</v>
      </c>
      <c r="AG57" s="2"/>
      <c r="AH57" s="1">
        <f t="shared" si="62"/>
        <v>-7.8324668138326073E-2</v>
      </c>
      <c r="AI57" s="1">
        <f t="shared" si="63"/>
        <v>1.0137824787421914</v>
      </c>
      <c r="AJ57" s="1">
        <f t="shared" si="64"/>
        <v>-0.94522253294390091</v>
      </c>
      <c r="AK57" s="1">
        <f t="shared" si="65"/>
        <v>0.34075510866284608</v>
      </c>
      <c r="AL57" s="1">
        <f t="shared" si="66"/>
        <v>1.5303714881136852</v>
      </c>
      <c r="AM57" s="1">
        <f t="shared" si="67"/>
        <v>0.96037076711111813</v>
      </c>
      <c r="AN57" s="1">
        <f t="shared" si="57"/>
        <v>7.4682234268362313</v>
      </c>
      <c r="AO57" s="1">
        <f t="shared" si="57"/>
        <v>7.4682216098304446</v>
      </c>
      <c r="AP57" s="1">
        <f t="shared" si="57"/>
        <v>7.4682074499555524</v>
      </c>
      <c r="AQ57" s="1">
        <f t="shared" si="57"/>
        <v>7.4680971193596122</v>
      </c>
      <c r="AR57" s="1">
        <f t="shared" si="57"/>
        <v>7.4672384719367955</v>
      </c>
      <c r="AS57" s="1">
        <f t="shared" si="57"/>
        <v>7.4606168793923739</v>
      </c>
      <c r="AT57" s="1">
        <f t="shared" si="57"/>
        <v>7.4127077834859278</v>
      </c>
      <c r="AU57" s="1">
        <f t="shared" si="68"/>
        <v>7.1522513399884158</v>
      </c>
      <c r="AW57" s="1">
        <v>22500</v>
      </c>
      <c r="AX57" s="1">
        <f t="shared" si="26"/>
        <v>-0.20205474360055387</v>
      </c>
      <c r="AY57" s="1">
        <f t="shared" si="27"/>
        <v>-0.12388039122681574</v>
      </c>
      <c r="AZ57" s="1">
        <f t="shared" si="28"/>
        <v>-7.817435237373814E-2</v>
      </c>
      <c r="BA57" s="1">
        <f t="shared" si="29"/>
        <v>0.99414779422360888</v>
      </c>
      <c r="BB57" s="1">
        <f t="shared" si="30"/>
        <v>-0.92486854590354817</v>
      </c>
      <c r="BC57" s="1">
        <f t="shared" si="31"/>
        <v>1.5879573657891013</v>
      </c>
      <c r="BD57" s="1">
        <f t="shared" si="32"/>
        <v>1.0173099925426807</v>
      </c>
      <c r="BE57" s="1">
        <f t="shared" si="33"/>
        <v>7.5221449527050366</v>
      </c>
      <c r="BF57" s="1">
        <f t="shared" si="34"/>
        <v>7.5221441062016368</v>
      </c>
      <c r="BG57" s="1">
        <f t="shared" si="35"/>
        <v>7.5221364871483072</v>
      </c>
      <c r="BH57" s="1">
        <f t="shared" si="36"/>
        <v>7.5220679185436525</v>
      </c>
      <c r="BI57" s="1">
        <f t="shared" si="37"/>
        <v>7.521451439650706</v>
      </c>
      <c r="BJ57" s="1">
        <f t="shared" si="38"/>
        <v>7.5159574894263983</v>
      </c>
      <c r="BK57" s="1">
        <f t="shared" si="39"/>
        <v>7.4703248389257313</v>
      </c>
      <c r="BL57" s="1">
        <f t="shared" si="40"/>
        <v>7.1997162184071257</v>
      </c>
    </row>
    <row r="58" spans="1:64" ht="12.95" customHeight="1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8"/>
        <v>22133.919055620088</v>
      </c>
      <c r="F58" s="105">
        <f t="shared" si="51"/>
        <v>22134.5</v>
      </c>
      <c r="G58" s="1">
        <f t="shared" si="59"/>
        <v>-0.20157549999566982</v>
      </c>
      <c r="K58" s="1">
        <f t="shared" si="54"/>
        <v>-0.20157549999566982</v>
      </c>
      <c r="O58" s="1">
        <f t="shared" ca="1" si="52"/>
        <v>-0.20480185340592116</v>
      </c>
      <c r="P58" s="1">
        <f t="shared" si="60"/>
        <v>-0.12209687164047506</v>
      </c>
      <c r="Q58" s="271">
        <f t="shared" si="61"/>
        <v>37777.886100000003</v>
      </c>
      <c r="S58" s="2">
        <v>1</v>
      </c>
      <c r="Y58" s="1">
        <f t="shared" si="55"/>
        <v>-0.12325559147096081</v>
      </c>
      <c r="Z58" s="1">
        <f t="shared" si="69"/>
        <v>22134.5</v>
      </c>
      <c r="AA58" s="1">
        <f t="shared" si="70"/>
        <v>-0.20041678016518405</v>
      </c>
      <c r="AB58" s="1">
        <f t="shared" si="71"/>
        <v>-0.12325559147096081</v>
      </c>
      <c r="AC58" s="1">
        <f t="shared" si="72"/>
        <v>-7.9478628355194758E-2</v>
      </c>
      <c r="AD58" s="1">
        <f t="shared" si="73"/>
        <v>1.3426316455609622E-6</v>
      </c>
      <c r="AE58" s="1">
        <f t="shared" si="74"/>
        <v>1.3426316455609622E-6</v>
      </c>
      <c r="AF58" s="1">
        <f t="shared" si="56"/>
        <v>-7.9478628355194758E-2</v>
      </c>
      <c r="AG58" s="2"/>
      <c r="AH58" s="1">
        <f t="shared" si="62"/>
        <v>-7.8319908524709006E-2</v>
      </c>
      <c r="AI58" s="1">
        <f t="shared" si="63"/>
        <v>1.0118122149878221</v>
      </c>
      <c r="AJ58" s="1">
        <f t="shared" si="64"/>
        <v>-0.94331954084923486</v>
      </c>
      <c r="AK58" s="1">
        <f t="shared" si="65"/>
        <v>0.34082909555551216</v>
      </c>
      <c r="AL58" s="1">
        <f t="shared" si="66"/>
        <v>1.5361528963511974</v>
      </c>
      <c r="AM58" s="1">
        <f t="shared" si="67"/>
        <v>0.96594308746248936</v>
      </c>
      <c r="AN58" s="1">
        <f t="shared" si="57"/>
        <v>7.473589574855044</v>
      </c>
      <c r="AO58" s="1">
        <f t="shared" si="57"/>
        <v>7.4735878812072425</v>
      </c>
      <c r="AP58" s="1">
        <f t="shared" si="57"/>
        <v>7.4735745057137102</v>
      </c>
      <c r="AQ58" s="1">
        <f t="shared" si="57"/>
        <v>7.4734688891781715</v>
      </c>
      <c r="AR58" s="1">
        <f t="shared" si="57"/>
        <v>7.4726358896317189</v>
      </c>
      <c r="AS58" s="1">
        <f t="shared" si="57"/>
        <v>7.4661256363927055</v>
      </c>
      <c r="AT58" s="1">
        <f t="shared" si="57"/>
        <v>7.4184178044100486</v>
      </c>
      <c r="AU58" s="1">
        <f t="shared" si="68"/>
        <v>7.156933448833664</v>
      </c>
      <c r="AW58" s="1">
        <v>23000</v>
      </c>
      <c r="AX58" s="1">
        <f t="shared" si="26"/>
        <v>-0.2040668881292656</v>
      </c>
      <c r="AY58" s="1">
        <f t="shared" si="27"/>
        <v>-0.12637639339630632</v>
      </c>
      <c r="AZ58" s="1">
        <f t="shared" si="28"/>
        <v>-7.7690494732959262E-2</v>
      </c>
      <c r="BA58" s="1">
        <f t="shared" si="29"/>
        <v>0.97098972938353201</v>
      </c>
      <c r="BB58" s="1">
        <f t="shared" si="30"/>
        <v>-0.89688813121656297</v>
      </c>
      <c r="BC58" s="1">
        <f t="shared" si="31"/>
        <v>1.6559649486253933</v>
      </c>
      <c r="BD58" s="1">
        <f t="shared" si="32"/>
        <v>1.0890129913188111</v>
      </c>
      <c r="BE58" s="1">
        <f t="shared" si="33"/>
        <v>7.5872131702639702</v>
      </c>
      <c r="BF58" s="1">
        <f t="shared" si="34"/>
        <v>7.5872128970404793</v>
      </c>
      <c r="BG58" s="1">
        <f t="shared" si="35"/>
        <v>7.5872098579280216</v>
      </c>
      <c r="BH58" s="1">
        <f t="shared" si="36"/>
        <v>7.5871760556294454</v>
      </c>
      <c r="BI58" s="1">
        <f t="shared" si="37"/>
        <v>7.5868003735462395</v>
      </c>
      <c r="BJ58" s="1">
        <f t="shared" si="38"/>
        <v>7.5826591852423455</v>
      </c>
      <c r="BK58" s="1">
        <f t="shared" si="39"/>
        <v>7.5405277961828281</v>
      </c>
      <c r="BL58" s="1">
        <f t="shared" si="40"/>
        <v>7.2582425789727365</v>
      </c>
    </row>
    <row r="59" spans="1:64" ht="12.95" customHeight="1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8"/>
        <v>22136.920966398542</v>
      </c>
      <c r="F59" s="105">
        <f t="shared" si="51"/>
        <v>22137.5</v>
      </c>
      <c r="G59" s="1">
        <f t="shared" si="59"/>
        <v>-0.20091250000405125</v>
      </c>
      <c r="K59" s="1">
        <f t="shared" si="54"/>
        <v>-0.20091250000405125</v>
      </c>
      <c r="O59" s="1">
        <f t="shared" ca="1" si="52"/>
        <v>-0.20480561480559997</v>
      </c>
      <c r="P59" s="1">
        <f t="shared" si="60"/>
        <v>-0.12211136950482021</v>
      </c>
      <c r="Q59" s="271">
        <f t="shared" si="61"/>
        <v>37778.9277</v>
      </c>
      <c r="S59" s="2">
        <v>1</v>
      </c>
      <c r="Y59" s="1">
        <f t="shared" si="55"/>
        <v>-0.12259303889292858</v>
      </c>
      <c r="Z59" s="1">
        <f t="shared" si="69"/>
        <v>22137.5</v>
      </c>
      <c r="AA59" s="1">
        <f t="shared" si="70"/>
        <v>-0.20043083061594288</v>
      </c>
      <c r="AB59" s="1">
        <f t="shared" si="71"/>
        <v>-0.12259303889292858</v>
      </c>
      <c r="AC59" s="1">
        <f t="shared" si="72"/>
        <v>-7.8801130499231042E-2</v>
      </c>
      <c r="AD59" s="1">
        <f t="shared" si="73"/>
        <v>2.320053994406905E-7</v>
      </c>
      <c r="AE59" s="1">
        <f t="shared" si="74"/>
        <v>2.320053994406905E-7</v>
      </c>
      <c r="AF59" s="1">
        <f t="shared" si="56"/>
        <v>-7.8801130499231042E-2</v>
      </c>
      <c r="AG59" s="2"/>
      <c r="AH59" s="1">
        <f t="shared" si="62"/>
        <v>-7.8319461111122674E-2</v>
      </c>
      <c r="AI59" s="1">
        <f t="shared" si="63"/>
        <v>1.0116647372245271</v>
      </c>
      <c r="AJ59" s="1">
        <f t="shared" si="64"/>
        <v>-0.9431758456060273</v>
      </c>
      <c r="AK59" s="1">
        <f t="shared" si="65"/>
        <v>0.34083417479118744</v>
      </c>
      <c r="AL59" s="1">
        <f t="shared" si="66"/>
        <v>1.5365855960943386</v>
      </c>
      <c r="AM59" s="1">
        <f t="shared" si="67"/>
        <v>0.96636138915066983</v>
      </c>
      <c r="AN59" s="1">
        <f t="shared" si="57"/>
        <v>7.4739916153658355</v>
      </c>
      <c r="AO59" s="1">
        <f t="shared" si="57"/>
        <v>7.4739899306947484</v>
      </c>
      <c r="AP59" s="1">
        <f t="shared" si="57"/>
        <v>7.4739766127019687</v>
      </c>
      <c r="AQ59" s="1">
        <f t="shared" si="57"/>
        <v>7.4738713443165459</v>
      </c>
      <c r="AR59" s="1">
        <f t="shared" si="57"/>
        <v>7.4730402534208737</v>
      </c>
      <c r="AS59" s="1">
        <f t="shared" si="57"/>
        <v>7.4665383539314822</v>
      </c>
      <c r="AT59" s="1">
        <f t="shared" si="57"/>
        <v>7.4188458251758185</v>
      </c>
      <c r="AU59" s="1">
        <f t="shared" si="68"/>
        <v>7.1572846069970577</v>
      </c>
      <c r="AW59" s="1">
        <v>23500</v>
      </c>
      <c r="AX59" s="1">
        <f t="shared" si="26"/>
        <v>-0.2058374502816126</v>
      </c>
      <c r="AY59" s="1">
        <f t="shared" si="27"/>
        <v>-0.1289372908795563</v>
      </c>
      <c r="AZ59" s="1">
        <f t="shared" si="28"/>
        <v>-7.6900159402056315E-2</v>
      </c>
      <c r="BA59" s="1">
        <f t="shared" si="29"/>
        <v>0.94900716637236437</v>
      </c>
      <c r="BB59" s="1">
        <f t="shared" si="30"/>
        <v>-0.86630831734926772</v>
      </c>
      <c r="BC59" s="1">
        <f t="shared" si="31"/>
        <v>1.7208834876666135</v>
      </c>
      <c r="BD59" s="1">
        <f t="shared" si="32"/>
        <v>1.1625941403881235</v>
      </c>
      <c r="BE59" s="1">
        <f t="shared" si="33"/>
        <v>7.650786504570843</v>
      </c>
      <c r="BF59" s="1">
        <f t="shared" si="34"/>
        <v>7.6507864392210578</v>
      </c>
      <c r="BG59" s="1">
        <f t="shared" si="35"/>
        <v>7.6507854896552399</v>
      </c>
      <c r="BH59" s="1">
        <f t="shared" si="36"/>
        <v>7.6507716924717633</v>
      </c>
      <c r="BI59" s="1">
        <f t="shared" si="37"/>
        <v>7.6505713236406834</v>
      </c>
      <c r="BJ59" s="1">
        <f t="shared" si="38"/>
        <v>7.6476831089885797</v>
      </c>
      <c r="BK59" s="1">
        <f t="shared" si="39"/>
        <v>7.6097641080099638</v>
      </c>
      <c r="BL59" s="1">
        <f t="shared" si="40"/>
        <v>7.3167689395383473</v>
      </c>
    </row>
    <row r="60" spans="1:64" ht="12.95" customHeight="1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8"/>
        <v>22159.912271347835</v>
      </c>
      <c r="F60" s="105">
        <f t="shared" si="51"/>
        <v>22160.5</v>
      </c>
      <c r="G60" s="1">
        <f t="shared" si="59"/>
        <v>-0.20392949999950361</v>
      </c>
      <c r="K60" s="1">
        <f t="shared" si="54"/>
        <v>-0.20392949999950361</v>
      </c>
      <c r="O60" s="1">
        <f t="shared" ca="1" si="52"/>
        <v>-0.2048344522031374</v>
      </c>
      <c r="P60" s="1">
        <f t="shared" si="60"/>
        <v>-0.1222225974129284</v>
      </c>
      <c r="Q60" s="271">
        <f t="shared" si="61"/>
        <v>37786.905200000001</v>
      </c>
      <c r="S60" s="2">
        <v>1</v>
      </c>
      <c r="Y60" s="1">
        <f t="shared" si="55"/>
        <v>-0.12561388695768033</v>
      </c>
      <c r="Z60" s="1">
        <f t="shared" si="69"/>
        <v>22160.5</v>
      </c>
      <c r="AA60" s="1">
        <f t="shared" si="70"/>
        <v>-0.20053821045475168</v>
      </c>
      <c r="AB60" s="1">
        <f t="shared" si="71"/>
        <v>-0.12561388695768033</v>
      </c>
      <c r="AC60" s="1">
        <f t="shared" si="72"/>
        <v>-8.1706902586575203E-2</v>
      </c>
      <c r="AD60" s="1">
        <f t="shared" si="73"/>
        <v>1.150084477634375E-5</v>
      </c>
      <c r="AE60" s="1">
        <f t="shared" si="74"/>
        <v>1.150084477634375E-5</v>
      </c>
      <c r="AF60" s="1">
        <f t="shared" si="56"/>
        <v>-8.1706902586575203E-2</v>
      </c>
      <c r="AG60" s="2"/>
      <c r="AH60" s="1">
        <f t="shared" si="62"/>
        <v>-7.8315613041823259E-2</v>
      </c>
      <c r="AI60" s="1">
        <f t="shared" si="63"/>
        <v>1.0105354308536993</v>
      </c>
      <c r="AJ60" s="1">
        <f t="shared" si="64"/>
        <v>-0.94206972153264623</v>
      </c>
      <c r="AK60" s="1">
        <f t="shared" si="65"/>
        <v>0.34087095138312079</v>
      </c>
      <c r="AL60" s="1">
        <f t="shared" si="66"/>
        <v>1.5398987744596473</v>
      </c>
      <c r="AM60" s="1">
        <f t="shared" si="67"/>
        <v>0.96957013101594403</v>
      </c>
      <c r="AN60" s="1">
        <f t="shared" si="57"/>
        <v>7.4770719801908703</v>
      </c>
      <c r="AO60" s="1">
        <f t="shared" si="57"/>
        <v>7.4770703630934499</v>
      </c>
      <c r="AP60" s="1">
        <f t="shared" si="57"/>
        <v>7.4770574798681926</v>
      </c>
      <c r="AQ60" s="1">
        <f t="shared" si="57"/>
        <v>7.4769548556980618</v>
      </c>
      <c r="AR60" s="1">
        <f t="shared" si="57"/>
        <v>7.4761383279779645</v>
      </c>
      <c r="AS60" s="1">
        <f t="shared" si="57"/>
        <v>7.4697004856123099</v>
      </c>
      <c r="AT60" s="1">
        <f t="shared" si="57"/>
        <v>7.4221262454763908</v>
      </c>
      <c r="AU60" s="1">
        <f t="shared" si="68"/>
        <v>7.1599768195830755</v>
      </c>
      <c r="AW60" s="1">
        <v>24000</v>
      </c>
      <c r="AX60" s="1">
        <f t="shared" si="26"/>
        <v>-0.20739011410528646</v>
      </c>
      <c r="AY60" s="1">
        <f t="shared" si="27"/>
        <v>-0.13156308367656566</v>
      </c>
      <c r="AZ60" s="1">
        <f t="shared" si="28"/>
        <v>-7.5827030428720785E-2</v>
      </c>
      <c r="BA60" s="1">
        <f t="shared" si="29"/>
        <v>0.92819332606434757</v>
      </c>
      <c r="BB60" s="1">
        <f t="shared" si="30"/>
        <v>-0.8336628722851952</v>
      </c>
      <c r="BC60" s="1">
        <f t="shared" si="31"/>
        <v>1.7829399336567406</v>
      </c>
      <c r="BD60" s="1">
        <f t="shared" si="32"/>
        <v>1.23831675087161</v>
      </c>
      <c r="BE60" s="1">
        <f t="shared" si="33"/>
        <v>7.7129427254926695</v>
      </c>
      <c r="BF60" s="1">
        <f t="shared" si="34"/>
        <v>7.7129427159675901</v>
      </c>
      <c r="BG60" s="1">
        <f t="shared" si="35"/>
        <v>7.7129425172790711</v>
      </c>
      <c r="BH60" s="1">
        <f t="shared" si="36"/>
        <v>7.712938372796498</v>
      </c>
      <c r="BI60" s="1">
        <f t="shared" si="37"/>
        <v>7.7128519497896022</v>
      </c>
      <c r="BJ60" s="1">
        <f t="shared" si="38"/>
        <v>7.711061637445467</v>
      </c>
      <c r="BK60" s="1">
        <f t="shared" si="39"/>
        <v>7.6779970997078948</v>
      </c>
      <c r="BL60" s="1">
        <f t="shared" si="40"/>
        <v>7.3752953001039581</v>
      </c>
    </row>
    <row r="61" spans="1:64" ht="12.95" customHeight="1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8"/>
        <v>22214.422486663458</v>
      </c>
      <c r="F61" s="105">
        <f t="shared" si="51"/>
        <v>22215</v>
      </c>
      <c r="G61" s="1">
        <f t="shared" si="59"/>
        <v>-0.20038499999645865</v>
      </c>
      <c r="K61" s="1">
        <f t="shared" si="54"/>
        <v>-0.20038499999645865</v>
      </c>
      <c r="O61" s="1">
        <f t="shared" ca="1" si="52"/>
        <v>-0.20490278429730216</v>
      </c>
      <c r="P61" s="1">
        <f t="shared" si="60"/>
        <v>-0.12248670739834773</v>
      </c>
      <c r="Q61" s="271">
        <f t="shared" si="61"/>
        <v>37805.819100000001</v>
      </c>
      <c r="S61" s="2">
        <v>1</v>
      </c>
      <c r="Y61" s="1">
        <f t="shared" si="55"/>
        <v>-0.12208144515750124</v>
      </c>
      <c r="Z61" s="1">
        <f t="shared" si="69"/>
        <v>22215</v>
      </c>
      <c r="AA61" s="1">
        <f t="shared" si="70"/>
        <v>-0.20079026223730512</v>
      </c>
      <c r="AB61" s="1">
        <f t="shared" si="71"/>
        <v>-0.12208144515750124</v>
      </c>
      <c r="AC61" s="1">
        <f t="shared" si="72"/>
        <v>-7.7898292598110916E-2</v>
      </c>
      <c r="AD61" s="1">
        <f t="shared" si="73"/>
        <v>1.6423748385590326E-7</v>
      </c>
      <c r="AE61" s="1">
        <f t="shared" si="74"/>
        <v>1.6423748385590326E-7</v>
      </c>
      <c r="AF61" s="1">
        <f t="shared" si="56"/>
        <v>-7.7898292598110916E-2</v>
      </c>
      <c r="AG61" s="2"/>
      <c r="AH61" s="1">
        <f t="shared" si="62"/>
        <v>-7.8303554838957401E-2</v>
      </c>
      <c r="AI61" s="1">
        <f t="shared" si="63"/>
        <v>1.0078690697428314</v>
      </c>
      <c r="AJ61" s="1">
        <f t="shared" si="64"/>
        <v>-0.93941752392289757</v>
      </c>
      <c r="AK61" s="1">
        <f t="shared" si="65"/>
        <v>0.34094292563637307</v>
      </c>
      <c r="AL61" s="1">
        <f t="shared" si="66"/>
        <v>1.5477201098950704</v>
      </c>
      <c r="AM61" s="1">
        <f t="shared" si="67"/>
        <v>0.97718600109116527</v>
      </c>
      <c r="AN61" s="1">
        <f t="shared" ref="AN61:AT70" si="75">$AU61+$AB$7*SIN(AO61)</f>
        <v>7.4843573965833423</v>
      </c>
      <c r="AO61" s="1">
        <f t="shared" si="75"/>
        <v>7.484355931027272</v>
      </c>
      <c r="AP61" s="1">
        <f t="shared" si="75"/>
        <v>7.4843440358525433</v>
      </c>
      <c r="AQ61" s="1">
        <f t="shared" si="75"/>
        <v>7.4842475022648154</v>
      </c>
      <c r="AR61" s="1">
        <f t="shared" si="75"/>
        <v>7.4834649852297588</v>
      </c>
      <c r="AS61" s="1">
        <f t="shared" si="75"/>
        <v>7.4771789822136654</v>
      </c>
      <c r="AT61" s="1">
        <f t="shared" si="75"/>
        <v>7.4298918221520029</v>
      </c>
      <c r="AU61" s="1">
        <f t="shared" si="68"/>
        <v>7.1663561928847272</v>
      </c>
      <c r="AW61" s="1">
        <v>24500</v>
      </c>
      <c r="AX61" s="1">
        <f t="shared" si="26"/>
        <v>-0.20874732951105462</v>
      </c>
      <c r="AY61" s="1">
        <f t="shared" si="27"/>
        <v>-0.13425377178733441</v>
      </c>
      <c r="AZ61" s="1">
        <f t="shared" si="28"/>
        <v>-7.4493557723720197E-2</v>
      </c>
      <c r="BA61" s="1">
        <f t="shared" si="29"/>
        <v>0.9085254863101907</v>
      </c>
      <c r="BB61" s="1">
        <f t="shared" si="30"/>
        <v>-0.79940158030382169</v>
      </c>
      <c r="BC61" s="1">
        <f t="shared" si="31"/>
        <v>1.8423486296066438</v>
      </c>
      <c r="BD61" s="1">
        <f t="shared" si="32"/>
        <v>1.3164682531933196</v>
      </c>
      <c r="BE61" s="1">
        <f t="shared" si="33"/>
        <v>7.7737585707578463</v>
      </c>
      <c r="BF61" s="1">
        <f t="shared" si="34"/>
        <v>7.7737585702561249</v>
      </c>
      <c r="BG61" s="1">
        <f t="shared" si="35"/>
        <v>7.7737585518978589</v>
      </c>
      <c r="BH61" s="1">
        <f t="shared" si="36"/>
        <v>7.7737578801610923</v>
      </c>
      <c r="BI61" s="1">
        <f t="shared" si="37"/>
        <v>7.7737333048862558</v>
      </c>
      <c r="BJ61" s="1">
        <f t="shared" si="38"/>
        <v>7.7728393323339482</v>
      </c>
      <c r="BK61" s="1">
        <f t="shared" si="39"/>
        <v>7.7451935323039365</v>
      </c>
      <c r="BL61" s="1">
        <f t="shared" si="40"/>
        <v>7.4338216606695688</v>
      </c>
    </row>
    <row r="62" spans="1:64" ht="12.95" customHeight="1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8"/>
        <v>22779.392412797304</v>
      </c>
      <c r="F62" s="105">
        <f t="shared" si="51"/>
        <v>22780</v>
      </c>
      <c r="G62" s="1">
        <f t="shared" si="59"/>
        <v>-0.21082000000023982</v>
      </c>
      <c r="K62" s="1">
        <f t="shared" si="54"/>
        <v>-0.21082000000023982</v>
      </c>
      <c r="O62" s="1">
        <f t="shared" ca="1" si="52"/>
        <v>-0.20561118123680849</v>
      </c>
      <c r="P62" s="1">
        <f t="shared" si="60"/>
        <v>-0.12527015733907532</v>
      </c>
      <c r="Q62" s="271">
        <f t="shared" si="61"/>
        <v>38001.851799999997</v>
      </c>
      <c r="S62" s="2">
        <v>1</v>
      </c>
      <c r="Y62" s="1">
        <f t="shared" si="55"/>
        <v>-0.13287740736832115</v>
      </c>
      <c r="Z62" s="1">
        <f t="shared" si="69"/>
        <v>22780</v>
      </c>
      <c r="AA62" s="1">
        <f t="shared" si="70"/>
        <v>-0.20321274997099398</v>
      </c>
      <c r="AB62" s="1">
        <f t="shared" si="71"/>
        <v>-0.13287740736832115</v>
      </c>
      <c r="AC62" s="1">
        <f t="shared" si="72"/>
        <v>-8.5549842661164499E-2</v>
      </c>
      <c r="AD62" s="1">
        <f t="shared" si="73"/>
        <v>5.78702530074608E-5</v>
      </c>
      <c r="AE62" s="1">
        <f t="shared" si="74"/>
        <v>5.78702530074608E-5</v>
      </c>
      <c r="AF62" s="1">
        <f t="shared" si="56"/>
        <v>-8.5549842661164499E-2</v>
      </c>
      <c r="AG62" s="2"/>
      <c r="AH62" s="1">
        <f t="shared" si="62"/>
        <v>-7.7942592631918647E-2</v>
      </c>
      <c r="AI62" s="1">
        <f t="shared" si="63"/>
        <v>0.98103477758081559</v>
      </c>
      <c r="AJ62" s="1">
        <f t="shared" si="64"/>
        <v>-0.90955462779698171</v>
      </c>
      <c r="AK62" s="1">
        <f t="shared" si="65"/>
        <v>0.34050597812475752</v>
      </c>
      <c r="AL62" s="1">
        <f t="shared" si="66"/>
        <v>1.6264360186268796</v>
      </c>
      <c r="AM62" s="1">
        <f t="shared" si="67"/>
        <v>1.0572470658152329</v>
      </c>
      <c r="AN62" s="1">
        <f t="shared" si="75"/>
        <v>7.5587719324399858</v>
      </c>
      <c r="AO62" s="1">
        <f t="shared" si="75"/>
        <v>7.5587714694046051</v>
      </c>
      <c r="AP62" s="1">
        <f t="shared" si="75"/>
        <v>7.5587668027173729</v>
      </c>
      <c r="AQ62" s="1">
        <f t="shared" si="75"/>
        <v>7.5587197736571365</v>
      </c>
      <c r="AR62" s="1">
        <f t="shared" si="75"/>
        <v>7.5582462383134406</v>
      </c>
      <c r="AS62" s="1">
        <f t="shared" si="75"/>
        <v>7.5535185817386115</v>
      </c>
      <c r="AT62" s="1">
        <f t="shared" si="75"/>
        <v>7.5097552960174765</v>
      </c>
      <c r="AU62" s="1">
        <f t="shared" si="68"/>
        <v>7.2324909803238677</v>
      </c>
      <c r="AW62" s="1">
        <v>25000</v>
      </c>
      <c r="AX62" s="1">
        <f t="shared" si="26"/>
        <v>-0.20993025402548621</v>
      </c>
      <c r="AY62" s="1">
        <f t="shared" si="27"/>
        <v>-0.13700935521186258</v>
      </c>
      <c r="AZ62" s="1">
        <f t="shared" si="28"/>
        <v>-7.2920898813623625E-2</v>
      </c>
      <c r="BA62" s="1">
        <f t="shared" si="29"/>
        <v>0.88996993642348987</v>
      </c>
      <c r="BB62" s="1">
        <f t="shared" si="30"/>
        <v>-0.76390109800358108</v>
      </c>
      <c r="BC62" s="1">
        <f t="shared" si="31"/>
        <v>1.8993103776501972</v>
      </c>
      <c r="BD62" s="1">
        <f t="shared" si="32"/>
        <v>1.3973639999724983</v>
      </c>
      <c r="BE62" s="1">
        <f t="shared" si="33"/>
        <v>7.8333088750852973</v>
      </c>
      <c r="BF62" s="1">
        <f t="shared" si="34"/>
        <v>7.8333088750847111</v>
      </c>
      <c r="BG62" s="1">
        <f t="shared" si="35"/>
        <v>7.8333088750016584</v>
      </c>
      <c r="BH62" s="1">
        <f t="shared" si="36"/>
        <v>7.8333088632204317</v>
      </c>
      <c r="BI62" s="1">
        <f t="shared" si="37"/>
        <v>7.8333071920995216</v>
      </c>
      <c r="BJ62" s="1">
        <f t="shared" si="38"/>
        <v>7.8330715029494487</v>
      </c>
      <c r="BK62" s="1">
        <f t="shared" si="39"/>
        <v>7.8113237163740781</v>
      </c>
      <c r="BL62" s="1">
        <f t="shared" si="40"/>
        <v>7.4923480212351796</v>
      </c>
    </row>
    <row r="63" spans="1:64" ht="12.95" customHeight="1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8"/>
        <v>22782.409310073519</v>
      </c>
      <c r="F63" s="105">
        <f t="shared" si="51"/>
        <v>22783</v>
      </c>
      <c r="G63" s="1">
        <f t="shared" si="59"/>
        <v>-0.20495700000174111</v>
      </c>
      <c r="K63" s="1">
        <f t="shared" si="54"/>
        <v>-0.20495700000174111</v>
      </c>
      <c r="O63" s="1">
        <f t="shared" ca="1" si="52"/>
        <v>-0.2056149426364873</v>
      </c>
      <c r="P63" s="1">
        <f t="shared" si="60"/>
        <v>-0.12528515788252087</v>
      </c>
      <c r="Q63" s="271">
        <f t="shared" si="61"/>
        <v>38002.8986</v>
      </c>
      <c r="S63" s="2">
        <v>1</v>
      </c>
      <c r="Y63" s="1">
        <f t="shared" si="55"/>
        <v>-0.12701743687784847</v>
      </c>
      <c r="Z63" s="1">
        <f t="shared" si="69"/>
        <v>22783</v>
      </c>
      <c r="AA63" s="1">
        <f t="shared" si="70"/>
        <v>-0.20322472100641351</v>
      </c>
      <c r="AB63" s="1">
        <f t="shared" si="71"/>
        <v>-0.12701743687784847</v>
      </c>
      <c r="AC63" s="1">
        <f t="shared" si="72"/>
        <v>-7.9671842119220238E-2</v>
      </c>
      <c r="AD63" s="1">
        <f t="shared" si="73"/>
        <v>3.0007905176532059E-6</v>
      </c>
      <c r="AE63" s="1">
        <f t="shared" si="74"/>
        <v>3.0007905176532059E-6</v>
      </c>
      <c r="AF63" s="1">
        <f t="shared" si="56"/>
        <v>-7.9671842119220238E-2</v>
      </c>
      <c r="AG63" s="2"/>
      <c r="AH63" s="1">
        <f t="shared" si="62"/>
        <v>-7.7939563123892636E-2</v>
      </c>
      <c r="AI63" s="1">
        <f t="shared" si="63"/>
        <v>0.98089626915567463</v>
      </c>
      <c r="AJ63" s="1">
        <f t="shared" si="64"/>
        <v>-0.90938550238510485</v>
      </c>
      <c r="AK63" s="1">
        <f t="shared" si="65"/>
        <v>0.34049823533747509</v>
      </c>
      <c r="AL63" s="1">
        <f t="shared" si="66"/>
        <v>1.6268427956203049</v>
      </c>
      <c r="AM63" s="1">
        <f t="shared" si="67"/>
        <v>1.0576778887947738</v>
      </c>
      <c r="AN63" s="1">
        <f t="shared" si="75"/>
        <v>7.5591617434336467</v>
      </c>
      <c r="AO63" s="1">
        <f t="shared" si="75"/>
        <v>7.5591612835612558</v>
      </c>
      <c r="AP63" s="1">
        <f t="shared" si="75"/>
        <v>7.5591566428027228</v>
      </c>
      <c r="AQ63" s="1">
        <f t="shared" si="75"/>
        <v>7.5591098149972691</v>
      </c>
      <c r="AR63" s="1">
        <f t="shared" si="75"/>
        <v>7.5586377000291778</v>
      </c>
      <c r="AS63" s="1">
        <f t="shared" si="75"/>
        <v>7.5539181485193723</v>
      </c>
      <c r="AT63" s="1">
        <f t="shared" si="75"/>
        <v>7.510176165194923</v>
      </c>
      <c r="AU63" s="1">
        <f t="shared" si="68"/>
        <v>7.2328421384872614</v>
      </c>
      <c r="AW63" s="1">
        <v>25500</v>
      </c>
      <c r="AX63" s="1">
        <f t="shared" si="26"/>
        <v>-0.21095874376887297</v>
      </c>
      <c r="AY63" s="1">
        <f t="shared" si="27"/>
        <v>-0.13982983395015008</v>
      </c>
      <c r="AZ63" s="1">
        <f t="shared" si="28"/>
        <v>-7.1128909818722871E-2</v>
      </c>
      <c r="BA63" s="1">
        <f t="shared" si="29"/>
        <v>0.87248578546871181</v>
      </c>
      <c r="BB63" s="1">
        <f t="shared" si="30"/>
        <v>-0.72747517975164255</v>
      </c>
      <c r="BC63" s="1">
        <f t="shared" si="31"/>
        <v>1.9540121849742615</v>
      </c>
      <c r="BD63" s="1">
        <f t="shared" si="32"/>
        <v>1.4813518844232976</v>
      </c>
      <c r="BE63" s="1">
        <f t="shared" si="33"/>
        <v>7.8916659815918742</v>
      </c>
      <c r="BF63" s="1">
        <f t="shared" si="34"/>
        <v>7.8916659815962094</v>
      </c>
      <c r="BG63" s="1">
        <f t="shared" si="35"/>
        <v>7.8916659812588206</v>
      </c>
      <c r="BH63" s="1">
        <f t="shared" si="36"/>
        <v>7.8916660075176583</v>
      </c>
      <c r="BI63" s="1">
        <f t="shared" si="37"/>
        <v>7.8916639637503732</v>
      </c>
      <c r="BJ63" s="1">
        <f t="shared" si="38"/>
        <v>7.891822703540134</v>
      </c>
      <c r="BK63" s="1">
        <f t="shared" si="39"/>
        <v>7.876361613710178</v>
      </c>
      <c r="BL63" s="1">
        <f t="shared" si="40"/>
        <v>7.5508743818007904</v>
      </c>
    </row>
    <row r="64" spans="1:64" ht="12.95" customHeight="1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8"/>
        <v>24130.40299268832</v>
      </c>
      <c r="F64" s="105">
        <f t="shared" si="51"/>
        <v>24131</v>
      </c>
      <c r="G64" s="1">
        <f t="shared" si="59"/>
        <v>-0.20714900000166381</v>
      </c>
      <c r="J64" s="1">
        <f>+G64</f>
        <v>-0.20714900000166381</v>
      </c>
      <c r="O64" s="1">
        <f t="shared" ca="1" si="52"/>
        <v>-0.20730506489215908</v>
      </c>
      <c r="P64" s="1">
        <f t="shared" si="60"/>
        <v>-0.13226177001244346</v>
      </c>
      <c r="Q64" s="271">
        <f t="shared" si="61"/>
        <v>38470.624100000001</v>
      </c>
      <c r="S64" s="2">
        <v>1</v>
      </c>
      <c r="X64" s="1">
        <f>AB64</f>
        <v>-0.13164705343067268</v>
      </c>
      <c r="Z64" s="1">
        <f t="shared" si="69"/>
        <v>24131</v>
      </c>
      <c r="AA64" s="1">
        <f t="shared" si="70"/>
        <v>-0.20776371658343459</v>
      </c>
      <c r="AB64" s="1">
        <f t="shared" si="71"/>
        <v>-0.13164705343067268</v>
      </c>
      <c r="AC64" s="1">
        <f t="shared" si="72"/>
        <v>-7.4887229989220344E-2</v>
      </c>
      <c r="AD64" s="1">
        <f t="shared" si="73"/>
        <v>3.7787647590395893E-7</v>
      </c>
      <c r="AE64" s="1">
        <f t="shared" si="74"/>
        <v>3.7787647590395893E-7</v>
      </c>
      <c r="AF64" s="1">
        <f t="shared" si="56"/>
        <v>-7.4887229989220344E-2</v>
      </c>
      <c r="AG64" s="2"/>
      <c r="AH64" s="1">
        <f t="shared" si="62"/>
        <v>-7.550194657099113E-2</v>
      </c>
      <c r="AI64" s="1">
        <f t="shared" si="63"/>
        <v>0.92293077006107416</v>
      </c>
      <c r="AJ64" s="1">
        <f t="shared" si="64"/>
        <v>-0.82482610482597818</v>
      </c>
      <c r="AK64" s="1">
        <f t="shared" si="65"/>
        <v>0.33221128005642425</v>
      </c>
      <c r="AL64" s="1">
        <f t="shared" si="66"/>
        <v>1.7987525813418348</v>
      </c>
      <c r="AM64" s="1">
        <f t="shared" si="67"/>
        <v>1.2585453260758475</v>
      </c>
      <c r="AN64" s="1">
        <f t="shared" si="75"/>
        <v>7.7290029790844006</v>
      </c>
      <c r="AO64" s="1">
        <f t="shared" si="75"/>
        <v>7.7290029740385879</v>
      </c>
      <c r="AP64" s="1">
        <f t="shared" si="75"/>
        <v>7.729002855344536</v>
      </c>
      <c r="AQ64" s="1">
        <f t="shared" si="75"/>
        <v>7.7290000633040759</v>
      </c>
      <c r="AR64" s="1">
        <f t="shared" si="75"/>
        <v>7.7289344040168286</v>
      </c>
      <c r="AS64" s="1">
        <f t="shared" si="75"/>
        <v>7.7274000875905564</v>
      </c>
      <c r="AT64" s="1">
        <f t="shared" si="75"/>
        <v>7.6957040485353785</v>
      </c>
      <c r="AU64" s="1">
        <f t="shared" si="68"/>
        <v>7.3906292065721484</v>
      </c>
      <c r="AW64" s="1">
        <v>26000</v>
      </c>
      <c r="AX64" s="1">
        <f t="shared" si="26"/>
        <v>-0.21185137861983996</v>
      </c>
      <c r="AY64" s="1">
        <f t="shared" si="27"/>
        <v>-0.142715208002197</v>
      </c>
      <c r="AZ64" s="1">
        <f t="shared" si="28"/>
        <v>-6.9136170617642961E-2</v>
      </c>
      <c r="BA64" s="1">
        <f t="shared" si="29"/>
        <v>0.85602784006686461</v>
      </c>
      <c r="BB64" s="1">
        <f t="shared" si="30"/>
        <v>-0.69038396933127799</v>
      </c>
      <c r="BC64" s="1">
        <f t="shared" si="31"/>
        <v>2.0066274725282183</v>
      </c>
      <c r="BD64" s="1">
        <f t="shared" si="32"/>
        <v>1.5688179185267048</v>
      </c>
      <c r="BE64" s="1">
        <f t="shared" si="33"/>
        <v>7.9488993686600349</v>
      </c>
      <c r="BF64" s="1">
        <f t="shared" si="34"/>
        <v>7.9488993689599372</v>
      </c>
      <c r="BG64" s="1">
        <f t="shared" si="35"/>
        <v>7.9488993596812536</v>
      </c>
      <c r="BH64" s="1">
        <f t="shared" si="36"/>
        <v>7.94889964675491</v>
      </c>
      <c r="BI64" s="1">
        <f t="shared" si="37"/>
        <v>7.9488907645670173</v>
      </c>
      <c r="BJ64" s="1">
        <f t="shared" si="38"/>
        <v>7.9491652006919971</v>
      </c>
      <c r="BK64" s="1">
        <f t="shared" si="39"/>
        <v>7.9402849264840922</v>
      </c>
      <c r="BL64" s="1">
        <f t="shared" si="40"/>
        <v>7.6094007423664012</v>
      </c>
    </row>
    <row r="65" spans="1:64" ht="12.95" customHeight="1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8"/>
        <v>24134.900383020296</v>
      </c>
      <c r="F65" s="105">
        <f t="shared" si="51"/>
        <v>24135.5</v>
      </c>
      <c r="G65" s="1">
        <f t="shared" si="59"/>
        <v>-0.20805449999897974</v>
      </c>
      <c r="K65" s="1">
        <f t="shared" ref="K65:K70" si="76">+G65</f>
        <v>-0.20805449999897974</v>
      </c>
      <c r="O65" s="1">
        <f t="shared" ca="1" si="52"/>
        <v>-0.20731070699167728</v>
      </c>
      <c r="P65" s="1">
        <f t="shared" si="60"/>
        <v>-0.13228584982793851</v>
      </c>
      <c r="Q65" s="271">
        <f t="shared" si="61"/>
        <v>38472.184600000001</v>
      </c>
      <c r="S65" s="2">
        <v>1</v>
      </c>
      <c r="Y65" s="1">
        <f t="shared" ref="Y65:Y70" si="77">AB65</f>
        <v>-0.13256403309042208</v>
      </c>
      <c r="Z65" s="1">
        <f t="shared" si="69"/>
        <v>24135.5</v>
      </c>
      <c r="AA65" s="1">
        <f t="shared" si="70"/>
        <v>-0.20777631673649616</v>
      </c>
      <c r="AB65" s="1">
        <f t="shared" si="71"/>
        <v>-0.13256403309042208</v>
      </c>
      <c r="AC65" s="1">
        <f t="shared" si="72"/>
        <v>-7.576865017104123E-2</v>
      </c>
      <c r="AD65" s="1">
        <f t="shared" si="73"/>
        <v>7.7385927526007158E-8</v>
      </c>
      <c r="AE65" s="1">
        <f t="shared" si="74"/>
        <v>7.7385927526007158E-8</v>
      </c>
      <c r="AF65" s="1">
        <f t="shared" si="56"/>
        <v>-7.576865017104123E-2</v>
      </c>
      <c r="AG65" s="2"/>
      <c r="AH65" s="1">
        <f t="shared" si="62"/>
        <v>-7.5490466908557652E-2</v>
      </c>
      <c r="AI65" s="1">
        <f t="shared" si="63"/>
        <v>0.9227513873101596</v>
      </c>
      <c r="AJ65" s="1">
        <f t="shared" si="64"/>
        <v>-0.82452067603168289</v>
      </c>
      <c r="AK65" s="1">
        <f t="shared" si="65"/>
        <v>0.33216961425994707</v>
      </c>
      <c r="AL65" s="1">
        <f t="shared" si="66"/>
        <v>1.7992925810561253</v>
      </c>
      <c r="AM65" s="1">
        <f t="shared" si="67"/>
        <v>1.259243225686095</v>
      </c>
      <c r="AN65" s="1">
        <f t="shared" si="75"/>
        <v>7.7295530492094331</v>
      </c>
      <c r="AO65" s="1">
        <f t="shared" si="75"/>
        <v>7.7295530442790614</v>
      </c>
      <c r="AP65" s="1">
        <f t="shared" si="75"/>
        <v>7.729552927790535</v>
      </c>
      <c r="AQ65" s="1">
        <f t="shared" si="75"/>
        <v>7.7295501755796892</v>
      </c>
      <c r="AR65" s="1">
        <f t="shared" si="75"/>
        <v>7.7294851682048185</v>
      </c>
      <c r="AS65" s="1">
        <f t="shared" si="75"/>
        <v>7.7279593898815708</v>
      </c>
      <c r="AT65" s="1">
        <f t="shared" si="75"/>
        <v>7.6963110313120815</v>
      </c>
      <c r="AU65" s="1">
        <f t="shared" si="68"/>
        <v>7.3911559438172389</v>
      </c>
      <c r="AW65" s="1">
        <v>26500</v>
      </c>
      <c r="AX65" s="1">
        <f t="shared" si="26"/>
        <v>-0.21262551013501485</v>
      </c>
      <c r="AY65" s="1">
        <f t="shared" si="27"/>
        <v>-0.14566547736800328</v>
      </c>
      <c r="AZ65" s="1">
        <f t="shared" si="28"/>
        <v>-6.6960032767011582E-2</v>
      </c>
      <c r="BA65" s="1">
        <f t="shared" si="29"/>
        <v>0.84054874247969835</v>
      </c>
      <c r="BB65" s="1">
        <f t="shared" si="30"/>
        <v>-0.65284223723751056</v>
      </c>
      <c r="BC65" s="1">
        <f t="shared" si="31"/>
        <v>2.0573165868151846</v>
      </c>
      <c r="BD65" s="1">
        <f t="shared" si="32"/>
        <v>1.6601929661893269</v>
      </c>
      <c r="BE65" s="1">
        <f t="shared" si="33"/>
        <v>8.0050754398155206</v>
      </c>
      <c r="BF65" s="1">
        <f t="shared" si="34"/>
        <v>8.005075440560347</v>
      </c>
      <c r="BG65" s="1">
        <f t="shared" si="35"/>
        <v>8.0050754260504338</v>
      </c>
      <c r="BH65" s="1">
        <f t="shared" si="36"/>
        <v>8.0050757087168041</v>
      </c>
      <c r="BI65" s="1">
        <f t="shared" si="37"/>
        <v>8.0050702020228215</v>
      </c>
      <c r="BJ65" s="1">
        <f t="shared" si="38"/>
        <v>8.0051774434710961</v>
      </c>
      <c r="BK65" s="1">
        <f t="shared" si="39"/>
        <v>8.0030751736033992</v>
      </c>
      <c r="BL65" s="1">
        <f t="shared" si="40"/>
        <v>7.667927102932012</v>
      </c>
    </row>
    <row r="66" spans="1:64" ht="12.95" customHeight="1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8"/>
        <v>24140.403309710375</v>
      </c>
      <c r="F66" s="105">
        <f t="shared" si="51"/>
        <v>24141</v>
      </c>
      <c r="G66" s="1">
        <f t="shared" si="59"/>
        <v>-0.20703900000080466</v>
      </c>
      <c r="K66" s="1">
        <f t="shared" si="76"/>
        <v>-0.20703900000080466</v>
      </c>
      <c r="O66" s="1">
        <f t="shared" ca="1" si="52"/>
        <v>-0.20731760289108841</v>
      </c>
      <c r="P66" s="1">
        <f t="shared" si="60"/>
        <v>-0.13231528785202809</v>
      </c>
      <c r="Q66" s="271">
        <f t="shared" si="61"/>
        <v>38474.093999999997</v>
      </c>
      <c r="S66" s="2">
        <v>1</v>
      </c>
      <c r="Y66" s="1">
        <f t="shared" si="77"/>
        <v>-0.13156259177018081</v>
      </c>
      <c r="Z66" s="1">
        <f t="shared" si="69"/>
        <v>24141</v>
      </c>
      <c r="AA66" s="1">
        <f t="shared" si="70"/>
        <v>-0.20779169608265194</v>
      </c>
      <c r="AB66" s="1">
        <f t="shared" si="71"/>
        <v>-0.13156259177018081</v>
      </c>
      <c r="AC66" s="1">
        <f t="shared" si="72"/>
        <v>-7.4723712148776572E-2</v>
      </c>
      <c r="AD66" s="1">
        <f t="shared" si="73"/>
        <v>5.6655139162824134E-7</v>
      </c>
      <c r="AE66" s="1">
        <f t="shared" si="74"/>
        <v>5.6655139162824134E-7</v>
      </c>
      <c r="AF66" s="1">
        <f t="shared" si="56"/>
        <v>-7.4723712148776572E-2</v>
      </c>
      <c r="AG66" s="2"/>
      <c r="AH66" s="1">
        <f t="shared" si="62"/>
        <v>-7.5476408230623848E-2</v>
      </c>
      <c r="AI66" s="1">
        <f t="shared" si="63"/>
        <v>0.92253226696727597</v>
      </c>
      <c r="AJ66" s="1">
        <f t="shared" si="64"/>
        <v>-0.82414720907473493</v>
      </c>
      <c r="AK66" s="1">
        <f t="shared" si="65"/>
        <v>0.33211857993625948</v>
      </c>
      <c r="AL66" s="1">
        <f t="shared" si="66"/>
        <v>1.7999522957307228</v>
      </c>
      <c r="AM66" s="1">
        <f t="shared" si="67"/>
        <v>1.2600964901114675</v>
      </c>
      <c r="AN66" s="1">
        <f t="shared" si="75"/>
        <v>7.7302252119783894</v>
      </c>
      <c r="AO66" s="1">
        <f t="shared" si="75"/>
        <v>7.7302252071861526</v>
      </c>
      <c r="AP66" s="1">
        <f t="shared" si="75"/>
        <v>7.7302250933494889</v>
      </c>
      <c r="AQ66" s="1">
        <f t="shared" si="75"/>
        <v>7.7302223892597315</v>
      </c>
      <c r="AR66" s="1">
        <f t="shared" si="75"/>
        <v>7.7301581732605911</v>
      </c>
      <c r="AS66" s="1">
        <f t="shared" si="75"/>
        <v>7.7286428069267146</v>
      </c>
      <c r="AT66" s="1">
        <f t="shared" si="75"/>
        <v>7.6970527841696175</v>
      </c>
      <c r="AU66" s="1">
        <f t="shared" si="68"/>
        <v>7.3917997337834604</v>
      </c>
      <c r="AW66" s="1">
        <v>27000</v>
      </c>
      <c r="AX66" s="1">
        <f t="shared" si="26"/>
        <v>-0.21329732369224474</v>
      </c>
      <c r="AY66" s="1">
        <f t="shared" si="27"/>
        <v>-0.14868064204756898</v>
      </c>
      <c r="AZ66" s="1">
        <f t="shared" si="28"/>
        <v>-6.4616681644675766E-2</v>
      </c>
      <c r="BA66" s="1">
        <f t="shared" si="29"/>
        <v>0.82600053044160693</v>
      </c>
      <c r="BB66" s="1">
        <f t="shared" si="30"/>
        <v>-0.61502655594993649</v>
      </c>
      <c r="BC66" s="1">
        <f t="shared" si="31"/>
        <v>2.1062274987017817</v>
      </c>
      <c r="BD66" s="1">
        <f t="shared" si="32"/>
        <v>1.7559608894831675</v>
      </c>
      <c r="BE66" s="1">
        <f t="shared" si="33"/>
        <v>8.0602574354636971</v>
      </c>
      <c r="BF66" s="1">
        <f t="shared" si="34"/>
        <v>8.060257427450745</v>
      </c>
      <c r="BG66" s="1">
        <f t="shared" si="35"/>
        <v>8.0602575421686034</v>
      </c>
      <c r="BH66" s="1">
        <f t="shared" si="36"/>
        <v>8.060255899798122</v>
      </c>
      <c r="BI66" s="1">
        <f t="shared" si="37"/>
        <v>8.0602794117421723</v>
      </c>
      <c r="BJ66" s="1">
        <f t="shared" si="38"/>
        <v>8.0599425658798864</v>
      </c>
      <c r="BK66" s="1">
        <f t="shared" si="39"/>
        <v>8.0647177539972716</v>
      </c>
      <c r="BL66" s="1">
        <f t="shared" si="40"/>
        <v>7.7264534634976227</v>
      </c>
    </row>
    <row r="67" spans="1:64" ht="12.95" customHeight="1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8"/>
        <v>24140.900457952779</v>
      </c>
      <c r="F67" s="105">
        <f t="shared" si="51"/>
        <v>24141.5</v>
      </c>
      <c r="G67" s="1">
        <f t="shared" si="59"/>
        <v>-0.20802850000472972</v>
      </c>
      <c r="K67" s="1">
        <f t="shared" si="76"/>
        <v>-0.20802850000472972</v>
      </c>
      <c r="O67" s="1">
        <f t="shared" ca="1" si="52"/>
        <v>-0.20731822979103487</v>
      </c>
      <c r="P67" s="1">
        <f t="shared" si="60"/>
        <v>-0.13231796442540811</v>
      </c>
      <c r="Q67" s="271">
        <f t="shared" si="61"/>
        <v>38474.266499999998</v>
      </c>
      <c r="S67" s="2">
        <v>1</v>
      </c>
      <c r="Y67" s="1">
        <f t="shared" si="77"/>
        <v>-0.1325533713609845</v>
      </c>
      <c r="Z67" s="1">
        <f t="shared" si="69"/>
        <v>24141.5</v>
      </c>
      <c r="AA67" s="1">
        <f t="shared" si="70"/>
        <v>-0.20779309306915333</v>
      </c>
      <c r="AB67" s="1">
        <f t="shared" si="71"/>
        <v>-0.1325533713609845</v>
      </c>
      <c r="AC67" s="1">
        <f t="shared" si="72"/>
        <v>-7.5710535579321614E-2</v>
      </c>
      <c r="AD67" s="1">
        <f t="shared" si="73"/>
        <v>5.5416425317465551E-8</v>
      </c>
      <c r="AE67" s="1">
        <f t="shared" si="74"/>
        <v>5.5416425317465551E-8</v>
      </c>
      <c r="AF67" s="1">
        <f t="shared" si="56"/>
        <v>-7.5710535579321614E-2</v>
      </c>
      <c r="AG67" s="2"/>
      <c r="AH67" s="1">
        <f t="shared" si="62"/>
        <v>-7.5475128643745212E-2</v>
      </c>
      <c r="AI67" s="1">
        <f t="shared" si="63"/>
        <v>0.92251235376611418</v>
      </c>
      <c r="AJ67" s="1">
        <f t="shared" si="64"/>
        <v>-0.82411324854430734</v>
      </c>
      <c r="AK67" s="1">
        <f t="shared" si="65"/>
        <v>0.33211393448821014</v>
      </c>
      <c r="AL67" s="1">
        <f t="shared" si="66"/>
        <v>1.8000122542564598</v>
      </c>
      <c r="AM67" s="1">
        <f t="shared" si="67"/>
        <v>1.2601740746728722</v>
      </c>
      <c r="AN67" s="1">
        <f t="shared" si="75"/>
        <v>7.7302863097699186</v>
      </c>
      <c r="AO67" s="1">
        <f t="shared" si="75"/>
        <v>7.730286304990079</v>
      </c>
      <c r="AP67" s="1">
        <f t="shared" si="75"/>
        <v>7.7302861913921257</v>
      </c>
      <c r="AQ67" s="1">
        <f t="shared" si="75"/>
        <v>7.7302834916466452</v>
      </c>
      <c r="AR67" s="1">
        <f t="shared" si="75"/>
        <v>7.730219347296404</v>
      </c>
      <c r="AS67" s="1">
        <f t="shared" si="75"/>
        <v>7.7287049262252054</v>
      </c>
      <c r="AT67" s="1">
        <f t="shared" si="75"/>
        <v>7.6971202099746225</v>
      </c>
      <c r="AU67" s="1">
        <f t="shared" si="68"/>
        <v>7.3918582601440264</v>
      </c>
      <c r="AW67" s="1">
        <v>27500</v>
      </c>
      <c r="AX67" s="1">
        <f t="shared" si="26"/>
        <v>-0.21388190862915599</v>
      </c>
      <c r="AY67" s="1">
        <f t="shared" si="27"/>
        <v>-0.15176070204089406</v>
      </c>
      <c r="AZ67" s="1">
        <f t="shared" si="28"/>
        <v>-6.212120658826193E-2</v>
      </c>
      <c r="BA67" s="1">
        <f t="shared" si="29"/>
        <v>0.81233575138768255</v>
      </c>
      <c r="BB67" s="1">
        <f t="shared" si="30"/>
        <v>-0.57708147075320604</v>
      </c>
      <c r="BC67" s="1">
        <f t="shared" si="31"/>
        <v>2.1534966060953722</v>
      </c>
      <c r="BD67" s="1">
        <f t="shared" si="32"/>
        <v>1.8566684459577307</v>
      </c>
      <c r="BE67" s="1">
        <f t="shared" si="33"/>
        <v>8.1145054340346281</v>
      </c>
      <c r="BF67" s="1">
        <f t="shared" si="34"/>
        <v>8.1145053720454854</v>
      </c>
      <c r="BG67" s="1">
        <f t="shared" si="35"/>
        <v>8.1145060777036484</v>
      </c>
      <c r="BH67" s="1">
        <f t="shared" si="36"/>
        <v>8.114498044679328</v>
      </c>
      <c r="BI67" s="1">
        <f t="shared" si="37"/>
        <v>8.1145894761838502</v>
      </c>
      <c r="BJ67" s="1">
        <f t="shared" si="38"/>
        <v>8.1135469474908621</v>
      </c>
      <c r="BK67" s="1">
        <f t="shared" si="39"/>
        <v>8.1252019966157469</v>
      </c>
      <c r="BL67" s="1">
        <f t="shared" si="40"/>
        <v>7.7849798240632335</v>
      </c>
    </row>
    <row r="68" spans="1:64" ht="12.95" customHeight="1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8"/>
        <v>24152.40461238287</v>
      </c>
      <c r="F68" s="105">
        <f t="shared" ref="F68:F99" si="78">ROUND(2*E68,0)/2+0.5</f>
        <v>24153</v>
      </c>
      <c r="G68" s="1">
        <f t="shared" si="59"/>
        <v>-0.20658700000785757</v>
      </c>
      <c r="K68" s="1">
        <f t="shared" si="76"/>
        <v>-0.20658700000785757</v>
      </c>
      <c r="O68" s="1">
        <f t="shared" ca="1" si="52"/>
        <v>-0.20733264848980357</v>
      </c>
      <c r="P68" s="1">
        <f t="shared" si="60"/>
        <v>-0.13237954352425529</v>
      </c>
      <c r="Q68" s="271">
        <f t="shared" si="61"/>
        <v>38478.258199999997</v>
      </c>
      <c r="S68" s="2">
        <v>1</v>
      </c>
      <c r="Y68" s="1">
        <f t="shared" si="77"/>
        <v>-0.13114137195470801</v>
      </c>
      <c r="Z68" s="1">
        <f t="shared" si="69"/>
        <v>24153</v>
      </c>
      <c r="AA68" s="1">
        <f t="shared" si="70"/>
        <v>-0.20782517157740485</v>
      </c>
      <c r="AB68" s="1">
        <f t="shared" si="71"/>
        <v>-0.13114137195470801</v>
      </c>
      <c r="AC68" s="1">
        <f t="shared" si="72"/>
        <v>-7.4207456483602274E-2</v>
      </c>
      <c r="AD68" s="1">
        <f t="shared" si="73"/>
        <v>1.5330688356351764E-6</v>
      </c>
      <c r="AE68" s="1">
        <f t="shared" si="74"/>
        <v>1.5330688356351764E-6</v>
      </c>
      <c r="AF68" s="1">
        <f t="shared" si="56"/>
        <v>-7.4207456483602274E-2</v>
      </c>
      <c r="AG68" s="2"/>
      <c r="AH68" s="1">
        <f t="shared" si="62"/>
        <v>-7.5445628053149555E-2</v>
      </c>
      <c r="AI68" s="1">
        <f t="shared" si="63"/>
        <v>0.92205466421613591</v>
      </c>
      <c r="AJ68" s="1">
        <f t="shared" si="64"/>
        <v>-0.82333174411199705</v>
      </c>
      <c r="AK68" s="1">
        <f t="shared" si="65"/>
        <v>0.33200681533614285</v>
      </c>
      <c r="AL68" s="1">
        <f t="shared" si="66"/>
        <v>1.8013905863674184</v>
      </c>
      <c r="AM68" s="1">
        <f t="shared" si="67"/>
        <v>1.261959213715016</v>
      </c>
      <c r="AN68" s="1">
        <f t="shared" si="75"/>
        <v>7.7316911951397254</v>
      </c>
      <c r="AO68" s="1">
        <f t="shared" si="75"/>
        <v>7.7316911906378376</v>
      </c>
      <c r="AP68" s="1">
        <f t="shared" si="75"/>
        <v>7.7316910824227989</v>
      </c>
      <c r="AQ68" s="1">
        <f t="shared" si="75"/>
        <v>7.7316884812104396</v>
      </c>
      <c r="AR68" s="1">
        <f t="shared" si="75"/>
        <v>7.731625971285462</v>
      </c>
      <c r="AS68" s="1">
        <f t="shared" si="75"/>
        <v>7.7301332321676037</v>
      </c>
      <c r="AT68" s="1">
        <f t="shared" si="75"/>
        <v>7.698670714835731</v>
      </c>
      <c r="AU68" s="1">
        <f t="shared" si="68"/>
        <v>7.3932043664370353</v>
      </c>
      <c r="AW68" s="1">
        <v>28000</v>
      </c>
      <c r="AX68" s="1">
        <f t="shared" si="26"/>
        <v>-0.21439333195508448</v>
      </c>
      <c r="AY68" s="1">
        <f t="shared" si="27"/>
        <v>-0.15490565734797851</v>
      </c>
      <c r="AZ68" s="1">
        <f t="shared" si="28"/>
        <v>-5.9487674607105953E-2</v>
      </c>
      <c r="BA68" s="1">
        <f t="shared" si="29"/>
        <v>0.79950823768196411</v>
      </c>
      <c r="BB68" s="1">
        <f t="shared" si="30"/>
        <v>-0.53912475745230537</v>
      </c>
      <c r="BC68" s="1">
        <f t="shared" si="31"/>
        <v>2.1992495818565523</v>
      </c>
      <c r="BD68" s="1">
        <f t="shared" si="32"/>
        <v>1.9629373791998257</v>
      </c>
      <c r="BE68" s="1">
        <f t="shared" si="33"/>
        <v>8.1678764168270934</v>
      </c>
      <c r="BF68" s="1">
        <f t="shared" si="34"/>
        <v>8.1678761731737524</v>
      </c>
      <c r="BG68" s="1">
        <f t="shared" si="35"/>
        <v>8.1678784870766421</v>
      </c>
      <c r="BH68" s="1">
        <f t="shared" si="36"/>
        <v>8.167856511967587</v>
      </c>
      <c r="BI68" s="1">
        <f t="shared" si="37"/>
        <v>8.16806514934059</v>
      </c>
      <c r="BJ68" s="1">
        <f t="shared" si="38"/>
        <v>8.1660788541060043</v>
      </c>
      <c r="BK68" s="1">
        <f t="shared" si="39"/>
        <v>8.1845211969712235</v>
      </c>
      <c r="BL68" s="1">
        <f t="shared" si="40"/>
        <v>7.8435061846288443</v>
      </c>
    </row>
    <row r="69" spans="1:64" ht="12.95" customHeight="1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8"/>
        <v>24154.899864256924</v>
      </c>
      <c r="F69" s="105">
        <f t="shared" si="78"/>
        <v>24155.5</v>
      </c>
      <c r="G69" s="1">
        <f t="shared" si="59"/>
        <v>-0.20823450000170851</v>
      </c>
      <c r="K69" s="1">
        <f t="shared" si="76"/>
        <v>-0.20823450000170851</v>
      </c>
      <c r="O69" s="1">
        <f t="shared" ca="1" si="52"/>
        <v>-0.20733578298953592</v>
      </c>
      <c r="P69" s="1">
        <f t="shared" si="60"/>
        <v>-0.13239293482754622</v>
      </c>
      <c r="Q69" s="271">
        <f t="shared" si="61"/>
        <v>38479.124000000003</v>
      </c>
      <c r="S69" s="2">
        <v>1</v>
      </c>
      <c r="Y69" s="1">
        <f t="shared" si="77"/>
        <v>-0.13279530288298419</v>
      </c>
      <c r="Z69" s="1">
        <f t="shared" si="69"/>
        <v>24155.5</v>
      </c>
      <c r="AA69" s="1">
        <f t="shared" si="70"/>
        <v>-0.20783213194627054</v>
      </c>
      <c r="AB69" s="1">
        <f t="shared" si="71"/>
        <v>-0.13279530288298419</v>
      </c>
      <c r="AC69" s="1">
        <f t="shared" si="72"/>
        <v>-7.5841565174162295E-2</v>
      </c>
      <c r="AD69" s="1">
        <f t="shared" si="73"/>
        <v>1.6190005203693637E-7</v>
      </c>
      <c r="AE69" s="1">
        <f t="shared" si="74"/>
        <v>1.6190005203693637E-7</v>
      </c>
      <c r="AF69" s="1">
        <f t="shared" si="56"/>
        <v>-7.5841565174162295E-2</v>
      </c>
      <c r="AG69" s="2"/>
      <c r="AH69" s="1">
        <f t="shared" si="62"/>
        <v>-7.5439197118724322E-2</v>
      </c>
      <c r="AI69" s="1">
        <f t="shared" si="63"/>
        <v>0.92195524612316238</v>
      </c>
      <c r="AJ69" s="1">
        <f t="shared" si="64"/>
        <v>-0.82316174755591187</v>
      </c>
      <c r="AK69" s="1">
        <f t="shared" si="65"/>
        <v>0.33198345921508021</v>
      </c>
      <c r="AL69" s="1">
        <f t="shared" si="66"/>
        <v>1.8016900428385174</v>
      </c>
      <c r="AM69" s="1">
        <f t="shared" si="67"/>
        <v>1.2623474636761736</v>
      </c>
      <c r="AN69" s="1">
        <f t="shared" si="75"/>
        <v>7.7319965127766395</v>
      </c>
      <c r="AO69" s="1">
        <f t="shared" si="75"/>
        <v>7.7319965083333786</v>
      </c>
      <c r="AP69" s="1">
        <f t="shared" si="75"/>
        <v>7.7319964012616085</v>
      </c>
      <c r="AQ69" s="1">
        <f t="shared" si="75"/>
        <v>7.7319938211206143</v>
      </c>
      <c r="AR69" s="1">
        <f t="shared" si="75"/>
        <v>7.7319316630902639</v>
      </c>
      <c r="AS69" s="1">
        <f t="shared" si="75"/>
        <v>7.7304436224281758</v>
      </c>
      <c r="AT69" s="1">
        <f t="shared" si="75"/>
        <v>7.6990077078799439</v>
      </c>
      <c r="AU69" s="1">
        <f t="shared" si="68"/>
        <v>7.3934969982398631</v>
      </c>
      <c r="AW69" s="1">
        <v>28500</v>
      </c>
      <c r="AX69" s="1">
        <f t="shared" si="26"/>
        <v>-0.21484471260618213</v>
      </c>
      <c r="AY69" s="1">
        <f t="shared" si="27"/>
        <v>-0.15811550796882234</v>
      </c>
      <c r="AZ69" s="1">
        <f t="shared" si="28"/>
        <v>-5.6729204637359788E-2</v>
      </c>
      <c r="BA69" s="1">
        <f t="shared" si="29"/>
        <v>0.78747362705647095</v>
      </c>
      <c r="BB69" s="1">
        <f t="shared" si="30"/>
        <v>-0.50125187200231314</v>
      </c>
      <c r="BC69" s="1">
        <f t="shared" si="31"/>
        <v>2.2436022264712903</v>
      </c>
      <c r="BD69" s="1">
        <f t="shared" si="32"/>
        <v>2.0754792835215539</v>
      </c>
      <c r="BE69" s="1">
        <f t="shared" si="33"/>
        <v>8.2204243762006328</v>
      </c>
      <c r="BF69" s="1">
        <f t="shared" si="34"/>
        <v>8.2204236787327414</v>
      </c>
      <c r="BG69" s="1">
        <f t="shared" si="35"/>
        <v>8.2204293867034739</v>
      </c>
      <c r="BH69" s="1">
        <f t="shared" si="36"/>
        <v>8.2203826710466554</v>
      </c>
      <c r="BI69" s="1">
        <f t="shared" si="37"/>
        <v>8.220764838252153</v>
      </c>
      <c r="BJ69" s="1">
        <f t="shared" si="38"/>
        <v>8.2176271761249211</v>
      </c>
      <c r="BK69" s="1">
        <f t="shared" si="39"/>
        <v>8.2426726400970214</v>
      </c>
      <c r="BL69" s="1">
        <f t="shared" si="40"/>
        <v>7.9020325451944551</v>
      </c>
    </row>
    <row r="70" spans="1:64" ht="12.95" customHeight="1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8"/>
        <v>24155.402200133154</v>
      </c>
      <c r="F70" s="105">
        <f t="shared" si="78"/>
        <v>24156</v>
      </c>
      <c r="G70" s="1">
        <f t="shared" si="59"/>
        <v>-0.20742400000017369</v>
      </c>
      <c r="K70" s="1">
        <f t="shared" si="76"/>
        <v>-0.20742400000017369</v>
      </c>
      <c r="O70" s="1">
        <f t="shared" ca="1" si="52"/>
        <v>-0.20733640988948238</v>
      </c>
      <c r="P70" s="1">
        <f t="shared" si="60"/>
        <v>-0.13239561328289035</v>
      </c>
      <c r="Q70" s="271">
        <f t="shared" si="61"/>
        <v>38479.298300000002</v>
      </c>
      <c r="S70" s="2">
        <v>1</v>
      </c>
      <c r="Y70" s="1">
        <f t="shared" si="77"/>
        <v>-0.13198608982896581</v>
      </c>
      <c r="Z70" s="1">
        <f t="shared" si="69"/>
        <v>24156</v>
      </c>
      <c r="AA70" s="1">
        <f t="shared" si="70"/>
        <v>-0.20783352345409822</v>
      </c>
      <c r="AB70" s="1">
        <f t="shared" si="71"/>
        <v>-0.13198608982896581</v>
      </c>
      <c r="AC70" s="1">
        <f t="shared" si="72"/>
        <v>-7.5028386717283346E-2</v>
      </c>
      <c r="AD70" s="1">
        <f t="shared" si="73"/>
        <v>1.6770945931427814E-7</v>
      </c>
      <c r="AE70" s="1">
        <f t="shared" si="74"/>
        <v>1.6770945931427814E-7</v>
      </c>
      <c r="AF70" s="1">
        <f t="shared" si="56"/>
        <v>-7.5028386717283346E-2</v>
      </c>
      <c r="AG70" s="2"/>
      <c r="AH70" s="1">
        <f t="shared" si="62"/>
        <v>-7.5437910171207892E-2</v>
      </c>
      <c r="AI70" s="1">
        <f t="shared" si="63"/>
        <v>0.92193536591656944</v>
      </c>
      <c r="AJ70" s="1">
        <f t="shared" si="64"/>
        <v>-0.82312774378647968</v>
      </c>
      <c r="AK70" s="1">
        <f t="shared" si="65"/>
        <v>0.33197878502327083</v>
      </c>
      <c r="AL70" s="1">
        <f t="shared" si="66"/>
        <v>1.8017499263838834</v>
      </c>
      <c r="AM70" s="1">
        <f t="shared" si="67"/>
        <v>1.2624251212312083</v>
      </c>
      <c r="AN70" s="1">
        <f t="shared" si="75"/>
        <v>7.7320575723536606</v>
      </c>
      <c r="AO70" s="1">
        <f t="shared" si="75"/>
        <v>7.73205756792205</v>
      </c>
      <c r="AP70" s="1">
        <f t="shared" si="75"/>
        <v>7.732057461077793</v>
      </c>
      <c r="AQ70" s="1">
        <f t="shared" si="75"/>
        <v>7.7320548851362245</v>
      </c>
      <c r="AR70" s="1">
        <f t="shared" si="75"/>
        <v>7.7319927973388003</v>
      </c>
      <c r="AS70" s="1">
        <f t="shared" si="75"/>
        <v>7.7305056957233607</v>
      </c>
      <c r="AT70" s="1">
        <f t="shared" si="75"/>
        <v>7.6990751033494789</v>
      </c>
      <c r="AU70" s="1">
        <f t="shared" si="68"/>
        <v>7.393555524600429</v>
      </c>
      <c r="AW70" s="1">
        <v>29000</v>
      </c>
      <c r="AX70" s="1">
        <f t="shared" si="26"/>
        <v>-0.21524829425934722</v>
      </c>
      <c r="AY70" s="1">
        <f t="shared" si="27"/>
        <v>-0.1613902539034256</v>
      </c>
      <c r="AZ70" s="1">
        <f t="shared" si="28"/>
        <v>-5.3858040355921635E-2</v>
      </c>
      <c r="BA70" s="1">
        <f t="shared" si="29"/>
        <v>0.77618969383780789</v>
      </c>
      <c r="BB70" s="1">
        <f t="shared" si="30"/>
        <v>-0.46353969841387577</v>
      </c>
      <c r="BC70" s="1">
        <f t="shared" si="31"/>
        <v>2.2866612984165555</v>
      </c>
      <c r="BD70" s="1">
        <f t="shared" si="32"/>
        <v>2.1951140114022487</v>
      </c>
      <c r="BE70" s="1">
        <f t="shared" si="33"/>
        <v>8.2722004511763103</v>
      </c>
      <c r="BF70" s="1">
        <f t="shared" si="34"/>
        <v>8.2721988151381236</v>
      </c>
      <c r="BG70" s="1">
        <f t="shared" si="35"/>
        <v>8.2722106271316171</v>
      </c>
      <c r="BH70" s="1">
        <f t="shared" si="36"/>
        <v>8.2721253389484968</v>
      </c>
      <c r="BI70" s="1">
        <f t="shared" si="37"/>
        <v>8.2727407929081451</v>
      </c>
      <c r="BJ70" s="1">
        <f t="shared" si="38"/>
        <v>8.2682802781425515</v>
      </c>
      <c r="BK70" s="1">
        <f t="shared" si="39"/>
        <v>8.2996576098443917</v>
      </c>
      <c r="BL70" s="1">
        <f t="shared" si="40"/>
        <v>7.9605589057600659</v>
      </c>
    </row>
    <row r="71" spans="1:64" ht="12.95" customHeight="1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8"/>
        <v>25159.374198438523</v>
      </c>
      <c r="F71" s="105">
        <f t="shared" si="78"/>
        <v>25160</v>
      </c>
      <c r="G71" s="1">
        <f t="shared" si="59"/>
        <v>-0.21714000000065425</v>
      </c>
      <c r="J71" s="1">
        <f>+G71</f>
        <v>-0.21714000000065425</v>
      </c>
      <c r="O71" s="1">
        <f t="shared" ca="1" si="52"/>
        <v>-0.20859522498198568</v>
      </c>
      <c r="P71" s="1">
        <f t="shared" si="60"/>
        <v>-0.13790484779797754</v>
      </c>
      <c r="Q71" s="271">
        <f t="shared" si="61"/>
        <v>38827.655500000001</v>
      </c>
      <c r="S71" s="2">
        <v>1</v>
      </c>
      <c r="X71" s="1">
        <f>AB71</f>
        <v>-0.14476958929709285</v>
      </c>
      <c r="Z71" s="1">
        <f t="shared" si="69"/>
        <v>25160</v>
      </c>
      <c r="AA71" s="1">
        <f t="shared" si="70"/>
        <v>-0.21027525850153894</v>
      </c>
      <c r="AB71" s="1">
        <f t="shared" si="71"/>
        <v>-0.14476958929709285</v>
      </c>
      <c r="AC71" s="1">
        <f t="shared" si="72"/>
        <v>-7.9235152202676712E-2</v>
      </c>
      <c r="AD71" s="1">
        <f t="shared" si="73"/>
        <v>4.7124675849675945E-5</v>
      </c>
      <c r="AE71" s="1">
        <f t="shared" si="74"/>
        <v>4.7124675849675945E-5</v>
      </c>
      <c r="AF71" s="1">
        <f t="shared" si="56"/>
        <v>-7.9235152202676712E-2</v>
      </c>
      <c r="AG71" s="2"/>
      <c r="AH71" s="1">
        <f t="shared" si="62"/>
        <v>-7.23704107035614E-2</v>
      </c>
      <c r="AI71" s="1">
        <f t="shared" si="63"/>
        <v>0.88426053958872397</v>
      </c>
      <c r="AJ71" s="1">
        <f t="shared" si="64"/>
        <v>-0.75233204141889332</v>
      </c>
      <c r="AK71" s="1">
        <f t="shared" si="65"/>
        <v>0.32079335732495096</v>
      </c>
      <c r="AL71" s="1">
        <f t="shared" si="66"/>
        <v>1.9170522661439053</v>
      </c>
      <c r="AM71" s="1">
        <f t="shared" si="67"/>
        <v>1.4238860432335705</v>
      </c>
      <c r="AN71" s="1">
        <f t="shared" ref="AN71:AT80" si="79">$AU71+$AB$7*SIN(AO71)</f>
        <v>7.8521095828729237</v>
      </c>
      <c r="AO71" s="1">
        <f t="shared" si="79"/>
        <v>7.8521095828729237</v>
      </c>
      <c r="AP71" s="1">
        <f t="shared" si="79"/>
        <v>7.8521095828729024</v>
      </c>
      <c r="AQ71" s="1">
        <f t="shared" si="79"/>
        <v>7.8521095828396676</v>
      </c>
      <c r="AR71" s="1">
        <f t="shared" si="79"/>
        <v>7.8521095307835838</v>
      </c>
      <c r="AS71" s="1">
        <f t="shared" si="79"/>
        <v>7.8520296978517194</v>
      </c>
      <c r="AT71" s="1">
        <f t="shared" si="79"/>
        <v>7.8322558277311769</v>
      </c>
      <c r="AU71" s="1">
        <f t="shared" si="68"/>
        <v>7.5110764566161752</v>
      </c>
      <c r="AW71" s="1">
        <v>29500</v>
      </c>
      <c r="AX71" s="1">
        <f t="shared" si="26"/>
        <v>-0.21561551548002927</v>
      </c>
      <c r="AY71" s="1">
        <f t="shared" si="27"/>
        <v>-0.16472989515178821</v>
      </c>
      <c r="AZ71" s="1">
        <f t="shared" si="28"/>
        <v>-5.0885620328241073E-2</v>
      </c>
      <c r="BA71" s="1">
        <f t="shared" si="29"/>
        <v>0.76561654139650492</v>
      </c>
      <c r="BB71" s="1">
        <f t="shared" si="30"/>
        <v>-0.42604969551657945</v>
      </c>
      <c r="BC71" s="1">
        <f t="shared" si="31"/>
        <v>2.3285253050325734</v>
      </c>
      <c r="BD71" s="1">
        <f t="shared" si="32"/>
        <v>2.3227926500197493</v>
      </c>
      <c r="BE71" s="1">
        <f t="shared" si="33"/>
        <v>8.3232530782484115</v>
      </c>
      <c r="BF71" s="1">
        <f t="shared" si="34"/>
        <v>8.3232497443613429</v>
      </c>
      <c r="BG71" s="1">
        <f t="shared" si="35"/>
        <v>8.3232713606653927</v>
      </c>
      <c r="BH71" s="1">
        <f t="shared" si="36"/>
        <v>8.3231311881806391</v>
      </c>
      <c r="BI71" s="1">
        <f t="shared" si="37"/>
        <v>8.3240394588490112</v>
      </c>
      <c r="BJ71" s="1">
        <f t="shared" si="38"/>
        <v>8.318124969273633</v>
      </c>
      <c r="BK71" s="1">
        <f t="shared" si="39"/>
        <v>8.3554813844861595</v>
      </c>
      <c r="BL71" s="1">
        <f t="shared" si="40"/>
        <v>8.0190852663256766</v>
      </c>
    </row>
    <row r="72" spans="1:64" ht="12.95" customHeight="1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8"/>
        <v>25182.375014049834</v>
      </c>
      <c r="F72" s="105">
        <f t="shared" si="78"/>
        <v>25183</v>
      </c>
      <c r="G72" s="1">
        <f t="shared" si="59"/>
        <v>-0.21685700000671204</v>
      </c>
      <c r="J72" s="1">
        <f>+G72</f>
        <v>-0.21685700000671204</v>
      </c>
      <c r="O72" s="1">
        <f t="shared" ref="O72:O103" ca="1" si="80">+C$11+C$12*$F72</f>
        <v>-0.20862406237952311</v>
      </c>
      <c r="P72" s="1">
        <f t="shared" si="60"/>
        <v>-0.13803412114598279</v>
      </c>
      <c r="Q72" s="271">
        <f t="shared" si="61"/>
        <v>38835.636299999998</v>
      </c>
      <c r="S72" s="2">
        <v>1</v>
      </c>
      <c r="X72" s="1">
        <f>AB72</f>
        <v>-0.1445675307343518</v>
      </c>
      <c r="Z72" s="1">
        <f t="shared" si="69"/>
        <v>25183</v>
      </c>
      <c r="AA72" s="1">
        <f t="shared" si="70"/>
        <v>-0.21032359041834303</v>
      </c>
      <c r="AB72" s="1">
        <f t="shared" si="71"/>
        <v>-0.1445675307343518</v>
      </c>
      <c r="AC72" s="1">
        <f t="shared" si="72"/>
        <v>-7.8822878860729251E-2</v>
      </c>
      <c r="AD72" s="1">
        <f t="shared" si="73"/>
        <v>4.2685440849392116E-5</v>
      </c>
      <c r="AE72" s="1">
        <f t="shared" si="74"/>
        <v>4.2685440849392116E-5</v>
      </c>
      <c r="AF72" s="1">
        <f t="shared" si="56"/>
        <v>-7.8822878860729251E-2</v>
      </c>
      <c r="AG72" s="2"/>
      <c r="AH72" s="1">
        <f t="shared" si="62"/>
        <v>-7.2289469272360227E-2</v>
      </c>
      <c r="AI72" s="1">
        <f t="shared" si="63"/>
        <v>0.88344875075777607</v>
      </c>
      <c r="AJ72" s="1">
        <f t="shared" si="64"/>
        <v>-0.75066177180088844</v>
      </c>
      <c r="AK72" s="1">
        <f t="shared" si="65"/>
        <v>0.32049930904790414</v>
      </c>
      <c r="AL72" s="1">
        <f t="shared" si="66"/>
        <v>1.9195839913293304</v>
      </c>
      <c r="AM72" s="1">
        <f t="shared" si="67"/>
        <v>1.4277253028947758</v>
      </c>
      <c r="AN72" s="1">
        <f t="shared" si="79"/>
        <v>7.8548022782121922</v>
      </c>
      <c r="AO72" s="1">
        <f t="shared" si="79"/>
        <v>7.8548022782121922</v>
      </c>
      <c r="AP72" s="1">
        <f t="shared" si="79"/>
        <v>7.854802278212194</v>
      </c>
      <c r="AQ72" s="1">
        <f t="shared" si="79"/>
        <v>7.8548022782076883</v>
      </c>
      <c r="AR72" s="1">
        <f t="shared" si="79"/>
        <v>7.8548022943067624</v>
      </c>
      <c r="AS72" s="1">
        <f t="shared" si="79"/>
        <v>7.8547426004552277</v>
      </c>
      <c r="AT72" s="1">
        <f t="shared" si="79"/>
        <v>7.8352555756125648</v>
      </c>
      <c r="AU72" s="1">
        <f t="shared" si="68"/>
        <v>7.513768669202193</v>
      </c>
      <c r="AW72" s="1">
        <v>30000</v>
      </c>
      <c r="AX72" s="1">
        <f t="shared" si="26"/>
        <v>-0.21595707650613719</v>
      </c>
      <c r="AY72" s="1">
        <f t="shared" si="27"/>
        <v>-0.16813443171391018</v>
      </c>
      <c r="AZ72" s="1">
        <f t="shared" si="28"/>
        <v>-4.7822644792227004E-2</v>
      </c>
      <c r="BA72" s="1">
        <f t="shared" si="29"/>
        <v>0.75571669417909526</v>
      </c>
      <c r="BB72" s="1">
        <f t="shared" si="30"/>
        <v>-0.38883053368754533</v>
      </c>
      <c r="BC72" s="1">
        <f t="shared" si="31"/>
        <v>2.3692852439536614</v>
      </c>
      <c r="BD72" s="1">
        <f t="shared" si="32"/>
        <v>2.4596264515773072</v>
      </c>
      <c r="BE72" s="1">
        <f t="shared" si="33"/>
        <v>8.373628148428887</v>
      </c>
      <c r="BF72" s="1">
        <f t="shared" si="34"/>
        <v>8.3736220401924033</v>
      </c>
      <c r="BG72" s="1">
        <f t="shared" si="35"/>
        <v>8.3736581085243689</v>
      </c>
      <c r="BH72" s="1">
        <f t="shared" si="36"/>
        <v>8.3734450968327732</v>
      </c>
      <c r="BI72" s="1">
        <f t="shared" si="37"/>
        <v>8.3747019507812812</v>
      </c>
      <c r="BJ72" s="1">
        <f t="shared" si="38"/>
        <v>8.3672455999274788</v>
      </c>
      <c r="BK72" s="1">
        <f t="shared" si="39"/>
        <v>8.4101532186420211</v>
      </c>
      <c r="BL72" s="1">
        <f t="shared" si="40"/>
        <v>8.0776116268912865</v>
      </c>
    </row>
    <row r="73" spans="1:64" ht="12.95" customHeight="1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8"/>
        <v>25202.389193582327</v>
      </c>
      <c r="F73" s="105">
        <f t="shared" si="78"/>
        <v>25203</v>
      </c>
      <c r="G73" s="1">
        <f t="shared" si="59"/>
        <v>-0.21193700000003446</v>
      </c>
      <c r="J73" s="1">
        <f>+G73</f>
        <v>-0.21193700000003446</v>
      </c>
      <c r="O73" s="1">
        <f t="shared" ca="1" si="80"/>
        <v>-0.20864913837738175</v>
      </c>
      <c r="P73" s="1">
        <f t="shared" si="60"/>
        <v>-0.13814664437288357</v>
      </c>
      <c r="Q73" s="271">
        <f t="shared" si="61"/>
        <v>38842.580800000003</v>
      </c>
      <c r="S73" s="2">
        <v>1</v>
      </c>
      <c r="X73" s="1">
        <f>AB73</f>
        <v>-0.13971827976496226</v>
      </c>
      <c r="Z73" s="1">
        <f t="shared" si="69"/>
        <v>25203</v>
      </c>
      <c r="AA73" s="1">
        <f t="shared" si="70"/>
        <v>-0.21036536460795574</v>
      </c>
      <c r="AB73" s="1">
        <f t="shared" si="71"/>
        <v>-0.13971827976496226</v>
      </c>
      <c r="AC73" s="1">
        <f t="shared" si="72"/>
        <v>-7.3790355627150889E-2</v>
      </c>
      <c r="AD73" s="1">
        <f t="shared" si="73"/>
        <v>2.4700378056344271E-6</v>
      </c>
      <c r="AE73" s="1">
        <f t="shared" si="74"/>
        <v>2.4700378056344271E-6</v>
      </c>
      <c r="AF73" s="1">
        <f t="shared" si="56"/>
        <v>-7.3790355627150889E-2</v>
      </c>
      <c r="AG73" s="2"/>
      <c r="AH73" s="1">
        <f t="shared" si="62"/>
        <v>-7.2218720235072184E-2</v>
      </c>
      <c r="AI73" s="1">
        <f t="shared" si="63"/>
        <v>0.88274466305715249</v>
      </c>
      <c r="AJ73" s="1">
        <f t="shared" si="64"/>
        <v>-0.74920795164899501</v>
      </c>
      <c r="AK73" s="1">
        <f t="shared" si="65"/>
        <v>0.32024238751065776</v>
      </c>
      <c r="AL73" s="1">
        <f t="shared" si="66"/>
        <v>1.9217817175613203</v>
      </c>
      <c r="AM73" s="1">
        <f t="shared" si="67"/>
        <v>1.4310693357960207</v>
      </c>
      <c r="AN73" s="1">
        <f t="shared" si="79"/>
        <v>7.8571417446395575</v>
      </c>
      <c r="AO73" s="1">
        <f t="shared" si="79"/>
        <v>7.8571417446395575</v>
      </c>
      <c r="AP73" s="1">
        <f t="shared" si="79"/>
        <v>7.8571417446396108</v>
      </c>
      <c r="AQ73" s="1">
        <f t="shared" si="79"/>
        <v>7.8571417445904101</v>
      </c>
      <c r="AR73" s="1">
        <f t="shared" si="79"/>
        <v>7.8571417902433067</v>
      </c>
      <c r="AS73" s="1">
        <f t="shared" si="79"/>
        <v>7.8570991417541221</v>
      </c>
      <c r="AT73" s="1">
        <f t="shared" si="79"/>
        <v>7.8378621580461161</v>
      </c>
      <c r="AU73" s="1">
        <f t="shared" si="68"/>
        <v>7.516109723624818</v>
      </c>
      <c r="AW73" s="1">
        <v>30500</v>
      </c>
      <c r="AX73" s="1">
        <f t="shared" si="26"/>
        <v>-0.21628300231568892</v>
      </c>
      <c r="AY73" s="1">
        <f t="shared" si="27"/>
        <v>-0.1716038635897916</v>
      </c>
      <c r="AZ73" s="1">
        <f t="shared" si="28"/>
        <v>-4.4679138725897315E-2</v>
      </c>
      <c r="BA73" s="1">
        <f t="shared" si="29"/>
        <v>0.74645511820610344</v>
      </c>
      <c r="BB73" s="1">
        <f t="shared" si="30"/>
        <v>-0.35192030168059657</v>
      </c>
      <c r="BC73" s="1">
        <f t="shared" si="31"/>
        <v>2.4090252903912388</v>
      </c>
      <c r="BD73" s="1">
        <f t="shared" si="32"/>
        <v>2.606923607014461</v>
      </c>
      <c r="BE73" s="1">
        <f t="shared" si="33"/>
        <v>8.4233691643049013</v>
      </c>
      <c r="BF73" s="1">
        <f t="shared" si="34"/>
        <v>8.4233588759241513</v>
      </c>
      <c r="BG73" s="1">
        <f t="shared" si="35"/>
        <v>8.4234148330280352</v>
      </c>
      <c r="BH73" s="1">
        <f t="shared" si="36"/>
        <v>8.4231104308738001</v>
      </c>
      <c r="BI73" s="1">
        <f t="shared" si="37"/>
        <v>8.4247646102438978</v>
      </c>
      <c r="BJ73" s="1">
        <f t="shared" si="38"/>
        <v>8.4157232873203274</v>
      </c>
      <c r="BK73" s="1">
        <f t="shared" si="39"/>
        <v>8.4636863115874359</v>
      </c>
      <c r="BL73" s="1">
        <f t="shared" si="40"/>
        <v>8.1361379874568982</v>
      </c>
    </row>
    <row r="74" spans="1:64" ht="12.95" customHeight="1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8"/>
        <v>25248.388230988039</v>
      </c>
      <c r="F74" s="105">
        <f t="shared" si="78"/>
        <v>25249</v>
      </c>
      <c r="G74" s="1">
        <f t="shared" si="59"/>
        <v>-0.21227100000396604</v>
      </c>
      <c r="J74" s="1">
        <f>+G74</f>
        <v>-0.21227100000396604</v>
      </c>
      <c r="O74" s="1">
        <f t="shared" ca="1" si="80"/>
        <v>-0.2087068131724566</v>
      </c>
      <c r="P74" s="1">
        <f t="shared" si="60"/>
        <v>-0.13840584183910046</v>
      </c>
      <c r="Q74" s="271">
        <f t="shared" si="61"/>
        <v>38858.541499999999</v>
      </c>
      <c r="S74" s="2">
        <v>1</v>
      </c>
      <c r="X74" s="1">
        <f>AB74</f>
        <v>-0.1402162850012183</v>
      </c>
      <c r="Z74" s="1">
        <f t="shared" si="69"/>
        <v>25249</v>
      </c>
      <c r="AA74" s="1">
        <f t="shared" si="70"/>
        <v>-0.21046055684184822</v>
      </c>
      <c r="AB74" s="1">
        <f t="shared" si="71"/>
        <v>-0.1402162850012183</v>
      </c>
      <c r="AC74" s="1">
        <f t="shared" si="72"/>
        <v>-7.386515816486558E-2</v>
      </c>
      <c r="AD74" s="1">
        <f t="shared" si="73"/>
        <v>3.2777044432591498E-6</v>
      </c>
      <c r="AE74" s="1">
        <f t="shared" si="74"/>
        <v>3.2777044432591498E-6</v>
      </c>
      <c r="AF74" s="1">
        <f t="shared" si="56"/>
        <v>-7.386515816486558E-2</v>
      </c>
      <c r="AG74" s="2"/>
      <c r="AH74" s="1">
        <f t="shared" si="62"/>
        <v>-7.2054715002747752E-2</v>
      </c>
      <c r="AI74" s="1">
        <f t="shared" si="63"/>
        <v>0.88113165468377375</v>
      </c>
      <c r="AJ74" s="1">
        <f t="shared" si="64"/>
        <v>-0.74585927654275497</v>
      </c>
      <c r="AK74" s="1">
        <f t="shared" si="65"/>
        <v>0.31964717624576222</v>
      </c>
      <c r="AL74" s="1">
        <f t="shared" si="66"/>
        <v>1.9268232279977313</v>
      </c>
      <c r="AM74" s="1">
        <f t="shared" si="67"/>
        <v>1.4387803282466343</v>
      </c>
      <c r="AN74" s="1">
        <f t="shared" si="79"/>
        <v>7.8625154546407643</v>
      </c>
      <c r="AO74" s="1">
        <f t="shared" si="79"/>
        <v>7.8625154546407643</v>
      </c>
      <c r="AP74" s="1">
        <f t="shared" si="79"/>
        <v>7.8625154546408895</v>
      </c>
      <c r="AQ74" s="1">
        <f t="shared" si="79"/>
        <v>7.8625154545977232</v>
      </c>
      <c r="AR74" s="1">
        <f t="shared" si="79"/>
        <v>7.8625154694302735</v>
      </c>
      <c r="AS74" s="1">
        <f t="shared" si="79"/>
        <v>7.8625103713195754</v>
      </c>
      <c r="AT74" s="1">
        <f t="shared" si="79"/>
        <v>7.8438506032593613</v>
      </c>
      <c r="AU74" s="1">
        <f t="shared" si="68"/>
        <v>7.5214941487968536</v>
      </c>
      <c r="AW74" s="1">
        <v>31000</v>
      </c>
      <c r="AX74" s="1">
        <f t="shared" si="26"/>
        <v>-0.21660270183605299</v>
      </c>
      <c r="AY74" s="1">
        <f t="shared" si="27"/>
        <v>-0.17513819077943238</v>
      </c>
      <c r="AZ74" s="1">
        <f t="shared" si="28"/>
        <v>-4.1464511056620607E-2</v>
      </c>
      <c r="BA74" s="1">
        <f t="shared" si="29"/>
        <v>0.73779919158825868</v>
      </c>
      <c r="BB74" s="1">
        <f t="shared" si="30"/>
        <v>-0.31534835258607696</v>
      </c>
      <c r="BC74" s="1">
        <f t="shared" si="31"/>
        <v>2.4478234292748668</v>
      </c>
      <c r="BD74" s="1">
        <f t="shared" si="32"/>
        <v>2.7662364737966003</v>
      </c>
      <c r="BE74" s="1">
        <f t="shared" si="33"/>
        <v>8.4725173931999311</v>
      </c>
      <c r="BF74" s="1">
        <f t="shared" si="34"/>
        <v>8.4725012162087054</v>
      </c>
      <c r="BG74" s="1">
        <f t="shared" si="35"/>
        <v>8.4725830203044961</v>
      </c>
      <c r="BH74" s="1">
        <f t="shared" si="36"/>
        <v>8.4721692554035055</v>
      </c>
      <c r="BI74" s="1">
        <f t="shared" si="37"/>
        <v>8.4742596153557823</v>
      </c>
      <c r="BJ74" s="1">
        <f t="shared" si="38"/>
        <v>8.4636352689762973</v>
      </c>
      <c r="BK74" s="1">
        <f t="shared" si="39"/>
        <v>8.5160977620545761</v>
      </c>
      <c r="BL74" s="1">
        <f t="shared" si="40"/>
        <v>8.1946643480225099</v>
      </c>
    </row>
    <row r="75" spans="1:64" ht="12.95" customHeight="1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8"/>
        <v>25248.894889892461</v>
      </c>
      <c r="F75" s="105">
        <f t="shared" si="78"/>
        <v>25249.5</v>
      </c>
      <c r="G75" s="1">
        <f t="shared" si="59"/>
        <v>-0.20996050000394462</v>
      </c>
      <c r="J75" s="1">
        <f>+G75</f>
        <v>-0.20996050000394462</v>
      </c>
      <c r="O75" s="1">
        <f t="shared" ca="1" si="80"/>
        <v>-0.20870744007240305</v>
      </c>
      <c r="P75" s="1">
        <f t="shared" si="60"/>
        <v>-0.13840866222049578</v>
      </c>
      <c r="Q75" s="271">
        <f t="shared" si="61"/>
        <v>38858.717299999997</v>
      </c>
      <c r="S75" s="2">
        <v>1</v>
      </c>
      <c r="X75" s="1">
        <f>AB75</f>
        <v>-0.13790757744943355</v>
      </c>
      <c r="Z75" s="1">
        <f t="shared" si="69"/>
        <v>25249.5</v>
      </c>
      <c r="AA75" s="1">
        <f t="shared" si="70"/>
        <v>-0.21046158477500687</v>
      </c>
      <c r="AB75" s="1">
        <f t="shared" si="71"/>
        <v>-0.13790757744943355</v>
      </c>
      <c r="AC75" s="1">
        <f t="shared" si="72"/>
        <v>-7.1551837783448841E-2</v>
      </c>
      <c r="AD75" s="1">
        <f t="shared" si="73"/>
        <v>2.510859477905121E-7</v>
      </c>
      <c r="AE75" s="1">
        <f t="shared" si="74"/>
        <v>2.510859477905121E-7</v>
      </c>
      <c r="AF75" s="1">
        <f t="shared" si="56"/>
        <v>-7.1551837783448841E-2</v>
      </c>
      <c r="AG75" s="2"/>
      <c r="AH75" s="1">
        <f t="shared" si="62"/>
        <v>-7.2052922554511081E-2</v>
      </c>
      <c r="AI75" s="1">
        <f t="shared" si="63"/>
        <v>0.88111417085156318</v>
      </c>
      <c r="AJ75" s="1">
        <f t="shared" si="64"/>
        <v>-0.74582284100174545</v>
      </c>
      <c r="AK75" s="1">
        <f t="shared" si="65"/>
        <v>0.31964067392588774</v>
      </c>
      <c r="AL75" s="1">
        <f t="shared" si="66"/>
        <v>1.9268779258375277</v>
      </c>
      <c r="AM75" s="1">
        <f t="shared" si="67"/>
        <v>1.4388642951642494</v>
      </c>
      <c r="AN75" s="1">
        <f t="shared" si="79"/>
        <v>7.8625738105882137</v>
      </c>
      <c r="AO75" s="1">
        <f t="shared" si="79"/>
        <v>7.8625738105882137</v>
      </c>
      <c r="AP75" s="1">
        <f t="shared" si="79"/>
        <v>7.8625738105883318</v>
      </c>
      <c r="AQ75" s="1">
        <f t="shared" si="79"/>
        <v>7.8625738105479659</v>
      </c>
      <c r="AR75" s="1">
        <f t="shared" si="79"/>
        <v>7.8625738243238628</v>
      </c>
      <c r="AS75" s="1">
        <f t="shared" si="79"/>
        <v>7.8625691216713758</v>
      </c>
      <c r="AT75" s="1">
        <f t="shared" si="79"/>
        <v>7.8439156437424407</v>
      </c>
      <c r="AU75" s="1">
        <f t="shared" si="68"/>
        <v>7.5215526751574195</v>
      </c>
      <c r="AW75" s="1">
        <v>31500</v>
      </c>
      <c r="AX75" s="1">
        <f t="shared" si="26"/>
        <v>-0.21692502326912244</v>
      </c>
      <c r="AY75" s="1">
        <f t="shared" si="27"/>
        <v>-0.17873741328283252</v>
      </c>
      <c r="AZ75" s="1">
        <f t="shared" si="28"/>
        <v>-3.8187609986289915E-2</v>
      </c>
      <c r="BA75" s="1">
        <f t="shared" si="29"/>
        <v>0.72971864101841155</v>
      </c>
      <c r="BB75" s="1">
        <f t="shared" si="30"/>
        <v>-0.27913684751121437</v>
      </c>
      <c r="BC75" s="1">
        <f t="shared" si="31"/>
        <v>2.4857520337882795</v>
      </c>
      <c r="BD75" s="1">
        <f t="shared" si="32"/>
        <v>2.9394229137507395</v>
      </c>
      <c r="BE75" s="1">
        <f t="shared" si="33"/>
        <v>8.5211120143872776</v>
      </c>
      <c r="BF75" s="1">
        <f t="shared" si="34"/>
        <v>8.5210880065448684</v>
      </c>
      <c r="BG75" s="1">
        <f t="shared" si="35"/>
        <v>8.5212017780699014</v>
      </c>
      <c r="BH75" s="1">
        <f t="shared" si="36"/>
        <v>8.5206624768870149</v>
      </c>
      <c r="BI75" s="1">
        <f t="shared" si="37"/>
        <v>8.5232156156173886</v>
      </c>
      <c r="BJ75" s="1">
        <f t="shared" si="38"/>
        <v>8.5110543808714851</v>
      </c>
      <c r="BK75" s="1">
        <f t="shared" si="39"/>
        <v>8.5674085096801633</v>
      </c>
      <c r="BL75" s="1">
        <f t="shared" si="40"/>
        <v>8.2531907085881198</v>
      </c>
    </row>
    <row r="76" spans="1:64" ht="12.95" customHeight="1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8"/>
        <v>27294.892198086913</v>
      </c>
      <c r="F76" s="105">
        <f t="shared" si="78"/>
        <v>27295.5</v>
      </c>
      <c r="G76" s="1">
        <f t="shared" si="59"/>
        <v>-0.21089449999999488</v>
      </c>
      <c r="K76" s="1">
        <f t="shared" ref="K76:K107" si="81">+G76</f>
        <v>-0.21089449999999488</v>
      </c>
      <c r="O76" s="1">
        <f t="shared" ca="1" si="80"/>
        <v>-0.2112727146533411</v>
      </c>
      <c r="P76" s="1">
        <f t="shared" si="60"/>
        <v>-0.1504931142884508</v>
      </c>
      <c r="Q76" s="271">
        <f t="shared" si="61"/>
        <v>39568.635399999999</v>
      </c>
      <c r="S76" s="2">
        <v>1</v>
      </c>
      <c r="Y76" s="1">
        <f t="shared" ref="Y76:Y107" si="82">AB76</f>
        <v>-0.14773518233753358</v>
      </c>
      <c r="Z76" s="1">
        <f t="shared" si="69"/>
        <v>27295.5</v>
      </c>
      <c r="AA76" s="1">
        <f t="shared" si="70"/>
        <v>-0.2136524319509121</v>
      </c>
      <c r="AB76" s="1">
        <f t="shared" si="71"/>
        <v>-0.14773518233753358</v>
      </c>
      <c r="AC76" s="1">
        <f t="shared" si="72"/>
        <v>-6.0401385711544076E-2</v>
      </c>
      <c r="AD76" s="1">
        <f t="shared" si="73"/>
        <v>7.6061886458900914E-6</v>
      </c>
      <c r="AE76" s="1">
        <f t="shared" si="74"/>
        <v>7.6061886458900914E-6</v>
      </c>
      <c r="AF76" s="1">
        <f t="shared" si="56"/>
        <v>-6.0401385711544076E-2</v>
      </c>
      <c r="AG76" s="2"/>
      <c r="AH76" s="1">
        <f t="shared" si="62"/>
        <v>-6.3159317662461287E-2</v>
      </c>
      <c r="AI76" s="1">
        <f t="shared" si="63"/>
        <v>0.81782087002599801</v>
      </c>
      <c r="AJ76" s="1">
        <f t="shared" si="64"/>
        <v>-0.59260855255482636</v>
      </c>
      <c r="AK76" s="1">
        <f t="shared" si="65"/>
        <v>0.28829631527652705</v>
      </c>
      <c r="AL76" s="1">
        <f t="shared" si="66"/>
        <v>2.1343536816194524</v>
      </c>
      <c r="AM76" s="1">
        <f t="shared" si="67"/>
        <v>1.8148440548673324</v>
      </c>
      <c r="AN76" s="1">
        <f t="shared" si="79"/>
        <v>8.0924271639541949</v>
      </c>
      <c r="AO76" s="1">
        <f t="shared" si="79"/>
        <v>8.0924271335273961</v>
      </c>
      <c r="AP76" s="1">
        <f t="shared" si="79"/>
        <v>8.0924275112671502</v>
      </c>
      <c r="AQ76" s="1">
        <f t="shared" si="79"/>
        <v>8.0924228216976957</v>
      </c>
      <c r="AR76" s="1">
        <f t="shared" si="79"/>
        <v>8.0924810354290049</v>
      </c>
      <c r="AS76" s="1">
        <f t="shared" si="79"/>
        <v>8.0917574118255366</v>
      </c>
      <c r="AT76" s="1">
        <f t="shared" si="79"/>
        <v>8.1006044571275151</v>
      </c>
      <c r="AU76" s="1">
        <f t="shared" si="68"/>
        <v>7.7610425425918992</v>
      </c>
      <c r="AW76" s="1">
        <v>32000</v>
      </c>
      <c r="AX76" s="1">
        <f t="shared" si="26"/>
        <v>-0.21725830556473744</v>
      </c>
      <c r="AY76" s="1">
        <f t="shared" si="27"/>
        <v>-0.18240153109999208</v>
      </c>
      <c r="AZ76" s="1">
        <f t="shared" si="28"/>
        <v>-3.4856774464745353E-2</v>
      </c>
      <c r="BA76" s="1">
        <f t="shared" si="29"/>
        <v>0.72218545598061623</v>
      </c>
      <c r="BB76" s="1">
        <f t="shared" si="30"/>
        <v>-0.24330204621615989</v>
      </c>
      <c r="BC76" s="1">
        <f t="shared" si="31"/>
        <v>2.5228783934539094</v>
      </c>
      <c r="BD76" s="1">
        <f t="shared" si="32"/>
        <v>3.1287269366902981</v>
      </c>
      <c r="BE76" s="1">
        <f t="shared" si="33"/>
        <v>8.5691902597119771</v>
      </c>
      <c r="BF76" s="1">
        <f t="shared" si="34"/>
        <v>8.5691563547726908</v>
      </c>
      <c r="BG76" s="1">
        <f t="shared" si="35"/>
        <v>8.5693079515212407</v>
      </c>
      <c r="BH76" s="1">
        <f t="shared" si="36"/>
        <v>8.5686299222604898</v>
      </c>
      <c r="BI76" s="1">
        <f t="shared" si="37"/>
        <v>8.5716583694103683</v>
      </c>
      <c r="BJ76" s="1">
        <f t="shared" si="38"/>
        <v>8.558048654736595</v>
      </c>
      <c r="BK76" s="1">
        <f t="shared" si="39"/>
        <v>8.6176432633006819</v>
      </c>
      <c r="BL76" s="1">
        <f t="shared" si="40"/>
        <v>8.3117170691537297</v>
      </c>
    </row>
    <row r="77" spans="1:64" ht="12.95" customHeight="1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8"/>
        <v>27468.392035252848</v>
      </c>
      <c r="F77" s="105">
        <f t="shared" si="78"/>
        <v>27469</v>
      </c>
      <c r="G77" s="1">
        <f t="shared" si="59"/>
        <v>-0.21095100000093225</v>
      </c>
      <c r="K77" s="1">
        <f t="shared" si="81"/>
        <v>-0.21095100000093225</v>
      </c>
      <c r="O77" s="1">
        <f t="shared" ca="1" si="80"/>
        <v>-0.21149024893476473</v>
      </c>
      <c r="P77" s="1">
        <f t="shared" si="60"/>
        <v>-0.15156785129537442</v>
      </c>
      <c r="Q77" s="271">
        <f t="shared" si="61"/>
        <v>39628.836199999998</v>
      </c>
      <c r="S77" s="2">
        <v>1</v>
      </c>
      <c r="Y77" s="1">
        <f t="shared" si="82"/>
        <v>-0.1486709196198181</v>
      </c>
      <c r="Z77" s="1">
        <f t="shared" si="69"/>
        <v>27469</v>
      </c>
      <c r="AA77" s="1">
        <f t="shared" si="70"/>
        <v>-0.21384793167648858</v>
      </c>
      <c r="AB77" s="1">
        <f t="shared" si="71"/>
        <v>-0.1486709196198181</v>
      </c>
      <c r="AC77" s="1">
        <f t="shared" si="72"/>
        <v>-5.9383148705557831E-2</v>
      </c>
      <c r="AD77" s="1">
        <f t="shared" si="73"/>
        <v>8.3922131328415743E-6</v>
      </c>
      <c r="AE77" s="1">
        <f t="shared" si="74"/>
        <v>8.3922131328415743E-6</v>
      </c>
      <c r="AF77" s="1">
        <f t="shared" ref="AF77:AF108" si="83">IF(S77&lt;&gt;0,G77-P77,-9999)</f>
        <v>-5.9383148705557831E-2</v>
      </c>
      <c r="AG77" s="2"/>
      <c r="AH77" s="1">
        <f t="shared" si="62"/>
        <v>-6.2280080381114163E-2</v>
      </c>
      <c r="AI77" s="1">
        <f t="shared" si="63"/>
        <v>0.81315815460476215</v>
      </c>
      <c r="AJ77" s="1">
        <f t="shared" si="64"/>
        <v>-0.57943549678214612</v>
      </c>
      <c r="AK77" s="1">
        <f t="shared" si="65"/>
        <v>0.28529655730381503</v>
      </c>
      <c r="AL77" s="1">
        <f t="shared" si="66"/>
        <v>2.1506112501634442</v>
      </c>
      <c r="AM77" s="1">
        <f t="shared" si="67"/>
        <v>1.850269678083986</v>
      </c>
      <c r="AN77" s="1">
        <f t="shared" si="79"/>
        <v>8.1111681313685331</v>
      </c>
      <c r="AO77" s="1">
        <f t="shared" si="79"/>
        <v>8.1111680753050877</v>
      </c>
      <c r="AP77" s="1">
        <f t="shared" si="79"/>
        <v>8.1111687216021444</v>
      </c>
      <c r="AQ77" s="1">
        <f t="shared" si="79"/>
        <v>8.1111612710202667</v>
      </c>
      <c r="AR77" s="1">
        <f t="shared" si="79"/>
        <v>8.1112471493241074</v>
      </c>
      <c r="AS77" s="1">
        <f t="shared" si="79"/>
        <v>8.1102555754357528</v>
      </c>
      <c r="AT77" s="1">
        <f t="shared" si="79"/>
        <v>8.1214858015222031</v>
      </c>
      <c r="AU77" s="1">
        <f t="shared" si="68"/>
        <v>7.7813511897081655</v>
      </c>
      <c r="AW77" s="1">
        <v>32500</v>
      </c>
      <c r="AX77" s="1">
        <f t="shared" si="26"/>
        <v>-0.21761042610201214</v>
      </c>
      <c r="AY77" s="1">
        <f t="shared" si="27"/>
        <v>-0.18613054423091102</v>
      </c>
      <c r="AZ77" s="1">
        <f t="shared" si="28"/>
        <v>-3.1479881871101116E-2</v>
      </c>
      <c r="BA77" s="1">
        <f t="shared" si="29"/>
        <v>0.71517378927757724</v>
      </c>
      <c r="BB77" s="1">
        <f t="shared" si="30"/>
        <v>-0.20785538584148919</v>
      </c>
      <c r="BC77" s="1">
        <f t="shared" si="31"/>
        <v>2.5592651958336825</v>
      </c>
      <c r="BD77" s="1">
        <f t="shared" si="32"/>
        <v>3.3368861541757826</v>
      </c>
      <c r="BE77" s="1">
        <f t="shared" si="33"/>
        <v>8.6167875479498903</v>
      </c>
      <c r="BF77" s="1">
        <f t="shared" si="34"/>
        <v>8.6167417000642477</v>
      </c>
      <c r="BG77" s="1">
        <f t="shared" si="35"/>
        <v>8.6169362586446372</v>
      </c>
      <c r="BH77" s="1">
        <f t="shared" si="36"/>
        <v>8.6161103634499199</v>
      </c>
      <c r="BI77" s="1">
        <f t="shared" si="37"/>
        <v>8.6196113661055538</v>
      </c>
      <c r="BJ77" s="1">
        <f t="shared" si="38"/>
        <v>8.6046810273511465</v>
      </c>
      <c r="BK77" s="1">
        <f t="shared" si="39"/>
        <v>8.6668304163404812</v>
      </c>
      <c r="BL77" s="1">
        <f t="shared" si="40"/>
        <v>8.3702434297193413</v>
      </c>
    </row>
    <row r="78" spans="1:64" ht="12.95" customHeight="1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8"/>
        <v>28343.887958637264</v>
      </c>
      <c r="F78" s="105">
        <f t="shared" si="78"/>
        <v>28344.5</v>
      </c>
      <c r="G78" s="1">
        <f t="shared" si="59"/>
        <v>-0.21236550000321586</v>
      </c>
      <c r="K78" s="1">
        <f t="shared" si="81"/>
        <v>-0.21236550000321586</v>
      </c>
      <c r="O78" s="1">
        <f t="shared" ca="1" si="80"/>
        <v>-0.21258795074102632</v>
      </c>
      <c r="P78" s="1">
        <f t="shared" si="60"/>
        <v>-0.15711029157427139</v>
      </c>
      <c r="Q78" s="271">
        <f t="shared" si="61"/>
        <v>39932.6149</v>
      </c>
      <c r="S78" s="2">
        <v>1</v>
      </c>
      <c r="Y78" s="1">
        <f t="shared" si="82"/>
        <v>-0.15476578048959122</v>
      </c>
      <c r="Z78" s="1">
        <f t="shared" si="69"/>
        <v>28344.5</v>
      </c>
      <c r="AA78" s="1">
        <f t="shared" si="70"/>
        <v>-0.214710011087896</v>
      </c>
      <c r="AB78" s="1">
        <f t="shared" si="71"/>
        <v>-0.15476578048959122</v>
      </c>
      <c r="AC78" s="1">
        <f t="shared" si="72"/>
        <v>-5.5255208428944463E-2</v>
      </c>
      <c r="AD78" s="1">
        <f t="shared" si="73"/>
        <v>5.4967322261880718E-6</v>
      </c>
      <c r="AE78" s="1">
        <f t="shared" si="74"/>
        <v>5.4967322261880718E-6</v>
      </c>
      <c r="AF78" s="1">
        <f t="shared" si="83"/>
        <v>-5.5255208428944463E-2</v>
      </c>
      <c r="AG78" s="2"/>
      <c r="AH78" s="1">
        <f t="shared" si="62"/>
        <v>-5.7599719513624623E-2</v>
      </c>
      <c r="AI78" s="1">
        <f t="shared" si="63"/>
        <v>0.79113403151666051</v>
      </c>
      <c r="AJ78" s="1">
        <f t="shared" si="64"/>
        <v>-0.51301638904542313</v>
      </c>
      <c r="AK78" s="1">
        <f t="shared" si="65"/>
        <v>0.2695904449523826</v>
      </c>
      <c r="AL78" s="1">
        <f t="shared" si="66"/>
        <v>2.2299519749921535</v>
      </c>
      <c r="AM78" s="1">
        <f t="shared" si="67"/>
        <v>2.0397595783716631</v>
      </c>
      <c r="AN78" s="1">
        <f t="shared" si="79"/>
        <v>8.2041669996243716</v>
      </c>
      <c r="AO78" s="1">
        <f t="shared" si="79"/>
        <v>8.2041664839400212</v>
      </c>
      <c r="AP78" s="1">
        <f t="shared" si="79"/>
        <v>8.2041708915121969</v>
      </c>
      <c r="AQ78" s="1">
        <f t="shared" si="79"/>
        <v>8.204133218123026</v>
      </c>
      <c r="AR78" s="1">
        <f t="shared" si="79"/>
        <v>8.2044551033228288</v>
      </c>
      <c r="AS78" s="1">
        <f t="shared" si="79"/>
        <v>8.2016956767746318</v>
      </c>
      <c r="AT78" s="1">
        <f t="shared" si="79"/>
        <v>8.2247126558341819</v>
      </c>
      <c r="AU78" s="1">
        <f t="shared" si="68"/>
        <v>7.8838308470585501</v>
      </c>
      <c r="AW78" s="1">
        <v>33000</v>
      </c>
      <c r="AX78" s="1">
        <f t="shared" si="26"/>
        <v>-0.217988844655191</v>
      </c>
      <c r="AY78" s="1">
        <f t="shared" si="27"/>
        <v>-0.18992445267558933</v>
      </c>
      <c r="AZ78" s="1">
        <f t="shared" si="28"/>
        <v>-2.8064391979601665E-2</v>
      </c>
      <c r="BA78" s="1">
        <f t="shared" si="29"/>
        <v>0.7086598501618413</v>
      </c>
      <c r="BB78" s="1">
        <f t="shared" si="30"/>
        <v>-0.17280438202961948</v>
      </c>
      <c r="BC78" s="1">
        <f t="shared" si="31"/>
        <v>2.5949709662991811</v>
      </c>
      <c r="BD78" s="1">
        <f t="shared" si="32"/>
        <v>3.567277076855556</v>
      </c>
      <c r="BE78" s="1">
        <f t="shared" si="33"/>
        <v>8.6639376138073398</v>
      </c>
      <c r="BF78" s="1">
        <f t="shared" si="34"/>
        <v>8.6638779661522154</v>
      </c>
      <c r="BG78" s="1">
        <f t="shared" si="35"/>
        <v>8.6641194445004555</v>
      </c>
      <c r="BH78" s="1">
        <f t="shared" si="36"/>
        <v>8.6631414974847214</v>
      </c>
      <c r="BI78" s="1">
        <f t="shared" si="37"/>
        <v>8.66709641848343</v>
      </c>
      <c r="BJ78" s="1">
        <f t="shared" si="38"/>
        <v>8.651009153419805</v>
      </c>
      <c r="BK78" s="1">
        <f t="shared" si="39"/>
        <v>8.7150019495825592</v>
      </c>
      <c r="BL78" s="1">
        <f t="shared" si="40"/>
        <v>8.428769790284953</v>
      </c>
    </row>
    <row r="79" spans="1:64" ht="12.95" customHeight="1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8"/>
        <v>28352.388761279501</v>
      </c>
      <c r="F79" s="105">
        <f t="shared" si="78"/>
        <v>28353</v>
      </c>
      <c r="G79" s="1">
        <f t="shared" si="59"/>
        <v>-0.21208699999988312</v>
      </c>
      <c r="K79" s="1">
        <f t="shared" si="81"/>
        <v>-0.21208699999988312</v>
      </c>
      <c r="O79" s="1">
        <f t="shared" ca="1" si="80"/>
        <v>-0.21259860804011627</v>
      </c>
      <c r="P79" s="1">
        <f t="shared" si="60"/>
        <v>-0.1571650769208417</v>
      </c>
      <c r="Q79" s="271">
        <f t="shared" si="61"/>
        <v>39935.5645</v>
      </c>
      <c r="S79" s="2">
        <v>1</v>
      </c>
      <c r="Y79" s="1">
        <f t="shared" si="82"/>
        <v>-0.15453457744000693</v>
      </c>
      <c r="Z79" s="1">
        <f t="shared" si="69"/>
        <v>28353</v>
      </c>
      <c r="AA79" s="1">
        <f t="shared" si="70"/>
        <v>-0.21471749948071789</v>
      </c>
      <c r="AB79" s="1">
        <f t="shared" si="71"/>
        <v>-0.15453457744000693</v>
      </c>
      <c r="AC79" s="1">
        <f t="shared" si="72"/>
        <v>-5.4921923079041424E-2</v>
      </c>
      <c r="AD79" s="1">
        <f t="shared" si="73"/>
        <v>6.9195275186719907E-6</v>
      </c>
      <c r="AE79" s="1">
        <f t="shared" si="74"/>
        <v>6.9195275186719907E-6</v>
      </c>
      <c r="AF79" s="1">
        <f t="shared" si="83"/>
        <v>-5.4921923079041424E-2</v>
      </c>
      <c r="AG79" s="2"/>
      <c r="AH79" s="1">
        <f t="shared" si="62"/>
        <v>-5.75524225598762E-2</v>
      </c>
      <c r="AI79" s="1">
        <f t="shared" si="63"/>
        <v>0.79093204880033074</v>
      </c>
      <c r="AJ79" s="1">
        <f t="shared" si="64"/>
        <v>-0.5123729431227303</v>
      </c>
      <c r="AK79" s="1">
        <f t="shared" si="65"/>
        <v>0.26943383711271252</v>
      </c>
      <c r="AL79" s="1">
        <f t="shared" si="66"/>
        <v>2.2307014132404719</v>
      </c>
      <c r="AM79" s="1">
        <f t="shared" si="67"/>
        <v>2.0416948403377631</v>
      </c>
      <c r="AN79" s="1">
        <f t="shared" si="79"/>
        <v>8.2050576201143137</v>
      </c>
      <c r="AO79" s="1">
        <f t="shared" si="79"/>
        <v>8.2050570955707371</v>
      </c>
      <c r="AP79" s="1">
        <f t="shared" si="79"/>
        <v>8.2050615679588113</v>
      </c>
      <c r="AQ79" s="1">
        <f t="shared" si="79"/>
        <v>8.2050234335210099</v>
      </c>
      <c r="AR79" s="1">
        <f t="shared" si="79"/>
        <v>8.2053484647929196</v>
      </c>
      <c r="AS79" s="1">
        <f t="shared" si="79"/>
        <v>8.2025688116124371</v>
      </c>
      <c r="AT79" s="1">
        <f t="shared" si="79"/>
        <v>8.2256973085839107</v>
      </c>
      <c r="AU79" s="1">
        <f t="shared" si="68"/>
        <v>7.8848257951881653</v>
      </c>
      <c r="AW79" s="1">
        <v>33500</v>
      </c>
      <c r="AX79" s="1">
        <f t="shared" si="26"/>
        <v>-0.21840064374018253</v>
      </c>
      <c r="AY79" s="1">
        <f t="shared" si="27"/>
        <v>-0.19378325643402702</v>
      </c>
      <c r="AZ79" s="1">
        <f t="shared" si="28"/>
        <v>-2.4617387306155522E-2</v>
      </c>
      <c r="BA79" s="1">
        <f t="shared" si="29"/>
        <v>0.70262179466058861</v>
      </c>
      <c r="BB79" s="1">
        <f t="shared" si="30"/>
        <v>-0.13815338108903027</v>
      </c>
      <c r="BC79" s="1">
        <f t="shared" si="31"/>
        <v>2.6300504703249263</v>
      </c>
      <c r="BD79" s="1">
        <f t="shared" si="32"/>
        <v>3.8241148002928171</v>
      </c>
      <c r="BE79" s="1">
        <f t="shared" si="33"/>
        <v>8.71067263269539</v>
      </c>
      <c r="BF79" s="1">
        <f t="shared" si="34"/>
        <v>8.7105976968529184</v>
      </c>
      <c r="BG79" s="1">
        <f t="shared" si="35"/>
        <v>8.7108884524705452</v>
      </c>
      <c r="BH79" s="1">
        <f t="shared" si="36"/>
        <v>8.709759893194212</v>
      </c>
      <c r="BI79" s="1">
        <f t="shared" si="37"/>
        <v>8.7141342144759282</v>
      </c>
      <c r="BJ79" s="1">
        <f t="shared" si="38"/>
        <v>8.6970853127898486</v>
      </c>
      <c r="BK79" s="1">
        <f t="shared" si="39"/>
        <v>8.7621933216549248</v>
      </c>
      <c r="BL79" s="1">
        <f t="shared" si="40"/>
        <v>8.4872961508505629</v>
      </c>
    </row>
    <row r="80" spans="1:64" ht="12.95" customHeight="1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8"/>
        <v>28372.389107121762</v>
      </c>
      <c r="F80" s="105">
        <f t="shared" si="78"/>
        <v>28373</v>
      </c>
      <c r="G80" s="1">
        <f t="shared" si="59"/>
        <v>-0.21196699999563862</v>
      </c>
      <c r="K80" s="1">
        <f t="shared" si="81"/>
        <v>-0.21196699999563862</v>
      </c>
      <c r="O80" s="1">
        <f t="shared" ca="1" si="80"/>
        <v>-0.21262368403797488</v>
      </c>
      <c r="P80" s="1">
        <f t="shared" si="60"/>
        <v>-0.15729405759931184</v>
      </c>
      <c r="Q80" s="271">
        <f t="shared" si="61"/>
        <v>39942.504200000003</v>
      </c>
      <c r="S80" s="2">
        <v>1</v>
      </c>
      <c r="Y80" s="1">
        <f t="shared" si="82"/>
        <v>-0.15452599667838651</v>
      </c>
      <c r="Z80" s="1">
        <f t="shared" si="69"/>
        <v>28373</v>
      </c>
      <c r="AA80" s="1">
        <f t="shared" si="70"/>
        <v>-0.21473506091656394</v>
      </c>
      <c r="AB80" s="1">
        <f t="shared" si="71"/>
        <v>-0.15452599667838651</v>
      </c>
      <c r="AC80" s="1">
        <f t="shared" si="72"/>
        <v>-5.4672942396326779E-2</v>
      </c>
      <c r="AD80" s="1">
        <f t="shared" si="73"/>
        <v>7.6621612619539574E-6</v>
      </c>
      <c r="AE80" s="1">
        <f t="shared" si="74"/>
        <v>7.6621612619539574E-6</v>
      </c>
      <c r="AF80" s="1">
        <f t="shared" si="83"/>
        <v>-5.4672942396326779E-2</v>
      </c>
      <c r="AG80" s="2"/>
      <c r="AH80" s="1">
        <f t="shared" si="62"/>
        <v>-5.7441003317252104E-2</v>
      </c>
      <c r="AI80" s="1">
        <f t="shared" si="63"/>
        <v>0.79045766442321552</v>
      </c>
      <c r="AJ80" s="1">
        <f t="shared" si="64"/>
        <v>-0.51085911431113451</v>
      </c>
      <c r="AK80" s="1">
        <f t="shared" si="65"/>
        <v>0.26906506722563078</v>
      </c>
      <c r="AL80" s="1">
        <f t="shared" si="66"/>
        <v>2.2324632896364229</v>
      </c>
      <c r="AM80" s="1">
        <f t="shared" si="67"/>
        <v>2.0462561903691769</v>
      </c>
      <c r="AN80" s="1">
        <f t="shared" si="79"/>
        <v>8.207152301680031</v>
      </c>
      <c r="AO80" s="1">
        <f t="shared" si="79"/>
        <v>8.2071517558221476</v>
      </c>
      <c r="AP80" s="1">
        <f t="shared" si="79"/>
        <v>8.207156383483925</v>
      </c>
      <c r="AQ80" s="1">
        <f t="shared" si="79"/>
        <v>8.2071171493545698</v>
      </c>
      <c r="AR80" s="1">
        <f t="shared" si="79"/>
        <v>8.2074496509290924</v>
      </c>
      <c r="AS80" s="1">
        <f t="shared" si="79"/>
        <v>8.2046221973850297</v>
      </c>
      <c r="AT80" s="1">
        <f t="shared" si="79"/>
        <v>8.2280128075392032</v>
      </c>
      <c r="AU80" s="1">
        <f t="shared" si="68"/>
        <v>7.8871668496107903</v>
      </c>
      <c r="AW80" s="1">
        <v>34000</v>
      </c>
      <c r="AX80" s="1">
        <f t="shared" si="26"/>
        <v>-0.21885256546641332</v>
      </c>
      <c r="AY80" s="1">
        <f t="shared" si="27"/>
        <v>-0.19770695550622414</v>
      </c>
      <c r="AZ80" s="1">
        <f t="shared" si="28"/>
        <v>-2.1145609960189198E-2</v>
      </c>
      <c r="BA80" s="1">
        <f t="shared" si="29"/>
        <v>0.69703961644607726</v>
      </c>
      <c r="BB80" s="1">
        <f t="shared" si="30"/>
        <v>-0.1039041872371872</v>
      </c>
      <c r="BC80" s="1">
        <f t="shared" si="31"/>
        <v>2.664555082495585</v>
      </c>
      <c r="BD80" s="1">
        <f t="shared" si="32"/>
        <v>4.112732437963226</v>
      </c>
      <c r="BE80" s="1">
        <f t="shared" si="33"/>
        <v>8.7570233423678019</v>
      </c>
      <c r="BF80" s="1">
        <f t="shared" si="34"/>
        <v>8.7569321732359917</v>
      </c>
      <c r="BG80" s="1">
        <f t="shared" si="35"/>
        <v>8.7572726091480853</v>
      </c>
      <c r="BH80" s="1">
        <f t="shared" si="36"/>
        <v>8.7560009156106311</v>
      </c>
      <c r="BI80" s="1">
        <f t="shared" si="37"/>
        <v>8.7607448200712579</v>
      </c>
      <c r="BJ80" s="1">
        <f t="shared" si="38"/>
        <v>8.7429564023092095</v>
      </c>
      <c r="BK80" s="1">
        <f t="shared" si="39"/>
        <v>8.8084433476075965</v>
      </c>
      <c r="BL80" s="1">
        <f t="shared" si="40"/>
        <v>8.5458225114161728</v>
      </c>
    </row>
    <row r="81" spans="1:64" ht="12.95" customHeight="1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8"/>
        <v>28386.883644255118</v>
      </c>
      <c r="F81" s="105">
        <f t="shared" si="78"/>
        <v>28387.5</v>
      </c>
      <c r="G81" s="1">
        <f t="shared" si="59"/>
        <v>-0.21386250000068685</v>
      </c>
      <c r="K81" s="1">
        <f t="shared" si="81"/>
        <v>-0.21386250000068685</v>
      </c>
      <c r="O81" s="1">
        <f t="shared" ca="1" si="80"/>
        <v>-0.21264186413642239</v>
      </c>
      <c r="P81" s="1">
        <f t="shared" si="60"/>
        <v>-0.15738763351896409</v>
      </c>
      <c r="Q81" s="271">
        <f t="shared" si="61"/>
        <v>39947.533499999998</v>
      </c>
      <c r="S81" s="2">
        <v>1</v>
      </c>
      <c r="Y81" s="1">
        <f t="shared" si="82"/>
        <v>-0.15650239139307534</v>
      </c>
      <c r="Z81" s="1">
        <f t="shared" si="69"/>
        <v>28387.5</v>
      </c>
      <c r="AA81" s="1">
        <f t="shared" si="70"/>
        <v>-0.2147477421265756</v>
      </c>
      <c r="AB81" s="1">
        <f t="shared" si="71"/>
        <v>-0.15650239139307534</v>
      </c>
      <c r="AC81" s="1">
        <f t="shared" si="72"/>
        <v>-5.6474866481722757E-2</v>
      </c>
      <c r="AD81" s="1">
        <f t="shared" si="73"/>
        <v>7.8365362144803735E-7</v>
      </c>
      <c r="AE81" s="1">
        <f t="shared" si="74"/>
        <v>7.8365362144803735E-7</v>
      </c>
      <c r="AF81" s="1">
        <f t="shared" si="83"/>
        <v>-5.6474866481722757E-2</v>
      </c>
      <c r="AG81" s="2"/>
      <c r="AH81" s="1">
        <f t="shared" si="62"/>
        <v>-5.736010860761151E-2</v>
      </c>
      <c r="AI81" s="1">
        <f t="shared" si="63"/>
        <v>0.79011449727905769</v>
      </c>
      <c r="AJ81" s="1">
        <f t="shared" si="64"/>
        <v>-0.5097617323289978</v>
      </c>
      <c r="AK81" s="1">
        <f t="shared" si="65"/>
        <v>0.26879746380441216</v>
      </c>
      <c r="AL81" s="1">
        <f t="shared" si="66"/>
        <v>2.2337393298057813</v>
      </c>
      <c r="AM81" s="1">
        <f t="shared" si="67"/>
        <v>2.0495700322811627</v>
      </c>
      <c r="AN81" s="1">
        <f t="shared" ref="AN81:AT90" si="84">$AU81+$AB$7*SIN(AO81)</f>
        <v>8.2086701608546875</v>
      </c>
      <c r="AO81" s="1">
        <f t="shared" si="84"/>
        <v>8.2086695991256899</v>
      </c>
      <c r="AP81" s="1">
        <f t="shared" si="84"/>
        <v>8.2086743418157155</v>
      </c>
      <c r="AQ81" s="1">
        <f t="shared" si="84"/>
        <v>8.2086342972731412</v>
      </c>
      <c r="AR81" s="1">
        <f t="shared" si="84"/>
        <v>8.2089722743773272</v>
      </c>
      <c r="AS81" s="1">
        <f t="shared" si="84"/>
        <v>8.2061099838420919</v>
      </c>
      <c r="AT81" s="1">
        <f t="shared" si="84"/>
        <v>8.2296903761785902</v>
      </c>
      <c r="AU81" s="1">
        <f t="shared" si="68"/>
        <v>7.8888641140671929</v>
      </c>
      <c r="AW81" s="1">
        <v>34500</v>
      </c>
      <c r="AX81" s="1">
        <f t="shared" si="26"/>
        <v>-0.21935104505726549</v>
      </c>
      <c r="AY81" s="1">
        <f t="shared" si="27"/>
        <v>-0.20169554989218058</v>
      </c>
      <c r="AZ81" s="1">
        <f t="shared" si="28"/>
        <v>-1.7655495165084911E-2</v>
      </c>
      <c r="BA81" s="1">
        <f t="shared" si="29"/>
        <v>0.69189504069730723</v>
      </c>
      <c r="BB81" s="1">
        <f t="shared" si="30"/>
        <v>-7.0056585224167148E-2</v>
      </c>
      <c r="BC81" s="1">
        <f t="shared" si="31"/>
        <v>2.6985331259916729</v>
      </c>
      <c r="BD81" s="1">
        <f t="shared" si="32"/>
        <v>4.439980131965874</v>
      </c>
      <c r="BE81" s="1">
        <f t="shared" si="33"/>
        <v>8.8030191622661338</v>
      </c>
      <c r="BF81" s="1">
        <f t="shared" si="34"/>
        <v>8.8029115129923348</v>
      </c>
      <c r="BG81" s="1">
        <f t="shared" si="35"/>
        <v>8.8032998185747395</v>
      </c>
      <c r="BH81" s="1">
        <f t="shared" si="36"/>
        <v>8.8018986388123199</v>
      </c>
      <c r="BI81" s="1">
        <f t="shared" si="37"/>
        <v>8.806948127623043</v>
      </c>
      <c r="BJ81" s="1">
        <f t="shared" si="38"/>
        <v>8.7886640024924958</v>
      </c>
      <c r="BK81" s="1">
        <f t="shared" si="39"/>
        <v>8.8537940659960075</v>
      </c>
      <c r="BL81" s="1">
        <f t="shared" si="40"/>
        <v>8.6043488719817844</v>
      </c>
    </row>
    <row r="82" spans="1:64" ht="12.95" customHeight="1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si="58"/>
        <v>28386.88594987016</v>
      </c>
      <c r="F82" s="105">
        <f t="shared" si="78"/>
        <v>28387.5</v>
      </c>
      <c r="G82" s="1">
        <f t="shared" si="59"/>
        <v>-0.21306249999906868</v>
      </c>
      <c r="K82" s="1">
        <f t="shared" si="81"/>
        <v>-0.21306249999906868</v>
      </c>
      <c r="O82" s="1">
        <f t="shared" ca="1" si="80"/>
        <v>-0.21264186413642239</v>
      </c>
      <c r="P82" s="1">
        <f t="shared" si="60"/>
        <v>-0.15738763351896409</v>
      </c>
      <c r="Q82" s="271">
        <f t="shared" si="61"/>
        <v>39947.534299999999</v>
      </c>
      <c r="S82" s="2">
        <v>1</v>
      </c>
      <c r="Y82" s="1">
        <f t="shared" si="82"/>
        <v>-0.15570239139145717</v>
      </c>
      <c r="Z82" s="1">
        <f t="shared" si="69"/>
        <v>28387.5</v>
      </c>
      <c r="AA82" s="1">
        <f t="shared" si="70"/>
        <v>-0.2147477421265756</v>
      </c>
      <c r="AB82" s="1">
        <f t="shared" si="71"/>
        <v>-0.15570239139145717</v>
      </c>
      <c r="AC82" s="1">
        <f t="shared" si="72"/>
        <v>-5.5674866480104584E-2</v>
      </c>
      <c r="AD82" s="1">
        <f t="shared" si="73"/>
        <v>2.8400410283240673E-6</v>
      </c>
      <c r="AE82" s="1">
        <f t="shared" si="74"/>
        <v>2.8400410283240673E-6</v>
      </c>
      <c r="AF82" s="1">
        <f t="shared" si="83"/>
        <v>-5.5674866480104584E-2</v>
      </c>
      <c r="AG82" s="2"/>
      <c r="AH82" s="1">
        <f t="shared" si="62"/>
        <v>-5.736010860761151E-2</v>
      </c>
      <c r="AI82" s="1">
        <f t="shared" si="63"/>
        <v>0.79011449727905769</v>
      </c>
      <c r="AJ82" s="1">
        <f t="shared" si="64"/>
        <v>-0.5097617323289978</v>
      </c>
      <c r="AK82" s="1">
        <f t="shared" si="65"/>
        <v>0.26879746380441216</v>
      </c>
      <c r="AL82" s="1">
        <f t="shared" si="66"/>
        <v>2.2337393298057813</v>
      </c>
      <c r="AM82" s="1">
        <f t="shared" si="67"/>
        <v>2.0495700322811627</v>
      </c>
      <c r="AN82" s="1">
        <f t="shared" si="84"/>
        <v>8.2086701608546875</v>
      </c>
      <c r="AO82" s="1">
        <f t="shared" si="84"/>
        <v>8.2086695991256899</v>
      </c>
      <c r="AP82" s="1">
        <f t="shared" si="84"/>
        <v>8.2086743418157155</v>
      </c>
      <c r="AQ82" s="1">
        <f t="shared" si="84"/>
        <v>8.2086342972731412</v>
      </c>
      <c r="AR82" s="1">
        <f t="shared" si="84"/>
        <v>8.2089722743773272</v>
      </c>
      <c r="AS82" s="1">
        <f t="shared" si="84"/>
        <v>8.2061099838420919</v>
      </c>
      <c r="AT82" s="1">
        <f t="shared" si="84"/>
        <v>8.2296903761785902</v>
      </c>
      <c r="AU82" s="1">
        <f t="shared" si="68"/>
        <v>7.8888641140671929</v>
      </c>
      <c r="AW82" s="1">
        <v>35000</v>
      </c>
      <c r="AX82" s="1">
        <f t="shared" si="26"/>
        <v>-0.21990224124844737</v>
      </c>
      <c r="AY82" s="1">
        <f t="shared" si="27"/>
        <v>-0.20574903959189647</v>
      </c>
      <c r="AZ82" s="1">
        <f t="shared" si="28"/>
        <v>-1.4153201656550912E-2</v>
      </c>
      <c r="BA82" s="1">
        <f t="shared" si="29"/>
        <v>0.68717142272728227</v>
      </c>
      <c r="BB82" s="1">
        <f t="shared" si="30"/>
        <v>-3.6608775620710403E-2</v>
      </c>
      <c r="BC82" s="1">
        <f t="shared" si="31"/>
        <v>2.7320301858107965</v>
      </c>
      <c r="BD82" s="1">
        <f t="shared" si="32"/>
        <v>4.814807948303951</v>
      </c>
      <c r="BE82" s="1">
        <f t="shared" si="33"/>
        <v>8.8486883110461321</v>
      </c>
      <c r="BF82" s="1">
        <f t="shared" si="34"/>
        <v>8.848564753591754</v>
      </c>
      <c r="BG82" s="1">
        <f t="shared" si="35"/>
        <v>8.8489967609050435</v>
      </c>
      <c r="BH82" s="1">
        <f t="shared" si="36"/>
        <v>8.847485757151178</v>
      </c>
      <c r="BI82" s="1">
        <f t="shared" si="37"/>
        <v>8.85276424582141</v>
      </c>
      <c r="BJ82" s="1">
        <f t="shared" si="38"/>
        <v>8.8342445093091797</v>
      </c>
      <c r="BK82" s="1">
        <f t="shared" si="39"/>
        <v>8.8982905949259585</v>
      </c>
      <c r="BL82" s="1">
        <f t="shared" si="40"/>
        <v>8.6628752325473961</v>
      </c>
    </row>
    <row r="83" spans="1:64" ht="12.95" customHeight="1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58"/>
        <v>28418.387568123708</v>
      </c>
      <c r="F83" s="105">
        <f t="shared" si="78"/>
        <v>28419</v>
      </c>
      <c r="G83" s="1">
        <f t="shared" si="59"/>
        <v>-0.21250100000179373</v>
      </c>
      <c r="K83" s="1">
        <f t="shared" si="81"/>
        <v>-0.21250100000179373</v>
      </c>
      <c r="O83" s="1">
        <f t="shared" ca="1" si="80"/>
        <v>-0.21268135883304973</v>
      </c>
      <c r="P83" s="1">
        <f t="shared" si="60"/>
        <v>-0.1575911072041383</v>
      </c>
      <c r="Q83" s="271">
        <f t="shared" si="61"/>
        <v>39958.464699999997</v>
      </c>
      <c r="S83" s="2">
        <v>1</v>
      </c>
      <c r="Y83" s="1">
        <f t="shared" si="82"/>
        <v>-0.15531696194644606</v>
      </c>
      <c r="Z83" s="1">
        <f t="shared" si="69"/>
        <v>28419</v>
      </c>
      <c r="AA83" s="1">
        <f t="shared" si="70"/>
        <v>-0.21477514525948596</v>
      </c>
      <c r="AB83" s="1">
        <f t="shared" si="71"/>
        <v>-0.15531696194644606</v>
      </c>
      <c r="AC83" s="1">
        <f t="shared" si="72"/>
        <v>-5.490989279765543E-2</v>
      </c>
      <c r="AD83" s="1">
        <f t="shared" si="73"/>
        <v>5.1717366530840763E-6</v>
      </c>
      <c r="AE83" s="1">
        <f t="shared" si="74"/>
        <v>5.1717366530840763E-6</v>
      </c>
      <c r="AF83" s="1">
        <f t="shared" si="83"/>
        <v>-5.490989279765543E-2</v>
      </c>
      <c r="AG83" s="2"/>
      <c r="AH83" s="1">
        <f t="shared" si="62"/>
        <v>-5.7184038055347657E-2</v>
      </c>
      <c r="AI83" s="1">
        <f t="shared" si="63"/>
        <v>0.78937119674111478</v>
      </c>
      <c r="AJ83" s="1">
        <f t="shared" si="64"/>
        <v>-0.50737819060273692</v>
      </c>
      <c r="AK83" s="1">
        <f t="shared" si="65"/>
        <v>0.26821541349787636</v>
      </c>
      <c r="AL83" s="1">
        <f t="shared" si="66"/>
        <v>2.236507606302224</v>
      </c>
      <c r="AM83" s="1">
        <f t="shared" si="67"/>
        <v>2.0567890558944875</v>
      </c>
      <c r="AN83" s="1">
        <f t="shared" si="84"/>
        <v>8.2119653118077416</v>
      </c>
      <c r="AO83" s="1">
        <f t="shared" si="84"/>
        <v>8.2119647143591479</v>
      </c>
      <c r="AP83" s="1">
        <f t="shared" si="84"/>
        <v>8.2119697141715147</v>
      </c>
      <c r="AQ83" s="1">
        <f t="shared" si="84"/>
        <v>8.2119278706472958</v>
      </c>
      <c r="AR83" s="1">
        <f t="shared" si="84"/>
        <v>8.2122779157002572</v>
      </c>
      <c r="AS83" s="1">
        <f t="shared" si="84"/>
        <v>8.2093394232102845</v>
      </c>
      <c r="AT83" s="1">
        <f t="shared" si="84"/>
        <v>8.2333313662579126</v>
      </c>
      <c r="AU83" s="1">
        <f t="shared" si="68"/>
        <v>7.8925512747828259</v>
      </c>
      <c r="AW83" s="1">
        <v>35500</v>
      </c>
      <c r="AX83" s="1">
        <f t="shared" si="26"/>
        <v>-0.22051206382216884</v>
      </c>
      <c r="AY83" s="1">
        <f t="shared" si="27"/>
        <v>-0.20986742460537169</v>
      </c>
      <c r="AZ83" s="1">
        <f t="shared" si="28"/>
        <v>-1.0644639216797156E-2</v>
      </c>
      <c r="BA83" s="1">
        <f t="shared" si="29"/>
        <v>0.68285365264359377</v>
      </c>
      <c r="BB83" s="1">
        <f t="shared" si="30"/>
        <v>-3.5577375994774972E-3</v>
      </c>
      <c r="BC83" s="1">
        <f t="shared" si="31"/>
        <v>2.7650893984573206</v>
      </c>
      <c r="BD83" s="1">
        <f t="shared" si="32"/>
        <v>5.2491397689451817</v>
      </c>
      <c r="BE83" s="1">
        <f t="shared" si="33"/>
        <v>8.8940579223385665</v>
      </c>
      <c r="BF83" s="1">
        <f t="shared" si="34"/>
        <v>8.893919921654625</v>
      </c>
      <c r="BG83" s="1">
        <f t="shared" si="35"/>
        <v>8.8943890902975689</v>
      </c>
      <c r="BH83" s="1">
        <f t="shared" si="36"/>
        <v>8.8927935037296741</v>
      </c>
      <c r="BI83" s="1">
        <f t="shared" si="37"/>
        <v>8.8982138292707891</v>
      </c>
      <c r="BJ83" s="1">
        <f t="shared" si="38"/>
        <v>8.8797293217844082</v>
      </c>
      <c r="BK83" s="1">
        <f t="shared" si="39"/>
        <v>8.9419809775531203</v>
      </c>
      <c r="BL83" s="1">
        <f t="shared" si="40"/>
        <v>8.721401593113006</v>
      </c>
    </row>
    <row r="84" spans="1:64" ht="12.95" customHeight="1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58"/>
        <v>28421.372186789398</v>
      </c>
      <c r="F84" s="105">
        <f t="shared" si="78"/>
        <v>28422</v>
      </c>
      <c r="G84" s="1">
        <f t="shared" si="59"/>
        <v>-0.21783799999684561</v>
      </c>
      <c r="K84" s="1">
        <f t="shared" si="81"/>
        <v>-0.21783799999684561</v>
      </c>
      <c r="O84" s="1">
        <f t="shared" ca="1" si="80"/>
        <v>-0.21268512023272854</v>
      </c>
      <c r="P84" s="1">
        <f t="shared" si="60"/>
        <v>-0.1576104990836753</v>
      </c>
      <c r="Q84" s="271">
        <f t="shared" si="61"/>
        <v>39959.5003</v>
      </c>
      <c r="S84" s="2">
        <v>1</v>
      </c>
      <c r="Y84" s="1">
        <f t="shared" si="82"/>
        <v>-0.16067075432513692</v>
      </c>
      <c r="Z84" s="1">
        <f t="shared" si="69"/>
        <v>28422</v>
      </c>
      <c r="AA84" s="1">
        <f t="shared" si="70"/>
        <v>-0.214777744755384</v>
      </c>
      <c r="AB84" s="1">
        <f t="shared" si="71"/>
        <v>-0.16067075432513692</v>
      </c>
      <c r="AC84" s="1">
        <f t="shared" si="72"/>
        <v>-6.0227500913170307E-2</v>
      </c>
      <c r="AD84" s="1">
        <f t="shared" si="73"/>
        <v>9.3651621428932714E-6</v>
      </c>
      <c r="AE84" s="1">
        <f t="shared" si="74"/>
        <v>9.3651621428932714E-6</v>
      </c>
      <c r="AF84" s="1">
        <f t="shared" si="83"/>
        <v>-6.0227500913170307E-2</v>
      </c>
      <c r="AG84" s="2"/>
      <c r="AH84" s="1">
        <f t="shared" si="62"/>
        <v>-5.7167245671708687E-2</v>
      </c>
      <c r="AI84" s="1">
        <f t="shared" si="63"/>
        <v>0.78930056311119301</v>
      </c>
      <c r="AJ84" s="1">
        <f t="shared" si="64"/>
        <v>-0.50715121754332404</v>
      </c>
      <c r="AK84" s="1">
        <f t="shared" si="65"/>
        <v>0.26815993006943939</v>
      </c>
      <c r="AL84" s="1">
        <f t="shared" si="66"/>
        <v>2.2367709801890387</v>
      </c>
      <c r="AM84" s="1">
        <f t="shared" si="67"/>
        <v>2.0574780154204926</v>
      </c>
      <c r="AN84" s="1">
        <f t="shared" si="84"/>
        <v>8.2122789741013875</v>
      </c>
      <c r="AO84" s="1">
        <f t="shared" si="84"/>
        <v>8.2122783731607054</v>
      </c>
      <c r="AP84" s="1">
        <f t="shared" si="84"/>
        <v>8.2122833979841232</v>
      </c>
      <c r="AQ84" s="1">
        <f t="shared" si="84"/>
        <v>8.2122413803635155</v>
      </c>
      <c r="AR84" s="1">
        <f t="shared" si="84"/>
        <v>8.2125925871058651</v>
      </c>
      <c r="AS84" s="1">
        <f t="shared" si="84"/>
        <v>8.2096468002851228</v>
      </c>
      <c r="AT84" s="1">
        <f t="shared" si="84"/>
        <v>8.2336778855795405</v>
      </c>
      <c r="AU84" s="1">
        <f t="shared" si="68"/>
        <v>7.8929024329462196</v>
      </c>
      <c r="AW84" s="1">
        <v>36000</v>
      </c>
      <c r="AX84" s="1">
        <f t="shared" si="26"/>
        <v>-0.22118619857995173</v>
      </c>
      <c r="AY84" s="1">
        <f t="shared" si="27"/>
        <v>-0.21405070493260633</v>
      </c>
      <c r="AZ84" s="1">
        <f t="shared" si="28"/>
        <v>-7.1354936473453862E-3</v>
      </c>
      <c r="BA84" s="1">
        <f t="shared" si="29"/>
        <v>0.67892806691756391</v>
      </c>
      <c r="BB84" s="1">
        <f t="shared" si="30"/>
        <v>2.9100467986587775E-2</v>
      </c>
      <c r="BC84" s="1">
        <f t="shared" si="31"/>
        <v>2.7977517203413798</v>
      </c>
      <c r="BD84" s="1">
        <f t="shared" si="32"/>
        <v>5.7592230627802081</v>
      </c>
      <c r="BE84" s="1">
        <f t="shared" si="33"/>
        <v>8.939154158388364</v>
      </c>
      <c r="BF84" s="1">
        <f t="shared" si="34"/>
        <v>8.939004091558175</v>
      </c>
      <c r="BG84" s="1">
        <f t="shared" si="35"/>
        <v>8.9395016268715057</v>
      </c>
      <c r="BH84" s="1">
        <f t="shared" si="36"/>
        <v>8.9378515837186168</v>
      </c>
      <c r="BI84" s="1">
        <f t="shared" si="37"/>
        <v>8.9433183470295603</v>
      </c>
      <c r="BJ84" s="1">
        <f t="shared" si="38"/>
        <v>8.9251450766597209</v>
      </c>
      <c r="BK84" s="1">
        <f t="shared" si="39"/>
        <v>8.9849160175660998</v>
      </c>
      <c r="BL84" s="1">
        <f t="shared" si="40"/>
        <v>8.7799279536786159</v>
      </c>
    </row>
    <row r="85" spans="1:64" ht="12.95" customHeight="1">
      <c r="A85" s="113" t="s">
        <v>151</v>
      </c>
      <c r="B85" s="120" t="s">
        <v>133</v>
      </c>
      <c r="C85" s="121">
        <v>55004.375</v>
      </c>
      <c r="D85" s="121">
        <v>8.9999999999999993E-3</v>
      </c>
      <c r="E85" s="1">
        <f t="shared" ref="E85:E116" si="85">+(C85-C$7)/C$8</f>
        <v>28497.38456794215</v>
      </c>
      <c r="F85" s="105">
        <f t="shared" si="78"/>
        <v>28498</v>
      </c>
      <c r="G85" s="1">
        <f t="shared" ref="G85:G116" si="86">+C85-(C$7+F85*C$8)</f>
        <v>-0.21354199999768753</v>
      </c>
      <c r="K85" s="1">
        <f t="shared" si="81"/>
        <v>-0.21354199999768753</v>
      </c>
      <c r="O85" s="1">
        <f t="shared" ca="1" si="80"/>
        <v>-0.21278040902459133</v>
      </c>
      <c r="P85" s="1">
        <f t="shared" ref="P85:P116" si="87">+D$11+D$12*F85+D$13*F85^2</f>
        <v>-0.15810253929487397</v>
      </c>
      <c r="Q85" s="271">
        <f t="shared" ref="Q85:Q116" si="88">+C85-15018.5</f>
        <v>39985.875</v>
      </c>
      <c r="S85" s="2">
        <v>1</v>
      </c>
      <c r="Y85" s="1">
        <f t="shared" si="82"/>
        <v>-0.15680152910803161</v>
      </c>
      <c r="Z85" s="1">
        <f t="shared" si="69"/>
        <v>28498</v>
      </c>
      <c r="AA85" s="1">
        <f t="shared" si="70"/>
        <v>-0.21484301018452989</v>
      </c>
      <c r="AB85" s="1">
        <f t="shared" si="71"/>
        <v>-0.15680152910803161</v>
      </c>
      <c r="AC85" s="1">
        <f t="shared" si="72"/>
        <v>-5.5439460702813553E-2</v>
      </c>
      <c r="AD85" s="1">
        <f t="shared" si="73"/>
        <v>1.6926275062676088E-6</v>
      </c>
      <c r="AE85" s="1">
        <f t="shared" si="74"/>
        <v>1.6926275062676088E-6</v>
      </c>
      <c r="AF85" s="1">
        <f t="shared" si="83"/>
        <v>-5.5439460702813553E-2</v>
      </c>
      <c r="AG85" s="2"/>
      <c r="AH85" s="1">
        <f t="shared" ref="AH85:AH116" si="89">$AB$6*($AB$11/AI85*AJ85+$AB$12)</f>
        <v>-5.6740470889655927E-2</v>
      </c>
      <c r="AI85" s="1">
        <f t="shared" ref="AI85:AI116" si="90">1+$AB$7*COS(AL85)</f>
        <v>0.78752024275633459</v>
      </c>
      <c r="AJ85" s="1">
        <f t="shared" ref="AJ85:AJ116" si="91">SIN(AL85+RADIANS($AB$9))</f>
        <v>-0.50140308914675669</v>
      </c>
      <c r="AK85" s="1">
        <f t="shared" ref="AK85:AK116" si="92">$AB$7*SIN(AL85)</f>
        <v>0.26675148277334837</v>
      </c>
      <c r="AL85" s="1">
        <f t="shared" ref="AL85:AL116" si="93">2*ATAN(AM85)</f>
        <v>2.2434274610135798</v>
      </c>
      <c r="AM85" s="1">
        <f t="shared" ref="AM85:AM116" si="94">SQRT((1+$AB$7)/(1-$AB$7))*TAN(AN85/2)</f>
        <v>2.0750155738018239</v>
      </c>
      <c r="AN85" s="1">
        <f t="shared" si="84"/>
        <v>8.2202157551292316</v>
      </c>
      <c r="AO85" s="1">
        <f t="shared" si="84"/>
        <v>8.2202150602781892</v>
      </c>
      <c r="AP85" s="1">
        <f t="shared" si="84"/>
        <v>8.2202207499261295</v>
      </c>
      <c r="AQ85" s="1">
        <f t="shared" si="84"/>
        <v>8.2201741589045998</v>
      </c>
      <c r="AR85" s="1">
        <f t="shared" si="84"/>
        <v>8.220555514020802</v>
      </c>
      <c r="AS85" s="1">
        <f t="shared" si="84"/>
        <v>8.217422824635408</v>
      </c>
      <c r="AT85" s="1">
        <f t="shared" si="84"/>
        <v>8.2424423601256631</v>
      </c>
      <c r="AU85" s="1">
        <f t="shared" ref="AU85:AU116" si="95">RADIANS($AB$9)+$AB$18*(F85-AB$15)</f>
        <v>7.9017984397521932</v>
      </c>
      <c r="AW85" s="1">
        <v>36500</v>
      </c>
      <c r="AX85" s="1">
        <f t="shared" ref="AX85:AX92" si="96">AB$3+AB$4*AW85+AB$5*AW85^2+AZ85</f>
        <v>-0.22193013009246143</v>
      </c>
      <c r="AY85" s="1">
        <f t="shared" ref="AY85:AY92" si="97">AB$3+AB$4*AW85+AB$5*AW85^2</f>
        <v>-0.21829888057360036</v>
      </c>
      <c r="AZ85" s="1">
        <f t="shared" ref="AZ85:AZ92" si="98">$AB$6*($AB$11/BA85*BB85+$AB$12)</f>
        <v>-3.6312495188610791E-3</v>
      </c>
      <c r="BA85" s="1">
        <f t="shared" ref="BA85:BA92" si="99">1+$AB$7*COS(BC85)</f>
        <v>0.6753823674245174</v>
      </c>
      <c r="BB85" s="1">
        <f t="shared" ref="BB85:BB92" si="100">SIN(BC85+RADIANS($AB$9))</f>
        <v>6.1370444130051646E-2</v>
      </c>
      <c r="BC85" s="1">
        <f t="shared" ref="BC85:BC92" si="101">2*ATAN(BD85)</f>
        <v>2.8300561767025521</v>
      </c>
      <c r="BD85" s="1">
        <f t="shared" ref="BD85:BD92" si="102">SQRT((1+$AB$7)/(1-$AB$7))*TAN(BE85/2)</f>
        <v>6.3677870535698986</v>
      </c>
      <c r="BE85" s="1">
        <f t="shared" ref="BE85:BK92" si="103">$BL85+$AB$7*SIN(BF85)</f>
        <v>8.9840023208692656</v>
      </c>
      <c r="BF85" s="1">
        <f t="shared" si="103"/>
        <v>8.9838434366458824</v>
      </c>
      <c r="BG85" s="1">
        <f t="shared" si="103"/>
        <v>8.9843585378875215</v>
      </c>
      <c r="BH85" s="1">
        <f t="shared" si="103"/>
        <v>8.9826881287177294</v>
      </c>
      <c r="BI85" s="1">
        <f t="shared" si="103"/>
        <v>8.9881002906486707</v>
      </c>
      <c r="BJ85" s="1">
        <f t="shared" si="103"/>
        <v>8.9705139220524419</v>
      </c>
      <c r="BK85" s="1">
        <f t="shared" si="103"/>
        <v>9.027149105216461</v>
      </c>
      <c r="BL85" s="1">
        <f t="shared" ref="BL85:BL92" si="104">RADIANS($AB$9)+$AB$18*(AW85-AB$15)</f>
        <v>8.8384543142442276</v>
      </c>
    </row>
    <row r="86" spans="1:64" ht="12.95" customHeight="1">
      <c r="A86" s="113" t="s">
        <v>152</v>
      </c>
      <c r="B86" s="114" t="s">
        <v>133</v>
      </c>
      <c r="C86" s="115">
        <v>55384.315999999999</v>
      </c>
      <c r="D86" s="115">
        <v>7.0000000000000001E-3</v>
      </c>
      <c r="E86" s="1">
        <f t="shared" si="85"/>
        <v>29592.381671513256</v>
      </c>
      <c r="F86" s="105">
        <f t="shared" si="78"/>
        <v>29593</v>
      </c>
      <c r="G86" s="1">
        <f t="shared" si="86"/>
        <v>-0.21454700000322191</v>
      </c>
      <c r="K86" s="1">
        <f t="shared" si="81"/>
        <v>-0.21454700000322191</v>
      </c>
      <c r="O86" s="1">
        <f t="shared" ca="1" si="80"/>
        <v>-0.21415331990735142</v>
      </c>
      <c r="P86" s="1">
        <f t="shared" si="87"/>
        <v>-0.16535822624730068</v>
      </c>
      <c r="Q86" s="271">
        <f t="shared" si="88"/>
        <v>40365.815999999999</v>
      </c>
      <c r="S86" s="2">
        <v>1</v>
      </c>
      <c r="Y86" s="1">
        <f t="shared" si="82"/>
        <v>-0.16422454671692244</v>
      </c>
      <c r="Z86" s="1">
        <f t="shared" si="69"/>
        <v>29593</v>
      </c>
      <c r="AA86" s="1">
        <f t="shared" si="70"/>
        <v>-0.21568067953360015</v>
      </c>
      <c r="AB86" s="1">
        <f t="shared" si="71"/>
        <v>-0.16422454671692244</v>
      </c>
      <c r="AC86" s="1">
        <f t="shared" si="72"/>
        <v>-4.9188773755921233E-2</v>
      </c>
      <c r="AD86" s="1">
        <f t="shared" si="73"/>
        <v>1.2852292775986266E-6</v>
      </c>
      <c r="AE86" s="1">
        <f t="shared" si="74"/>
        <v>1.2852292775986266E-6</v>
      </c>
      <c r="AF86" s="1">
        <f t="shared" si="83"/>
        <v>-4.9188773755921233E-2</v>
      </c>
      <c r="AG86" s="2"/>
      <c r="AH86" s="1">
        <f t="shared" si="89"/>
        <v>-5.0322453286299459E-2</v>
      </c>
      <c r="AI86" s="1">
        <f t="shared" si="90"/>
        <v>0.76372528082062185</v>
      </c>
      <c r="AJ86" s="1">
        <f t="shared" si="91"/>
        <v>-0.41910515656600772</v>
      </c>
      <c r="AK86" s="1">
        <f t="shared" si="92"/>
        <v>0.24592327640305423</v>
      </c>
      <c r="AL86" s="1">
        <f t="shared" si="93"/>
        <v>2.3361876259577583</v>
      </c>
      <c r="AM86" s="1">
        <f t="shared" si="94"/>
        <v>2.3475144421830323</v>
      </c>
      <c r="AN86" s="1">
        <f t="shared" si="84"/>
        <v>8.3326728002963044</v>
      </c>
      <c r="AO86" s="1">
        <f t="shared" si="84"/>
        <v>8.3326690417769349</v>
      </c>
      <c r="AP86" s="1">
        <f t="shared" si="84"/>
        <v>8.3326929678725605</v>
      </c>
      <c r="AQ86" s="1">
        <f t="shared" si="84"/>
        <v>8.3325406395683608</v>
      </c>
      <c r="AR86" s="1">
        <f t="shared" si="84"/>
        <v>8.3335096931091801</v>
      </c>
      <c r="AS86" s="1">
        <f t="shared" si="84"/>
        <v>8.3273137436931961</v>
      </c>
      <c r="AT86" s="1">
        <f t="shared" si="84"/>
        <v>8.365737208122793</v>
      </c>
      <c r="AU86" s="1">
        <f t="shared" si="95"/>
        <v>8.0299711693908797</v>
      </c>
      <c r="AW86" s="1">
        <v>37000</v>
      </c>
      <c r="AX86" s="1">
        <f t="shared" si="96"/>
        <v>-0.22274916258608254</v>
      </c>
      <c r="AY86" s="1">
        <f t="shared" si="97"/>
        <v>-0.22261195152835378</v>
      </c>
      <c r="AZ86" s="1">
        <f t="shared" si="98"/>
        <v>-1.3721105772876961E-4</v>
      </c>
      <c r="BA86" s="1">
        <f t="shared" si="99"/>
        <v>0.67220554826277701</v>
      </c>
      <c r="BB86" s="1">
        <f t="shared" si="100"/>
        <v>9.3257242172638727E-2</v>
      </c>
      <c r="BC86" s="1">
        <f t="shared" si="101"/>
        <v>2.8620400925358789</v>
      </c>
      <c r="BD86" s="1">
        <f t="shared" si="102"/>
        <v>7.1076367782559648</v>
      </c>
      <c r="BE86" s="1">
        <f t="shared" si="103"/>
        <v>9.0286269579247076</v>
      </c>
      <c r="BF86" s="1">
        <f t="shared" si="103"/>
        <v>9.028463276511637</v>
      </c>
      <c r="BG86" s="1">
        <f t="shared" si="103"/>
        <v>9.0289835038675044</v>
      </c>
      <c r="BH86" s="1">
        <f t="shared" si="103"/>
        <v>9.0273296769235571</v>
      </c>
      <c r="BI86" s="1">
        <f t="shared" si="103"/>
        <v>9.0325833232417416</v>
      </c>
      <c r="BJ86" s="1">
        <f t="shared" si="103"/>
        <v>9.0158538228354832</v>
      </c>
      <c r="BK86" s="1">
        <f t="shared" si="103"/>
        <v>9.0687360344914243</v>
      </c>
      <c r="BL86" s="1">
        <f t="shared" si="104"/>
        <v>8.8969806748098392</v>
      </c>
    </row>
    <row r="87" spans="1:64" ht="12.95" customHeight="1">
      <c r="A87" s="113" t="s">
        <v>153</v>
      </c>
      <c r="B87" s="114" t="s">
        <v>126</v>
      </c>
      <c r="C87" s="115">
        <v>55616.61479</v>
      </c>
      <c r="D87" s="115">
        <v>8.9999999999999998E-4</v>
      </c>
      <c r="E87" s="1">
        <f t="shared" si="85"/>
        <v>30261.871150703642</v>
      </c>
      <c r="F87" s="105">
        <f t="shared" si="78"/>
        <v>30262.5</v>
      </c>
      <c r="G87" s="1">
        <f t="shared" si="86"/>
        <v>-0.21819749999849591</v>
      </c>
      <c r="K87" s="1">
        <f t="shared" si="81"/>
        <v>-0.21819749999849591</v>
      </c>
      <c r="O87" s="1">
        <f t="shared" ca="1" si="80"/>
        <v>-0.21499273893566911</v>
      </c>
      <c r="P87" s="1">
        <f t="shared" si="87"/>
        <v>-0.16994779181431355</v>
      </c>
      <c r="Q87" s="271">
        <f t="shared" si="88"/>
        <v>40598.11479</v>
      </c>
      <c r="S87" s="2">
        <v>1</v>
      </c>
      <c r="Y87" s="1">
        <f t="shared" si="82"/>
        <v>-0.17201576483158448</v>
      </c>
      <c r="Z87" s="1">
        <f t="shared" si="69"/>
        <v>30262.5</v>
      </c>
      <c r="AA87" s="1">
        <f t="shared" si="70"/>
        <v>-0.21612952698122495</v>
      </c>
      <c r="AB87" s="1">
        <f t="shared" si="71"/>
        <v>-0.17201576483158448</v>
      </c>
      <c r="AC87" s="1">
        <f t="shared" si="72"/>
        <v>-4.8249708184182366E-2</v>
      </c>
      <c r="AD87" s="1">
        <f t="shared" si="73"/>
        <v>4.2765124001607717E-6</v>
      </c>
      <c r="AE87" s="1">
        <f t="shared" si="74"/>
        <v>4.2765124001607717E-6</v>
      </c>
      <c r="AF87" s="1">
        <f t="shared" si="83"/>
        <v>-4.8249708184182366E-2</v>
      </c>
      <c r="AG87" s="2"/>
      <c r="AH87" s="1">
        <f t="shared" si="89"/>
        <v>-4.6181735166911417E-2</v>
      </c>
      <c r="AI87" s="1">
        <f t="shared" si="90"/>
        <v>0.75077690577437417</v>
      </c>
      <c r="AJ87" s="1">
        <f t="shared" si="91"/>
        <v>-0.36941209710362755</v>
      </c>
      <c r="AK87" s="1">
        <f t="shared" si="92"/>
        <v>0.23279143047954282</v>
      </c>
      <c r="AL87" s="1">
        <f t="shared" si="93"/>
        <v>2.3902708556745003</v>
      </c>
      <c r="AM87" s="1">
        <f t="shared" si="94"/>
        <v>2.5355607672304656</v>
      </c>
      <c r="AN87" s="1">
        <f t="shared" si="84"/>
        <v>8.3998185742967202</v>
      </c>
      <c r="AO87" s="1">
        <f t="shared" si="84"/>
        <v>8.3998104670695266</v>
      </c>
      <c r="AP87" s="1">
        <f t="shared" si="84"/>
        <v>8.3998562586153334</v>
      </c>
      <c r="AQ87" s="1">
        <f t="shared" si="84"/>
        <v>8.3995975717461668</v>
      </c>
      <c r="AR87" s="1">
        <f t="shared" si="84"/>
        <v>8.4010575091915864</v>
      </c>
      <c r="AS87" s="1">
        <f t="shared" si="84"/>
        <v>8.3927715598323651</v>
      </c>
      <c r="AT87" s="1">
        <f t="shared" si="84"/>
        <v>8.4383990859804925</v>
      </c>
      <c r="AU87" s="1">
        <f t="shared" si="95"/>
        <v>8.108337966188234</v>
      </c>
      <c r="AW87" s="1">
        <v>37500</v>
      </c>
      <c r="AX87" s="1">
        <f t="shared" si="96"/>
        <v>-0.22364843932996023</v>
      </c>
      <c r="AY87" s="1">
        <f t="shared" si="97"/>
        <v>-0.22698991779686656</v>
      </c>
      <c r="AZ87" s="1">
        <f t="shared" si="98"/>
        <v>3.3414784669063319E-3</v>
      </c>
      <c r="BA87" s="1">
        <f t="shared" si="99"/>
        <v>0.66938783044858541</v>
      </c>
      <c r="BB87" s="1">
        <f t="shared" si="100"/>
        <v>0.12476617696357373</v>
      </c>
      <c r="BC87" s="1">
        <f t="shared" si="101"/>
        <v>2.893739306758079</v>
      </c>
      <c r="BD87" s="1">
        <f t="shared" si="102"/>
        <v>8.0279366019125806</v>
      </c>
      <c r="BE87" s="1">
        <f t="shared" si="103"/>
        <v>9.0730519663615095</v>
      </c>
      <c r="BF87" s="1">
        <f t="shared" si="103"/>
        <v>9.0728881237060843</v>
      </c>
      <c r="BG87" s="1">
        <f t="shared" si="103"/>
        <v>9.0733998661096855</v>
      </c>
      <c r="BH87" s="1">
        <f t="shared" si="103"/>
        <v>9.0718011824384277</v>
      </c>
      <c r="BI87" s="1">
        <f t="shared" si="103"/>
        <v>9.0767923719629113</v>
      </c>
      <c r="BJ87" s="1">
        <f t="shared" si="103"/>
        <v>9.0611788912957358</v>
      </c>
      <c r="BK87" s="1">
        <f t="shared" si="103"/>
        <v>9.1097348120553345</v>
      </c>
      <c r="BL87" s="1">
        <f t="shared" si="104"/>
        <v>8.9555070353754491</v>
      </c>
    </row>
    <row r="88" spans="1:64" ht="12.95" customHeight="1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5"/>
        <v>30307.893561281799</v>
      </c>
      <c r="F88" s="105">
        <f t="shared" si="78"/>
        <v>30308.5</v>
      </c>
      <c r="G88" s="1">
        <f t="shared" si="86"/>
        <v>-0.21042149999993853</v>
      </c>
      <c r="K88" s="1">
        <f t="shared" si="81"/>
        <v>-0.21042149999993853</v>
      </c>
      <c r="O88" s="1">
        <f t="shared" ca="1" si="80"/>
        <v>-0.21505041373074396</v>
      </c>
      <c r="P88" s="1">
        <f t="shared" si="87"/>
        <v>-0.17026740344308411</v>
      </c>
      <c r="Q88" s="271">
        <f t="shared" si="88"/>
        <v>40614.083599999998</v>
      </c>
      <c r="S88" s="2">
        <v>1</v>
      </c>
      <c r="Y88" s="1">
        <f t="shared" si="82"/>
        <v>-0.16452949545045442</v>
      </c>
      <c r="Z88" s="1">
        <f t="shared" ref="Z88:Z119" si="105">F88</f>
        <v>30308.5</v>
      </c>
      <c r="AA88" s="1">
        <f t="shared" ref="AA88:AA119" si="106">AB$3+AB$4*Z88+AB$5*Z88^2+AH88</f>
        <v>-0.21615940799256822</v>
      </c>
      <c r="AB88" s="1">
        <f t="shared" ref="AB88:AB119" si="107">G88-AH88</f>
        <v>-0.16452949545045442</v>
      </c>
      <c r="AC88" s="1">
        <f t="shared" ref="AC88:AC119" si="108">+G88-P88</f>
        <v>-4.0154096556854424E-2</v>
      </c>
      <c r="AD88" s="1">
        <f t="shared" ref="AD88:AD119" si="109">+(G88-AA88)^2</f>
        <v>3.2923588131883645E-5</v>
      </c>
      <c r="AE88" s="1">
        <f t="shared" ref="AE88:AE119" si="110">+(G88-AA88)^2*S88</f>
        <v>3.2923588131883645E-5</v>
      </c>
      <c r="AF88" s="1">
        <f t="shared" si="83"/>
        <v>-4.0154096556854424E-2</v>
      </c>
      <c r="AG88" s="2"/>
      <c r="AH88" s="1">
        <f t="shared" si="89"/>
        <v>-4.5892004549484118E-2</v>
      </c>
      <c r="AI88" s="1">
        <f t="shared" si="90"/>
        <v>0.7499290166024758</v>
      </c>
      <c r="AJ88" s="1">
        <f t="shared" si="91"/>
        <v>-0.36601837610166199</v>
      </c>
      <c r="AK88" s="1">
        <f t="shared" si="92"/>
        <v>0.23188036584131511</v>
      </c>
      <c r="AL88" s="1">
        <f t="shared" si="93"/>
        <v>2.3939202625788307</v>
      </c>
      <c r="AM88" s="1">
        <f t="shared" si="94"/>
        <v>2.5491796388134125</v>
      </c>
      <c r="AN88" s="1">
        <f t="shared" si="84"/>
        <v>8.4043905965921049</v>
      </c>
      <c r="AO88" s="1">
        <f t="shared" si="84"/>
        <v>8.4043820956535455</v>
      </c>
      <c r="AP88" s="1">
        <f t="shared" si="84"/>
        <v>8.4044297527146909</v>
      </c>
      <c r="AQ88" s="1">
        <f t="shared" si="84"/>
        <v>8.4041625349435165</v>
      </c>
      <c r="AR88" s="1">
        <f t="shared" si="84"/>
        <v>8.4056593514682145</v>
      </c>
      <c r="AS88" s="1">
        <f t="shared" si="84"/>
        <v>8.397227289394511</v>
      </c>
      <c r="AT88" s="1">
        <f t="shared" si="84"/>
        <v>8.4433166818292129</v>
      </c>
      <c r="AU88" s="1">
        <f t="shared" si="95"/>
        <v>8.1137223913602696</v>
      </c>
      <c r="AW88" s="1">
        <v>38000</v>
      </c>
      <c r="AX88" s="1">
        <f t="shared" si="96"/>
        <v>-0.22463296087265283</v>
      </c>
      <c r="AY88" s="1">
        <f t="shared" si="97"/>
        <v>-0.23143277937913875</v>
      </c>
      <c r="AZ88" s="1">
        <f t="shared" si="98"/>
        <v>6.7998185064859287E-3</v>
      </c>
      <c r="BA88" s="1">
        <f t="shared" si="99"/>
        <v>0.66692060441137357</v>
      </c>
      <c r="BB88" s="1">
        <f t="shared" si="100"/>
        <v>0.15590266552692014</v>
      </c>
      <c r="BC88" s="1">
        <f t="shared" si="101"/>
        <v>2.9251883707108042</v>
      </c>
      <c r="BD88" s="1">
        <f t="shared" si="102"/>
        <v>9.2058657022564052</v>
      </c>
      <c r="BE88" s="1">
        <f t="shared" si="103"/>
        <v>9.1173006879299745</v>
      </c>
      <c r="BF88" s="1">
        <f t="shared" si="103"/>
        <v>9.1171417328895217</v>
      </c>
      <c r="BG88" s="1">
        <f t="shared" si="103"/>
        <v>9.1176307529335467</v>
      </c>
      <c r="BH88" s="1">
        <f t="shared" si="103"/>
        <v>9.1161260556734582</v>
      </c>
      <c r="BI88" s="1">
        <f t="shared" si="103"/>
        <v>9.1207536669888665</v>
      </c>
      <c r="BJ88" s="1">
        <f t="shared" si="103"/>
        <v>9.1064997374851746</v>
      </c>
      <c r="BK88" s="1">
        <f t="shared" si="103"/>
        <v>9.1502054586141046</v>
      </c>
      <c r="BL88" s="1">
        <f t="shared" si="104"/>
        <v>9.014033395941059</v>
      </c>
    </row>
    <row r="89" spans="1:64" ht="12.95" customHeight="1">
      <c r="A89" s="113" t="s">
        <v>155</v>
      </c>
      <c r="B89" s="114" t="s">
        <v>133</v>
      </c>
      <c r="C89" s="115">
        <v>56100.481</v>
      </c>
      <c r="D89" s="280" t="s">
        <v>156</v>
      </c>
      <c r="E89" s="1">
        <f t="shared" si="85"/>
        <v>31656.382662927725</v>
      </c>
      <c r="F89" s="105">
        <f t="shared" si="78"/>
        <v>31657</v>
      </c>
      <c r="G89" s="1">
        <f t="shared" si="86"/>
        <v>-0.21420300000318093</v>
      </c>
      <c r="K89" s="1">
        <f t="shared" si="81"/>
        <v>-0.21420300000318093</v>
      </c>
      <c r="O89" s="1">
        <f t="shared" ca="1" si="80"/>
        <v>-0.21674116288636222</v>
      </c>
      <c r="P89" s="1">
        <f t="shared" si="87"/>
        <v>-0.17988095692233813</v>
      </c>
      <c r="Q89" s="271">
        <f t="shared" si="88"/>
        <v>41081.981</v>
      </c>
      <c r="S89" s="2">
        <v>1</v>
      </c>
      <c r="Y89" s="1">
        <f t="shared" si="82"/>
        <v>-0.17705584388372397</v>
      </c>
      <c r="Z89" s="1">
        <f t="shared" si="105"/>
        <v>31657</v>
      </c>
      <c r="AA89" s="1">
        <f t="shared" si="106"/>
        <v>-0.21702811304179509</v>
      </c>
      <c r="AB89" s="1">
        <f t="shared" si="107"/>
        <v>-0.17705584388372397</v>
      </c>
      <c r="AC89" s="1">
        <f t="shared" si="108"/>
        <v>-3.4322043080842801E-2</v>
      </c>
      <c r="AD89" s="1">
        <f t="shared" si="109"/>
        <v>7.9812636809477194E-6</v>
      </c>
      <c r="AE89" s="1">
        <f t="shared" si="110"/>
        <v>7.9812636809477194E-6</v>
      </c>
      <c r="AF89" s="1">
        <f t="shared" si="83"/>
        <v>-3.4322043080842801E-2</v>
      </c>
      <c r="AG89" s="2"/>
      <c r="AH89" s="1">
        <f t="shared" si="89"/>
        <v>-3.7147156119456973E-2</v>
      </c>
      <c r="AI89" s="1">
        <f t="shared" si="90"/>
        <v>0.72729552990755653</v>
      </c>
      <c r="AJ89" s="1">
        <f t="shared" si="91"/>
        <v>-0.26784352169667985</v>
      </c>
      <c r="AK89" s="1">
        <f t="shared" si="92"/>
        <v>0.20478347782891701</v>
      </c>
      <c r="AL89" s="1">
        <f t="shared" si="93"/>
        <v>2.4974930696147886</v>
      </c>
      <c r="AM89" s="1">
        <f t="shared" si="94"/>
        <v>2.9970103078869585</v>
      </c>
      <c r="AN89" s="1">
        <f t="shared" si="84"/>
        <v>8.536262492462253</v>
      </c>
      <c r="AO89" s="1">
        <f t="shared" si="84"/>
        <v>8.5362356016522067</v>
      </c>
      <c r="AP89" s="1">
        <f t="shared" si="84"/>
        <v>8.5363606441688695</v>
      </c>
      <c r="AQ89" s="1">
        <f t="shared" si="84"/>
        <v>8.5357790318678504</v>
      </c>
      <c r="AR89" s="1">
        <f t="shared" si="84"/>
        <v>8.5384807703861565</v>
      </c>
      <c r="AS89" s="1">
        <f t="shared" si="84"/>
        <v>8.5258532663867133</v>
      </c>
      <c r="AT89" s="1">
        <f t="shared" si="84"/>
        <v>8.583296842026412</v>
      </c>
      <c r="AU89" s="1">
        <f t="shared" si="95"/>
        <v>8.2715679858057207</v>
      </c>
      <c r="AW89" s="1">
        <v>38500</v>
      </c>
      <c r="AX89" s="1">
        <f t="shared" si="96"/>
        <v>-0.22570760244515786</v>
      </c>
      <c r="AY89" s="1">
        <f t="shared" si="97"/>
        <v>-0.23594053627517031</v>
      </c>
      <c r="AZ89" s="1">
        <f t="shared" si="98"/>
        <v>1.0232933830012447E-2</v>
      </c>
      <c r="BA89" s="1">
        <f t="shared" si="99"/>
        <v>0.66479638007566977</v>
      </c>
      <c r="BB89" s="1">
        <f t="shared" si="100"/>
        <v>0.18667208316967937</v>
      </c>
      <c r="BC89" s="1">
        <f t="shared" si="101"/>
        <v>2.9564207320488967</v>
      </c>
      <c r="BD89" s="1">
        <f t="shared" si="102"/>
        <v>10.769893952881528</v>
      </c>
      <c r="BE89" s="1">
        <f t="shared" si="103"/>
        <v>9.1613959987579925</v>
      </c>
      <c r="BF89" s="1">
        <f t="shared" si="103"/>
        <v>9.1612471549701642</v>
      </c>
      <c r="BG89" s="1">
        <f t="shared" si="103"/>
        <v>9.1616991829539849</v>
      </c>
      <c r="BH89" s="1">
        <f t="shared" si="103"/>
        <v>9.1603262355018824</v>
      </c>
      <c r="BI89" s="1">
        <f t="shared" si="103"/>
        <v>9.164494730719948</v>
      </c>
      <c r="BJ89" s="1">
        <f t="shared" si="103"/>
        <v>9.1518238345254392</v>
      </c>
      <c r="BK89" s="1">
        <f t="shared" si="103"/>
        <v>9.1902098033828938</v>
      </c>
      <c r="BL89" s="1">
        <f t="shared" si="104"/>
        <v>9.0725597565066707</v>
      </c>
    </row>
    <row r="90" spans="1:64" ht="12.95" customHeight="1">
      <c r="A90" s="113" t="s">
        <v>153</v>
      </c>
      <c r="B90" s="114" t="s">
        <v>133</v>
      </c>
      <c r="C90" s="115">
        <v>56404.420980000003</v>
      </c>
      <c r="D90" s="115">
        <v>2.9999999999999997E-4</v>
      </c>
      <c r="E90" s="1">
        <f t="shared" si="85"/>
        <v>32532.343398303648</v>
      </c>
      <c r="F90" s="105">
        <f t="shared" si="78"/>
        <v>32533</v>
      </c>
      <c r="G90" s="1">
        <f t="shared" si="86"/>
        <v>-0.22782700000243494</v>
      </c>
      <c r="K90" s="1">
        <f t="shared" si="81"/>
        <v>-0.22782700000243494</v>
      </c>
      <c r="O90" s="1">
        <f t="shared" ca="1" si="80"/>
        <v>-0.21783949159257029</v>
      </c>
      <c r="P90" s="1">
        <f t="shared" si="87"/>
        <v>-0.18637894198489907</v>
      </c>
      <c r="Q90" s="271">
        <f t="shared" si="88"/>
        <v>41385.920980000003</v>
      </c>
      <c r="S90" s="2">
        <v>1</v>
      </c>
      <c r="Y90" s="1">
        <f t="shared" si="82"/>
        <v>-0.19657143029997037</v>
      </c>
      <c r="Z90" s="1">
        <f t="shared" si="105"/>
        <v>32533</v>
      </c>
      <c r="AA90" s="1">
        <f t="shared" si="106"/>
        <v>-0.21763451168736364</v>
      </c>
      <c r="AB90" s="1">
        <f t="shared" si="107"/>
        <v>-0.19657143029997037</v>
      </c>
      <c r="AC90" s="1">
        <f t="shared" si="108"/>
        <v>-4.1448058017535871E-2</v>
      </c>
      <c r="AD90" s="1">
        <f t="shared" si="109"/>
        <v>1.0388681805286503E-4</v>
      </c>
      <c r="AE90" s="1">
        <f t="shared" si="110"/>
        <v>1.0388681805286503E-4</v>
      </c>
      <c r="AF90" s="1">
        <f t="shared" si="83"/>
        <v>-4.1448058017535871E-2</v>
      </c>
      <c r="AG90" s="2"/>
      <c r="AH90" s="1">
        <f t="shared" si="89"/>
        <v>-3.125556970246457E-2</v>
      </c>
      <c r="AI90" s="1">
        <f t="shared" si="90"/>
        <v>0.71472877764139831</v>
      </c>
      <c r="AJ90" s="1">
        <f t="shared" si="91"/>
        <v>-0.20552976177530802</v>
      </c>
      <c r="AK90" s="1">
        <f t="shared" si="92"/>
        <v>0.18688052465181118</v>
      </c>
      <c r="AL90" s="1">
        <f t="shared" si="93"/>
        <v>2.5616421485852237</v>
      </c>
      <c r="AM90" s="1">
        <f t="shared" si="94"/>
        <v>3.351365517467757</v>
      </c>
      <c r="AN90" s="1">
        <f t="shared" si="84"/>
        <v>8.6199128762089359</v>
      </c>
      <c r="AO90" s="1">
        <f t="shared" si="84"/>
        <v>8.6198661716915534</v>
      </c>
      <c r="AP90" s="1">
        <f t="shared" si="84"/>
        <v>8.6200637203955992</v>
      </c>
      <c r="AQ90" s="1">
        <f t="shared" si="84"/>
        <v>8.6192278602155277</v>
      </c>
      <c r="AR90" s="1">
        <f t="shared" si="84"/>
        <v>8.6227595711656608</v>
      </c>
      <c r="AS90" s="1">
        <f t="shared" si="84"/>
        <v>8.607747460020013</v>
      </c>
      <c r="AT90" s="1">
        <f t="shared" si="84"/>
        <v>8.6700406707852178</v>
      </c>
      <c r="AU90" s="1">
        <f t="shared" si="95"/>
        <v>8.3741061695166721</v>
      </c>
      <c r="AW90" s="1">
        <v>39000</v>
      </c>
      <c r="AX90" s="1">
        <f t="shared" si="96"/>
        <v>-0.2268771307994778</v>
      </c>
      <c r="AY90" s="1">
        <f t="shared" si="97"/>
        <v>-0.24051318848496128</v>
      </c>
      <c r="AZ90" s="1">
        <f t="shared" si="98"/>
        <v>1.3636057685483474E-2</v>
      </c>
      <c r="BA90" s="1">
        <f t="shared" si="99"/>
        <v>0.66300874421173828</v>
      </c>
      <c r="BB90" s="1">
        <f t="shared" si="100"/>
        <v>0.21707963195130286</v>
      </c>
      <c r="BC90" s="1">
        <f t="shared" si="101"/>
        <v>2.9874689050923244</v>
      </c>
      <c r="BD90" s="1">
        <f t="shared" si="102"/>
        <v>12.950888033447546</v>
      </c>
      <c r="BE90" s="1">
        <f t="shared" si="103"/>
        <v>9.2053603912524373</v>
      </c>
      <c r="BF90" s="1">
        <f t="shared" si="103"/>
        <v>9.2052267981603926</v>
      </c>
      <c r="BG90" s="1">
        <f t="shared" si="103"/>
        <v>9.2056281446903707</v>
      </c>
      <c r="BH90" s="1">
        <f t="shared" si="103"/>
        <v>9.204422292630273</v>
      </c>
      <c r="BI90" s="1">
        <f t="shared" si="103"/>
        <v>9.2080443214479786</v>
      </c>
      <c r="BJ90" s="1">
        <f t="shared" si="103"/>
        <v>9.1971558949400887</v>
      </c>
      <c r="BK90" s="1">
        <f t="shared" si="103"/>
        <v>9.2298112723607648</v>
      </c>
      <c r="BL90" s="1">
        <f t="shared" si="104"/>
        <v>9.1310861170722823</v>
      </c>
    </row>
    <row r="91" spans="1:64" ht="12.95" customHeight="1">
      <c r="A91" s="113" t="s">
        <v>153</v>
      </c>
      <c r="B91" s="114" t="s">
        <v>133</v>
      </c>
      <c r="C91" s="115">
        <v>56404.421280000002</v>
      </c>
      <c r="D91" s="115">
        <v>2.9999999999999997E-4</v>
      </c>
      <c r="E91" s="1">
        <f t="shared" si="85"/>
        <v>32532.344262909286</v>
      </c>
      <c r="F91" s="105">
        <f t="shared" si="78"/>
        <v>32533</v>
      </c>
      <c r="G91" s="1">
        <f t="shared" si="86"/>
        <v>-0.22752700000273762</v>
      </c>
      <c r="K91" s="1">
        <f t="shared" si="81"/>
        <v>-0.22752700000273762</v>
      </c>
      <c r="O91" s="1">
        <f t="shared" ca="1" si="80"/>
        <v>-0.21783949159257029</v>
      </c>
      <c r="P91" s="1">
        <f t="shared" si="87"/>
        <v>-0.18637894198489907</v>
      </c>
      <c r="Q91" s="271">
        <f t="shared" si="88"/>
        <v>41385.921280000002</v>
      </c>
      <c r="S91" s="2">
        <v>1</v>
      </c>
      <c r="Y91" s="1">
        <f t="shared" si="82"/>
        <v>-0.19627143030027305</v>
      </c>
      <c r="Z91" s="1">
        <f t="shared" si="105"/>
        <v>32533</v>
      </c>
      <c r="AA91" s="1">
        <f t="shared" si="106"/>
        <v>-0.21763451168736364</v>
      </c>
      <c r="AB91" s="1">
        <f t="shared" si="107"/>
        <v>-0.19627143030027305</v>
      </c>
      <c r="AC91" s="1">
        <f t="shared" si="108"/>
        <v>-4.1148058017838551E-2</v>
      </c>
      <c r="AD91" s="1">
        <f t="shared" si="109"/>
        <v>9.7861325069810754E-5</v>
      </c>
      <c r="AE91" s="1">
        <f t="shared" si="110"/>
        <v>9.7861325069810754E-5</v>
      </c>
      <c r="AF91" s="1">
        <f t="shared" si="83"/>
        <v>-4.1148058017838551E-2</v>
      </c>
      <c r="AG91" s="2"/>
      <c r="AH91" s="1">
        <f t="shared" si="89"/>
        <v>-3.125556970246457E-2</v>
      </c>
      <c r="AI91" s="1">
        <f t="shared" si="90"/>
        <v>0.71472877764139831</v>
      </c>
      <c r="AJ91" s="1">
        <f t="shared" si="91"/>
        <v>-0.20552976177530802</v>
      </c>
      <c r="AK91" s="1">
        <f t="shared" si="92"/>
        <v>0.18688052465181118</v>
      </c>
      <c r="AL91" s="1">
        <f t="shared" si="93"/>
        <v>2.5616421485852237</v>
      </c>
      <c r="AM91" s="1">
        <f t="shared" si="94"/>
        <v>3.351365517467757</v>
      </c>
      <c r="AN91" s="1">
        <f t="shared" ref="AN91:AT100" si="111">$AU91+$AB$7*SIN(AO91)</f>
        <v>8.6199128762089359</v>
      </c>
      <c r="AO91" s="1">
        <f t="shared" si="111"/>
        <v>8.6198661716915534</v>
      </c>
      <c r="AP91" s="1">
        <f t="shared" si="111"/>
        <v>8.6200637203955992</v>
      </c>
      <c r="AQ91" s="1">
        <f t="shared" si="111"/>
        <v>8.6192278602155277</v>
      </c>
      <c r="AR91" s="1">
        <f t="shared" si="111"/>
        <v>8.6227595711656608</v>
      </c>
      <c r="AS91" s="1">
        <f t="shared" si="111"/>
        <v>8.607747460020013</v>
      </c>
      <c r="AT91" s="1">
        <f t="shared" si="111"/>
        <v>8.6700406707852178</v>
      </c>
      <c r="AU91" s="1">
        <f t="shared" si="95"/>
        <v>8.3741061695166721</v>
      </c>
      <c r="AW91" s="1">
        <v>40000</v>
      </c>
      <c r="AX91" s="1">
        <f t="shared" si="96"/>
        <v>-0.22951947116436824</v>
      </c>
      <c r="AY91" s="1">
        <f t="shared" si="97"/>
        <v>-0.24985317884582134</v>
      </c>
      <c r="AZ91" s="1">
        <f t="shared" si="98"/>
        <v>2.0333707681453084E-2</v>
      </c>
      <c r="BA91" s="1">
        <f t="shared" si="99"/>
        <v>0.66042276105267372</v>
      </c>
      <c r="BB91" s="1">
        <f t="shared" si="100"/>
        <v>0.2768283296643273</v>
      </c>
      <c r="BC91" s="1">
        <f t="shared" si="101"/>
        <v>3.0491390137818013</v>
      </c>
      <c r="BD91" s="1">
        <f t="shared" si="102"/>
        <v>21.617052487837288</v>
      </c>
      <c r="BE91" s="1">
        <f t="shared" si="103"/>
        <v>9.2929849085166172</v>
      </c>
      <c r="BF91" s="1">
        <f t="shared" si="103"/>
        <v>9.292895591290895</v>
      </c>
      <c r="BG91" s="1">
        <f t="shared" si="103"/>
        <v>9.2931597823557812</v>
      </c>
      <c r="BH91" s="1">
        <f t="shared" si="103"/>
        <v>9.2923783058324521</v>
      </c>
      <c r="BI91" s="1">
        <f t="shared" si="103"/>
        <v>9.2946896778403527</v>
      </c>
      <c r="BJ91" s="1">
        <f t="shared" si="103"/>
        <v>9.2878512635489656</v>
      </c>
      <c r="BK91" s="1">
        <f t="shared" si="103"/>
        <v>9.3080659629757125</v>
      </c>
      <c r="BL91" s="1">
        <f t="shared" si="104"/>
        <v>9.2481388382035021</v>
      </c>
    </row>
    <row r="92" spans="1:64" ht="12.95" customHeight="1">
      <c r="A92" s="113" t="s">
        <v>153</v>
      </c>
      <c r="B92" s="114" t="s">
        <v>133</v>
      </c>
      <c r="C92" s="115">
        <v>56404.421309999998</v>
      </c>
      <c r="D92" s="115">
        <v>2.0000000000000001E-4</v>
      </c>
      <c r="E92" s="1">
        <f t="shared" si="85"/>
        <v>32532.34434936984</v>
      </c>
      <c r="F92" s="105">
        <f t="shared" si="78"/>
        <v>32533</v>
      </c>
      <c r="G92" s="1">
        <f t="shared" si="86"/>
        <v>-0.22749700000713347</v>
      </c>
      <c r="K92" s="1">
        <f t="shared" si="81"/>
        <v>-0.22749700000713347</v>
      </c>
      <c r="O92" s="1">
        <f t="shared" ca="1" si="80"/>
        <v>-0.21783949159257029</v>
      </c>
      <c r="P92" s="1">
        <f t="shared" si="87"/>
        <v>-0.18637894198489907</v>
      </c>
      <c r="Q92" s="271">
        <f t="shared" si="88"/>
        <v>41385.921309999998</v>
      </c>
      <c r="S92" s="2">
        <v>1</v>
      </c>
      <c r="Y92" s="1">
        <f t="shared" si="82"/>
        <v>-0.1962414303046689</v>
      </c>
      <c r="Z92" s="1">
        <f t="shared" si="105"/>
        <v>32533</v>
      </c>
      <c r="AA92" s="1">
        <f t="shared" si="106"/>
        <v>-0.21763451168736364</v>
      </c>
      <c r="AB92" s="1">
        <f t="shared" si="107"/>
        <v>-0.1962414303046689</v>
      </c>
      <c r="AC92" s="1">
        <f t="shared" si="108"/>
        <v>-4.1118058022234394E-2</v>
      </c>
      <c r="AD92" s="1">
        <f t="shared" si="109"/>
        <v>9.7268675857596211E-5</v>
      </c>
      <c r="AE92" s="1">
        <f t="shared" si="110"/>
        <v>9.7268675857596211E-5</v>
      </c>
      <c r="AF92" s="1">
        <f t="shared" si="83"/>
        <v>-4.1118058022234394E-2</v>
      </c>
      <c r="AG92" s="2"/>
      <c r="AH92" s="1">
        <f t="shared" si="89"/>
        <v>-3.125556970246457E-2</v>
      </c>
      <c r="AI92" s="1">
        <f t="shared" si="90"/>
        <v>0.71472877764139831</v>
      </c>
      <c r="AJ92" s="1">
        <f t="shared" si="91"/>
        <v>-0.20552976177530802</v>
      </c>
      <c r="AK92" s="1">
        <f t="shared" si="92"/>
        <v>0.18688052465181118</v>
      </c>
      <c r="AL92" s="1">
        <f t="shared" si="93"/>
        <v>2.5616421485852237</v>
      </c>
      <c r="AM92" s="1">
        <f t="shared" si="94"/>
        <v>3.351365517467757</v>
      </c>
      <c r="AN92" s="1">
        <f t="shared" si="111"/>
        <v>8.6199128762089359</v>
      </c>
      <c r="AO92" s="1">
        <f t="shared" si="111"/>
        <v>8.6198661716915534</v>
      </c>
      <c r="AP92" s="1">
        <f t="shared" si="111"/>
        <v>8.6200637203955992</v>
      </c>
      <c r="AQ92" s="1">
        <f t="shared" si="111"/>
        <v>8.6192278602155277</v>
      </c>
      <c r="AR92" s="1">
        <f t="shared" si="111"/>
        <v>8.6227595711656608</v>
      </c>
      <c r="AS92" s="1">
        <f t="shared" si="111"/>
        <v>8.607747460020013</v>
      </c>
      <c r="AT92" s="1">
        <f t="shared" si="111"/>
        <v>8.6700406707852178</v>
      </c>
      <c r="AU92" s="1">
        <f t="shared" si="95"/>
        <v>8.3741061695166721</v>
      </c>
      <c r="AW92" s="1">
        <v>45000</v>
      </c>
      <c r="AX92" s="1">
        <f t="shared" si="96"/>
        <v>-0.24997025744858875</v>
      </c>
      <c r="AY92" s="1">
        <f t="shared" si="97"/>
        <v>-0.30044684947568484</v>
      </c>
      <c r="AZ92" s="1">
        <f t="shared" si="98"/>
        <v>5.0476592027096097E-2</v>
      </c>
      <c r="BA92" s="1">
        <f t="shared" si="99"/>
        <v>0.66683771001924008</v>
      </c>
      <c r="BB92" s="1">
        <f t="shared" si="100"/>
        <v>0.55487677137567848</v>
      </c>
      <c r="BC92" s="1">
        <f t="shared" si="101"/>
        <v>-2.9263233281344716</v>
      </c>
      <c r="BD92" s="1">
        <f t="shared" si="102"/>
        <v>-9.254781393345672</v>
      </c>
      <c r="BE92" s="1">
        <f t="shared" si="103"/>
        <v>9.7306553665586577</v>
      </c>
      <c r="BF92" s="1">
        <f t="shared" si="103"/>
        <v>9.7308140467840047</v>
      </c>
      <c r="BG92" s="1">
        <f t="shared" si="103"/>
        <v>9.7303261193440171</v>
      </c>
      <c r="BH92" s="1">
        <f t="shared" si="103"/>
        <v>9.7318266925699604</v>
      </c>
      <c r="BI92" s="1">
        <f t="shared" si="103"/>
        <v>9.7272140866329622</v>
      </c>
      <c r="BJ92" s="1">
        <f t="shared" si="103"/>
        <v>9.7414144391383193</v>
      </c>
      <c r="BK92" s="1">
        <f t="shared" si="103"/>
        <v>9.697893568069798</v>
      </c>
      <c r="BL92" s="1">
        <f t="shared" si="104"/>
        <v>9.8334024438596117</v>
      </c>
    </row>
    <row r="93" spans="1:64" ht="12.95" customHeight="1">
      <c r="A93" s="113" t="s">
        <v>153</v>
      </c>
      <c r="B93" s="114" t="s">
        <v>133</v>
      </c>
      <c r="C93" s="115">
        <v>56404.42153</v>
      </c>
      <c r="D93" s="115">
        <v>4.0000000000000002E-4</v>
      </c>
      <c r="E93" s="1">
        <f t="shared" si="85"/>
        <v>32532.344983413979</v>
      </c>
      <c r="F93" s="105">
        <f t="shared" si="78"/>
        <v>32533</v>
      </c>
      <c r="G93" s="1">
        <f t="shared" si="86"/>
        <v>-0.22727700000541518</v>
      </c>
      <c r="K93" s="1">
        <f t="shared" si="81"/>
        <v>-0.22727700000541518</v>
      </c>
      <c r="O93" s="1">
        <f t="shared" ca="1" si="80"/>
        <v>-0.21783949159257029</v>
      </c>
      <c r="P93" s="1">
        <f t="shared" si="87"/>
        <v>-0.18637894198489907</v>
      </c>
      <c r="Q93" s="271">
        <f t="shared" si="88"/>
        <v>41385.92153</v>
      </c>
      <c r="S93" s="2">
        <v>1</v>
      </c>
      <c r="Y93" s="1">
        <f t="shared" si="82"/>
        <v>-0.19602143030295061</v>
      </c>
      <c r="Z93" s="1">
        <f t="shared" si="105"/>
        <v>32533</v>
      </c>
      <c r="AA93" s="1">
        <f t="shared" si="106"/>
        <v>-0.21763451168736364</v>
      </c>
      <c r="AB93" s="1">
        <f t="shared" si="107"/>
        <v>-0.19602143030295061</v>
      </c>
      <c r="AC93" s="1">
        <f t="shared" si="108"/>
        <v>-4.0898058020516104E-2</v>
      </c>
      <c r="AD93" s="1">
        <f t="shared" si="109"/>
        <v>9.2977580963760309E-5</v>
      </c>
      <c r="AE93" s="1">
        <f t="shared" si="110"/>
        <v>9.2977580963760309E-5</v>
      </c>
      <c r="AF93" s="1">
        <f t="shared" si="83"/>
        <v>-4.0898058020516104E-2</v>
      </c>
      <c r="AG93" s="2"/>
      <c r="AH93" s="1">
        <f t="shared" si="89"/>
        <v>-3.125556970246457E-2</v>
      </c>
      <c r="AI93" s="1">
        <f t="shared" si="90"/>
        <v>0.71472877764139831</v>
      </c>
      <c r="AJ93" s="1">
        <f t="shared" si="91"/>
        <v>-0.20552976177530802</v>
      </c>
      <c r="AK93" s="1">
        <f t="shared" si="92"/>
        <v>0.18688052465181118</v>
      </c>
      <c r="AL93" s="1">
        <f t="shared" si="93"/>
        <v>2.5616421485852237</v>
      </c>
      <c r="AM93" s="1">
        <f t="shared" si="94"/>
        <v>3.351365517467757</v>
      </c>
      <c r="AN93" s="1">
        <f t="shared" si="111"/>
        <v>8.6199128762089359</v>
      </c>
      <c r="AO93" s="1">
        <f t="shared" si="111"/>
        <v>8.6198661716915534</v>
      </c>
      <c r="AP93" s="1">
        <f t="shared" si="111"/>
        <v>8.6200637203955992</v>
      </c>
      <c r="AQ93" s="1">
        <f t="shared" si="111"/>
        <v>8.6192278602155277</v>
      </c>
      <c r="AR93" s="1">
        <f t="shared" si="111"/>
        <v>8.6227595711656608</v>
      </c>
      <c r="AS93" s="1">
        <f t="shared" si="111"/>
        <v>8.607747460020013</v>
      </c>
      <c r="AT93" s="1">
        <f t="shared" si="111"/>
        <v>8.6700406707852178</v>
      </c>
      <c r="AU93" s="1">
        <f t="shared" si="95"/>
        <v>8.3741061695166721</v>
      </c>
    </row>
    <row r="94" spans="1:64" ht="12.95" customHeight="1">
      <c r="A94" s="115" t="s">
        <v>157</v>
      </c>
      <c r="B94" s="114"/>
      <c r="C94" s="115">
        <v>56404.432050000003</v>
      </c>
      <c r="D94" s="115">
        <v>2.9E-4</v>
      </c>
      <c r="E94" s="1">
        <f t="shared" si="85"/>
        <v>32532.375302251727</v>
      </c>
      <c r="F94" s="105">
        <f t="shared" si="78"/>
        <v>32533</v>
      </c>
      <c r="G94" s="1">
        <f t="shared" si="86"/>
        <v>-0.2167570000019623</v>
      </c>
      <c r="K94" s="1">
        <f t="shared" si="81"/>
        <v>-0.2167570000019623</v>
      </c>
      <c r="O94" s="1">
        <f t="shared" ca="1" si="80"/>
        <v>-0.21783949159257029</v>
      </c>
      <c r="P94" s="1">
        <f t="shared" si="87"/>
        <v>-0.18637894198489907</v>
      </c>
      <c r="Q94" s="271">
        <f t="shared" si="88"/>
        <v>41385.932050000003</v>
      </c>
      <c r="S94" s="2">
        <v>1</v>
      </c>
      <c r="Y94" s="1">
        <f t="shared" si="82"/>
        <v>-0.18550143029949773</v>
      </c>
      <c r="Z94" s="1">
        <f t="shared" si="105"/>
        <v>32533</v>
      </c>
      <c r="AA94" s="1">
        <f t="shared" si="106"/>
        <v>-0.21763451168736364</v>
      </c>
      <c r="AB94" s="1">
        <f t="shared" si="107"/>
        <v>-0.18550143029949773</v>
      </c>
      <c r="AC94" s="1">
        <f t="shared" si="108"/>
        <v>-3.0378058017063225E-2</v>
      </c>
      <c r="AD94" s="1">
        <f t="shared" si="109"/>
        <v>7.7002675801590782E-7</v>
      </c>
      <c r="AE94" s="1">
        <f t="shared" si="110"/>
        <v>7.7002675801590782E-7</v>
      </c>
      <c r="AF94" s="1">
        <f t="shared" si="83"/>
        <v>-3.0378058017063225E-2</v>
      </c>
      <c r="AG94" s="2"/>
      <c r="AH94" s="1">
        <f t="shared" si="89"/>
        <v>-3.125556970246457E-2</v>
      </c>
      <c r="AI94" s="1">
        <f t="shared" si="90"/>
        <v>0.71472877764139831</v>
      </c>
      <c r="AJ94" s="1">
        <f t="shared" si="91"/>
        <v>-0.20552976177530802</v>
      </c>
      <c r="AK94" s="1">
        <f t="shared" si="92"/>
        <v>0.18688052465181118</v>
      </c>
      <c r="AL94" s="1">
        <f t="shared" si="93"/>
        <v>2.5616421485852237</v>
      </c>
      <c r="AM94" s="1">
        <f t="shared" si="94"/>
        <v>3.351365517467757</v>
      </c>
      <c r="AN94" s="1">
        <f t="shared" si="111"/>
        <v>8.6199128762089359</v>
      </c>
      <c r="AO94" s="1">
        <f t="shared" si="111"/>
        <v>8.6198661716915534</v>
      </c>
      <c r="AP94" s="1">
        <f t="shared" si="111"/>
        <v>8.6200637203955992</v>
      </c>
      <c r="AQ94" s="1">
        <f t="shared" si="111"/>
        <v>8.6192278602155277</v>
      </c>
      <c r="AR94" s="1">
        <f t="shared" si="111"/>
        <v>8.6227595711656608</v>
      </c>
      <c r="AS94" s="1">
        <f t="shared" si="111"/>
        <v>8.607747460020013</v>
      </c>
      <c r="AT94" s="1">
        <f t="shared" si="111"/>
        <v>8.6700406707852178</v>
      </c>
      <c r="AU94" s="1">
        <f t="shared" si="95"/>
        <v>8.3741061695166721</v>
      </c>
    </row>
    <row r="95" spans="1:64" ht="12.95" customHeight="1">
      <c r="A95" s="115" t="s">
        <v>157</v>
      </c>
      <c r="B95" s="114"/>
      <c r="C95" s="115">
        <v>56404.432350000003</v>
      </c>
      <c r="D95" s="115">
        <v>3.3E-4</v>
      </c>
      <c r="E95" s="1">
        <f t="shared" si="85"/>
        <v>32532.376166857368</v>
      </c>
      <c r="F95" s="105">
        <f t="shared" si="78"/>
        <v>32533</v>
      </c>
      <c r="G95" s="1">
        <f t="shared" si="86"/>
        <v>-0.21645700000226498</v>
      </c>
      <c r="K95" s="1">
        <f t="shared" si="81"/>
        <v>-0.21645700000226498</v>
      </c>
      <c r="O95" s="1">
        <f t="shared" ca="1" si="80"/>
        <v>-0.21783949159257029</v>
      </c>
      <c r="P95" s="1">
        <f t="shared" si="87"/>
        <v>-0.18637894198489907</v>
      </c>
      <c r="Q95" s="271">
        <f t="shared" si="88"/>
        <v>41385.932350000003</v>
      </c>
      <c r="S95" s="2">
        <v>1</v>
      </c>
      <c r="Y95" s="1">
        <f t="shared" si="82"/>
        <v>-0.18520143029980041</v>
      </c>
      <c r="Z95" s="1">
        <f t="shared" si="105"/>
        <v>32533</v>
      </c>
      <c r="AA95" s="1">
        <f t="shared" si="106"/>
        <v>-0.21763451168736364</v>
      </c>
      <c r="AB95" s="1">
        <f t="shared" si="107"/>
        <v>-0.18520143029980041</v>
      </c>
      <c r="AC95" s="1">
        <f t="shared" si="108"/>
        <v>-3.0078058017365905E-2</v>
      </c>
      <c r="AD95" s="1">
        <f t="shared" si="109"/>
        <v>1.3865337685438962E-6</v>
      </c>
      <c r="AE95" s="1">
        <f t="shared" si="110"/>
        <v>1.3865337685438962E-6</v>
      </c>
      <c r="AF95" s="1">
        <f t="shared" si="83"/>
        <v>-3.0078058017365905E-2</v>
      </c>
      <c r="AG95" s="2"/>
      <c r="AH95" s="1">
        <f t="shared" si="89"/>
        <v>-3.125556970246457E-2</v>
      </c>
      <c r="AI95" s="1">
        <f t="shared" si="90"/>
        <v>0.71472877764139831</v>
      </c>
      <c r="AJ95" s="1">
        <f t="shared" si="91"/>
        <v>-0.20552976177530802</v>
      </c>
      <c r="AK95" s="1">
        <f t="shared" si="92"/>
        <v>0.18688052465181118</v>
      </c>
      <c r="AL95" s="1">
        <f t="shared" si="93"/>
        <v>2.5616421485852237</v>
      </c>
      <c r="AM95" s="1">
        <f t="shared" si="94"/>
        <v>3.351365517467757</v>
      </c>
      <c r="AN95" s="1">
        <f t="shared" si="111"/>
        <v>8.6199128762089359</v>
      </c>
      <c r="AO95" s="1">
        <f t="shared" si="111"/>
        <v>8.6198661716915534</v>
      </c>
      <c r="AP95" s="1">
        <f t="shared" si="111"/>
        <v>8.6200637203955992</v>
      </c>
      <c r="AQ95" s="1">
        <f t="shared" si="111"/>
        <v>8.6192278602155277</v>
      </c>
      <c r="AR95" s="1">
        <f t="shared" si="111"/>
        <v>8.6227595711656608</v>
      </c>
      <c r="AS95" s="1">
        <f t="shared" si="111"/>
        <v>8.607747460020013</v>
      </c>
      <c r="AT95" s="1">
        <f t="shared" si="111"/>
        <v>8.6700406707852178</v>
      </c>
      <c r="AU95" s="1">
        <f t="shared" si="95"/>
        <v>8.3741061695166721</v>
      </c>
    </row>
    <row r="96" spans="1:64" ht="12.95" customHeight="1">
      <c r="A96" s="115" t="s">
        <v>157</v>
      </c>
      <c r="B96" s="114"/>
      <c r="C96" s="115">
        <v>56404.432379999998</v>
      </c>
      <c r="D96" s="115">
        <v>2.2000000000000001E-4</v>
      </c>
      <c r="E96" s="1">
        <f t="shared" si="85"/>
        <v>32532.376253317918</v>
      </c>
      <c r="F96" s="105">
        <f t="shared" si="78"/>
        <v>32533</v>
      </c>
      <c r="G96" s="1">
        <f t="shared" si="86"/>
        <v>-0.21642700000666082</v>
      </c>
      <c r="K96" s="1">
        <f t="shared" si="81"/>
        <v>-0.21642700000666082</v>
      </c>
      <c r="O96" s="1">
        <f t="shared" ca="1" si="80"/>
        <v>-0.21783949159257029</v>
      </c>
      <c r="P96" s="1">
        <f t="shared" si="87"/>
        <v>-0.18637894198489907</v>
      </c>
      <c r="Q96" s="271">
        <f t="shared" si="88"/>
        <v>41385.932379999998</v>
      </c>
      <c r="S96" s="2">
        <v>1</v>
      </c>
      <c r="Y96" s="1">
        <f t="shared" si="82"/>
        <v>-0.18517143030419625</v>
      </c>
      <c r="Z96" s="1">
        <f t="shared" si="105"/>
        <v>32533</v>
      </c>
      <c r="AA96" s="1">
        <f t="shared" si="106"/>
        <v>-0.21763451168736364</v>
      </c>
      <c r="AB96" s="1">
        <f t="shared" si="107"/>
        <v>-0.18517143030419625</v>
      </c>
      <c r="AC96" s="1">
        <f t="shared" si="108"/>
        <v>-3.0048058021761748E-2</v>
      </c>
      <c r="AD96" s="1">
        <f t="shared" si="109"/>
        <v>1.4580844590337538E-6</v>
      </c>
      <c r="AE96" s="1">
        <f t="shared" si="110"/>
        <v>1.4580844590337538E-6</v>
      </c>
      <c r="AF96" s="1">
        <f t="shared" si="83"/>
        <v>-3.0048058021761748E-2</v>
      </c>
      <c r="AG96" s="2"/>
      <c r="AH96" s="1">
        <f t="shared" si="89"/>
        <v>-3.125556970246457E-2</v>
      </c>
      <c r="AI96" s="1">
        <f t="shared" si="90"/>
        <v>0.71472877764139831</v>
      </c>
      <c r="AJ96" s="1">
        <f t="shared" si="91"/>
        <v>-0.20552976177530802</v>
      </c>
      <c r="AK96" s="1">
        <f t="shared" si="92"/>
        <v>0.18688052465181118</v>
      </c>
      <c r="AL96" s="1">
        <f t="shared" si="93"/>
        <v>2.5616421485852237</v>
      </c>
      <c r="AM96" s="1">
        <f t="shared" si="94"/>
        <v>3.351365517467757</v>
      </c>
      <c r="AN96" s="1">
        <f t="shared" si="111"/>
        <v>8.6199128762089359</v>
      </c>
      <c r="AO96" s="1">
        <f t="shared" si="111"/>
        <v>8.6198661716915534</v>
      </c>
      <c r="AP96" s="1">
        <f t="shared" si="111"/>
        <v>8.6200637203955992</v>
      </c>
      <c r="AQ96" s="1">
        <f t="shared" si="111"/>
        <v>8.6192278602155277</v>
      </c>
      <c r="AR96" s="1">
        <f t="shared" si="111"/>
        <v>8.6227595711656608</v>
      </c>
      <c r="AS96" s="1">
        <f t="shared" si="111"/>
        <v>8.607747460020013</v>
      </c>
      <c r="AT96" s="1">
        <f t="shared" si="111"/>
        <v>8.6700406707852178</v>
      </c>
      <c r="AU96" s="1">
        <f t="shared" si="95"/>
        <v>8.3741061695166721</v>
      </c>
    </row>
    <row r="97" spans="1:47" ht="12.95" customHeight="1">
      <c r="A97" s="115" t="s">
        <v>157</v>
      </c>
      <c r="B97" s="114"/>
      <c r="C97" s="115">
        <v>56404.4326</v>
      </c>
      <c r="D97" s="115">
        <v>4.2999999999999999E-4</v>
      </c>
      <c r="E97" s="1">
        <f t="shared" si="85"/>
        <v>32532.376887362057</v>
      </c>
      <c r="F97" s="105">
        <f t="shared" si="78"/>
        <v>32533</v>
      </c>
      <c r="G97" s="1">
        <f t="shared" si="86"/>
        <v>-0.21620700000494253</v>
      </c>
      <c r="K97" s="1">
        <f t="shared" si="81"/>
        <v>-0.21620700000494253</v>
      </c>
      <c r="O97" s="1">
        <f t="shared" ca="1" si="80"/>
        <v>-0.21783949159257029</v>
      </c>
      <c r="P97" s="1">
        <f t="shared" si="87"/>
        <v>-0.18637894198489907</v>
      </c>
      <c r="Q97" s="271">
        <f t="shared" si="88"/>
        <v>41385.9326</v>
      </c>
      <c r="S97" s="2">
        <v>1</v>
      </c>
      <c r="Y97" s="1">
        <f t="shared" si="82"/>
        <v>-0.18495143030247796</v>
      </c>
      <c r="Z97" s="1">
        <f t="shared" si="105"/>
        <v>32533</v>
      </c>
      <c r="AA97" s="1">
        <f t="shared" si="106"/>
        <v>-0.21763451168736364</v>
      </c>
      <c r="AB97" s="1">
        <f t="shared" si="107"/>
        <v>-0.18495143030247796</v>
      </c>
      <c r="AC97" s="1">
        <f t="shared" si="108"/>
        <v>-2.9828058020043458E-2</v>
      </c>
      <c r="AD97" s="1">
        <f t="shared" si="109"/>
        <v>2.0377896034487537E-6</v>
      </c>
      <c r="AE97" s="1">
        <f t="shared" si="110"/>
        <v>2.0377896034487537E-6</v>
      </c>
      <c r="AF97" s="1">
        <f t="shared" si="83"/>
        <v>-2.9828058020043458E-2</v>
      </c>
      <c r="AG97" s="2"/>
      <c r="AH97" s="1">
        <f t="shared" si="89"/>
        <v>-3.125556970246457E-2</v>
      </c>
      <c r="AI97" s="1">
        <f t="shared" si="90"/>
        <v>0.71472877764139831</v>
      </c>
      <c r="AJ97" s="1">
        <f t="shared" si="91"/>
        <v>-0.20552976177530802</v>
      </c>
      <c r="AK97" s="1">
        <f t="shared" si="92"/>
        <v>0.18688052465181118</v>
      </c>
      <c r="AL97" s="1">
        <f t="shared" si="93"/>
        <v>2.5616421485852237</v>
      </c>
      <c r="AM97" s="1">
        <f t="shared" si="94"/>
        <v>3.351365517467757</v>
      </c>
      <c r="AN97" s="1">
        <f t="shared" si="111"/>
        <v>8.6199128762089359</v>
      </c>
      <c r="AO97" s="1">
        <f t="shared" si="111"/>
        <v>8.6198661716915534</v>
      </c>
      <c r="AP97" s="1">
        <f t="shared" si="111"/>
        <v>8.6200637203955992</v>
      </c>
      <c r="AQ97" s="1">
        <f t="shared" si="111"/>
        <v>8.6192278602155277</v>
      </c>
      <c r="AR97" s="1">
        <f t="shared" si="111"/>
        <v>8.6227595711656608</v>
      </c>
      <c r="AS97" s="1">
        <f t="shared" si="111"/>
        <v>8.607747460020013</v>
      </c>
      <c r="AT97" s="1">
        <f t="shared" si="111"/>
        <v>8.6700406707852178</v>
      </c>
      <c r="AU97" s="1">
        <f t="shared" si="95"/>
        <v>8.3741061695166721</v>
      </c>
    </row>
    <row r="98" spans="1:47" ht="12.95" customHeight="1">
      <c r="A98" s="64" t="s">
        <v>158</v>
      </c>
      <c r="B98" s="64" t="s">
        <v>133</v>
      </c>
      <c r="C98" s="115">
        <v>56419.004699999998</v>
      </c>
      <c r="D98" s="115" t="s">
        <v>88</v>
      </c>
      <c r="E98" s="1">
        <f t="shared" si="85"/>
        <v>32574.373953466915</v>
      </c>
      <c r="F98" s="105">
        <f t="shared" si="78"/>
        <v>32575</v>
      </c>
      <c r="G98" s="1">
        <f t="shared" si="86"/>
        <v>-0.21722500000032596</v>
      </c>
      <c r="K98" s="1">
        <f t="shared" si="81"/>
        <v>-0.21722500000032596</v>
      </c>
      <c r="O98" s="1">
        <f t="shared" ca="1" si="80"/>
        <v>-0.21789215118807342</v>
      </c>
      <c r="P98" s="1">
        <f t="shared" si="87"/>
        <v>-0.1866954934213606</v>
      </c>
      <c r="Q98" s="271">
        <f t="shared" si="88"/>
        <v>41400.504699999998</v>
      </c>
      <c r="S98" s="2">
        <v>1</v>
      </c>
      <c r="Y98" s="1">
        <f t="shared" si="82"/>
        <v>-0.18625515819107774</v>
      </c>
      <c r="Z98" s="1">
        <f t="shared" si="105"/>
        <v>32575</v>
      </c>
      <c r="AA98" s="1">
        <f t="shared" si="106"/>
        <v>-0.21766533523060883</v>
      </c>
      <c r="AB98" s="1">
        <f t="shared" si="107"/>
        <v>-0.18625515819107774</v>
      </c>
      <c r="AC98" s="1">
        <f t="shared" si="108"/>
        <v>-3.052950657896536E-2</v>
      </c>
      <c r="AD98" s="1">
        <f t="shared" si="109"/>
        <v>1.9389511502826133E-7</v>
      </c>
      <c r="AE98" s="1">
        <f t="shared" si="110"/>
        <v>1.9389511502826133E-7</v>
      </c>
      <c r="AF98" s="1">
        <f t="shared" si="83"/>
        <v>-3.052950657896536E-2</v>
      </c>
      <c r="AG98" s="2"/>
      <c r="AH98" s="1">
        <f t="shared" si="89"/>
        <v>-3.0969841809248222E-2</v>
      </c>
      <c r="AI98" s="1">
        <f t="shared" si="90"/>
        <v>0.71416552355716778</v>
      </c>
      <c r="AJ98" s="1">
        <f t="shared" si="91"/>
        <v>-0.20257237344402776</v>
      </c>
      <c r="AK98" s="1">
        <f t="shared" si="92"/>
        <v>0.18601788321760621</v>
      </c>
      <c r="AL98" s="1">
        <f t="shared" si="93"/>
        <v>2.5646630982271783</v>
      </c>
      <c r="AM98" s="1">
        <f t="shared" si="94"/>
        <v>3.3699351344369122</v>
      </c>
      <c r="AN98" s="1">
        <f t="shared" si="111"/>
        <v>8.6238877649423298</v>
      </c>
      <c r="AO98" s="1">
        <f t="shared" si="111"/>
        <v>8.6238399585026819</v>
      </c>
      <c r="AP98" s="1">
        <f t="shared" si="111"/>
        <v>8.6240413373328622</v>
      </c>
      <c r="AQ98" s="1">
        <f t="shared" si="111"/>
        <v>8.6231927701567876</v>
      </c>
      <c r="AR98" s="1">
        <f t="shared" si="111"/>
        <v>8.6267634397016533</v>
      </c>
      <c r="AS98" s="1">
        <f t="shared" si="111"/>
        <v>8.6116483034167466</v>
      </c>
      <c r="AT98" s="1">
        <f t="shared" si="111"/>
        <v>8.674120064313442</v>
      </c>
      <c r="AU98" s="1">
        <f t="shared" si="95"/>
        <v>8.379022383804184</v>
      </c>
    </row>
    <row r="99" spans="1:47" ht="12.95" customHeight="1">
      <c r="A99" s="64" t="s">
        <v>158</v>
      </c>
      <c r="B99" s="64" t="s">
        <v>133</v>
      </c>
      <c r="C99" s="115">
        <v>56421.087399999997</v>
      </c>
      <c r="D99" s="115" t="s">
        <v>88</v>
      </c>
      <c r="E99" s="1">
        <f t="shared" si="85"/>
        <v>32580.37633401444</v>
      </c>
      <c r="F99" s="105">
        <f t="shared" si="78"/>
        <v>32581</v>
      </c>
      <c r="G99" s="1">
        <f t="shared" si="86"/>
        <v>-0.21639900000445778</v>
      </c>
      <c r="K99" s="1">
        <f t="shared" si="81"/>
        <v>-0.21639900000445778</v>
      </c>
      <c r="O99" s="1">
        <f t="shared" ca="1" si="80"/>
        <v>-0.21789967398743101</v>
      </c>
      <c r="P99" s="1">
        <f t="shared" si="87"/>
        <v>-0.18674075243484153</v>
      </c>
      <c r="Q99" s="271">
        <f t="shared" si="88"/>
        <v>41402.587399999997</v>
      </c>
      <c r="S99" s="2">
        <v>1</v>
      </c>
      <c r="Y99" s="1">
        <f t="shared" si="82"/>
        <v>-0.18546999815437953</v>
      </c>
      <c r="Z99" s="1">
        <f t="shared" si="105"/>
        <v>32581</v>
      </c>
      <c r="AA99" s="1">
        <f t="shared" si="106"/>
        <v>-0.21766975428491978</v>
      </c>
      <c r="AB99" s="1">
        <f t="shared" si="107"/>
        <v>-0.18546999815437953</v>
      </c>
      <c r="AC99" s="1">
        <f t="shared" si="108"/>
        <v>-2.9658247569616242E-2</v>
      </c>
      <c r="AD99" s="1">
        <f t="shared" si="109"/>
        <v>1.6148164413124948E-6</v>
      </c>
      <c r="AE99" s="1">
        <f t="shared" si="110"/>
        <v>1.6148164413124948E-6</v>
      </c>
      <c r="AF99" s="1">
        <f t="shared" si="83"/>
        <v>-2.9658247569616242E-2</v>
      </c>
      <c r="AG99" s="2"/>
      <c r="AH99" s="1">
        <f t="shared" si="89"/>
        <v>-3.0929001850078248E-2</v>
      </c>
      <c r="AI99" s="1">
        <f t="shared" si="90"/>
        <v>0.71408534364077925</v>
      </c>
      <c r="AJ99" s="1">
        <f t="shared" si="91"/>
        <v>-0.20215011784957065</v>
      </c>
      <c r="AK99" s="1">
        <f t="shared" si="92"/>
        <v>0.18589462089876529</v>
      </c>
      <c r="AL99" s="1">
        <f t="shared" si="93"/>
        <v>2.5650942744541614</v>
      </c>
      <c r="AM99" s="1">
        <f t="shared" si="94"/>
        <v>3.3726009777679717</v>
      </c>
      <c r="AN99" s="1">
        <f t="shared" si="111"/>
        <v>8.6244553510469011</v>
      </c>
      <c r="AO99" s="1">
        <f t="shared" si="111"/>
        <v>8.624407386132571</v>
      </c>
      <c r="AP99" s="1">
        <f t="shared" si="111"/>
        <v>8.6246093143200486</v>
      </c>
      <c r="AQ99" s="1">
        <f t="shared" si="111"/>
        <v>8.6237589298066446</v>
      </c>
      <c r="AR99" s="1">
        <f t="shared" si="111"/>
        <v>8.6273351529663582</v>
      </c>
      <c r="AS99" s="1">
        <f t="shared" si="111"/>
        <v>8.6122053957364848</v>
      </c>
      <c r="AT99" s="1">
        <f t="shared" si="111"/>
        <v>8.6747022521191379</v>
      </c>
      <c r="AU99" s="1">
        <f t="shared" si="95"/>
        <v>8.3797247001309714</v>
      </c>
    </row>
    <row r="100" spans="1:47" ht="12.95" customHeight="1">
      <c r="A100" s="64" t="s">
        <v>158</v>
      </c>
      <c r="B100" s="64" t="s">
        <v>133</v>
      </c>
      <c r="C100" s="115">
        <v>56421.087899999999</v>
      </c>
      <c r="D100" s="115" t="s">
        <v>88</v>
      </c>
      <c r="E100" s="1">
        <f t="shared" si="85"/>
        <v>32580.377775023844</v>
      </c>
      <c r="F100" s="105">
        <f t="shared" ref="F100:F129" si="112">ROUND(2*E100,0)/2+0.5</f>
        <v>32581</v>
      </c>
      <c r="G100" s="1">
        <f t="shared" si="86"/>
        <v>-0.21589900000253692</v>
      </c>
      <c r="K100" s="1">
        <f t="shared" si="81"/>
        <v>-0.21589900000253692</v>
      </c>
      <c r="O100" s="1">
        <f t="shared" ca="1" si="80"/>
        <v>-0.21789967398743101</v>
      </c>
      <c r="P100" s="1">
        <f t="shared" si="87"/>
        <v>-0.18674075243484153</v>
      </c>
      <c r="Q100" s="271">
        <f t="shared" si="88"/>
        <v>41402.587899999999</v>
      </c>
      <c r="S100" s="2">
        <v>1</v>
      </c>
      <c r="Y100" s="1">
        <f t="shared" si="82"/>
        <v>-0.18496999815245868</v>
      </c>
      <c r="Z100" s="1">
        <f t="shared" si="105"/>
        <v>32581</v>
      </c>
      <c r="AA100" s="1">
        <f t="shared" si="106"/>
        <v>-0.21766975428491978</v>
      </c>
      <c r="AB100" s="1">
        <f t="shared" si="107"/>
        <v>-0.18496999815245868</v>
      </c>
      <c r="AC100" s="1">
        <f t="shared" si="108"/>
        <v>-2.9158247567695389E-2</v>
      </c>
      <c r="AD100" s="1">
        <f t="shared" si="109"/>
        <v>3.1355707285772112E-6</v>
      </c>
      <c r="AE100" s="1">
        <f t="shared" si="110"/>
        <v>3.1355707285772112E-6</v>
      </c>
      <c r="AF100" s="1">
        <f t="shared" si="83"/>
        <v>-2.9158247567695389E-2</v>
      </c>
      <c r="AG100" s="2"/>
      <c r="AH100" s="1">
        <f t="shared" si="89"/>
        <v>-3.0929001850078248E-2</v>
      </c>
      <c r="AI100" s="1">
        <f t="shared" si="90"/>
        <v>0.71408534364077925</v>
      </c>
      <c r="AJ100" s="1">
        <f t="shared" si="91"/>
        <v>-0.20215011784957065</v>
      </c>
      <c r="AK100" s="1">
        <f t="shared" si="92"/>
        <v>0.18589462089876529</v>
      </c>
      <c r="AL100" s="1">
        <f t="shared" si="93"/>
        <v>2.5650942744541614</v>
      </c>
      <c r="AM100" s="1">
        <f t="shared" si="94"/>
        <v>3.3726009777679717</v>
      </c>
      <c r="AN100" s="1">
        <f t="shared" si="111"/>
        <v>8.6244553510469011</v>
      </c>
      <c r="AO100" s="1">
        <f t="shared" si="111"/>
        <v>8.624407386132571</v>
      </c>
      <c r="AP100" s="1">
        <f t="shared" si="111"/>
        <v>8.6246093143200486</v>
      </c>
      <c r="AQ100" s="1">
        <f t="shared" si="111"/>
        <v>8.6237589298066446</v>
      </c>
      <c r="AR100" s="1">
        <f t="shared" si="111"/>
        <v>8.6273351529663582</v>
      </c>
      <c r="AS100" s="1">
        <f t="shared" si="111"/>
        <v>8.6122053957364848</v>
      </c>
      <c r="AT100" s="1">
        <f t="shared" si="111"/>
        <v>8.6747022521191379</v>
      </c>
      <c r="AU100" s="1">
        <f t="shared" si="95"/>
        <v>8.3797247001309714</v>
      </c>
    </row>
    <row r="101" spans="1:47" ht="12.95" customHeight="1">
      <c r="A101" s="64" t="s">
        <v>158</v>
      </c>
      <c r="B101" s="64" t="s">
        <v>133</v>
      </c>
      <c r="C101" s="115">
        <v>56421.088199999998</v>
      </c>
      <c r="D101" s="115" t="s">
        <v>88</v>
      </c>
      <c r="E101" s="1">
        <f t="shared" si="85"/>
        <v>32580.378639629482</v>
      </c>
      <c r="F101" s="105">
        <f t="shared" si="112"/>
        <v>32581</v>
      </c>
      <c r="G101" s="1">
        <f t="shared" si="86"/>
        <v>-0.2155990000028396</v>
      </c>
      <c r="K101" s="1">
        <f t="shared" si="81"/>
        <v>-0.2155990000028396</v>
      </c>
      <c r="O101" s="1">
        <f t="shared" ca="1" si="80"/>
        <v>-0.21789967398743101</v>
      </c>
      <c r="P101" s="1">
        <f t="shared" si="87"/>
        <v>-0.18674075243484153</v>
      </c>
      <c r="Q101" s="271">
        <f t="shared" si="88"/>
        <v>41402.588199999998</v>
      </c>
      <c r="S101" s="2">
        <v>1</v>
      </c>
      <c r="Y101" s="1">
        <f t="shared" si="82"/>
        <v>-0.18466999815276136</v>
      </c>
      <c r="Z101" s="1">
        <f t="shared" si="105"/>
        <v>32581</v>
      </c>
      <c r="AA101" s="1">
        <f t="shared" si="106"/>
        <v>-0.21766975428491978</v>
      </c>
      <c r="AB101" s="1">
        <f t="shared" si="107"/>
        <v>-0.18466999815276136</v>
      </c>
      <c r="AC101" s="1">
        <f t="shared" si="108"/>
        <v>-2.8858247567998069E-2</v>
      </c>
      <c r="AD101" s="1">
        <f t="shared" si="109"/>
        <v>4.2880232967533715E-6</v>
      </c>
      <c r="AE101" s="1">
        <f t="shared" si="110"/>
        <v>4.2880232967533715E-6</v>
      </c>
      <c r="AF101" s="1">
        <f t="shared" si="83"/>
        <v>-2.8858247567998069E-2</v>
      </c>
      <c r="AG101" s="2"/>
      <c r="AH101" s="1">
        <f t="shared" si="89"/>
        <v>-3.0929001850078248E-2</v>
      </c>
      <c r="AI101" s="1">
        <f t="shared" si="90"/>
        <v>0.71408534364077925</v>
      </c>
      <c r="AJ101" s="1">
        <f t="shared" si="91"/>
        <v>-0.20215011784957065</v>
      </c>
      <c r="AK101" s="1">
        <f t="shared" si="92"/>
        <v>0.18589462089876529</v>
      </c>
      <c r="AL101" s="1">
        <f t="shared" si="93"/>
        <v>2.5650942744541614</v>
      </c>
      <c r="AM101" s="1">
        <f t="shared" si="94"/>
        <v>3.3726009777679717</v>
      </c>
      <c r="AN101" s="1">
        <f t="shared" ref="AN101:AT110" si="113">$AU101+$AB$7*SIN(AO101)</f>
        <v>8.6244553510469011</v>
      </c>
      <c r="AO101" s="1">
        <f t="shared" si="113"/>
        <v>8.624407386132571</v>
      </c>
      <c r="AP101" s="1">
        <f t="shared" si="113"/>
        <v>8.6246093143200486</v>
      </c>
      <c r="AQ101" s="1">
        <f t="shared" si="113"/>
        <v>8.6237589298066446</v>
      </c>
      <c r="AR101" s="1">
        <f t="shared" si="113"/>
        <v>8.6273351529663582</v>
      </c>
      <c r="AS101" s="1">
        <f t="shared" si="113"/>
        <v>8.6122053957364848</v>
      </c>
      <c r="AT101" s="1">
        <f t="shared" si="113"/>
        <v>8.6747022521191379</v>
      </c>
      <c r="AU101" s="1">
        <f t="shared" si="95"/>
        <v>8.3797247001309714</v>
      </c>
    </row>
    <row r="102" spans="1:47" ht="12.95" customHeight="1">
      <c r="A102" s="64" t="s">
        <v>158</v>
      </c>
      <c r="B102" s="64" t="s">
        <v>133</v>
      </c>
      <c r="C102" s="115">
        <v>56426.985500000003</v>
      </c>
      <c r="D102" s="115" t="s">
        <v>88</v>
      </c>
      <c r="E102" s="1">
        <f t="shared" si="85"/>
        <v>32597.374769078251</v>
      </c>
      <c r="F102" s="105">
        <f t="shared" si="112"/>
        <v>32598</v>
      </c>
      <c r="G102" s="1">
        <f t="shared" si="86"/>
        <v>-0.21694199999910779</v>
      </c>
      <c r="K102" s="1">
        <f t="shared" si="81"/>
        <v>-0.21694199999910779</v>
      </c>
      <c r="O102" s="1">
        <f t="shared" ca="1" si="80"/>
        <v>-0.21792098858561085</v>
      </c>
      <c r="P102" s="1">
        <f t="shared" si="87"/>
        <v>-0.18686903705450622</v>
      </c>
      <c r="Q102" s="271">
        <f t="shared" si="88"/>
        <v>41408.485500000003</v>
      </c>
      <c r="S102" s="2">
        <v>1</v>
      </c>
      <c r="Y102" s="1">
        <f t="shared" si="82"/>
        <v>-0.18612874056786397</v>
      </c>
      <c r="Z102" s="1">
        <f t="shared" si="105"/>
        <v>32598</v>
      </c>
      <c r="AA102" s="1">
        <f t="shared" si="106"/>
        <v>-0.21768229648575005</v>
      </c>
      <c r="AB102" s="1">
        <f t="shared" si="107"/>
        <v>-0.18612874056786397</v>
      </c>
      <c r="AC102" s="1">
        <f t="shared" si="108"/>
        <v>-3.0072962944601572E-2</v>
      </c>
      <c r="AD102" s="1">
        <f t="shared" si="109"/>
        <v>5.4803888813486746E-7</v>
      </c>
      <c r="AE102" s="1">
        <f t="shared" si="110"/>
        <v>5.4803888813486746E-7</v>
      </c>
      <c r="AF102" s="1">
        <f t="shared" si="83"/>
        <v>-3.0072962944601572E-2</v>
      </c>
      <c r="AG102" s="2"/>
      <c r="AH102" s="1">
        <f t="shared" si="89"/>
        <v>-3.0813259431243828E-2</v>
      </c>
      <c r="AI102" s="1">
        <f t="shared" si="90"/>
        <v>0.71385855331115189</v>
      </c>
      <c r="AJ102" s="1">
        <f t="shared" si="91"/>
        <v>-0.20095403733522404</v>
      </c>
      <c r="AK102" s="1">
        <f t="shared" si="92"/>
        <v>0.18554534024577415</v>
      </c>
      <c r="AL102" s="1">
        <f t="shared" si="93"/>
        <v>2.5663154155545764</v>
      </c>
      <c r="AM102" s="1">
        <f t="shared" si="94"/>
        <v>3.380172036138716</v>
      </c>
      <c r="AN102" s="1">
        <f t="shared" si="113"/>
        <v>8.6260631663925427</v>
      </c>
      <c r="AO102" s="1">
        <f t="shared" si="113"/>
        <v>8.6260147510415983</v>
      </c>
      <c r="AP102" s="1">
        <f t="shared" si="113"/>
        <v>8.6262182386737773</v>
      </c>
      <c r="AQ102" s="1">
        <f t="shared" si="113"/>
        <v>8.6253627024363215</v>
      </c>
      <c r="AR102" s="1">
        <f t="shared" si="113"/>
        <v>8.6289546441409826</v>
      </c>
      <c r="AS102" s="1">
        <f t="shared" si="113"/>
        <v>8.6137835936255804</v>
      </c>
      <c r="AT102" s="1">
        <f t="shared" si="113"/>
        <v>8.6763509943018668</v>
      </c>
      <c r="AU102" s="1">
        <f t="shared" si="95"/>
        <v>8.3817145963902</v>
      </c>
    </row>
    <row r="103" spans="1:47" ht="12.95" customHeight="1">
      <c r="A103" s="64" t="s">
        <v>158</v>
      </c>
      <c r="B103" s="64" t="s">
        <v>133</v>
      </c>
      <c r="C103" s="115">
        <v>56426.986700000001</v>
      </c>
      <c r="D103" s="115" t="s">
        <v>88</v>
      </c>
      <c r="E103" s="1">
        <f t="shared" si="85"/>
        <v>32597.378227500802</v>
      </c>
      <c r="F103" s="105">
        <f t="shared" si="112"/>
        <v>32598</v>
      </c>
      <c r="G103" s="1">
        <f t="shared" si="86"/>
        <v>-0.21574200000031851</v>
      </c>
      <c r="K103" s="1">
        <f t="shared" si="81"/>
        <v>-0.21574200000031851</v>
      </c>
      <c r="O103" s="1">
        <f t="shared" ca="1" si="80"/>
        <v>-0.21792098858561085</v>
      </c>
      <c r="P103" s="1">
        <f t="shared" si="87"/>
        <v>-0.18686903705450622</v>
      </c>
      <c r="Q103" s="271">
        <f t="shared" si="88"/>
        <v>41408.486700000001</v>
      </c>
      <c r="S103" s="2">
        <v>1</v>
      </c>
      <c r="Y103" s="1">
        <f t="shared" si="82"/>
        <v>-0.18492874056907468</v>
      </c>
      <c r="Z103" s="1">
        <f t="shared" si="105"/>
        <v>32598</v>
      </c>
      <c r="AA103" s="1">
        <f t="shared" si="106"/>
        <v>-0.21768229648575005</v>
      </c>
      <c r="AB103" s="1">
        <f t="shared" si="107"/>
        <v>-0.18492874056907468</v>
      </c>
      <c r="AC103" s="1">
        <f t="shared" si="108"/>
        <v>-2.8872962945812292E-2</v>
      </c>
      <c r="AD103" s="1">
        <f t="shared" si="109"/>
        <v>3.7647504513779722E-6</v>
      </c>
      <c r="AE103" s="1">
        <f t="shared" si="110"/>
        <v>3.7647504513779722E-6</v>
      </c>
      <c r="AF103" s="1">
        <f t="shared" si="83"/>
        <v>-2.8872962945812292E-2</v>
      </c>
      <c r="AG103" s="2"/>
      <c r="AH103" s="1">
        <f t="shared" si="89"/>
        <v>-3.0813259431243828E-2</v>
      </c>
      <c r="AI103" s="1">
        <f t="shared" si="90"/>
        <v>0.71385855331115189</v>
      </c>
      <c r="AJ103" s="1">
        <f t="shared" si="91"/>
        <v>-0.20095403733522404</v>
      </c>
      <c r="AK103" s="1">
        <f t="shared" si="92"/>
        <v>0.18554534024577415</v>
      </c>
      <c r="AL103" s="1">
        <f t="shared" si="93"/>
        <v>2.5663154155545764</v>
      </c>
      <c r="AM103" s="1">
        <f t="shared" si="94"/>
        <v>3.380172036138716</v>
      </c>
      <c r="AN103" s="1">
        <f t="shared" si="113"/>
        <v>8.6260631663925427</v>
      </c>
      <c r="AO103" s="1">
        <f t="shared" si="113"/>
        <v>8.6260147510415983</v>
      </c>
      <c r="AP103" s="1">
        <f t="shared" si="113"/>
        <v>8.6262182386737773</v>
      </c>
      <c r="AQ103" s="1">
        <f t="shared" si="113"/>
        <v>8.6253627024363215</v>
      </c>
      <c r="AR103" s="1">
        <f t="shared" si="113"/>
        <v>8.6289546441409826</v>
      </c>
      <c r="AS103" s="1">
        <f t="shared" si="113"/>
        <v>8.6137835936255804</v>
      </c>
      <c r="AT103" s="1">
        <f t="shared" si="113"/>
        <v>8.6763509943018668</v>
      </c>
      <c r="AU103" s="1">
        <f t="shared" si="95"/>
        <v>8.3817145963902</v>
      </c>
    </row>
    <row r="104" spans="1:47" ht="12.95" customHeight="1">
      <c r="A104" s="64" t="s">
        <v>158</v>
      </c>
      <c r="B104" s="64" t="s">
        <v>133</v>
      </c>
      <c r="C104" s="115">
        <v>56426.986799999999</v>
      </c>
      <c r="D104" s="115" t="s">
        <v>88</v>
      </c>
      <c r="E104" s="1">
        <f t="shared" si="85"/>
        <v>32597.378515702672</v>
      </c>
      <c r="F104" s="105">
        <f t="shared" si="112"/>
        <v>32598</v>
      </c>
      <c r="G104" s="1">
        <f t="shared" si="86"/>
        <v>-0.21564200000284472</v>
      </c>
      <c r="K104" s="1">
        <f t="shared" si="81"/>
        <v>-0.21564200000284472</v>
      </c>
      <c r="O104" s="1">
        <f t="shared" ref="O104:O129" ca="1" si="114">+C$11+C$12*$F104</f>
        <v>-0.21792098858561085</v>
      </c>
      <c r="P104" s="1">
        <f t="shared" si="87"/>
        <v>-0.18686903705450622</v>
      </c>
      <c r="Q104" s="271">
        <f t="shared" si="88"/>
        <v>41408.486799999999</v>
      </c>
      <c r="S104" s="2">
        <v>1</v>
      </c>
      <c r="Y104" s="1">
        <f t="shared" si="82"/>
        <v>-0.1848287405716009</v>
      </c>
      <c r="Z104" s="1">
        <f t="shared" si="105"/>
        <v>32598</v>
      </c>
      <c r="AA104" s="1">
        <f t="shared" si="106"/>
        <v>-0.21768229648575005</v>
      </c>
      <c r="AB104" s="1">
        <f t="shared" si="107"/>
        <v>-0.1848287405716009</v>
      </c>
      <c r="AC104" s="1">
        <f t="shared" si="108"/>
        <v>-2.8772962948338504E-2</v>
      </c>
      <c r="AD104" s="1">
        <f t="shared" si="109"/>
        <v>4.1628097381558343E-6</v>
      </c>
      <c r="AE104" s="1">
        <f t="shared" si="110"/>
        <v>4.1628097381558343E-6</v>
      </c>
      <c r="AF104" s="1">
        <f t="shared" si="83"/>
        <v>-2.8772962948338504E-2</v>
      </c>
      <c r="AG104" s="2"/>
      <c r="AH104" s="1">
        <f t="shared" si="89"/>
        <v>-3.0813259431243828E-2</v>
      </c>
      <c r="AI104" s="1">
        <f t="shared" si="90"/>
        <v>0.71385855331115189</v>
      </c>
      <c r="AJ104" s="1">
        <f t="shared" si="91"/>
        <v>-0.20095403733522404</v>
      </c>
      <c r="AK104" s="1">
        <f t="shared" si="92"/>
        <v>0.18554534024577415</v>
      </c>
      <c r="AL104" s="1">
        <f t="shared" si="93"/>
        <v>2.5663154155545764</v>
      </c>
      <c r="AM104" s="1">
        <f t="shared" si="94"/>
        <v>3.380172036138716</v>
      </c>
      <c r="AN104" s="1">
        <f t="shared" si="113"/>
        <v>8.6260631663925427</v>
      </c>
      <c r="AO104" s="1">
        <f t="shared" si="113"/>
        <v>8.6260147510415983</v>
      </c>
      <c r="AP104" s="1">
        <f t="shared" si="113"/>
        <v>8.6262182386737773</v>
      </c>
      <c r="AQ104" s="1">
        <f t="shared" si="113"/>
        <v>8.6253627024363215</v>
      </c>
      <c r="AR104" s="1">
        <f t="shared" si="113"/>
        <v>8.6289546441409826</v>
      </c>
      <c r="AS104" s="1">
        <f t="shared" si="113"/>
        <v>8.6137835936255804</v>
      </c>
      <c r="AT104" s="1">
        <f t="shared" si="113"/>
        <v>8.6763509943018668</v>
      </c>
      <c r="AU104" s="1">
        <f t="shared" si="95"/>
        <v>8.3817145963902</v>
      </c>
    </row>
    <row r="105" spans="1:47" ht="12.95" customHeight="1">
      <c r="A105" s="64" t="s">
        <v>159</v>
      </c>
      <c r="B105" s="64" t="s">
        <v>133</v>
      </c>
      <c r="C105" s="115">
        <v>56455.434999999998</v>
      </c>
      <c r="D105" s="115" t="s">
        <v>160</v>
      </c>
      <c r="E105" s="1">
        <f t="shared" si="85"/>
        <v>32679.366762830017</v>
      </c>
      <c r="F105" s="105">
        <f t="shared" si="112"/>
        <v>32680</v>
      </c>
      <c r="G105" s="1">
        <f t="shared" si="86"/>
        <v>-0.21972000000096159</v>
      </c>
      <c r="K105" s="1">
        <f t="shared" si="81"/>
        <v>-0.21972000000096159</v>
      </c>
      <c r="O105" s="1">
        <f t="shared" ca="1" si="114"/>
        <v>-0.21802380017683123</v>
      </c>
      <c r="P105" s="1">
        <f t="shared" si="87"/>
        <v>-0.18748887533085012</v>
      </c>
      <c r="Q105" s="271">
        <f t="shared" si="88"/>
        <v>41436.934999999998</v>
      </c>
      <c r="S105" s="2">
        <v>1</v>
      </c>
      <c r="Y105" s="1">
        <f t="shared" si="82"/>
        <v>-0.18946562564952041</v>
      </c>
      <c r="Z105" s="1">
        <f t="shared" si="105"/>
        <v>32680</v>
      </c>
      <c r="AA105" s="1">
        <f t="shared" si="106"/>
        <v>-0.21774324968229131</v>
      </c>
      <c r="AB105" s="1">
        <f t="shared" si="107"/>
        <v>-0.18946562564952041</v>
      </c>
      <c r="AC105" s="1">
        <f t="shared" si="108"/>
        <v>-3.2231124670111466E-2</v>
      </c>
      <c r="AD105" s="1">
        <f t="shared" si="109"/>
        <v>3.9075418223630694E-6</v>
      </c>
      <c r="AE105" s="1">
        <f t="shared" si="110"/>
        <v>3.9075418223630694E-6</v>
      </c>
      <c r="AF105" s="1">
        <f t="shared" si="83"/>
        <v>-3.2231124670111466E-2</v>
      </c>
      <c r="AG105" s="2"/>
      <c r="AH105" s="1">
        <f t="shared" si="89"/>
        <v>-3.0254374351441172E-2</v>
      </c>
      <c r="AI105" s="1">
        <f t="shared" si="90"/>
        <v>0.7127726143302151</v>
      </c>
      <c r="AJ105" s="1">
        <f t="shared" si="91"/>
        <v>-0.19519115683837063</v>
      </c>
      <c r="AK105" s="1">
        <f t="shared" si="92"/>
        <v>0.18385980996783283</v>
      </c>
      <c r="AL105" s="1">
        <f t="shared" si="93"/>
        <v>2.5721947913681729</v>
      </c>
      <c r="AM105" s="1">
        <f t="shared" si="94"/>
        <v>3.4170660223431302</v>
      </c>
      <c r="AN105" s="1">
        <f t="shared" si="113"/>
        <v>8.6338113792019051</v>
      </c>
      <c r="AO105" s="1">
        <f t="shared" si="113"/>
        <v>8.6337607619310575</v>
      </c>
      <c r="AP105" s="1">
        <f t="shared" si="113"/>
        <v>8.6339718307746161</v>
      </c>
      <c r="AQ105" s="1">
        <f t="shared" si="113"/>
        <v>8.6330913972708974</v>
      </c>
      <c r="AR105" s="1">
        <f t="shared" si="113"/>
        <v>8.6367587929694594</v>
      </c>
      <c r="AS105" s="1">
        <f t="shared" si="113"/>
        <v>8.6213913561519533</v>
      </c>
      <c r="AT105" s="1">
        <f t="shared" si="113"/>
        <v>8.6842873892089596</v>
      </c>
      <c r="AU105" s="1">
        <f t="shared" si="95"/>
        <v>8.3913129195229601</v>
      </c>
    </row>
    <row r="106" spans="1:47" ht="12.95" customHeight="1">
      <c r="A106" s="64" t="s">
        <v>159</v>
      </c>
      <c r="B106" s="64" t="s">
        <v>133</v>
      </c>
      <c r="C106" s="115">
        <v>56456.478999999999</v>
      </c>
      <c r="D106" s="115" t="s">
        <v>160</v>
      </c>
      <c r="E106" s="1">
        <f t="shared" si="85"/>
        <v>32682.375590453597</v>
      </c>
      <c r="F106" s="105">
        <f t="shared" si="112"/>
        <v>32683</v>
      </c>
      <c r="G106" s="1">
        <f t="shared" si="86"/>
        <v>-0.21665700000448851</v>
      </c>
      <c r="K106" s="1">
        <f t="shared" si="81"/>
        <v>-0.21665700000448851</v>
      </c>
      <c r="O106" s="1">
        <f t="shared" ca="1" si="114"/>
        <v>-0.21802756157651004</v>
      </c>
      <c r="P106" s="1">
        <f t="shared" si="87"/>
        <v>-0.18751158543757029</v>
      </c>
      <c r="Q106" s="271">
        <f t="shared" si="88"/>
        <v>41437.978999999999</v>
      </c>
      <c r="S106" s="2">
        <v>1</v>
      </c>
      <c r="Y106" s="1">
        <f t="shared" si="82"/>
        <v>-0.18642309120772466</v>
      </c>
      <c r="Z106" s="1">
        <f t="shared" si="105"/>
        <v>32683</v>
      </c>
      <c r="AA106" s="1">
        <f t="shared" si="106"/>
        <v>-0.21774549423433415</v>
      </c>
      <c r="AB106" s="1">
        <f t="shared" si="107"/>
        <v>-0.18642309120772466</v>
      </c>
      <c r="AC106" s="1">
        <f t="shared" si="108"/>
        <v>-2.9145414566918215E-2</v>
      </c>
      <c r="AD106" s="1">
        <f t="shared" si="109"/>
        <v>1.1848196884072485E-6</v>
      </c>
      <c r="AE106" s="1">
        <f t="shared" si="110"/>
        <v>1.1848196884072485E-6</v>
      </c>
      <c r="AF106" s="1">
        <f t="shared" si="83"/>
        <v>-2.9145414566918215E-2</v>
      </c>
      <c r="AG106" s="2"/>
      <c r="AH106" s="1">
        <f t="shared" si="89"/>
        <v>-3.0233908796763843E-2</v>
      </c>
      <c r="AI106" s="1">
        <f t="shared" si="90"/>
        <v>0.71273313508892933</v>
      </c>
      <c r="AJ106" s="1">
        <f t="shared" si="91"/>
        <v>-0.19498052249331557</v>
      </c>
      <c r="AK106" s="1">
        <f t="shared" si="92"/>
        <v>0.18379812056784389</v>
      </c>
      <c r="AL106" s="1">
        <f t="shared" si="93"/>
        <v>2.57240955208924</v>
      </c>
      <c r="AM106" s="1">
        <f t="shared" si="94"/>
        <v>3.4184277119684285</v>
      </c>
      <c r="AN106" s="1">
        <f t="shared" si="113"/>
        <v>8.6340946275077997</v>
      </c>
      <c r="AO106" s="1">
        <f t="shared" si="113"/>
        <v>8.634043928772229</v>
      </c>
      <c r="AP106" s="1">
        <f t="shared" si="113"/>
        <v>8.6342552767836622</v>
      </c>
      <c r="AQ106" s="1">
        <f t="shared" si="113"/>
        <v>8.6333739310952975</v>
      </c>
      <c r="AR106" s="1">
        <f t="shared" si="113"/>
        <v>8.637044075289527</v>
      </c>
      <c r="AS106" s="1">
        <f t="shared" si="113"/>
        <v>8.6216695424759067</v>
      </c>
      <c r="AT106" s="1">
        <f t="shared" si="113"/>
        <v>8.6845772323808674</v>
      </c>
      <c r="AU106" s="1">
        <f t="shared" si="95"/>
        <v>8.3916640776863538</v>
      </c>
    </row>
    <row r="107" spans="1:47" ht="12.95" customHeight="1">
      <c r="A107" s="115" t="s">
        <v>161</v>
      </c>
      <c r="B107" s="114" t="s">
        <v>133</v>
      </c>
      <c r="C107" s="124">
        <v>56805.540390000002</v>
      </c>
      <c r="D107" s="115">
        <v>4.0000000000000002E-4</v>
      </c>
      <c r="E107" s="1">
        <f t="shared" si="85"/>
        <v>33688.377077575307</v>
      </c>
      <c r="F107" s="105">
        <f t="shared" si="112"/>
        <v>33689</v>
      </c>
      <c r="G107" s="1">
        <f t="shared" si="86"/>
        <v>-0.21614099999715108</v>
      </c>
      <c r="K107" s="1">
        <f t="shared" si="81"/>
        <v>-0.21614099999715108</v>
      </c>
      <c r="O107" s="1">
        <f t="shared" ca="1" si="114"/>
        <v>-0.21928888426879922</v>
      </c>
      <c r="P107" s="1">
        <f t="shared" si="87"/>
        <v>-0.19525878572002262</v>
      </c>
      <c r="Q107" s="271">
        <f t="shared" si="88"/>
        <v>41787.040390000002</v>
      </c>
      <c r="S107" s="2">
        <v>1</v>
      </c>
      <c r="Y107" s="1">
        <f t="shared" si="82"/>
        <v>-0.19283338618252721</v>
      </c>
      <c r="Z107" s="1">
        <f t="shared" si="105"/>
        <v>33689</v>
      </c>
      <c r="AA107" s="1">
        <f t="shared" si="106"/>
        <v>-0.21856639953464649</v>
      </c>
      <c r="AB107" s="1">
        <f t="shared" si="107"/>
        <v>-0.19283338618252721</v>
      </c>
      <c r="AC107" s="1">
        <f t="shared" si="108"/>
        <v>-2.0882214277128469E-2</v>
      </c>
      <c r="AD107" s="1">
        <f t="shared" si="109"/>
        <v>5.8825629164829197E-6</v>
      </c>
      <c r="AE107" s="1">
        <f t="shared" si="110"/>
        <v>5.8825629164829197E-6</v>
      </c>
      <c r="AF107" s="1">
        <f t="shared" si="83"/>
        <v>-2.0882214277128469E-2</v>
      </c>
      <c r="AG107" s="2"/>
      <c r="AH107" s="1">
        <f t="shared" si="89"/>
        <v>-2.3307613814623863E-2</v>
      </c>
      <c r="AI107" s="1">
        <f t="shared" si="90"/>
        <v>0.70045916291586152</v>
      </c>
      <c r="AJ107" s="1">
        <f t="shared" si="91"/>
        <v>-0.12515992247525648</v>
      </c>
      <c r="AK107" s="1">
        <f t="shared" si="92"/>
        <v>0.16303155436614289</v>
      </c>
      <c r="AL107" s="1">
        <f t="shared" si="93"/>
        <v>2.6431581240525075</v>
      </c>
      <c r="AM107" s="1">
        <f t="shared" si="94"/>
        <v>3.9291446580412965</v>
      </c>
      <c r="AN107" s="1">
        <f t="shared" si="113"/>
        <v>8.72823676333973</v>
      </c>
      <c r="AO107" s="1">
        <f t="shared" si="113"/>
        <v>8.7281557678098967</v>
      </c>
      <c r="AP107" s="1">
        <f t="shared" si="113"/>
        <v>8.72846537018326</v>
      </c>
      <c r="AQ107" s="1">
        <f t="shared" si="113"/>
        <v>8.7272814937697269</v>
      </c>
      <c r="AR107" s="1">
        <f t="shared" si="113"/>
        <v>8.7318021694169285</v>
      </c>
      <c r="AS107" s="1">
        <f t="shared" si="113"/>
        <v>8.7144463316411187</v>
      </c>
      <c r="AT107" s="1">
        <f t="shared" si="113"/>
        <v>8.779784293354254</v>
      </c>
      <c r="AU107" s="1">
        <f t="shared" si="95"/>
        <v>8.5094191151443646</v>
      </c>
    </row>
    <row r="108" spans="1:47" ht="12.95" customHeight="1">
      <c r="A108" s="115" t="s">
        <v>161</v>
      </c>
      <c r="B108" s="114" t="s">
        <v>133</v>
      </c>
      <c r="C108" s="124">
        <v>56805.54088</v>
      </c>
      <c r="D108" s="115">
        <v>5.0000000000000001E-4</v>
      </c>
      <c r="E108" s="1">
        <f t="shared" si="85"/>
        <v>33688.378489764509</v>
      </c>
      <c r="F108" s="105">
        <f t="shared" si="112"/>
        <v>33689</v>
      </c>
      <c r="G108" s="1">
        <f t="shared" si="86"/>
        <v>-0.21565099999861559</v>
      </c>
      <c r="K108" s="1">
        <f t="shared" ref="K108:K129" si="115">+G108</f>
        <v>-0.21565099999861559</v>
      </c>
      <c r="O108" s="1">
        <f t="shared" ca="1" si="114"/>
        <v>-0.21928888426879922</v>
      </c>
      <c r="P108" s="1">
        <f t="shared" si="87"/>
        <v>-0.19525878572002262</v>
      </c>
      <c r="Q108" s="271">
        <f t="shared" si="88"/>
        <v>41787.04088</v>
      </c>
      <c r="S108" s="2">
        <v>1</v>
      </c>
      <c r="Y108" s="1">
        <f t="shared" ref="Y108:Y129" si="116">AB108</f>
        <v>-0.19234338618399172</v>
      </c>
      <c r="Z108" s="1">
        <f t="shared" si="105"/>
        <v>33689</v>
      </c>
      <c r="AA108" s="1">
        <f t="shared" si="106"/>
        <v>-0.21856639953464649</v>
      </c>
      <c r="AB108" s="1">
        <f t="shared" si="107"/>
        <v>-0.19234338618399172</v>
      </c>
      <c r="AC108" s="1">
        <f t="shared" si="108"/>
        <v>-2.0392214278592974E-2</v>
      </c>
      <c r="AD108" s="1">
        <f t="shared" si="109"/>
        <v>8.4995544546891833E-6</v>
      </c>
      <c r="AE108" s="1">
        <f t="shared" si="110"/>
        <v>8.4995544546891833E-6</v>
      </c>
      <c r="AF108" s="1">
        <f t="shared" si="83"/>
        <v>-2.0392214278592974E-2</v>
      </c>
      <c r="AG108" s="2"/>
      <c r="AH108" s="1">
        <f t="shared" si="89"/>
        <v>-2.3307613814623863E-2</v>
      </c>
      <c r="AI108" s="1">
        <f t="shared" si="90"/>
        <v>0.70045916291586152</v>
      </c>
      <c r="AJ108" s="1">
        <f t="shared" si="91"/>
        <v>-0.12515992247525648</v>
      </c>
      <c r="AK108" s="1">
        <f t="shared" si="92"/>
        <v>0.16303155436614289</v>
      </c>
      <c r="AL108" s="1">
        <f t="shared" si="93"/>
        <v>2.6431581240525075</v>
      </c>
      <c r="AM108" s="1">
        <f t="shared" si="94"/>
        <v>3.9291446580412965</v>
      </c>
      <c r="AN108" s="1">
        <f t="shared" si="113"/>
        <v>8.72823676333973</v>
      </c>
      <c r="AO108" s="1">
        <f t="shared" si="113"/>
        <v>8.7281557678098967</v>
      </c>
      <c r="AP108" s="1">
        <f t="shared" si="113"/>
        <v>8.72846537018326</v>
      </c>
      <c r="AQ108" s="1">
        <f t="shared" si="113"/>
        <v>8.7272814937697269</v>
      </c>
      <c r="AR108" s="1">
        <f t="shared" si="113"/>
        <v>8.7318021694169285</v>
      </c>
      <c r="AS108" s="1">
        <f t="shared" si="113"/>
        <v>8.7144463316411187</v>
      </c>
      <c r="AT108" s="1">
        <f t="shared" si="113"/>
        <v>8.779784293354254</v>
      </c>
      <c r="AU108" s="1">
        <f t="shared" si="95"/>
        <v>8.5094191151443646</v>
      </c>
    </row>
    <row r="109" spans="1:47" ht="12.95" customHeight="1">
      <c r="A109" s="115" t="s">
        <v>161</v>
      </c>
      <c r="B109" s="114" t="s">
        <v>133</v>
      </c>
      <c r="C109" s="124">
        <v>56805.541019999997</v>
      </c>
      <c r="D109" s="115">
        <v>2.9999999999999997E-4</v>
      </c>
      <c r="E109" s="1">
        <f t="shared" si="85"/>
        <v>33688.378893247129</v>
      </c>
      <c r="F109" s="105">
        <f t="shared" si="112"/>
        <v>33689</v>
      </c>
      <c r="G109" s="1">
        <f t="shared" si="86"/>
        <v>-0.21551100000215229</v>
      </c>
      <c r="K109" s="1">
        <f t="shared" si="115"/>
        <v>-0.21551100000215229</v>
      </c>
      <c r="O109" s="1">
        <f t="shared" ca="1" si="114"/>
        <v>-0.21928888426879922</v>
      </c>
      <c r="P109" s="1">
        <f t="shared" si="87"/>
        <v>-0.19525878572002262</v>
      </c>
      <c r="Q109" s="271">
        <f t="shared" si="88"/>
        <v>41787.041019999997</v>
      </c>
      <c r="S109" s="2">
        <v>1</v>
      </c>
      <c r="Y109" s="1">
        <f t="shared" si="116"/>
        <v>-0.19220338618752841</v>
      </c>
      <c r="Z109" s="1">
        <f t="shared" si="105"/>
        <v>33689</v>
      </c>
      <c r="AA109" s="1">
        <f t="shared" si="106"/>
        <v>-0.21856639953464649</v>
      </c>
      <c r="AB109" s="1">
        <f t="shared" si="107"/>
        <v>-0.19220338618752841</v>
      </c>
      <c r="AC109" s="1">
        <f t="shared" si="108"/>
        <v>-2.0252214282129671E-2</v>
      </c>
      <c r="AD109" s="1">
        <f t="shared" si="109"/>
        <v>9.3354663031657864E-6</v>
      </c>
      <c r="AE109" s="1">
        <f t="shared" si="110"/>
        <v>9.3354663031657864E-6</v>
      </c>
      <c r="AF109" s="1">
        <f t="shared" ref="AF109:AF129" si="117">IF(S109&lt;&gt;0,G109-P109,-9999)</f>
        <v>-2.0252214282129671E-2</v>
      </c>
      <c r="AG109" s="2"/>
      <c r="AH109" s="1">
        <f t="shared" si="89"/>
        <v>-2.3307613814623863E-2</v>
      </c>
      <c r="AI109" s="1">
        <f t="shared" si="90"/>
        <v>0.70045916291586152</v>
      </c>
      <c r="AJ109" s="1">
        <f t="shared" si="91"/>
        <v>-0.12515992247525648</v>
      </c>
      <c r="AK109" s="1">
        <f t="shared" si="92"/>
        <v>0.16303155436614289</v>
      </c>
      <c r="AL109" s="1">
        <f t="shared" si="93"/>
        <v>2.6431581240525075</v>
      </c>
      <c r="AM109" s="1">
        <f t="shared" si="94"/>
        <v>3.9291446580412965</v>
      </c>
      <c r="AN109" s="1">
        <f t="shared" si="113"/>
        <v>8.72823676333973</v>
      </c>
      <c r="AO109" s="1">
        <f t="shared" si="113"/>
        <v>8.7281557678098967</v>
      </c>
      <c r="AP109" s="1">
        <f t="shared" si="113"/>
        <v>8.72846537018326</v>
      </c>
      <c r="AQ109" s="1">
        <f t="shared" si="113"/>
        <v>8.7272814937697269</v>
      </c>
      <c r="AR109" s="1">
        <f t="shared" si="113"/>
        <v>8.7318021694169285</v>
      </c>
      <c r="AS109" s="1">
        <f t="shared" si="113"/>
        <v>8.7144463316411187</v>
      </c>
      <c r="AT109" s="1">
        <f t="shared" si="113"/>
        <v>8.779784293354254</v>
      </c>
      <c r="AU109" s="1">
        <f t="shared" si="95"/>
        <v>8.5094191151443646</v>
      </c>
    </row>
    <row r="110" spans="1:47" ht="12.95" customHeight="1">
      <c r="A110" s="115" t="s">
        <v>161</v>
      </c>
      <c r="B110" s="114" t="s">
        <v>133</v>
      </c>
      <c r="C110" s="124">
        <v>56805.542950000003</v>
      </c>
      <c r="D110" s="115">
        <v>4.0000000000000002E-4</v>
      </c>
      <c r="E110" s="1">
        <f t="shared" si="85"/>
        <v>33688.384455543426</v>
      </c>
      <c r="F110" s="105">
        <f t="shared" si="112"/>
        <v>33689</v>
      </c>
      <c r="G110" s="1">
        <f t="shared" si="86"/>
        <v>-0.21358099999633851</v>
      </c>
      <c r="K110" s="1">
        <f t="shared" si="115"/>
        <v>-0.21358099999633851</v>
      </c>
      <c r="O110" s="1">
        <f t="shared" ca="1" si="114"/>
        <v>-0.21928888426879922</v>
      </c>
      <c r="P110" s="1">
        <f t="shared" si="87"/>
        <v>-0.19525878572002262</v>
      </c>
      <c r="Q110" s="271">
        <f t="shared" si="88"/>
        <v>41787.042950000003</v>
      </c>
      <c r="S110" s="2">
        <v>1</v>
      </c>
      <c r="Y110" s="1">
        <f t="shared" si="116"/>
        <v>-0.19027338618171463</v>
      </c>
      <c r="Z110" s="1">
        <f t="shared" si="105"/>
        <v>33689</v>
      </c>
      <c r="AA110" s="1">
        <f t="shared" si="106"/>
        <v>-0.21856639953464649</v>
      </c>
      <c r="AB110" s="1">
        <f t="shared" si="107"/>
        <v>-0.19027338618171463</v>
      </c>
      <c r="AC110" s="1">
        <f t="shared" si="108"/>
        <v>-1.832221427631589E-2</v>
      </c>
      <c r="AD110" s="1">
        <f t="shared" si="109"/>
        <v>2.4854208556561452E-5</v>
      </c>
      <c r="AE110" s="1">
        <f t="shared" si="110"/>
        <v>2.4854208556561452E-5</v>
      </c>
      <c r="AF110" s="1">
        <f t="shared" si="117"/>
        <v>-1.832221427631589E-2</v>
      </c>
      <c r="AG110" s="2"/>
      <c r="AH110" s="1">
        <f t="shared" si="89"/>
        <v>-2.3307613814623863E-2</v>
      </c>
      <c r="AI110" s="1">
        <f t="shared" si="90"/>
        <v>0.70045916291586152</v>
      </c>
      <c r="AJ110" s="1">
        <f t="shared" si="91"/>
        <v>-0.12515992247525648</v>
      </c>
      <c r="AK110" s="1">
        <f t="shared" si="92"/>
        <v>0.16303155436614289</v>
      </c>
      <c r="AL110" s="1">
        <f t="shared" si="93"/>
        <v>2.6431581240525075</v>
      </c>
      <c r="AM110" s="1">
        <f t="shared" si="94"/>
        <v>3.9291446580412965</v>
      </c>
      <c r="AN110" s="1">
        <f t="shared" si="113"/>
        <v>8.72823676333973</v>
      </c>
      <c r="AO110" s="1">
        <f t="shared" si="113"/>
        <v>8.7281557678098967</v>
      </c>
      <c r="AP110" s="1">
        <f t="shared" si="113"/>
        <v>8.72846537018326</v>
      </c>
      <c r="AQ110" s="1">
        <f t="shared" si="113"/>
        <v>8.7272814937697269</v>
      </c>
      <c r="AR110" s="1">
        <f t="shared" si="113"/>
        <v>8.7318021694169285</v>
      </c>
      <c r="AS110" s="1">
        <f t="shared" si="113"/>
        <v>8.7144463316411187</v>
      </c>
      <c r="AT110" s="1">
        <f t="shared" si="113"/>
        <v>8.779784293354254</v>
      </c>
      <c r="AU110" s="1">
        <f t="shared" si="95"/>
        <v>8.5094191151443646</v>
      </c>
    </row>
    <row r="111" spans="1:47" ht="12.95" customHeight="1">
      <c r="A111" s="125" t="s">
        <v>162</v>
      </c>
      <c r="B111" s="126" t="s">
        <v>126</v>
      </c>
      <c r="C111" s="127">
        <v>57140.026200000197</v>
      </c>
      <c r="D111" s="115">
        <v>5.0000000000000001E-4</v>
      </c>
      <c r="E111" s="1">
        <f t="shared" si="85"/>
        <v>34652.371469167287</v>
      </c>
      <c r="F111" s="105">
        <f t="shared" si="112"/>
        <v>34653</v>
      </c>
      <c r="G111" s="1">
        <f t="shared" si="86"/>
        <v>-0.21808699980465462</v>
      </c>
      <c r="K111" s="1">
        <f t="shared" si="115"/>
        <v>-0.21808699980465462</v>
      </c>
      <c r="O111" s="1">
        <f t="shared" ca="1" si="114"/>
        <v>-0.22049754736558527</v>
      </c>
      <c r="P111" s="1">
        <f t="shared" si="87"/>
        <v>-0.20292902702608806</v>
      </c>
      <c r="Q111" s="271">
        <f t="shared" si="88"/>
        <v>42121.526200000197</v>
      </c>
      <c r="S111" s="2">
        <v>1</v>
      </c>
      <c r="Y111" s="1">
        <f t="shared" si="116"/>
        <v>-0.2015021911084483</v>
      </c>
      <c r="Z111" s="1">
        <f t="shared" si="105"/>
        <v>34653</v>
      </c>
      <c r="AA111" s="1">
        <f t="shared" si="106"/>
        <v>-0.21951383572229438</v>
      </c>
      <c r="AB111" s="1">
        <f t="shared" si="107"/>
        <v>-0.2015021911084483</v>
      </c>
      <c r="AC111" s="1">
        <f t="shared" si="108"/>
        <v>-1.5157972778566564E-2</v>
      </c>
      <c r="AD111" s="1">
        <f t="shared" si="109"/>
        <v>2.0358607358668877E-6</v>
      </c>
      <c r="AE111" s="1">
        <f t="shared" si="110"/>
        <v>2.0358607358668877E-6</v>
      </c>
      <c r="AF111" s="1">
        <f t="shared" si="117"/>
        <v>-1.5157972778566564E-2</v>
      </c>
      <c r="AG111" s="2"/>
      <c r="AH111" s="1">
        <f t="shared" si="89"/>
        <v>-1.6584808696206318E-2</v>
      </c>
      <c r="AI111" s="1">
        <f t="shared" si="90"/>
        <v>0.690405643125373</v>
      </c>
      <c r="AJ111" s="1">
        <f t="shared" si="91"/>
        <v>-5.9779223409812995E-2</v>
      </c>
      <c r="AK111" s="1">
        <f t="shared" si="92"/>
        <v>0.1430221486046587</v>
      </c>
      <c r="AL111" s="1">
        <f t="shared" si="93"/>
        <v>2.7088322587127798</v>
      </c>
      <c r="AM111" s="1">
        <f t="shared" si="94"/>
        <v>4.5491421228669431</v>
      </c>
      <c r="AN111" s="1">
        <f t="shared" ref="AN111:AT120" si="118">$AU111+$AB$7*SIN(AO111)</f>
        <v>8.817027333940354</v>
      </c>
      <c r="AO111" s="1">
        <f t="shared" si="118"/>
        <v>8.8169147157361571</v>
      </c>
      <c r="AP111" s="1">
        <f t="shared" si="118"/>
        <v>8.8173169471781385</v>
      </c>
      <c r="AQ111" s="1">
        <f t="shared" si="118"/>
        <v>8.8158798046521056</v>
      </c>
      <c r="AR111" s="1">
        <f t="shared" si="118"/>
        <v>8.8210080309403338</v>
      </c>
      <c r="AS111" s="1">
        <f t="shared" si="118"/>
        <v>8.8026235853232642</v>
      </c>
      <c r="AT111" s="1">
        <f t="shared" si="118"/>
        <v>8.8674985384350187</v>
      </c>
      <c r="AU111" s="1">
        <f t="shared" si="95"/>
        <v>8.6222579383148616</v>
      </c>
    </row>
    <row r="112" spans="1:47" ht="12.95" customHeight="1">
      <c r="A112" s="128" t="s">
        <v>163</v>
      </c>
      <c r="B112" s="129" t="s">
        <v>126</v>
      </c>
      <c r="C112" s="128">
        <v>57187.7353</v>
      </c>
      <c r="D112" s="128">
        <v>1E-4</v>
      </c>
      <c r="E112" s="1">
        <f t="shared" si="85"/>
        <v>34789.869992132088</v>
      </c>
      <c r="F112" s="105">
        <f t="shared" si="112"/>
        <v>34790.5</v>
      </c>
      <c r="G112" s="1">
        <f t="shared" si="86"/>
        <v>-0.21859950000362005</v>
      </c>
      <c r="K112" s="1">
        <f t="shared" si="115"/>
        <v>-0.21859950000362005</v>
      </c>
      <c r="O112" s="1">
        <f t="shared" ca="1" si="114"/>
        <v>-0.22066994485086336</v>
      </c>
      <c r="P112" s="1">
        <f t="shared" si="87"/>
        <v>-0.20404272838257237</v>
      </c>
      <c r="Q112" s="271">
        <f t="shared" si="88"/>
        <v>42169.2353</v>
      </c>
      <c r="S112" s="2">
        <v>1</v>
      </c>
      <c r="Y112" s="1">
        <f t="shared" si="116"/>
        <v>-0.20297773943048122</v>
      </c>
      <c r="Z112" s="1">
        <f t="shared" si="105"/>
        <v>34790.5</v>
      </c>
      <c r="AA112" s="1">
        <f t="shared" si="106"/>
        <v>-0.2196644889557112</v>
      </c>
      <c r="AB112" s="1">
        <f t="shared" si="107"/>
        <v>-0.20297773943048122</v>
      </c>
      <c r="AC112" s="1">
        <f t="shared" si="108"/>
        <v>-1.4556771621047682E-2</v>
      </c>
      <c r="AD112" s="1">
        <f t="shared" si="109"/>
        <v>1.1342014680761948E-6</v>
      </c>
      <c r="AE112" s="1">
        <f t="shared" si="110"/>
        <v>1.1342014680761948E-6</v>
      </c>
      <c r="AF112" s="1">
        <f t="shared" si="117"/>
        <v>-1.4556771621047682E-2</v>
      </c>
      <c r="AG112" s="2"/>
      <c r="AH112" s="1">
        <f t="shared" si="89"/>
        <v>-1.5621760573138839E-2</v>
      </c>
      <c r="AI112" s="1">
        <f t="shared" si="90"/>
        <v>0.68910038298063325</v>
      </c>
      <c r="AJ112" s="1">
        <f t="shared" si="91"/>
        <v>-5.0574915107287836E-2</v>
      </c>
      <c r="AK112" s="1">
        <f t="shared" si="92"/>
        <v>0.14016215229982065</v>
      </c>
      <c r="AL112" s="1">
        <f t="shared" si="93"/>
        <v>2.7180506433286715</v>
      </c>
      <c r="AM112" s="1">
        <f t="shared" si="94"/>
        <v>4.6512794657332188</v>
      </c>
      <c r="AN112" s="1">
        <f t="shared" si="118"/>
        <v>8.8295909360894687</v>
      </c>
      <c r="AO112" s="1">
        <f t="shared" si="118"/>
        <v>8.8294739183351201</v>
      </c>
      <c r="AP112" s="1">
        <f t="shared" si="118"/>
        <v>8.8298882753460131</v>
      </c>
      <c r="AQ112" s="1">
        <f t="shared" si="118"/>
        <v>8.8284205236296387</v>
      </c>
      <c r="AR112" s="1">
        <f t="shared" si="118"/>
        <v>8.8336131117429453</v>
      </c>
      <c r="AS112" s="1">
        <f t="shared" si="118"/>
        <v>8.8151596214107659</v>
      </c>
      <c r="AT112" s="1">
        <f t="shared" si="118"/>
        <v>8.8797475037089644</v>
      </c>
      <c r="AU112" s="1">
        <f t="shared" si="95"/>
        <v>8.6383526874704053</v>
      </c>
    </row>
    <row r="113" spans="1:47" ht="12.95" customHeight="1">
      <c r="A113" s="128" t="s">
        <v>164</v>
      </c>
      <c r="B113" s="129" t="s">
        <v>126</v>
      </c>
      <c r="C113" s="128">
        <v>57543.732000000004</v>
      </c>
      <c r="D113" s="128">
        <v>2.0000000000000001E-4</v>
      </c>
      <c r="E113" s="1">
        <f t="shared" si="85"/>
        <v>35815.859173033532</v>
      </c>
      <c r="F113" s="105">
        <f t="shared" si="112"/>
        <v>35816.5</v>
      </c>
      <c r="G113" s="1">
        <f t="shared" si="86"/>
        <v>-0.22235349999391474</v>
      </c>
      <c r="K113" s="1">
        <f t="shared" si="115"/>
        <v>-0.22235349999391474</v>
      </c>
      <c r="O113" s="1">
        <f t="shared" ca="1" si="114"/>
        <v>-0.22195634354101118</v>
      </c>
      <c r="P113" s="1">
        <f t="shared" si="87"/>
        <v>-0.21250790310489387</v>
      </c>
      <c r="Q113" s="271">
        <f t="shared" si="88"/>
        <v>42525.232000000004</v>
      </c>
      <c r="S113" s="2">
        <v>1</v>
      </c>
      <c r="Y113" s="1">
        <f t="shared" si="116"/>
        <v>-0.21393043306652021</v>
      </c>
      <c r="Z113" s="1">
        <f t="shared" si="105"/>
        <v>35816.5</v>
      </c>
      <c r="AA113" s="1">
        <f t="shared" si="106"/>
        <v>-0.2209309700322884</v>
      </c>
      <c r="AB113" s="1">
        <f t="shared" si="107"/>
        <v>-0.21393043306652021</v>
      </c>
      <c r="AC113" s="1">
        <f t="shared" si="108"/>
        <v>-9.8455968890208689E-3</v>
      </c>
      <c r="AD113" s="1">
        <f t="shared" si="109"/>
        <v>2.023591491724636E-6</v>
      </c>
      <c r="AE113" s="1">
        <f t="shared" si="110"/>
        <v>2.023591491724636E-6</v>
      </c>
      <c r="AF113" s="1">
        <f t="shared" si="117"/>
        <v>-9.8455968890208689E-3</v>
      </c>
      <c r="AG113" s="2"/>
      <c r="AH113" s="1">
        <f t="shared" si="89"/>
        <v>-8.4230669273945395E-3</v>
      </c>
      <c r="AI113" s="1">
        <f t="shared" si="90"/>
        <v>0.6803240087217286</v>
      </c>
      <c r="AJ113" s="1">
        <f t="shared" si="91"/>
        <v>1.7160256887467293E-2</v>
      </c>
      <c r="AK113" s="1">
        <f t="shared" si="92"/>
        <v>0.11879083045572832</v>
      </c>
      <c r="AL113" s="1">
        <f t="shared" si="93"/>
        <v>2.7858082427707132</v>
      </c>
      <c r="AM113" s="1">
        <f t="shared" si="94"/>
        <v>5.5619588868037262</v>
      </c>
      <c r="AN113" s="1">
        <f t="shared" si="118"/>
        <v>8.9226339766815137</v>
      </c>
      <c r="AO113" s="1">
        <f t="shared" si="118"/>
        <v>8.9224880053383018</v>
      </c>
      <c r="AP113" s="1">
        <f t="shared" si="118"/>
        <v>8.9229762852526981</v>
      </c>
      <c r="AQ113" s="1">
        <f t="shared" si="118"/>
        <v>8.9213424554725442</v>
      </c>
      <c r="AR113" s="1">
        <f t="shared" si="118"/>
        <v>8.9268036722597515</v>
      </c>
      <c r="AS113" s="1">
        <f t="shared" si="118"/>
        <v>8.9084840220330364</v>
      </c>
      <c r="AT113" s="1">
        <f t="shared" si="118"/>
        <v>8.9692432732066116</v>
      </c>
      <c r="AU113" s="1">
        <f t="shared" si="95"/>
        <v>8.7584487793510384</v>
      </c>
    </row>
    <row r="114" spans="1:47" ht="12.95" customHeight="1">
      <c r="A114" s="130" t="s">
        <v>165</v>
      </c>
      <c r="B114" s="131" t="s">
        <v>133</v>
      </c>
      <c r="C114" s="132">
        <v>57874.055099999998</v>
      </c>
      <c r="D114" s="133" t="s">
        <v>166</v>
      </c>
      <c r="E114" s="1">
        <f t="shared" si="85"/>
        <v>36767.856556160448</v>
      </c>
      <c r="F114" s="105">
        <f t="shared" si="112"/>
        <v>36768.5</v>
      </c>
      <c r="G114" s="1">
        <f t="shared" si="86"/>
        <v>-0.22326150000299094</v>
      </c>
      <c r="K114" s="1">
        <f t="shared" si="115"/>
        <v>-0.22326150000299094</v>
      </c>
      <c r="O114" s="1">
        <f t="shared" ca="1" si="114"/>
        <v>-0.22314996103908202</v>
      </c>
      <c r="P114" s="1">
        <f t="shared" si="87"/>
        <v>-0.22060693218292529</v>
      </c>
      <c r="Q114" s="271">
        <f t="shared" si="88"/>
        <v>42855.555099999998</v>
      </c>
      <c r="S114" s="2">
        <v>1</v>
      </c>
      <c r="Y114" s="1">
        <f t="shared" si="116"/>
        <v>-0.22150814896939958</v>
      </c>
      <c r="Z114" s="1">
        <f t="shared" si="105"/>
        <v>36768.5</v>
      </c>
      <c r="AA114" s="1">
        <f t="shared" si="106"/>
        <v>-0.22236028321651666</v>
      </c>
      <c r="AB114" s="1">
        <f t="shared" si="107"/>
        <v>-0.22150814896939958</v>
      </c>
      <c r="AC114" s="1">
        <f t="shared" si="108"/>
        <v>-2.6545678200656508E-3</v>
      </c>
      <c r="AD114" s="1">
        <f t="shared" si="109"/>
        <v>8.1219169622303667E-7</v>
      </c>
      <c r="AE114" s="1">
        <f t="shared" si="110"/>
        <v>8.1219169622303667E-7</v>
      </c>
      <c r="AF114" s="1">
        <f t="shared" si="117"/>
        <v>-2.6545678200656508E-3</v>
      </c>
      <c r="AG114" s="2"/>
      <c r="AH114" s="1">
        <f t="shared" si="89"/>
        <v>-1.7533510335913725E-3</v>
      </c>
      <c r="AI114" s="1">
        <f t="shared" si="90"/>
        <v>0.67363120868871174</v>
      </c>
      <c r="AJ114" s="1">
        <f t="shared" si="91"/>
        <v>7.8540955281568334E-2</v>
      </c>
      <c r="AK114" s="1">
        <f t="shared" si="92"/>
        <v>9.8931354272120395E-2</v>
      </c>
      <c r="AL114" s="1">
        <f t="shared" si="93"/>
        <v>2.8472690728470567</v>
      </c>
      <c r="AM114" s="1">
        <f t="shared" si="94"/>
        <v>6.7461172453102485</v>
      </c>
      <c r="AN114" s="1">
        <f t="shared" si="118"/>
        <v>9.0079920026284874</v>
      </c>
      <c r="AO114" s="1">
        <f t="shared" si="118"/>
        <v>9.0078299990892177</v>
      </c>
      <c r="AP114" s="1">
        <f t="shared" si="118"/>
        <v>9.0083494860502906</v>
      </c>
      <c r="AQ114" s="1">
        <f t="shared" si="118"/>
        <v>9.0066832552993414</v>
      </c>
      <c r="AR114" s="1">
        <f t="shared" si="118"/>
        <v>9.0120232809476857</v>
      </c>
      <c r="AS114" s="1">
        <f t="shared" si="118"/>
        <v>8.9948640625234226</v>
      </c>
      <c r="AT114" s="1">
        <f t="shared" si="118"/>
        <v>9.0495579684691858</v>
      </c>
      <c r="AU114" s="1">
        <f t="shared" si="95"/>
        <v>8.8698829698679607</v>
      </c>
    </row>
    <row r="115" spans="1:47" ht="12.95" customHeight="1">
      <c r="A115" s="130" t="s">
        <v>165</v>
      </c>
      <c r="B115" s="131" t="s">
        <v>133</v>
      </c>
      <c r="C115" s="132">
        <v>57874.055500000002</v>
      </c>
      <c r="D115" s="133" t="s">
        <v>134</v>
      </c>
      <c r="E115" s="1">
        <f t="shared" si="85"/>
        <v>36767.857708967982</v>
      </c>
      <c r="F115" s="105">
        <f t="shared" si="112"/>
        <v>36768.5</v>
      </c>
      <c r="G115" s="1">
        <f t="shared" si="86"/>
        <v>-0.22286149999854388</v>
      </c>
      <c r="K115" s="1">
        <f t="shared" si="115"/>
        <v>-0.22286149999854388</v>
      </c>
      <c r="O115" s="1">
        <f t="shared" ca="1" si="114"/>
        <v>-0.22314996103908202</v>
      </c>
      <c r="P115" s="1">
        <f t="shared" si="87"/>
        <v>-0.22060693218292529</v>
      </c>
      <c r="Q115" s="271">
        <f t="shared" si="88"/>
        <v>42855.555500000002</v>
      </c>
      <c r="S115" s="2">
        <v>1</v>
      </c>
      <c r="Y115" s="1">
        <f t="shared" si="116"/>
        <v>-0.22110814896495251</v>
      </c>
      <c r="Z115" s="1">
        <f t="shared" si="105"/>
        <v>36768.5</v>
      </c>
      <c r="AA115" s="1">
        <f t="shared" si="106"/>
        <v>-0.22236028321651666</v>
      </c>
      <c r="AB115" s="1">
        <f t="shared" si="107"/>
        <v>-0.22110814896495251</v>
      </c>
      <c r="AC115" s="1">
        <f t="shared" si="108"/>
        <v>-2.2545678156185855E-3</v>
      </c>
      <c r="AD115" s="1">
        <f t="shared" si="109"/>
        <v>2.5121826258572132E-7</v>
      </c>
      <c r="AE115" s="1">
        <f t="shared" si="110"/>
        <v>2.5121826258572132E-7</v>
      </c>
      <c r="AF115" s="1">
        <f t="shared" si="117"/>
        <v>-2.2545678156185855E-3</v>
      </c>
      <c r="AG115" s="2"/>
      <c r="AH115" s="1">
        <f t="shared" si="89"/>
        <v>-1.7533510335913725E-3</v>
      </c>
      <c r="AI115" s="1">
        <f t="shared" si="90"/>
        <v>0.67363120868871174</v>
      </c>
      <c r="AJ115" s="1">
        <f t="shared" si="91"/>
        <v>7.8540955281568334E-2</v>
      </c>
      <c r="AK115" s="1">
        <f t="shared" si="92"/>
        <v>9.8931354272120395E-2</v>
      </c>
      <c r="AL115" s="1">
        <f t="shared" si="93"/>
        <v>2.8472690728470567</v>
      </c>
      <c r="AM115" s="1">
        <f t="shared" si="94"/>
        <v>6.7461172453102485</v>
      </c>
      <c r="AN115" s="1">
        <f t="shared" si="118"/>
        <v>9.0079920026284874</v>
      </c>
      <c r="AO115" s="1">
        <f t="shared" si="118"/>
        <v>9.0078299990892177</v>
      </c>
      <c r="AP115" s="1">
        <f t="shared" si="118"/>
        <v>9.0083494860502906</v>
      </c>
      <c r="AQ115" s="1">
        <f t="shared" si="118"/>
        <v>9.0066832552993414</v>
      </c>
      <c r="AR115" s="1">
        <f t="shared" si="118"/>
        <v>9.0120232809476857</v>
      </c>
      <c r="AS115" s="1">
        <f t="shared" si="118"/>
        <v>8.9948640625234226</v>
      </c>
      <c r="AT115" s="1">
        <f t="shared" si="118"/>
        <v>9.0495579684691858</v>
      </c>
      <c r="AU115" s="1">
        <f t="shared" si="95"/>
        <v>8.8698829698679607</v>
      </c>
    </row>
    <row r="116" spans="1:47" ht="12.95" customHeight="1">
      <c r="A116" s="130" t="s">
        <v>165</v>
      </c>
      <c r="B116" s="131" t="s">
        <v>133</v>
      </c>
      <c r="C116" s="132">
        <v>57874.055899999999</v>
      </c>
      <c r="D116" s="133" t="s">
        <v>167</v>
      </c>
      <c r="E116" s="1">
        <f t="shared" si="85"/>
        <v>36767.858861775494</v>
      </c>
      <c r="F116" s="105">
        <f t="shared" si="112"/>
        <v>36768.5</v>
      </c>
      <c r="G116" s="1">
        <f t="shared" si="86"/>
        <v>-0.22246150000137277</v>
      </c>
      <c r="K116" s="1">
        <f t="shared" si="115"/>
        <v>-0.22246150000137277</v>
      </c>
      <c r="O116" s="1">
        <f t="shared" ca="1" si="114"/>
        <v>-0.22314996103908202</v>
      </c>
      <c r="P116" s="1">
        <f t="shared" si="87"/>
        <v>-0.22060693218292529</v>
      </c>
      <c r="Q116" s="271">
        <f t="shared" si="88"/>
        <v>42855.555899999999</v>
      </c>
      <c r="S116" s="2">
        <v>1</v>
      </c>
      <c r="Y116" s="1">
        <f t="shared" si="116"/>
        <v>-0.2207081489677814</v>
      </c>
      <c r="Z116" s="1">
        <f t="shared" si="105"/>
        <v>36768.5</v>
      </c>
      <c r="AA116" s="1">
        <f t="shared" si="106"/>
        <v>-0.22236028321651666</v>
      </c>
      <c r="AB116" s="1">
        <f t="shared" si="107"/>
        <v>-0.2207081489677814</v>
      </c>
      <c r="AC116" s="1">
        <f t="shared" si="108"/>
        <v>-1.8545678184474779E-3</v>
      </c>
      <c r="AD116" s="1">
        <f t="shared" si="109"/>
        <v>1.0244837536608434E-8</v>
      </c>
      <c r="AE116" s="1">
        <f t="shared" si="110"/>
        <v>1.0244837536608434E-8</v>
      </c>
      <c r="AF116" s="1">
        <f t="shared" si="117"/>
        <v>-1.8545678184474779E-3</v>
      </c>
      <c r="AG116" s="2"/>
      <c r="AH116" s="1">
        <f t="shared" si="89"/>
        <v>-1.7533510335913725E-3</v>
      </c>
      <c r="AI116" s="1">
        <f t="shared" si="90"/>
        <v>0.67363120868871174</v>
      </c>
      <c r="AJ116" s="1">
        <f t="shared" si="91"/>
        <v>7.8540955281568334E-2</v>
      </c>
      <c r="AK116" s="1">
        <f t="shared" si="92"/>
        <v>9.8931354272120395E-2</v>
      </c>
      <c r="AL116" s="1">
        <f t="shared" si="93"/>
        <v>2.8472690728470567</v>
      </c>
      <c r="AM116" s="1">
        <f t="shared" si="94"/>
        <v>6.7461172453102485</v>
      </c>
      <c r="AN116" s="1">
        <f t="shared" si="118"/>
        <v>9.0079920026284874</v>
      </c>
      <c r="AO116" s="1">
        <f t="shared" si="118"/>
        <v>9.0078299990892177</v>
      </c>
      <c r="AP116" s="1">
        <f t="shared" si="118"/>
        <v>9.0083494860502906</v>
      </c>
      <c r="AQ116" s="1">
        <f t="shared" si="118"/>
        <v>9.0066832552993414</v>
      </c>
      <c r="AR116" s="1">
        <f t="shared" si="118"/>
        <v>9.0120232809476857</v>
      </c>
      <c r="AS116" s="1">
        <f t="shared" si="118"/>
        <v>8.9948640625234226</v>
      </c>
      <c r="AT116" s="1">
        <f t="shared" si="118"/>
        <v>9.0495579684691858</v>
      </c>
      <c r="AU116" s="1">
        <f t="shared" si="95"/>
        <v>8.8698829698679607</v>
      </c>
    </row>
    <row r="117" spans="1:47" ht="12.95" customHeight="1">
      <c r="A117" s="134" t="s">
        <v>168</v>
      </c>
      <c r="B117" s="135" t="s">
        <v>133</v>
      </c>
      <c r="C117" s="136">
        <v>57879.432999999997</v>
      </c>
      <c r="D117" s="136">
        <v>3.0000000000000001E-3</v>
      </c>
      <c r="E117" s="1">
        <f t="shared" ref="E117:E129" si="119">+(C117-C$7)/C$8</f>
        <v>36783.35576504629</v>
      </c>
      <c r="F117" s="105">
        <f t="shared" si="112"/>
        <v>36784</v>
      </c>
      <c r="G117" s="1">
        <f t="shared" ref="G117:G129" si="120">+C117-(C$7+F117*C$8)</f>
        <v>-0.22353600000496954</v>
      </c>
      <c r="K117" s="1">
        <f t="shared" si="115"/>
        <v>-0.22353600000496954</v>
      </c>
      <c r="O117" s="1">
        <f t="shared" ca="1" si="114"/>
        <v>-0.22316939493742249</v>
      </c>
      <c r="P117" s="1">
        <f t="shared" ref="P117:P129" si="121">+D$11+D$12*F117+D$13*F117^2</f>
        <v>-0.2207407429996458</v>
      </c>
      <c r="Q117" s="271">
        <f t="shared" ref="Q117:Q129" si="122">+C117-15018.5</f>
        <v>42860.932999999997</v>
      </c>
      <c r="S117" s="2">
        <v>1</v>
      </c>
      <c r="Y117" s="1">
        <f t="shared" si="116"/>
        <v>-0.2218909497320582</v>
      </c>
      <c r="Z117" s="1">
        <f t="shared" si="105"/>
        <v>36784</v>
      </c>
      <c r="AA117" s="1">
        <f t="shared" si="106"/>
        <v>-0.22238579327255714</v>
      </c>
      <c r="AB117" s="1">
        <f t="shared" si="107"/>
        <v>-0.2218909497320582</v>
      </c>
      <c r="AC117" s="1">
        <f t="shared" si="108"/>
        <v>-2.7952570053237369E-3</v>
      </c>
      <c r="AD117" s="1">
        <f t="shared" si="109"/>
        <v>1.3229755272868E-6</v>
      </c>
      <c r="AE117" s="1">
        <f t="shared" si="110"/>
        <v>1.3229755272868E-6</v>
      </c>
      <c r="AF117" s="1">
        <f t="shared" si="117"/>
        <v>-2.7952570053237369E-3</v>
      </c>
      <c r="AG117" s="2"/>
      <c r="AH117" s="1">
        <f t="shared" ref="AH117:AH129" si="123">$AB$6*($AB$11/AI117*AJ117+$AB$12)</f>
        <v>-1.6450502729113414E-3</v>
      </c>
      <c r="AI117" s="1">
        <f t="shared" ref="AI117:AI129" si="124">1+$AB$7*COS(AL117)</f>
        <v>0.67353333147830907</v>
      </c>
      <c r="AJ117" s="1">
        <f t="shared" ref="AJ117:AJ129" si="125">SIN(AL117+RADIANS($AB$9))</f>
        <v>7.9528820009329912E-2</v>
      </c>
      <c r="AK117" s="1">
        <f t="shared" ref="AK117:AK129" si="126">$AB$7*SIN(AL117)</f>
        <v>9.8607885812724699E-2</v>
      </c>
      <c r="AL117" s="1">
        <f t="shared" ref="AL117:AL129" si="127">2*ATAN(AM117)</f>
        <v>2.8482600375014817</v>
      </c>
      <c r="AM117" s="1">
        <f t="shared" ref="AM117:AM129" si="128">SQRT((1+$AB$7)/(1-$AB$7))*TAN(AN117/2)</f>
        <v>6.7692394666605393</v>
      </c>
      <c r="AN117" s="1">
        <f t="shared" si="118"/>
        <v>9.0093749924365181</v>
      </c>
      <c r="AO117" s="1">
        <f t="shared" si="118"/>
        <v>9.0092128465147709</v>
      </c>
      <c r="AP117" s="1">
        <f t="shared" si="118"/>
        <v>9.0097324724855365</v>
      </c>
      <c r="AQ117" s="1">
        <f t="shared" si="118"/>
        <v>9.0080668156444581</v>
      </c>
      <c r="AR117" s="1">
        <f t="shared" si="118"/>
        <v>9.0134017572305947</v>
      </c>
      <c r="AS117" s="1">
        <f t="shared" si="118"/>
        <v>8.9962695475104901</v>
      </c>
      <c r="AT117" s="1">
        <f t="shared" si="118"/>
        <v>9.0508460857385984</v>
      </c>
      <c r="AU117" s="1">
        <f t="shared" ref="AU117:AU129" si="129">RADIANS($AB$9)+$AB$18*(F117-AB$15)</f>
        <v>8.871697287045496</v>
      </c>
    </row>
    <row r="118" spans="1:47" ht="12.95" customHeight="1">
      <c r="A118" s="136" t="s">
        <v>169</v>
      </c>
      <c r="B118" s="137" t="s">
        <v>126</v>
      </c>
      <c r="C118" s="136">
        <v>58263.713300000003</v>
      </c>
      <c r="D118" s="136">
        <v>2.0000000000000001E-4</v>
      </c>
      <c r="E118" s="1">
        <f t="shared" si="119"/>
        <v>37890.858812781182</v>
      </c>
      <c r="F118" s="105">
        <f t="shared" si="112"/>
        <v>37891.5</v>
      </c>
      <c r="G118" s="1">
        <f t="shared" si="120"/>
        <v>-0.22247849999985192</v>
      </c>
      <c r="K118" s="1">
        <f t="shared" si="115"/>
        <v>-0.22247849999985192</v>
      </c>
      <c r="O118" s="1">
        <f t="shared" ca="1" si="114"/>
        <v>-0.22455797831884422</v>
      </c>
      <c r="P118" s="1">
        <f t="shared" si="121"/>
        <v>-0.23046316520195761</v>
      </c>
      <c r="Q118" s="271">
        <f t="shared" si="122"/>
        <v>43245.213300000003</v>
      </c>
      <c r="S118" s="2">
        <v>1</v>
      </c>
      <c r="Y118" s="1">
        <f t="shared" si="116"/>
        <v>-0.22852983545781974</v>
      </c>
      <c r="Z118" s="1">
        <f t="shared" si="105"/>
        <v>37891.5</v>
      </c>
      <c r="AA118" s="1">
        <f t="shared" si="106"/>
        <v>-0.22441182974398979</v>
      </c>
      <c r="AB118" s="1">
        <f t="shared" si="107"/>
        <v>-0.22852983545781974</v>
      </c>
      <c r="AC118" s="1">
        <f t="shared" si="108"/>
        <v>7.9846652021056952E-3</v>
      </c>
      <c r="AD118" s="1">
        <f t="shared" si="109"/>
        <v>3.7377638995682168E-6</v>
      </c>
      <c r="AE118" s="1">
        <f t="shared" si="110"/>
        <v>3.7377638995682168E-6</v>
      </c>
      <c r="AF118" s="1">
        <f t="shared" si="117"/>
        <v>7.9846652021056952E-3</v>
      </c>
      <c r="AG118" s="2"/>
      <c r="AH118" s="1">
        <f t="shared" si="123"/>
        <v>6.0513354579678326E-3</v>
      </c>
      <c r="AI118" s="1">
        <f t="shared" si="124"/>
        <v>0.6674266112561662</v>
      </c>
      <c r="AJ118" s="1">
        <f t="shared" si="125"/>
        <v>0.14917741565791504</v>
      </c>
      <c r="AK118" s="1">
        <f t="shared" si="126"/>
        <v>7.5491336586059915E-2</v>
      </c>
      <c r="AL118" s="1">
        <f t="shared" si="127"/>
        <v>2.9183834711815688</v>
      </c>
      <c r="AM118" s="1">
        <f t="shared" si="128"/>
        <v>8.9229723972589241</v>
      </c>
      <c r="AN118" s="1">
        <f t="shared" si="118"/>
        <v>9.1077125304018267</v>
      </c>
      <c r="AO118" s="1">
        <f t="shared" si="118"/>
        <v>9.1075520731101811</v>
      </c>
      <c r="AP118" s="1">
        <f t="shared" si="118"/>
        <v>9.1080472444667269</v>
      </c>
      <c r="AQ118" s="1">
        <f t="shared" si="118"/>
        <v>9.1065188858463326</v>
      </c>
      <c r="AR118" s="1">
        <f t="shared" si="118"/>
        <v>9.111233743855184</v>
      </c>
      <c r="AS118" s="1">
        <f t="shared" si="118"/>
        <v>9.0966650502340993</v>
      </c>
      <c r="AT118" s="1">
        <f t="shared" si="118"/>
        <v>9.1414651000613762</v>
      </c>
      <c r="AU118" s="1">
        <f t="shared" si="129"/>
        <v>9.0013331756983224</v>
      </c>
    </row>
    <row r="119" spans="1:47" ht="12.95" customHeight="1">
      <c r="A119" s="141" t="s">
        <v>171</v>
      </c>
      <c r="B119" s="142" t="s">
        <v>126</v>
      </c>
      <c r="C119" s="143">
        <v>58503.297100000003</v>
      </c>
      <c r="D119" s="143" t="s">
        <v>172</v>
      </c>
      <c r="E119" s="1">
        <f t="shared" si="119"/>
        <v>38581.34382772445</v>
      </c>
      <c r="F119" s="105">
        <f t="shared" si="112"/>
        <v>38582</v>
      </c>
      <c r="G119" s="1">
        <f t="shared" si="120"/>
        <v>-0.22767799999564886</v>
      </c>
      <c r="K119" s="1">
        <f t="shared" si="115"/>
        <v>-0.22767799999564886</v>
      </c>
      <c r="O119" s="1">
        <f t="shared" ca="1" si="114"/>
        <v>-0.22542372714491349</v>
      </c>
      <c r="P119" s="1">
        <f t="shared" si="121"/>
        <v>-0.23668600253402722</v>
      </c>
      <c r="Q119" s="271">
        <f t="shared" si="122"/>
        <v>43484.797100000003</v>
      </c>
      <c r="S119" s="2">
        <v>1</v>
      </c>
      <c r="Y119" s="1">
        <f t="shared" si="116"/>
        <v>-0.23847122748982427</v>
      </c>
      <c r="Z119" s="1">
        <f t="shared" si="105"/>
        <v>38582</v>
      </c>
      <c r="AA119" s="1">
        <f t="shared" si="106"/>
        <v>-0.22589277503985181</v>
      </c>
      <c r="AB119" s="1">
        <f t="shared" si="107"/>
        <v>-0.23847122748982427</v>
      </c>
      <c r="AC119" s="1">
        <f t="shared" si="108"/>
        <v>9.0080025383783568E-3</v>
      </c>
      <c r="AD119" s="1">
        <f t="shared" si="109"/>
        <v>3.1870281428005952E-6</v>
      </c>
      <c r="AE119" s="1">
        <f t="shared" si="110"/>
        <v>3.1870281428005952E-6</v>
      </c>
      <c r="AF119" s="1">
        <f t="shared" si="117"/>
        <v>9.0080025383783568E-3</v>
      </c>
      <c r="AG119" s="2"/>
      <c r="AH119" s="1">
        <f t="shared" si="123"/>
        <v>1.0793227494175406E-2</v>
      </c>
      <c r="AI119" s="1">
        <f t="shared" si="124"/>
        <v>0.66448028941006743</v>
      </c>
      <c r="AJ119" s="1">
        <f t="shared" si="125"/>
        <v>0.19168359327164564</v>
      </c>
      <c r="AK119" s="1">
        <f t="shared" si="126"/>
        <v>6.1078020643721233E-2</v>
      </c>
      <c r="AL119" s="1">
        <f t="shared" si="127"/>
        <v>2.9615244060417449</v>
      </c>
      <c r="AM119" s="1">
        <f t="shared" si="128"/>
        <v>11.076872290641974</v>
      </c>
      <c r="AN119" s="1">
        <f t="shared" si="118"/>
        <v>9.1686145404091626</v>
      </c>
      <c r="AO119" s="1">
        <f t="shared" si="118"/>
        <v>9.1684678514721547</v>
      </c>
      <c r="AP119" s="1">
        <f t="shared" si="118"/>
        <v>9.1689124819131944</v>
      </c>
      <c r="AQ119" s="1">
        <f t="shared" si="118"/>
        <v>9.1675645981022367</v>
      </c>
      <c r="AR119" s="1">
        <f t="shared" si="118"/>
        <v>9.1716492075337293</v>
      </c>
      <c r="AS119" s="1">
        <f t="shared" si="118"/>
        <v>9.1592576574266591</v>
      </c>
      <c r="AT119" s="1">
        <f t="shared" si="118"/>
        <v>9.1967303542071885</v>
      </c>
      <c r="AU119" s="1">
        <f t="shared" si="129"/>
        <v>9.0821580796394308</v>
      </c>
    </row>
    <row r="120" spans="1:47" ht="12.95" customHeight="1">
      <c r="A120" s="141" t="s">
        <v>171</v>
      </c>
      <c r="B120" s="142" t="s">
        <v>133</v>
      </c>
      <c r="C120" s="143">
        <v>58580.1584</v>
      </c>
      <c r="D120" s="143" t="s">
        <v>172</v>
      </c>
      <c r="E120" s="1">
        <f t="shared" si="119"/>
        <v>38802.85953904991</v>
      </c>
      <c r="F120" s="105">
        <f t="shared" si="112"/>
        <v>38803.5</v>
      </c>
      <c r="G120" s="1">
        <f t="shared" si="120"/>
        <v>-0.2222265000018524</v>
      </c>
      <c r="K120" s="1">
        <f t="shared" si="115"/>
        <v>-0.2222265000018524</v>
      </c>
      <c r="O120" s="1">
        <f t="shared" ca="1" si="114"/>
        <v>-0.22570144382119783</v>
      </c>
      <c r="P120" s="1">
        <f t="shared" si="121"/>
        <v>-0.23870839574551711</v>
      </c>
      <c r="Q120" s="271">
        <f t="shared" si="122"/>
        <v>43561.6584</v>
      </c>
      <c r="S120" s="2">
        <v>1</v>
      </c>
      <c r="Y120" s="1">
        <f t="shared" si="116"/>
        <v>-0.23452900779604466</v>
      </c>
      <c r="Z120" s="1">
        <f t="shared" ref="Z120:Z129" si="130">F120</f>
        <v>38803.5</v>
      </c>
      <c r="AA120" s="1">
        <f t="shared" ref="AA120:AA129" si="131">AB$3+AB$4*Z120+AB$5*Z120^2+AH120</f>
        <v>-0.22640588795132485</v>
      </c>
      <c r="AB120" s="1">
        <f t="shared" ref="AB120:AB129" si="132">G120-AH120</f>
        <v>-0.23452900779604466</v>
      </c>
      <c r="AC120" s="1">
        <f t="shared" ref="AC120:AC129" si="133">+G120-P120</f>
        <v>1.648189574366471E-2</v>
      </c>
      <c r="AD120" s="1">
        <f t="shared" ref="AD120:AD129" si="134">+(G120-AA120)^2</f>
        <v>1.7467283632195544E-5</v>
      </c>
      <c r="AE120" s="1">
        <f t="shared" ref="AE120:AE129" si="135">+(G120-AA120)^2*S120</f>
        <v>1.7467283632195544E-5</v>
      </c>
      <c r="AF120" s="1">
        <f t="shared" si="117"/>
        <v>1.648189574366471E-2</v>
      </c>
      <c r="AG120" s="2"/>
      <c r="AH120" s="1">
        <f t="shared" si="123"/>
        <v>1.2302507794192246E-2</v>
      </c>
      <c r="AI120" s="1">
        <f t="shared" si="124"/>
        <v>0.66367150438052658</v>
      </c>
      <c r="AJ120" s="1">
        <f t="shared" si="125"/>
        <v>0.20517230596020122</v>
      </c>
      <c r="AK120" s="1">
        <f t="shared" si="126"/>
        <v>5.64547946099253E-2</v>
      </c>
      <c r="AL120" s="1">
        <f t="shared" si="127"/>
        <v>2.9752868988742849</v>
      </c>
      <c r="AM120" s="1">
        <f t="shared" si="128"/>
        <v>11.998311642890078</v>
      </c>
      <c r="AN120" s="1">
        <f t="shared" si="118"/>
        <v>9.1880965769688849</v>
      </c>
      <c r="AO120" s="1">
        <f t="shared" si="118"/>
        <v>9.187956393766946</v>
      </c>
      <c r="AP120" s="1">
        <f t="shared" si="118"/>
        <v>9.188379228501919</v>
      </c>
      <c r="AQ120" s="1">
        <f t="shared" si="118"/>
        <v>9.187103700337806</v>
      </c>
      <c r="AR120" s="1">
        <f t="shared" si="118"/>
        <v>9.1909502841002713</v>
      </c>
      <c r="AS120" s="1">
        <f t="shared" si="118"/>
        <v>9.1793392477264462</v>
      </c>
      <c r="AT120" s="1">
        <f t="shared" si="118"/>
        <v>9.2142918358528956</v>
      </c>
      <c r="AU120" s="1">
        <f t="shared" si="129"/>
        <v>9.1080852573699964</v>
      </c>
    </row>
    <row r="121" spans="1:47" ht="12.95" customHeight="1">
      <c r="A121" s="141" t="s">
        <v>171</v>
      </c>
      <c r="B121" s="142" t="s">
        <v>133</v>
      </c>
      <c r="C121" s="143">
        <v>58626.995199999998</v>
      </c>
      <c r="D121" s="143" t="s">
        <v>172</v>
      </c>
      <c r="E121" s="1">
        <f t="shared" si="119"/>
        <v>38937.844077019065</v>
      </c>
      <c r="F121" s="105">
        <f t="shared" si="112"/>
        <v>38938.5</v>
      </c>
      <c r="G121" s="1">
        <f t="shared" si="120"/>
        <v>-0.22759149999910733</v>
      </c>
      <c r="K121" s="1">
        <f t="shared" si="115"/>
        <v>-0.22759149999910733</v>
      </c>
      <c r="O121" s="1">
        <f t="shared" ca="1" si="114"/>
        <v>-0.22587070680674359</v>
      </c>
      <c r="P121" s="1">
        <f t="shared" si="121"/>
        <v>-0.23994725210196172</v>
      </c>
      <c r="Q121" s="271">
        <f t="shared" si="122"/>
        <v>43608.495199999998</v>
      </c>
      <c r="S121" s="2">
        <v>1</v>
      </c>
      <c r="Y121" s="1">
        <f t="shared" si="116"/>
        <v>-0.24081074959044482</v>
      </c>
      <c r="Z121" s="1">
        <f t="shared" si="130"/>
        <v>38938.5</v>
      </c>
      <c r="AA121" s="1">
        <f t="shared" si="131"/>
        <v>-0.22672800251062422</v>
      </c>
      <c r="AB121" s="1">
        <f t="shared" si="132"/>
        <v>-0.24081074959044482</v>
      </c>
      <c r="AC121" s="1">
        <f t="shared" si="133"/>
        <v>1.2355752102854389E-2</v>
      </c>
      <c r="AD121" s="1">
        <f t="shared" si="134"/>
        <v>7.4562791261663166E-7</v>
      </c>
      <c r="AE121" s="1">
        <f t="shared" si="135"/>
        <v>7.4562791261663166E-7</v>
      </c>
      <c r="AF121" s="1">
        <f t="shared" si="117"/>
        <v>1.2355752102854389E-2</v>
      </c>
      <c r="AG121" s="2"/>
      <c r="AH121" s="1">
        <f t="shared" si="123"/>
        <v>1.3219249591337493E-2</v>
      </c>
      <c r="AI121" s="1">
        <f t="shared" si="124"/>
        <v>0.66321066033371168</v>
      </c>
      <c r="AJ121" s="1">
        <f t="shared" si="125"/>
        <v>0.2133588520287398</v>
      </c>
      <c r="AK121" s="1">
        <f t="shared" si="126"/>
        <v>5.3637127880344748E-2</v>
      </c>
      <c r="AL121" s="1">
        <f t="shared" si="127"/>
        <v>2.9836588365187491</v>
      </c>
      <c r="AM121" s="1">
        <f t="shared" si="128"/>
        <v>12.637199087619988</v>
      </c>
      <c r="AN121" s="1">
        <f t="shared" ref="AN121:AT129" si="136">$AU121+$AB$7*SIN(AO121)</f>
        <v>9.1999590809931941</v>
      </c>
      <c r="AO121" s="1">
        <f t="shared" si="136"/>
        <v>9.1998233441427342</v>
      </c>
      <c r="AP121" s="1">
        <f t="shared" si="136"/>
        <v>9.2002316285180399</v>
      </c>
      <c r="AQ121" s="1">
        <f t="shared" si="136"/>
        <v>9.1990034301448915</v>
      </c>
      <c r="AR121" s="1">
        <f t="shared" si="136"/>
        <v>9.2026970502135033</v>
      </c>
      <c r="AS121" s="1">
        <f t="shared" si="136"/>
        <v>9.1915795227679773</v>
      </c>
      <c r="AT121" s="1">
        <f t="shared" si="136"/>
        <v>9.2249598459462288</v>
      </c>
      <c r="AU121" s="1">
        <f t="shared" si="129"/>
        <v>9.1238873747227114</v>
      </c>
    </row>
    <row r="122" spans="1:47" ht="12.95" customHeight="1">
      <c r="A122" s="138" t="s">
        <v>170</v>
      </c>
      <c r="B122" s="139" t="s">
        <v>133</v>
      </c>
      <c r="C122" s="140">
        <v>58640.701200000003</v>
      </c>
      <c r="D122" s="140">
        <v>4.0000000000000002E-4</v>
      </c>
      <c r="E122" s="1">
        <f t="shared" si="119"/>
        <v>38977.345026644274</v>
      </c>
      <c r="F122" s="105">
        <f t="shared" si="112"/>
        <v>38978</v>
      </c>
      <c r="G122" s="1">
        <f t="shared" si="120"/>
        <v>-0.22726199999306118</v>
      </c>
      <c r="K122" s="1">
        <f t="shared" si="115"/>
        <v>-0.22726199999306118</v>
      </c>
      <c r="O122" s="1">
        <f t="shared" ca="1" si="114"/>
        <v>-0.22592023190251437</v>
      </c>
      <c r="P122" s="1">
        <f t="shared" si="121"/>
        <v>-0.24031062690949145</v>
      </c>
      <c r="Q122" s="271">
        <f t="shared" si="122"/>
        <v>43622.201200000003</v>
      </c>
      <c r="S122" s="2">
        <v>1</v>
      </c>
      <c r="Y122" s="1">
        <f t="shared" si="116"/>
        <v>-0.2407490154084804</v>
      </c>
      <c r="Z122" s="1">
        <f t="shared" si="130"/>
        <v>38978</v>
      </c>
      <c r="AA122" s="1">
        <f t="shared" si="131"/>
        <v>-0.22682361149407224</v>
      </c>
      <c r="AB122" s="1">
        <f t="shared" si="132"/>
        <v>-0.2407490154084804</v>
      </c>
      <c r="AC122" s="1">
        <f t="shared" si="133"/>
        <v>1.3048626916430273E-2</v>
      </c>
      <c r="AD122" s="1">
        <f t="shared" si="134"/>
        <v>1.9218447604578046E-7</v>
      </c>
      <c r="AE122" s="1">
        <f t="shared" si="135"/>
        <v>1.9218447604578046E-7</v>
      </c>
      <c r="AF122" s="1">
        <f t="shared" si="117"/>
        <v>1.3048626916430273E-2</v>
      </c>
      <c r="AG122" s="2"/>
      <c r="AH122" s="1">
        <f t="shared" si="123"/>
        <v>1.348701541541922E-2</v>
      </c>
      <c r="AI122" s="1">
        <f t="shared" si="124"/>
        <v>0.66308039838818655</v>
      </c>
      <c r="AJ122" s="1">
        <f t="shared" si="125"/>
        <v>0.21574924204820009</v>
      </c>
      <c r="AK122" s="1">
        <f t="shared" si="126"/>
        <v>5.2812714850155977E-2</v>
      </c>
      <c r="AL122" s="1">
        <f t="shared" si="127"/>
        <v>2.9861062216376886</v>
      </c>
      <c r="AM122" s="1">
        <f t="shared" si="128"/>
        <v>12.836933821355565</v>
      </c>
      <c r="AN122" s="1">
        <f t="shared" si="136"/>
        <v>9.2034284063057914</v>
      </c>
      <c r="AO122" s="1">
        <f t="shared" si="136"/>
        <v>9.2032940379309043</v>
      </c>
      <c r="AP122" s="1">
        <f t="shared" si="136"/>
        <v>9.203697888254867</v>
      </c>
      <c r="AQ122" s="1">
        <f t="shared" si="136"/>
        <v>9.2024839867794075</v>
      </c>
      <c r="AR122" s="1">
        <f t="shared" si="136"/>
        <v>9.2061317603603108</v>
      </c>
      <c r="AS122" s="1">
        <f t="shared" si="136"/>
        <v>9.1951610770772714</v>
      </c>
      <c r="AT122" s="1">
        <f t="shared" si="136"/>
        <v>9.2280763968103035</v>
      </c>
      <c r="AU122" s="1">
        <f t="shared" si="129"/>
        <v>9.1285109572073946</v>
      </c>
    </row>
    <row r="123" spans="1:47" ht="12.95" customHeight="1">
      <c r="A123" s="273" t="s">
        <v>601</v>
      </c>
      <c r="B123" s="274" t="s">
        <v>133</v>
      </c>
      <c r="C123" s="281">
        <v>58640.701200000003</v>
      </c>
      <c r="D123" s="282">
        <v>4.0000000000000002E-4</v>
      </c>
      <c r="E123" s="1">
        <f t="shared" si="119"/>
        <v>38977.345026644274</v>
      </c>
      <c r="F123" s="105">
        <f t="shared" si="112"/>
        <v>38978</v>
      </c>
      <c r="G123" s="1">
        <f t="shared" si="120"/>
        <v>-0.22726199999306118</v>
      </c>
      <c r="K123" s="1">
        <f t="shared" si="115"/>
        <v>-0.22726199999306118</v>
      </c>
      <c r="O123" s="1">
        <f t="shared" ca="1" si="114"/>
        <v>-0.22592023190251437</v>
      </c>
      <c r="P123" s="1">
        <f t="shared" si="121"/>
        <v>-0.24031062690949145</v>
      </c>
      <c r="Q123" s="271">
        <f t="shared" si="122"/>
        <v>43622.201200000003</v>
      </c>
      <c r="S123" s="2">
        <v>1</v>
      </c>
      <c r="Y123" s="1">
        <f t="shared" si="116"/>
        <v>-0.2407490154084804</v>
      </c>
      <c r="Z123" s="1">
        <f t="shared" si="130"/>
        <v>38978</v>
      </c>
      <c r="AA123" s="1">
        <f t="shared" si="131"/>
        <v>-0.22682361149407224</v>
      </c>
      <c r="AB123" s="1">
        <f t="shared" si="132"/>
        <v>-0.2407490154084804</v>
      </c>
      <c r="AC123" s="1">
        <f t="shared" si="133"/>
        <v>1.3048626916430273E-2</v>
      </c>
      <c r="AD123" s="1">
        <f t="shared" si="134"/>
        <v>1.9218447604578046E-7</v>
      </c>
      <c r="AE123" s="1">
        <f t="shared" si="135"/>
        <v>1.9218447604578046E-7</v>
      </c>
      <c r="AF123" s="1">
        <f t="shared" si="117"/>
        <v>1.3048626916430273E-2</v>
      </c>
      <c r="AG123" s="2"/>
      <c r="AH123" s="1">
        <f t="shared" si="123"/>
        <v>1.348701541541922E-2</v>
      </c>
      <c r="AI123" s="1">
        <f t="shared" si="124"/>
        <v>0.66308039838818655</v>
      </c>
      <c r="AJ123" s="1">
        <f t="shared" si="125"/>
        <v>0.21574924204820009</v>
      </c>
      <c r="AK123" s="1">
        <f t="shared" si="126"/>
        <v>5.2812714850155977E-2</v>
      </c>
      <c r="AL123" s="1">
        <f t="shared" si="127"/>
        <v>2.9861062216376886</v>
      </c>
      <c r="AM123" s="1">
        <f t="shared" si="128"/>
        <v>12.836933821355565</v>
      </c>
      <c r="AN123" s="1">
        <f t="shared" si="136"/>
        <v>9.2034284063057914</v>
      </c>
      <c r="AO123" s="1">
        <f t="shared" si="136"/>
        <v>9.2032940379309043</v>
      </c>
      <c r="AP123" s="1">
        <f t="shared" si="136"/>
        <v>9.203697888254867</v>
      </c>
      <c r="AQ123" s="1">
        <f t="shared" si="136"/>
        <v>9.2024839867794075</v>
      </c>
      <c r="AR123" s="1">
        <f t="shared" si="136"/>
        <v>9.2061317603603108</v>
      </c>
      <c r="AS123" s="1">
        <f t="shared" si="136"/>
        <v>9.1951610770772714</v>
      </c>
      <c r="AT123" s="1">
        <f t="shared" si="136"/>
        <v>9.2280763968103035</v>
      </c>
      <c r="AU123" s="1">
        <f t="shared" si="129"/>
        <v>9.1285109572073946</v>
      </c>
    </row>
    <row r="124" spans="1:47" ht="12.95" customHeight="1">
      <c r="A124" s="138" t="s">
        <v>173</v>
      </c>
      <c r="B124" s="139" t="s">
        <v>133</v>
      </c>
      <c r="C124" s="140">
        <v>58904.232799999998</v>
      </c>
      <c r="D124" s="140" t="s">
        <v>167</v>
      </c>
      <c r="E124" s="1">
        <f t="shared" si="119"/>
        <v>39736.848051322981</v>
      </c>
      <c r="F124" s="105">
        <f t="shared" si="112"/>
        <v>39737.5</v>
      </c>
      <c r="G124" s="1">
        <f t="shared" si="120"/>
        <v>-0.22621250000520376</v>
      </c>
      <c r="K124" s="1">
        <f t="shared" si="115"/>
        <v>-0.22621250000520376</v>
      </c>
      <c r="O124" s="1">
        <f t="shared" ca="1" si="114"/>
        <v>-0.22687249292119593</v>
      </c>
      <c r="P124" s="1">
        <f t="shared" si="121"/>
        <v>-0.24737630472179933</v>
      </c>
      <c r="Q124" s="271">
        <f t="shared" si="122"/>
        <v>43885.732799999998</v>
      </c>
      <c r="S124" s="2">
        <v>1</v>
      </c>
      <c r="Y124" s="1">
        <f t="shared" si="116"/>
        <v>-0.24480355707891646</v>
      </c>
      <c r="Z124" s="1">
        <f t="shared" si="130"/>
        <v>39737.5</v>
      </c>
      <c r="AA124" s="1">
        <f t="shared" si="131"/>
        <v>-0.22878524764808664</v>
      </c>
      <c r="AB124" s="1">
        <f t="shared" si="132"/>
        <v>-0.24480355707891646</v>
      </c>
      <c r="AC124" s="1">
        <f t="shared" si="133"/>
        <v>2.1163804716595569E-2</v>
      </c>
      <c r="AD124" s="1">
        <f t="shared" si="134"/>
        <v>6.6190304339593743E-6</v>
      </c>
      <c r="AE124" s="1">
        <f t="shared" si="135"/>
        <v>6.6190304339593743E-6</v>
      </c>
      <c r="AF124" s="1">
        <f t="shared" si="117"/>
        <v>2.1163804716595569E-2</v>
      </c>
      <c r="AG124" s="2"/>
      <c r="AH124" s="1">
        <f t="shared" si="123"/>
        <v>1.8591057073712697E-2</v>
      </c>
      <c r="AI124" s="1">
        <f t="shared" si="124"/>
        <v>0.66097525668739432</v>
      </c>
      <c r="AJ124" s="1">
        <f t="shared" si="125"/>
        <v>0.26128051321796647</v>
      </c>
      <c r="AK124" s="1">
        <f t="shared" si="126"/>
        <v>3.6962470452186869E-2</v>
      </c>
      <c r="AL124" s="1">
        <f t="shared" si="127"/>
        <v>3.0329957040351094</v>
      </c>
      <c r="AM124" s="1">
        <f t="shared" si="128"/>
        <v>18.398620515315987</v>
      </c>
      <c r="AN124" s="1">
        <f t="shared" si="136"/>
        <v>9.2700157419075708</v>
      </c>
      <c r="AO124" s="1">
        <f t="shared" si="136"/>
        <v>9.2699132250777883</v>
      </c>
      <c r="AP124" s="1">
        <f t="shared" si="136"/>
        <v>9.2702174651009184</v>
      </c>
      <c r="AQ124" s="1">
        <f t="shared" si="136"/>
        <v>9.2693145273065074</v>
      </c>
      <c r="AR124" s="1">
        <f t="shared" si="136"/>
        <v>9.2719939382589427</v>
      </c>
      <c r="AS124" s="1">
        <f t="shared" si="136"/>
        <v>9.264039649815091</v>
      </c>
      <c r="AT124" s="1">
        <f t="shared" si="136"/>
        <v>9.2876253812557366</v>
      </c>
      <c r="AU124" s="1">
        <f t="shared" si="129"/>
        <v>9.2174124989065582</v>
      </c>
    </row>
    <row r="125" spans="1:47" ht="12.95" customHeight="1">
      <c r="A125" s="138" t="s">
        <v>173</v>
      </c>
      <c r="B125" s="139" t="s">
        <v>133</v>
      </c>
      <c r="C125" s="140">
        <v>58904.2336</v>
      </c>
      <c r="D125" s="140" t="s">
        <v>166</v>
      </c>
      <c r="E125" s="1">
        <f t="shared" si="119"/>
        <v>39736.850356938026</v>
      </c>
      <c r="F125" s="105">
        <f t="shared" si="112"/>
        <v>39737.5</v>
      </c>
      <c r="G125" s="1">
        <f t="shared" si="120"/>
        <v>-0.22541250000358559</v>
      </c>
      <c r="K125" s="1">
        <f t="shared" si="115"/>
        <v>-0.22541250000358559</v>
      </c>
      <c r="O125" s="1">
        <f t="shared" ca="1" si="114"/>
        <v>-0.22687249292119593</v>
      </c>
      <c r="P125" s="1">
        <f t="shared" si="121"/>
        <v>-0.24737630472179933</v>
      </c>
      <c r="Q125" s="271">
        <f t="shared" si="122"/>
        <v>43885.7336</v>
      </c>
      <c r="S125" s="2">
        <v>1</v>
      </c>
      <c r="Y125" s="1">
        <f t="shared" si="116"/>
        <v>-0.24400355707729829</v>
      </c>
      <c r="Z125" s="1">
        <f t="shared" si="130"/>
        <v>39737.5</v>
      </c>
      <c r="AA125" s="1">
        <f t="shared" si="131"/>
        <v>-0.22878524764808664</v>
      </c>
      <c r="AB125" s="1">
        <f t="shared" si="132"/>
        <v>-0.24400355707729829</v>
      </c>
      <c r="AC125" s="1">
        <f t="shared" si="133"/>
        <v>2.1963804718213742E-2</v>
      </c>
      <c r="AD125" s="1">
        <f t="shared" si="134"/>
        <v>1.1375426673487349E-5</v>
      </c>
      <c r="AE125" s="1">
        <f t="shared" si="135"/>
        <v>1.1375426673487349E-5</v>
      </c>
      <c r="AF125" s="1">
        <f t="shared" si="117"/>
        <v>2.1963804718213742E-2</v>
      </c>
      <c r="AG125" s="2"/>
      <c r="AH125" s="1">
        <f t="shared" si="123"/>
        <v>1.8591057073712697E-2</v>
      </c>
      <c r="AI125" s="1">
        <f t="shared" si="124"/>
        <v>0.66097525668739432</v>
      </c>
      <c r="AJ125" s="1">
        <f t="shared" si="125"/>
        <v>0.26128051321796647</v>
      </c>
      <c r="AK125" s="1">
        <f t="shared" si="126"/>
        <v>3.6962470452186869E-2</v>
      </c>
      <c r="AL125" s="1">
        <f t="shared" si="127"/>
        <v>3.0329957040351094</v>
      </c>
      <c r="AM125" s="1">
        <f t="shared" si="128"/>
        <v>18.398620515315987</v>
      </c>
      <c r="AN125" s="1">
        <f t="shared" si="136"/>
        <v>9.2700157419075708</v>
      </c>
      <c r="AO125" s="1">
        <f t="shared" si="136"/>
        <v>9.2699132250777883</v>
      </c>
      <c r="AP125" s="1">
        <f t="shared" si="136"/>
        <v>9.2702174651009184</v>
      </c>
      <c r="AQ125" s="1">
        <f t="shared" si="136"/>
        <v>9.2693145273065074</v>
      </c>
      <c r="AR125" s="1">
        <f t="shared" si="136"/>
        <v>9.2719939382589427</v>
      </c>
      <c r="AS125" s="1">
        <f t="shared" si="136"/>
        <v>9.264039649815091</v>
      </c>
      <c r="AT125" s="1">
        <f t="shared" si="136"/>
        <v>9.2876253812557366</v>
      </c>
      <c r="AU125" s="1">
        <f t="shared" si="129"/>
        <v>9.2174124989065582</v>
      </c>
    </row>
    <row r="126" spans="1:47" ht="12.95" customHeight="1">
      <c r="A126" s="138" t="s">
        <v>173</v>
      </c>
      <c r="B126" s="139" t="s">
        <v>133</v>
      </c>
      <c r="C126" s="140">
        <v>58904.237099999998</v>
      </c>
      <c r="D126" s="140" t="s">
        <v>134</v>
      </c>
      <c r="E126" s="1">
        <f t="shared" si="119"/>
        <v>39736.860444003811</v>
      </c>
      <c r="F126" s="105">
        <f t="shared" si="112"/>
        <v>39737.5</v>
      </c>
      <c r="G126" s="1">
        <f t="shared" si="120"/>
        <v>-0.22191250000469154</v>
      </c>
      <c r="K126" s="1">
        <f t="shared" si="115"/>
        <v>-0.22191250000469154</v>
      </c>
      <c r="O126" s="1">
        <f t="shared" ca="1" si="114"/>
        <v>-0.22687249292119593</v>
      </c>
      <c r="P126" s="1">
        <f t="shared" si="121"/>
        <v>-0.24737630472179933</v>
      </c>
      <c r="Q126" s="271">
        <f t="shared" si="122"/>
        <v>43885.737099999998</v>
      </c>
      <c r="S126" s="2">
        <v>1</v>
      </c>
      <c r="Y126" s="1">
        <f t="shared" si="116"/>
        <v>-0.24050355707840423</v>
      </c>
      <c r="Z126" s="1">
        <f t="shared" si="130"/>
        <v>39737.5</v>
      </c>
      <c r="AA126" s="1">
        <f t="shared" si="131"/>
        <v>-0.22878524764808664</v>
      </c>
      <c r="AB126" s="1">
        <f t="shared" si="132"/>
        <v>-0.24050355707840423</v>
      </c>
      <c r="AC126" s="1">
        <f t="shared" si="133"/>
        <v>2.5463804717107796E-2</v>
      </c>
      <c r="AD126" s="1">
        <f t="shared" si="134"/>
        <v>4.7234660169792892E-5</v>
      </c>
      <c r="AE126" s="1">
        <f t="shared" si="135"/>
        <v>4.7234660169792892E-5</v>
      </c>
      <c r="AF126" s="1">
        <f t="shared" si="117"/>
        <v>2.5463804717107796E-2</v>
      </c>
      <c r="AG126" s="2"/>
      <c r="AH126" s="1">
        <f t="shared" si="123"/>
        <v>1.8591057073712697E-2</v>
      </c>
      <c r="AI126" s="1">
        <f t="shared" si="124"/>
        <v>0.66097525668739432</v>
      </c>
      <c r="AJ126" s="1">
        <f t="shared" si="125"/>
        <v>0.26128051321796647</v>
      </c>
      <c r="AK126" s="1">
        <f t="shared" si="126"/>
        <v>3.6962470452186869E-2</v>
      </c>
      <c r="AL126" s="1">
        <f t="shared" si="127"/>
        <v>3.0329957040351094</v>
      </c>
      <c r="AM126" s="1">
        <f t="shared" si="128"/>
        <v>18.398620515315987</v>
      </c>
      <c r="AN126" s="1">
        <f t="shared" si="136"/>
        <v>9.2700157419075708</v>
      </c>
      <c r="AO126" s="1">
        <f t="shared" si="136"/>
        <v>9.2699132250777883</v>
      </c>
      <c r="AP126" s="1">
        <f t="shared" si="136"/>
        <v>9.2702174651009184</v>
      </c>
      <c r="AQ126" s="1">
        <f t="shared" si="136"/>
        <v>9.2693145273065074</v>
      </c>
      <c r="AR126" s="1">
        <f t="shared" si="136"/>
        <v>9.2719939382589427</v>
      </c>
      <c r="AS126" s="1">
        <f t="shared" si="136"/>
        <v>9.264039649815091</v>
      </c>
      <c r="AT126" s="1">
        <f t="shared" si="136"/>
        <v>9.2876253812557366</v>
      </c>
      <c r="AU126" s="1">
        <f t="shared" si="129"/>
        <v>9.2174124989065582</v>
      </c>
    </row>
    <row r="127" spans="1:47" ht="12.95" customHeight="1">
      <c r="A127" s="138" t="s">
        <v>173</v>
      </c>
      <c r="B127" s="139" t="s">
        <v>133</v>
      </c>
      <c r="C127" s="140">
        <v>58984.037600000003</v>
      </c>
      <c r="D127" s="140" t="s">
        <v>172</v>
      </c>
      <c r="E127" s="1">
        <f t="shared" si="119"/>
        <v>39966.846984976044</v>
      </c>
      <c r="F127" s="105">
        <f t="shared" si="112"/>
        <v>39967.5</v>
      </c>
      <c r="G127" s="1">
        <f t="shared" si="120"/>
        <v>-0.22658249999949476</v>
      </c>
      <c r="K127" s="1">
        <f t="shared" si="115"/>
        <v>-0.22658249999949476</v>
      </c>
      <c r="O127" s="1">
        <f t="shared" ca="1" si="114"/>
        <v>-0.2271608668965702</v>
      </c>
      <c r="P127" s="1">
        <f t="shared" si="121"/>
        <v>-0.24954554805504933</v>
      </c>
      <c r="Q127" s="271">
        <f t="shared" si="122"/>
        <v>43965.537600000003</v>
      </c>
      <c r="S127" s="2">
        <v>1</v>
      </c>
      <c r="Y127" s="1">
        <f t="shared" si="116"/>
        <v>-0.24670109258524722</v>
      </c>
      <c r="Z127" s="1">
        <f t="shared" si="130"/>
        <v>39967.5</v>
      </c>
      <c r="AA127" s="1">
        <f t="shared" si="131"/>
        <v>-0.22942695546929687</v>
      </c>
      <c r="AB127" s="1">
        <f t="shared" si="132"/>
        <v>-0.24670109258524722</v>
      </c>
      <c r="AC127" s="1">
        <f t="shared" si="133"/>
        <v>2.2963048055554575E-2</v>
      </c>
      <c r="AD127" s="1">
        <f t="shared" si="134"/>
        <v>8.0909269196871409E-6</v>
      </c>
      <c r="AE127" s="1">
        <f t="shared" si="135"/>
        <v>8.0909269196871409E-6</v>
      </c>
      <c r="AF127" s="1">
        <f t="shared" si="117"/>
        <v>2.2963048055554575E-2</v>
      </c>
      <c r="AG127" s="2"/>
      <c r="AH127" s="1">
        <f t="shared" si="123"/>
        <v>2.0118592585752455E-2</v>
      </c>
      <c r="AI127" s="1">
        <f t="shared" si="124"/>
        <v>0.6604863215407476</v>
      </c>
      <c r="AJ127" s="1">
        <f t="shared" si="125"/>
        <v>0.27490858241637423</v>
      </c>
      <c r="AK127" s="1">
        <f t="shared" si="126"/>
        <v>3.2163067937843751E-2</v>
      </c>
      <c r="AL127" s="1">
        <f t="shared" si="127"/>
        <v>3.047141763641009</v>
      </c>
      <c r="AM127" s="1">
        <f t="shared" si="128"/>
        <v>21.159281310483024</v>
      </c>
      <c r="AN127" s="1">
        <f t="shared" si="136"/>
        <v>9.2901421429349096</v>
      </c>
      <c r="AO127" s="1">
        <f t="shared" si="136"/>
        <v>9.2900511382502433</v>
      </c>
      <c r="AP127" s="1">
        <f t="shared" si="136"/>
        <v>9.2903204231441485</v>
      </c>
      <c r="AQ127" s="1">
        <f t="shared" si="136"/>
        <v>9.2895235746214571</v>
      </c>
      <c r="AR127" s="1">
        <f t="shared" si="136"/>
        <v>9.2918813030967442</v>
      </c>
      <c r="AS127" s="1">
        <f t="shared" si="136"/>
        <v>9.2849030116762421</v>
      </c>
      <c r="AT127" s="1">
        <f t="shared" si="136"/>
        <v>9.3055384906806644</v>
      </c>
      <c r="AU127" s="1">
        <f t="shared" si="129"/>
        <v>9.2443346247667382</v>
      </c>
    </row>
    <row r="128" spans="1:47" ht="12.95" customHeight="1">
      <c r="A128" s="138" t="s">
        <v>170</v>
      </c>
      <c r="B128" s="139" t="s">
        <v>133</v>
      </c>
      <c r="C128" s="140">
        <v>59023.417800000003</v>
      </c>
      <c r="D128" s="140">
        <v>1E-4</v>
      </c>
      <c r="E128" s="1">
        <f t="shared" si="119"/>
        <v>40080.341461587021</v>
      </c>
      <c r="F128" s="176">
        <f t="shared" si="112"/>
        <v>40081</v>
      </c>
      <c r="G128" s="1">
        <f t="shared" si="120"/>
        <v>-0.22849899999710033</v>
      </c>
      <c r="K128" s="1">
        <f t="shared" si="115"/>
        <v>-0.22849899999710033</v>
      </c>
      <c r="O128" s="1">
        <f t="shared" ca="1" si="114"/>
        <v>-0.22730317318441792</v>
      </c>
      <c r="P128" s="1">
        <f t="shared" si="121"/>
        <v>-0.25062108266218719</v>
      </c>
      <c r="Q128" s="271">
        <f t="shared" si="122"/>
        <v>44004.917800000003</v>
      </c>
      <c r="S128" s="2">
        <v>1</v>
      </c>
      <c r="Y128" s="1">
        <f t="shared" si="116"/>
        <v>-0.24936803249990885</v>
      </c>
      <c r="Z128" s="1">
        <f t="shared" si="130"/>
        <v>40081</v>
      </c>
      <c r="AA128" s="1">
        <f t="shared" si="131"/>
        <v>-0.22975205015937866</v>
      </c>
      <c r="AB128" s="1">
        <f t="shared" si="132"/>
        <v>-0.24936803249990885</v>
      </c>
      <c r="AC128" s="1">
        <f t="shared" si="133"/>
        <v>2.2122082665086862E-2</v>
      </c>
      <c r="AD128" s="1">
        <f t="shared" si="134"/>
        <v>1.5701347091857622E-6</v>
      </c>
      <c r="AE128" s="1">
        <f t="shared" si="135"/>
        <v>1.5701347091857622E-6</v>
      </c>
      <c r="AF128" s="1">
        <f t="shared" si="117"/>
        <v>2.2122082665086862E-2</v>
      </c>
      <c r="AG128" s="2"/>
      <c r="AH128" s="1">
        <f t="shared" si="123"/>
        <v>2.0869032502808527E-2</v>
      </c>
      <c r="AI128" s="1">
        <f t="shared" si="124"/>
        <v>0.66027029348936894</v>
      </c>
      <c r="AJ128" s="1">
        <f t="shared" si="125"/>
        <v>0.2816065255172312</v>
      </c>
      <c r="AK128" s="1">
        <f t="shared" si="126"/>
        <v>2.9794753133856901E-2</v>
      </c>
      <c r="AL128" s="1">
        <f t="shared" si="127"/>
        <v>3.0541151262359949</v>
      </c>
      <c r="AM128" s="1">
        <f t="shared" si="128"/>
        <v>22.84843332307446</v>
      </c>
      <c r="AN128" s="1">
        <f t="shared" si="136"/>
        <v>9.3000687721999018</v>
      </c>
      <c r="AO128" s="1">
        <f t="shared" si="136"/>
        <v>9.2999837222787924</v>
      </c>
      <c r="AP128" s="1">
        <f t="shared" si="136"/>
        <v>9.3002350615346714</v>
      </c>
      <c r="AQ128" s="1">
        <f t="shared" si="136"/>
        <v>9.2994922816563257</v>
      </c>
      <c r="AR128" s="1">
        <f t="shared" si="136"/>
        <v>9.301687210945488</v>
      </c>
      <c r="AS128" s="1">
        <f t="shared" si="136"/>
        <v>9.2951993879337582</v>
      </c>
      <c r="AT128" s="1">
        <f t="shared" si="136"/>
        <v>9.3143614673450035</v>
      </c>
      <c r="AU128" s="1">
        <f t="shared" si="129"/>
        <v>9.2576201086151322</v>
      </c>
    </row>
    <row r="129" spans="1:47" ht="12.95" customHeight="1">
      <c r="A129" s="273" t="s">
        <v>602</v>
      </c>
      <c r="B129" s="274" t="s">
        <v>133</v>
      </c>
      <c r="C129" s="281">
        <v>59297.181400000118</v>
      </c>
      <c r="D129" s="282" t="s">
        <v>256</v>
      </c>
      <c r="E129" s="1">
        <f t="shared" si="119"/>
        <v>40869.333302592138</v>
      </c>
      <c r="F129" s="176">
        <f t="shared" si="112"/>
        <v>40870</v>
      </c>
      <c r="G129" s="1">
        <f t="shared" si="120"/>
        <v>-0.23132999987865333</v>
      </c>
      <c r="K129" s="1">
        <f t="shared" si="115"/>
        <v>-0.23132999987865333</v>
      </c>
      <c r="O129" s="1">
        <f t="shared" ca="1" si="114"/>
        <v>-0.22829242129994096</v>
      </c>
      <c r="P129" s="1">
        <f t="shared" si="121"/>
        <v>-0.25819012683167986</v>
      </c>
      <c r="Q129" s="271">
        <f t="shared" si="122"/>
        <v>44278.681400000118</v>
      </c>
      <c r="S129" s="2">
        <v>1</v>
      </c>
      <c r="Y129" s="1">
        <f t="shared" si="116"/>
        <v>-0.257349435728917</v>
      </c>
      <c r="Z129" s="1">
        <f t="shared" si="130"/>
        <v>40870</v>
      </c>
      <c r="AA129" s="1">
        <f t="shared" si="131"/>
        <v>-0.23217069098141621</v>
      </c>
      <c r="AB129" s="1">
        <f t="shared" si="132"/>
        <v>-0.257349435728917</v>
      </c>
      <c r="AC129" s="1">
        <f t="shared" si="133"/>
        <v>2.6860126953026531E-2</v>
      </c>
      <c r="AD129" s="1">
        <f t="shared" si="134"/>
        <v>7.0676153026467742E-7</v>
      </c>
      <c r="AE129" s="1">
        <f t="shared" si="135"/>
        <v>7.0676153026467742E-7</v>
      </c>
      <c r="AF129" s="1">
        <f t="shared" si="117"/>
        <v>2.6860126953026531E-2</v>
      </c>
      <c r="AG129" s="2"/>
      <c r="AH129" s="1">
        <f t="shared" si="123"/>
        <v>2.6019435850263645E-2</v>
      </c>
      <c r="AI129" s="1">
        <f t="shared" si="124"/>
        <v>0.65922699301317389</v>
      </c>
      <c r="AJ129" s="1">
        <f t="shared" si="125"/>
        <v>0.32767423187055811</v>
      </c>
      <c r="AK129" s="1">
        <f t="shared" si="126"/>
        <v>1.3332610744470421E-2</v>
      </c>
      <c r="AL129" s="1">
        <f t="shared" si="127"/>
        <v>3.1024879891524693</v>
      </c>
      <c r="AM129" s="1">
        <f t="shared" si="128"/>
        <v>51.138276208608396</v>
      </c>
      <c r="AN129" s="1">
        <f t="shared" si="136"/>
        <v>9.369000395900585</v>
      </c>
      <c r="AO129" s="1">
        <f t="shared" si="136"/>
        <v>9.3689606855850336</v>
      </c>
      <c r="AP129" s="1">
        <f t="shared" si="136"/>
        <v>9.3690773078536882</v>
      </c>
      <c r="AQ129" s="1">
        <f t="shared" si="136"/>
        <v>9.3687348064345652</v>
      </c>
      <c r="AR129" s="1">
        <f t="shared" si="136"/>
        <v>9.3697406611326972</v>
      </c>
      <c r="AS129" s="1">
        <f t="shared" si="136"/>
        <v>9.3667865148967966</v>
      </c>
      <c r="AT129" s="1">
        <f t="shared" si="136"/>
        <v>9.3754613541941936</v>
      </c>
      <c r="AU129" s="1">
        <f t="shared" si="129"/>
        <v>9.3499747055876661</v>
      </c>
    </row>
    <row r="130" spans="1:47" ht="12.95" customHeight="1">
      <c r="A130" s="277" t="s">
        <v>603</v>
      </c>
      <c r="B130" s="278" t="s">
        <v>126</v>
      </c>
      <c r="C130" s="283">
        <v>59680.073299999814</v>
      </c>
      <c r="D130" s="55"/>
      <c r="E130" s="1">
        <f t="shared" ref="E130:E133" si="137">+(C130-C$7)/C$8</f>
        <v>41972.83495542904</v>
      </c>
      <c r="F130" s="176">
        <f t="shared" ref="F130:F133" si="138">ROUND(2*E130,0)/2+0.5</f>
        <v>41973.5</v>
      </c>
      <c r="G130" s="1">
        <f t="shared" ref="G130:G133" si="139">+C130-(C$7+F130*C$8)</f>
        <v>-0.23075650018290617</v>
      </c>
      <c r="K130" s="1">
        <f t="shared" ref="K130:K133" si="140">+G130</f>
        <v>-0.23075650018290617</v>
      </c>
      <c r="O130" s="1">
        <f t="shared" ref="O130:O133" ca="1" si="141">+C$11+C$12*$F130</f>
        <v>-0.22967598948179097</v>
      </c>
      <c r="P130" s="1">
        <f t="shared" ref="P130:P133" si="142">+D$11+D$12*F130+D$13*F130^2</f>
        <v>-0.26904728747541323</v>
      </c>
      <c r="Q130" s="271">
        <f t="shared" ref="Q130:Q133" si="143">+C130-15018.5</f>
        <v>44661.573299999814</v>
      </c>
      <c r="S130" s="2">
        <v>1</v>
      </c>
      <c r="Y130" s="1">
        <f t="shared" ref="Y130:Y133" si="144">AB130</f>
        <v>-0.26375986604389301</v>
      </c>
      <c r="Z130" s="1">
        <f t="shared" ref="Z130:Z133" si="145">F130</f>
        <v>41973.5</v>
      </c>
      <c r="AA130" s="1">
        <f t="shared" ref="AA130:AA133" si="146">AB$3+AB$4*Z130+AB$5*Z130^2+AH130</f>
        <v>-0.23604392161442636</v>
      </c>
      <c r="AB130" s="1">
        <f t="shared" ref="AB130:AB133" si="147">G130-AH130</f>
        <v>-0.26375986604389301</v>
      </c>
      <c r="AC130" s="1">
        <f t="shared" ref="AC130:AC133" si="148">+G130-P130</f>
        <v>3.8290787292507067E-2</v>
      </c>
      <c r="AD130" s="1">
        <f t="shared" ref="AD130:AD133" si="149">+(G130-AA130)^2</f>
        <v>2.7956825394499068E-5</v>
      </c>
      <c r="AE130" s="1">
        <f t="shared" ref="AE130:AE133" si="150">+(G130-AA130)^2*S130</f>
        <v>2.7956825394499068E-5</v>
      </c>
      <c r="AF130" s="1">
        <f t="shared" ref="AF130:AF133" si="151">IF(S130&lt;&gt;0,G130-P130,-9999)</f>
        <v>3.8290787292507067E-2</v>
      </c>
      <c r="AG130" s="2"/>
      <c r="AH130" s="1">
        <f t="shared" ref="AH130:AH133" si="152">$AB$6*($AB$11/AI130*AJ130+$AB$12)</f>
        <v>3.3003365860986865E-2</v>
      </c>
      <c r="AI130" s="1">
        <f t="shared" ref="AI130:AI133" si="153">1+$AB$7*COS(AL130)</f>
        <v>0.6591039574069264</v>
      </c>
      <c r="AJ130" s="1">
        <f t="shared" ref="AJ130:AJ133" si="154">SIN(AL130+RADIANS($AB$9))</f>
        <v>0.39067234040977156</v>
      </c>
      <c r="AK130" s="1">
        <f t="shared" ref="AK130:AK133" si="155">$AB$7*SIN(AL130)</f>
        <v>-9.689630771515155E-3</v>
      </c>
      <c r="AL130" s="1">
        <f t="shared" ref="AL130:AL133" si="156">2*ATAN(AM130)</f>
        <v>-3.1131762998333472</v>
      </c>
      <c r="AM130" s="1">
        <f t="shared" ref="AM130:AM133" si="157">SQRT((1+$AB$7)/(1-$AB$7))*TAN(AN130/2)</f>
        <v>-70.377270560558102</v>
      </c>
      <c r="AN130" s="1">
        <f t="shared" ref="AN130:AN133" si="158">$AU130+$AB$7*SIN(AO130)</f>
        <v>9.4653126045906273</v>
      </c>
      <c r="AO130" s="1">
        <f t="shared" ref="AO130:AO133" si="159">$AU130+$AB$7*SIN(AP130)</f>
        <v>9.4653416092728975</v>
      </c>
      <c r="AP130" s="1">
        <f t="shared" ref="AP130:AP133" si="160">$AU130+$AB$7*SIN(AQ130)</f>
        <v>9.4652564900931946</v>
      </c>
      <c r="AQ130" s="1">
        <f t="shared" ref="AQ130:AQ133" si="161">$AU130+$AB$7*SIN(AR130)</f>
        <v>9.4655062876573961</v>
      </c>
      <c r="AR130" s="1">
        <f t="shared" ref="AR130:AR133" si="162">$AU130+$AB$7*SIN(AS130)</f>
        <v>9.4647732188729439</v>
      </c>
      <c r="AS130" s="1">
        <f t="shared" ref="AS130:AS133" si="163">$AU130+$AB$7*SIN(AT130)</f>
        <v>9.4669245827639958</v>
      </c>
      <c r="AT130" s="1">
        <f t="shared" ref="AT130:AT133" si="164">$AU130+$AB$7*SIN(AU130)</f>
        <v>9.4606114130425372</v>
      </c>
      <c r="AU130" s="1">
        <f t="shared" ref="AU130:AU133" si="165">RADIANS($AB$9)+$AB$18*(F130-AB$15)</f>
        <v>9.4791423833559687</v>
      </c>
    </row>
    <row r="131" spans="1:47" ht="12.95" customHeight="1">
      <c r="A131" s="277" t="s">
        <v>603</v>
      </c>
      <c r="B131" s="278" t="s">
        <v>126</v>
      </c>
      <c r="C131" s="283">
        <v>59680.07349999994</v>
      </c>
      <c r="D131" s="55"/>
      <c r="E131" s="1">
        <f t="shared" si="137"/>
        <v>41972.835531833167</v>
      </c>
      <c r="F131" s="176">
        <f t="shared" si="138"/>
        <v>41973.5</v>
      </c>
      <c r="G131" s="1">
        <f t="shared" si="139"/>
        <v>-0.23055650005699135</v>
      </c>
      <c r="K131" s="1">
        <f t="shared" si="140"/>
        <v>-0.23055650005699135</v>
      </c>
      <c r="O131" s="1">
        <f t="shared" ca="1" si="141"/>
        <v>-0.22967598948179097</v>
      </c>
      <c r="P131" s="1">
        <f t="shared" si="142"/>
        <v>-0.26904728747541323</v>
      </c>
      <c r="Q131" s="271">
        <f t="shared" si="143"/>
        <v>44661.57349999994</v>
      </c>
      <c r="S131" s="2">
        <v>1</v>
      </c>
      <c r="Y131" s="1">
        <f t="shared" si="144"/>
        <v>-0.2635598659179782</v>
      </c>
      <c r="Z131" s="1">
        <f t="shared" si="145"/>
        <v>41973.5</v>
      </c>
      <c r="AA131" s="1">
        <f t="shared" si="146"/>
        <v>-0.23604392161442636</v>
      </c>
      <c r="AB131" s="1">
        <f t="shared" si="147"/>
        <v>-0.2635598659179782</v>
      </c>
      <c r="AC131" s="1">
        <f t="shared" si="148"/>
        <v>3.8490787418421879E-2</v>
      </c>
      <c r="AD131" s="1">
        <f t="shared" si="149"/>
        <v>3.0111795349002438E-5</v>
      </c>
      <c r="AE131" s="1">
        <f t="shared" si="150"/>
        <v>3.0111795349002438E-5</v>
      </c>
      <c r="AF131" s="1">
        <f t="shared" si="151"/>
        <v>3.8490787418421879E-2</v>
      </c>
      <c r="AG131" s="2"/>
      <c r="AH131" s="1">
        <f t="shared" si="152"/>
        <v>3.3003365860986865E-2</v>
      </c>
      <c r="AI131" s="1">
        <f t="shared" si="153"/>
        <v>0.6591039574069264</v>
      </c>
      <c r="AJ131" s="1">
        <f t="shared" si="154"/>
        <v>0.39067234040977156</v>
      </c>
      <c r="AK131" s="1">
        <f t="shared" si="155"/>
        <v>-9.689630771515155E-3</v>
      </c>
      <c r="AL131" s="1">
        <f t="shared" si="156"/>
        <v>-3.1131762998333472</v>
      </c>
      <c r="AM131" s="1">
        <f t="shared" si="157"/>
        <v>-70.377270560558102</v>
      </c>
      <c r="AN131" s="1">
        <f t="shared" si="158"/>
        <v>9.4653126045906273</v>
      </c>
      <c r="AO131" s="1">
        <f t="shared" si="159"/>
        <v>9.4653416092728975</v>
      </c>
      <c r="AP131" s="1">
        <f t="shared" si="160"/>
        <v>9.4652564900931946</v>
      </c>
      <c r="AQ131" s="1">
        <f t="shared" si="161"/>
        <v>9.4655062876573961</v>
      </c>
      <c r="AR131" s="1">
        <f t="shared" si="162"/>
        <v>9.4647732188729439</v>
      </c>
      <c r="AS131" s="1">
        <f t="shared" si="163"/>
        <v>9.4669245827639958</v>
      </c>
      <c r="AT131" s="1">
        <f t="shared" si="164"/>
        <v>9.4606114130425372</v>
      </c>
      <c r="AU131" s="1">
        <f t="shared" si="165"/>
        <v>9.4791423833559687</v>
      </c>
    </row>
    <row r="132" spans="1:47" ht="12.95" customHeight="1">
      <c r="A132" s="277" t="s">
        <v>603</v>
      </c>
      <c r="B132" s="278" t="s">
        <v>126</v>
      </c>
      <c r="C132" s="283">
        <v>59725.007000000216</v>
      </c>
      <c r="D132" s="55"/>
      <c r="E132" s="1">
        <f t="shared" si="137"/>
        <v>42102.334723427688</v>
      </c>
      <c r="F132" s="176">
        <f t="shared" si="138"/>
        <v>42103</v>
      </c>
      <c r="G132" s="1">
        <f t="shared" si="139"/>
        <v>-0.23083699978451477</v>
      </c>
      <c r="K132" s="1">
        <f t="shared" si="140"/>
        <v>-0.23083699978451477</v>
      </c>
      <c r="O132" s="1">
        <f t="shared" ca="1" si="141"/>
        <v>-0.22983835656792559</v>
      </c>
      <c r="P132" s="1">
        <f t="shared" si="142"/>
        <v>-0.27034214146176216</v>
      </c>
      <c r="Q132" s="271">
        <f t="shared" si="143"/>
        <v>44706.507000000216</v>
      </c>
      <c r="S132" s="2">
        <v>1</v>
      </c>
      <c r="Y132" s="1">
        <f t="shared" si="144"/>
        <v>-0.26464125846504377</v>
      </c>
      <c r="Z132" s="1">
        <f t="shared" si="145"/>
        <v>42103</v>
      </c>
      <c r="AA132" s="1">
        <f t="shared" si="146"/>
        <v>-0.23653788278123317</v>
      </c>
      <c r="AB132" s="1">
        <f t="shared" si="147"/>
        <v>-0.26464125846504377</v>
      </c>
      <c r="AC132" s="1">
        <f t="shared" si="148"/>
        <v>3.9505141677247391E-2</v>
      </c>
      <c r="AD132" s="1">
        <f t="shared" si="149"/>
        <v>3.2500066942272882E-5</v>
      </c>
      <c r="AE132" s="1">
        <f t="shared" si="150"/>
        <v>3.2500066942272882E-5</v>
      </c>
      <c r="AF132" s="1">
        <f t="shared" si="151"/>
        <v>3.9505141677247391E-2</v>
      </c>
      <c r="AG132" s="2"/>
      <c r="AH132" s="1">
        <f t="shared" si="152"/>
        <v>3.3804258680529005E-2</v>
      </c>
      <c r="AI132" s="1">
        <f t="shared" si="153"/>
        <v>0.65919147081101825</v>
      </c>
      <c r="AJ132" s="1">
        <f t="shared" si="154"/>
        <v>0.39795658987667659</v>
      </c>
      <c r="AK132" s="1">
        <f t="shared" si="155"/>
        <v>-1.2391417681198036E-2</v>
      </c>
      <c r="AL132" s="1">
        <f t="shared" si="156"/>
        <v>-3.1052497789459799</v>
      </c>
      <c r="AM132" s="1">
        <f t="shared" si="157"/>
        <v>-55.025362761302901</v>
      </c>
      <c r="AN132" s="1">
        <f t="shared" si="158"/>
        <v>9.4766171337642167</v>
      </c>
      <c r="AO132" s="1">
        <f t="shared" si="159"/>
        <v>9.4766540941515913</v>
      </c>
      <c r="AP132" s="1">
        <f t="shared" si="160"/>
        <v>9.4765455709497033</v>
      </c>
      <c r="AQ132" s="1">
        <f t="shared" si="161"/>
        <v>9.4768642188447441</v>
      </c>
      <c r="AR132" s="1">
        <f t="shared" si="162"/>
        <v>9.4759286137440011</v>
      </c>
      <c r="AS132" s="1">
        <f t="shared" si="163"/>
        <v>9.4786758419155106</v>
      </c>
      <c r="AT132" s="1">
        <f t="shared" si="164"/>
        <v>9.4706102035275777</v>
      </c>
      <c r="AU132" s="1">
        <f t="shared" si="165"/>
        <v>9.4943007107424613</v>
      </c>
    </row>
    <row r="133" spans="1:47" ht="12.95" customHeight="1">
      <c r="A133" s="277" t="s">
        <v>603</v>
      </c>
      <c r="B133" s="278" t="s">
        <v>133</v>
      </c>
      <c r="C133" s="283">
        <v>59728.996900000144</v>
      </c>
      <c r="D133" s="55"/>
      <c r="E133" s="1">
        <f t="shared" si="137"/>
        <v>42113.833690223742</v>
      </c>
      <c r="F133" s="176">
        <f t="shared" si="138"/>
        <v>42114.5</v>
      </c>
      <c r="G133" s="1">
        <f t="shared" si="139"/>
        <v>-0.23119549985858612</v>
      </c>
      <c r="K133" s="1">
        <f t="shared" si="140"/>
        <v>-0.23119549985858612</v>
      </c>
      <c r="O133" s="1">
        <f t="shared" ca="1" si="141"/>
        <v>-0.22985277526669431</v>
      </c>
      <c r="P133" s="1">
        <f t="shared" si="142"/>
        <v>-0.27045733895080148</v>
      </c>
      <c r="Q133" s="271">
        <f t="shared" si="143"/>
        <v>44710.496900000144</v>
      </c>
      <c r="S133" s="2">
        <v>1</v>
      </c>
      <c r="Y133" s="1">
        <f t="shared" si="144"/>
        <v>-0.26507067841134291</v>
      </c>
      <c r="Z133" s="1">
        <f t="shared" si="145"/>
        <v>42114.5</v>
      </c>
      <c r="AA133" s="1">
        <f t="shared" si="146"/>
        <v>-0.23658216039804469</v>
      </c>
      <c r="AB133" s="1">
        <f t="shared" si="147"/>
        <v>-0.26507067841134291</v>
      </c>
      <c r="AC133" s="1">
        <f t="shared" si="148"/>
        <v>3.9261839092215367E-2</v>
      </c>
      <c r="AD133" s="1">
        <f t="shared" si="149"/>
        <v>2.9016111767360163E-5</v>
      </c>
      <c r="AE133" s="1">
        <f t="shared" si="150"/>
        <v>2.9016111767360163E-5</v>
      </c>
      <c r="AF133" s="1">
        <f t="shared" si="151"/>
        <v>3.9261839092215367E-2</v>
      </c>
      <c r="AG133" s="2"/>
      <c r="AH133" s="1">
        <f t="shared" si="152"/>
        <v>3.3875178552756791E-2</v>
      </c>
      <c r="AI133" s="1">
        <f t="shared" si="153"/>
        <v>0.65920027891278266</v>
      </c>
      <c r="AJ133" s="1">
        <f t="shared" si="154"/>
        <v>0.39860235028468527</v>
      </c>
      <c r="AK133" s="1">
        <f t="shared" si="155"/>
        <v>-1.2631346206237805E-2</v>
      </c>
      <c r="AL133" s="1">
        <f t="shared" si="156"/>
        <v>-3.1045457718714382</v>
      </c>
      <c r="AM133" s="1">
        <f t="shared" si="157"/>
        <v>-53.979475647359614</v>
      </c>
      <c r="AN133" s="1">
        <f t="shared" si="158"/>
        <v>9.4776210881842449</v>
      </c>
      <c r="AO133" s="1">
        <f t="shared" si="159"/>
        <v>9.4776587507234904</v>
      </c>
      <c r="AP133" s="1">
        <f t="shared" si="160"/>
        <v>9.4775481600485101</v>
      </c>
      <c r="AQ133" s="1">
        <f t="shared" si="161"/>
        <v>9.4778728956344924</v>
      </c>
      <c r="AR133" s="1">
        <f t="shared" si="162"/>
        <v>9.4769193662974143</v>
      </c>
      <c r="AS133" s="1">
        <f t="shared" si="163"/>
        <v>9.4797193768232333</v>
      </c>
      <c r="AT133" s="1">
        <f t="shared" si="164"/>
        <v>9.471498372765625</v>
      </c>
      <c r="AU133" s="1">
        <f t="shared" si="165"/>
        <v>9.4956468170354711</v>
      </c>
    </row>
    <row r="134" spans="1:47" ht="12.95" customHeight="1">
      <c r="C134" s="55"/>
      <c r="D134" s="55"/>
    </row>
    <row r="135" spans="1:47" ht="12.95" customHeight="1">
      <c r="C135" s="55"/>
      <c r="D135" s="55"/>
    </row>
    <row r="136" spans="1:47" ht="12.95" customHeight="1">
      <c r="C136" s="55"/>
      <c r="D136" s="55"/>
    </row>
    <row r="137" spans="1:47" ht="12.95" customHeight="1">
      <c r="C137" s="55"/>
      <c r="D137" s="55"/>
    </row>
    <row r="138" spans="1:47" ht="12.95" customHeight="1">
      <c r="C138" s="55"/>
      <c r="D138" s="55"/>
    </row>
    <row r="139" spans="1:47" ht="12.95" customHeight="1">
      <c r="C139" s="55"/>
      <c r="D139" s="55"/>
    </row>
    <row r="140" spans="1:47" ht="12.95" customHeight="1">
      <c r="C140" s="55"/>
      <c r="D140" s="55"/>
    </row>
    <row r="141" spans="1:47" ht="12.95" customHeight="1">
      <c r="C141" s="55"/>
      <c r="D141" s="55"/>
    </row>
    <row r="142" spans="1:47" ht="12.95" customHeight="1">
      <c r="C142" s="55"/>
      <c r="D142" s="55"/>
    </row>
    <row r="143" spans="1:47" ht="12.95" customHeight="1">
      <c r="C143" s="55"/>
      <c r="D143" s="55"/>
    </row>
    <row r="144" spans="1:47" ht="12.95" customHeight="1">
      <c r="C144" s="55"/>
      <c r="D144" s="55"/>
    </row>
    <row r="145" spans="3:4" ht="12.95" customHeight="1">
      <c r="C145" s="55"/>
      <c r="D145" s="55"/>
    </row>
    <row r="146" spans="3:4" ht="12.95" customHeight="1">
      <c r="C146" s="55"/>
      <c r="D146" s="55"/>
    </row>
    <row r="147" spans="3:4" ht="12.95" customHeight="1">
      <c r="C147" s="55"/>
      <c r="D147" s="55"/>
    </row>
    <row r="148" spans="3:4" ht="12.95" customHeight="1">
      <c r="C148" s="55"/>
      <c r="D148" s="55"/>
    </row>
    <row r="149" spans="3:4" ht="12.95" customHeight="1">
      <c r="C149" s="55"/>
      <c r="D149" s="55"/>
    </row>
    <row r="150" spans="3:4" ht="12.95" customHeight="1">
      <c r="C150" s="55"/>
      <c r="D150" s="55"/>
    </row>
    <row r="151" spans="3:4" ht="12.95" customHeight="1">
      <c r="C151" s="55"/>
      <c r="D151" s="55"/>
    </row>
    <row r="152" spans="3:4" ht="12.95" customHeight="1">
      <c r="C152" s="55"/>
      <c r="D152" s="55"/>
    </row>
    <row r="153" spans="3:4" ht="12.95" customHeight="1">
      <c r="C153" s="55"/>
      <c r="D153" s="55"/>
    </row>
    <row r="154" spans="3:4" ht="12.95" customHeight="1">
      <c r="C154" s="55"/>
      <c r="D154" s="55"/>
    </row>
    <row r="155" spans="3:4" ht="12.95" customHeight="1">
      <c r="C155" s="55"/>
      <c r="D155" s="55"/>
    </row>
    <row r="156" spans="3:4" ht="12.95" customHeight="1">
      <c r="C156" s="55"/>
      <c r="D156" s="55"/>
    </row>
    <row r="157" spans="3:4" ht="12.95" customHeight="1">
      <c r="C157" s="55"/>
      <c r="D157" s="55"/>
    </row>
    <row r="158" spans="3:4" ht="12.95" customHeight="1">
      <c r="C158" s="55"/>
      <c r="D158" s="55"/>
    </row>
    <row r="159" spans="3:4" ht="12.95" customHeight="1">
      <c r="C159" s="55"/>
      <c r="D159" s="55"/>
    </row>
    <row r="160" spans="3:4" ht="12.95" customHeight="1">
      <c r="C160" s="55"/>
      <c r="D160" s="55"/>
    </row>
    <row r="161" spans="3:4" ht="12.95" customHeight="1">
      <c r="C161" s="55"/>
      <c r="D161" s="55"/>
    </row>
    <row r="162" spans="3:4" ht="12.95" customHeight="1">
      <c r="C162" s="55"/>
      <c r="D162" s="55"/>
    </row>
    <row r="163" spans="3:4" ht="12.95" customHeight="1">
      <c r="C163" s="55"/>
      <c r="D163" s="55"/>
    </row>
    <row r="164" spans="3:4" ht="12.95" customHeight="1">
      <c r="C164" s="55"/>
      <c r="D164" s="55"/>
    </row>
    <row r="165" spans="3:4" ht="12.95" customHeight="1">
      <c r="C165" s="55"/>
      <c r="D165" s="55"/>
    </row>
    <row r="166" spans="3:4" ht="12.95" customHeight="1">
      <c r="C166" s="55"/>
      <c r="D166" s="55"/>
    </row>
    <row r="167" spans="3:4" ht="12.95" customHeight="1">
      <c r="C167" s="55"/>
      <c r="D167" s="55"/>
    </row>
    <row r="168" spans="3:4" ht="12.95" customHeight="1">
      <c r="C168" s="55"/>
      <c r="D168" s="55"/>
    </row>
    <row r="169" spans="3:4" ht="12.95" customHeight="1">
      <c r="C169" s="55"/>
      <c r="D169" s="55"/>
    </row>
    <row r="170" spans="3:4" ht="12.95" customHeight="1">
      <c r="C170" s="55"/>
      <c r="D170" s="55"/>
    </row>
    <row r="171" spans="3:4" ht="12.95" customHeight="1">
      <c r="C171" s="55"/>
      <c r="D171" s="55"/>
    </row>
    <row r="172" spans="3:4" ht="12.95" customHeight="1">
      <c r="C172" s="55"/>
      <c r="D172" s="55"/>
    </row>
    <row r="173" spans="3:4" ht="12.95" customHeight="1">
      <c r="C173" s="55"/>
      <c r="D173" s="55"/>
    </row>
    <row r="174" spans="3:4" ht="12.95" customHeight="1">
      <c r="C174" s="55"/>
      <c r="D174" s="55"/>
    </row>
    <row r="175" spans="3:4" ht="12.95" customHeight="1">
      <c r="C175" s="55"/>
      <c r="D175" s="55"/>
    </row>
    <row r="176" spans="3:4" ht="12.95" customHeight="1">
      <c r="C176" s="55"/>
      <c r="D176" s="55"/>
    </row>
    <row r="177" spans="3:4" ht="12.95" customHeight="1">
      <c r="C177" s="55"/>
      <c r="D177" s="55"/>
    </row>
    <row r="178" spans="3:4" ht="12.95" customHeight="1">
      <c r="C178" s="55"/>
      <c r="D178" s="55"/>
    </row>
    <row r="179" spans="3:4" ht="12.95" customHeight="1">
      <c r="C179" s="55"/>
      <c r="D179" s="55"/>
    </row>
    <row r="180" spans="3:4" ht="12.95" customHeight="1">
      <c r="C180" s="55"/>
      <c r="D180" s="55"/>
    </row>
    <row r="181" spans="3:4" ht="12.95" customHeight="1">
      <c r="C181" s="55"/>
      <c r="D181" s="55"/>
    </row>
    <row r="182" spans="3:4" ht="12.95" customHeight="1">
      <c r="C182" s="55"/>
      <c r="D182" s="55"/>
    </row>
    <row r="183" spans="3:4" ht="12.95" customHeight="1">
      <c r="C183" s="55"/>
      <c r="D183" s="55"/>
    </row>
    <row r="184" spans="3:4" ht="12.95" customHeight="1">
      <c r="C184" s="55"/>
      <c r="D184" s="55"/>
    </row>
    <row r="185" spans="3:4" ht="12.95" customHeight="1">
      <c r="C185" s="55"/>
      <c r="D185" s="55"/>
    </row>
    <row r="186" spans="3:4" ht="12.95" customHeight="1">
      <c r="C186" s="55"/>
      <c r="D186" s="55"/>
    </row>
    <row r="187" spans="3:4" ht="12.95" customHeight="1">
      <c r="C187" s="55"/>
      <c r="D187" s="55"/>
    </row>
    <row r="188" spans="3:4" ht="12.95" customHeight="1">
      <c r="C188" s="55"/>
      <c r="D188" s="55"/>
    </row>
    <row r="189" spans="3:4" ht="12.95" customHeight="1">
      <c r="C189" s="55"/>
      <c r="D189" s="55"/>
    </row>
    <row r="190" spans="3:4" ht="12.95" customHeight="1">
      <c r="C190" s="55"/>
      <c r="D190" s="55"/>
    </row>
    <row r="191" spans="3:4" ht="12.95" customHeight="1">
      <c r="C191" s="55"/>
      <c r="D191" s="55"/>
    </row>
    <row r="192" spans="3:4" ht="12.95" customHeight="1">
      <c r="C192" s="55"/>
      <c r="D192" s="55"/>
    </row>
    <row r="193" spans="3:4" ht="12.95" customHeight="1">
      <c r="C193" s="55"/>
      <c r="D193" s="55"/>
    </row>
    <row r="194" spans="3:4" ht="12.95" customHeight="1">
      <c r="C194" s="55"/>
      <c r="D194" s="55"/>
    </row>
    <row r="195" spans="3:4" ht="12.95" customHeight="1">
      <c r="C195" s="55"/>
      <c r="D195" s="55"/>
    </row>
    <row r="196" spans="3:4" ht="12.95" customHeight="1">
      <c r="C196" s="55"/>
      <c r="D196" s="55"/>
    </row>
    <row r="197" spans="3:4" ht="12.95" customHeight="1">
      <c r="C197" s="55"/>
      <c r="D197" s="55"/>
    </row>
    <row r="198" spans="3:4" ht="12.95" customHeight="1">
      <c r="C198" s="55"/>
      <c r="D198" s="55"/>
    </row>
    <row r="199" spans="3:4" ht="12.95" customHeight="1">
      <c r="C199" s="55"/>
      <c r="D199" s="55"/>
    </row>
    <row r="200" spans="3:4" ht="12.95" customHeight="1">
      <c r="C200" s="55"/>
      <c r="D200" s="55"/>
    </row>
    <row r="201" spans="3:4" ht="12.95" customHeight="1">
      <c r="C201" s="55"/>
      <c r="D201" s="55"/>
    </row>
    <row r="202" spans="3:4" ht="12.95" customHeight="1">
      <c r="C202" s="55"/>
      <c r="D202" s="55"/>
    </row>
    <row r="203" spans="3:4" ht="12.95" customHeight="1">
      <c r="C203" s="55"/>
      <c r="D203" s="55"/>
    </row>
    <row r="204" spans="3:4" ht="12.95" customHeight="1">
      <c r="C204" s="55"/>
      <c r="D204" s="55"/>
    </row>
    <row r="205" spans="3:4" ht="12.95" customHeight="1">
      <c r="C205" s="55"/>
      <c r="D205" s="55"/>
    </row>
    <row r="206" spans="3:4" ht="12.95" customHeight="1">
      <c r="C206" s="55"/>
      <c r="D206" s="55"/>
    </row>
    <row r="207" spans="3:4" ht="12.95" customHeight="1">
      <c r="C207" s="55"/>
      <c r="D207" s="55"/>
    </row>
    <row r="208" spans="3:4" ht="12.95" customHeight="1">
      <c r="C208" s="55"/>
      <c r="D208" s="55"/>
    </row>
    <row r="209" spans="3:4" ht="12.95" customHeight="1">
      <c r="C209" s="55"/>
      <c r="D209" s="55"/>
    </row>
    <row r="210" spans="3:4" ht="12.95" customHeight="1">
      <c r="C210" s="55"/>
      <c r="D210" s="55"/>
    </row>
    <row r="211" spans="3:4" ht="12.95" customHeight="1">
      <c r="C211" s="55"/>
      <c r="D211" s="55"/>
    </row>
    <row r="212" spans="3:4" ht="12.95" customHeight="1">
      <c r="C212" s="55"/>
      <c r="D212" s="55"/>
    </row>
    <row r="213" spans="3:4" ht="12.95" customHeight="1">
      <c r="C213" s="55"/>
      <c r="D213" s="55"/>
    </row>
    <row r="214" spans="3:4" ht="12.95" customHeight="1">
      <c r="C214" s="55"/>
      <c r="D214" s="55"/>
    </row>
    <row r="215" spans="3:4" ht="12.95" customHeight="1">
      <c r="C215" s="55"/>
      <c r="D215" s="55"/>
    </row>
    <row r="216" spans="3:4" ht="12.95" customHeight="1">
      <c r="C216" s="55"/>
      <c r="D216" s="55"/>
    </row>
    <row r="217" spans="3:4" ht="12.95" customHeight="1">
      <c r="C217" s="55"/>
      <c r="D217" s="55"/>
    </row>
    <row r="218" spans="3:4" ht="12.95" customHeight="1">
      <c r="C218" s="55"/>
      <c r="D218" s="55"/>
    </row>
    <row r="219" spans="3:4" ht="12.95" customHeight="1">
      <c r="C219" s="55"/>
      <c r="D219" s="55"/>
    </row>
    <row r="220" spans="3:4" ht="12.95" customHeight="1">
      <c r="C220" s="55"/>
      <c r="D220" s="55"/>
    </row>
    <row r="221" spans="3:4" ht="12.95" customHeight="1">
      <c r="C221" s="55"/>
      <c r="D221" s="55"/>
    </row>
    <row r="222" spans="3:4" ht="12.95" customHeight="1">
      <c r="C222" s="55"/>
      <c r="D222" s="55"/>
    </row>
    <row r="223" spans="3:4">
      <c r="C223" s="55"/>
      <c r="D223" s="55"/>
    </row>
    <row r="224" spans="3:4">
      <c r="C224" s="55"/>
      <c r="D224" s="55"/>
    </row>
    <row r="225" spans="3:4">
      <c r="C225" s="55"/>
      <c r="D225" s="55"/>
    </row>
    <row r="226" spans="3:4">
      <c r="C226" s="55"/>
      <c r="D226" s="55"/>
    </row>
    <row r="227" spans="3:4">
      <c r="C227" s="55"/>
      <c r="D227" s="55"/>
    </row>
    <row r="228" spans="3:4">
      <c r="C228" s="55"/>
      <c r="D228" s="55"/>
    </row>
  </sheetData>
  <sheetProtection selectLockedCells="1" selectUnlockedCells="1"/>
  <sortState xmlns:xlrd2="http://schemas.microsoft.com/office/spreadsheetml/2017/richdata2" ref="A21:AU129">
    <sortCondition ref="C21:C129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415E-6B6F-4812-9565-3BC210E2789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AC140"/>
  <sheetViews>
    <sheetView workbookViewId="0">
      <pane xSplit="14" ySplit="22" topLeftCell="O120" activePane="bottomRight" state="frozen"/>
      <selection pane="topRight" activeCell="O1" sqref="O1"/>
      <selection pane="bottomLeft" activeCell="A23" sqref="A23"/>
      <selection pane="bottomRight" activeCell="E12" sqref="E1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4"/>
      <c r="D2" s="4"/>
      <c r="E2" s="4"/>
      <c r="F2" s="21"/>
      <c r="L2" s="2" t="s">
        <v>310</v>
      </c>
      <c r="Z2" s="1">
        <v>-5000</v>
      </c>
      <c r="AA2" s="1">
        <f>+H$3+H$4*Z2+H$5*Z2^2+H$6*SIN(RADIANS(H$7*Z2+H$8))</f>
        <v>-5.3876914578290871E-3</v>
      </c>
      <c r="AB2" s="1">
        <f t="shared" ref="AB2:AB41" si="0">+H$3+H$4*Z2+H$5*Z2^2</f>
        <v>-1.9174999999999998E-2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2E-3</v>
      </c>
      <c r="I3" s="216">
        <v>2</v>
      </c>
      <c r="J3" s="48">
        <v>1E-3</v>
      </c>
      <c r="L3" s="216">
        <v>-2.7238015507055056</v>
      </c>
      <c r="Z3" s="1">
        <v>-4000</v>
      </c>
      <c r="AA3" s="1">
        <f t="shared" ref="AA3:AA42" si="2">+H$3+H$4*Z3+H$5*Z3^2+H$6*SIN(RADIANS(H$7*Z3+H$8))</f>
        <v>-2.4953023339979036E-4</v>
      </c>
      <c r="AB3" s="1">
        <f t="shared" si="0"/>
        <v>-1.4119999999999999E-2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3.2099999999999998E-6</v>
      </c>
      <c r="I4" s="217">
        <v>3.21</v>
      </c>
      <c r="J4" s="48">
        <v>9.9999999999999995E-7</v>
      </c>
      <c r="L4" s="217">
        <v>2.154616025569021</v>
      </c>
      <c r="Z4" s="1">
        <v>-3000</v>
      </c>
      <c r="AA4" s="1">
        <f t="shared" si="2"/>
        <v>3.1506553696715942E-3</v>
      </c>
      <c r="AB4" s="1">
        <f t="shared" si="0"/>
        <v>-9.474999999999999E-3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-2.0499999999999999E-10</v>
      </c>
      <c r="I5" s="217">
        <v>-2.0499999999999998</v>
      </c>
      <c r="J5" s="48">
        <v>1E-10</v>
      </c>
      <c r="L5" s="217">
        <v>-1.1570166639520252</v>
      </c>
      <c r="Z5" s="1">
        <v>-2000</v>
      </c>
      <c r="AA5" s="1">
        <f t="shared" si="2"/>
        <v>4.9320453935936624E-3</v>
      </c>
      <c r="AB5" s="1">
        <f t="shared" si="0"/>
        <v>-5.2399999999999999E-3</v>
      </c>
    </row>
    <row r="6" spans="1:28">
      <c r="A6" s="47" t="s">
        <v>40</v>
      </c>
      <c r="G6" s="1" t="s">
        <v>314</v>
      </c>
      <c r="H6" s="1">
        <f t="shared" si="1"/>
        <v>1.3999999999999999E-2</v>
      </c>
      <c r="I6" s="217">
        <v>1.4</v>
      </c>
      <c r="J6" s="1">
        <v>0.01</v>
      </c>
      <c r="L6" s="217">
        <v>-1.3988493915564235</v>
      </c>
      <c r="Z6" s="1">
        <v>-1000</v>
      </c>
      <c r="AA6" s="1">
        <f t="shared" si="2"/>
        <v>5.3295514374240181E-3</v>
      </c>
      <c r="AB6" s="1">
        <f t="shared" si="0"/>
        <v>-1.4149999999999996E-3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1.78E-2</v>
      </c>
      <c r="I7" s="217">
        <v>1.78</v>
      </c>
      <c r="J7" s="1">
        <v>0.01</v>
      </c>
      <c r="L7" s="217">
        <v>22.79636897913743</v>
      </c>
      <c r="M7" s="51" t="s">
        <v>316</v>
      </c>
      <c r="Z7" s="1">
        <v>0</v>
      </c>
      <c r="AA7" s="1">
        <f t="shared" si="2"/>
        <v>4.6713259352716297E-3</v>
      </c>
      <c r="AB7" s="1">
        <f t="shared" si="0"/>
        <v>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169</v>
      </c>
      <c r="I8" s="218">
        <v>1.69</v>
      </c>
      <c r="J8" s="1">
        <v>100</v>
      </c>
      <c r="L8" s="218">
        <v>-0.71857374082530445</v>
      </c>
      <c r="M8" s="51" t="s">
        <v>316</v>
      </c>
      <c r="Z8" s="1">
        <v>1000</v>
      </c>
      <c r="AA8" s="1">
        <f t="shared" si="2"/>
        <v>3.3473444437089853E-3</v>
      </c>
      <c r="AB8" s="1">
        <f t="shared" si="0"/>
        <v>5.004999999999999E-3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0.46418250942908168</v>
      </c>
      <c r="Z9" s="1">
        <v>2000</v>
      </c>
      <c r="AA9" s="1">
        <f t="shared" si="2"/>
        <v>1.7720689083543873E-3</v>
      </c>
      <c r="AB9" s="1">
        <f t="shared" si="0"/>
        <v>7.6000000000000009E-3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2"/>
        <v>3.4476657382787393E-4</v>
      </c>
      <c r="AB10" s="1">
        <f t="shared" si="0"/>
        <v>9.7850000000000003E-3</v>
      </c>
    </row>
    <row r="11" spans="1:28">
      <c r="A11" t="s">
        <v>56</v>
      </c>
      <c r="B11"/>
      <c r="C11" s="61">
        <f ca="1">INTERCEPT(INDIRECT($E$9):G992,INDIRECT($D$9):F992)</f>
        <v>-9.8568240574859606E-4</v>
      </c>
      <c r="D11" s="2"/>
      <c r="E11"/>
      <c r="G11" s="1" t="s">
        <v>318</v>
      </c>
      <c r="H11" s="1">
        <f>2*H5*365.24/C8</f>
        <v>-4.3157795231293673E-7</v>
      </c>
      <c r="I11" s="1" t="s">
        <v>76</v>
      </c>
      <c r="Z11" s="1">
        <v>4000</v>
      </c>
      <c r="AA11" s="1">
        <f t="shared" si="2"/>
        <v>-5.8871634716499248E-4</v>
      </c>
      <c r="AB11" s="1">
        <f t="shared" si="0"/>
        <v>1.1559999999999999E-2</v>
      </c>
    </row>
    <row r="12" spans="1:28">
      <c r="A12" t="s">
        <v>60</v>
      </c>
      <c r="B12"/>
      <c r="C12" s="61">
        <f ca="1">SLOPE(INDIRECT($E$9):G992,INDIRECT($D$9):F992)</f>
        <v>-9.5535282812983636E-7</v>
      </c>
      <c r="D12" s="2"/>
      <c r="E12"/>
      <c r="Z12" s="1">
        <v>5000</v>
      </c>
      <c r="AA12" s="1">
        <f t="shared" si="2"/>
        <v>-7.6906641027327943E-4</v>
      </c>
      <c r="AB12" s="1">
        <f t="shared" si="0"/>
        <v>1.2924999999999997E-2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360/H7</f>
        <v>20224.719101123595</v>
      </c>
      <c r="I13" s="1" t="s">
        <v>294</v>
      </c>
      <c r="Z13" s="1">
        <v>6000</v>
      </c>
      <c r="AA13" s="1">
        <f t="shared" si="2"/>
        <v>-4.8329923603032329E-5</v>
      </c>
      <c r="AB13" s="1">
        <f t="shared" si="0"/>
        <v>1.3880000000000002E-2</v>
      </c>
    </row>
    <row r="14" spans="1:28">
      <c r="A14"/>
      <c r="B14"/>
      <c r="C14"/>
      <c r="H14" s="1">
        <f>H13*C8</f>
        <v>7017.5487640449437</v>
      </c>
      <c r="I14" s="1" t="s">
        <v>28</v>
      </c>
      <c r="Z14" s="1">
        <v>7000</v>
      </c>
      <c r="AA14" s="1">
        <f t="shared" si="2"/>
        <v>1.595921786128645E-3</v>
      </c>
      <c r="AB14" s="1">
        <f t="shared" si="0"/>
        <v>1.4424999999999999E-2</v>
      </c>
    </row>
    <row r="15" spans="1:28">
      <c r="A15" s="35" t="s">
        <v>77</v>
      </c>
      <c r="B15"/>
      <c r="C15" s="71">
        <f ca="1">(C7+C11)+(C8+C12)*INT(MAX(F21:F3533))</f>
        <v>59728.999535712115</v>
      </c>
      <c r="E15" s="49" t="s">
        <v>78</v>
      </c>
      <c r="F15" s="46">
        <v>1</v>
      </c>
      <c r="H15" s="1">
        <f>H14/365.24</f>
        <v>19.213527445090744</v>
      </c>
      <c r="I15" s="1" t="s">
        <v>47</v>
      </c>
      <c r="Z15" s="1">
        <v>8000</v>
      </c>
      <c r="AA15" s="1">
        <f t="shared" si="2"/>
        <v>4.0584450251735567E-3</v>
      </c>
      <c r="AB15" s="1">
        <f t="shared" si="0"/>
        <v>1.4559999999999997E-2</v>
      </c>
    </row>
    <row r="16" spans="1:28">
      <c r="A16" s="35" t="s">
        <v>86</v>
      </c>
      <c r="B16"/>
      <c r="C16" s="71">
        <f ca="1">+C8+C12</f>
        <v>0.34697784464717185</v>
      </c>
      <c r="E16" s="49" t="s">
        <v>87</v>
      </c>
      <c r="F16" s="183">
        <f ca="1">NOW()+15018.5+$C$5/24</f>
        <v>60368.639888078702</v>
      </c>
      <c r="Z16" s="1">
        <v>9000</v>
      </c>
      <c r="AA16" s="1">
        <f t="shared" si="2"/>
        <v>7.1163998918119947E-3</v>
      </c>
      <c r="AB16" s="1">
        <f t="shared" si="0"/>
        <v>1.4285000000000003E-2</v>
      </c>
    </row>
    <row r="17" spans="1:29">
      <c r="A17" s="49" t="s">
        <v>90</v>
      </c>
      <c r="B17"/>
      <c r="C17">
        <f>COUNT(C21:C2191)</f>
        <v>115</v>
      </c>
      <c r="E17" s="49" t="s">
        <v>91</v>
      </c>
      <c r="F17" s="61">
        <f ca="1">ROUND(2*(F16-$C$7)/$C$8,0)/2+F15</f>
        <v>42375.5</v>
      </c>
      <c r="Z17" s="1">
        <v>10000</v>
      </c>
      <c r="AA17" s="1">
        <f t="shared" si="2"/>
        <v>1.0450685239185888E-2</v>
      </c>
      <c r="AB17" s="1">
        <f t="shared" si="0"/>
        <v>1.3600000000000001E-2</v>
      </c>
    </row>
    <row r="18" spans="1:29">
      <c r="A18" s="35" t="s">
        <v>93</v>
      </c>
      <c r="B18"/>
      <c r="C18" s="186">
        <f ca="1">+C15</f>
        <v>59728.999535712115</v>
      </c>
      <c r="D18" s="187">
        <f ca="1">+C16</f>
        <v>0.34697784464717185</v>
      </c>
      <c r="E18" s="49" t="s">
        <v>94</v>
      </c>
      <c r="F18" s="51">
        <f ca="1">ROUND(2*(F16-$C$15)/$C$16,0)/2+F15</f>
        <v>1844.5</v>
      </c>
      <c r="Z18" s="1">
        <v>11000</v>
      </c>
      <c r="AA18" s="1">
        <f t="shared" si="2"/>
        <v>1.3676489806652413E-2</v>
      </c>
      <c r="AB18" s="1">
        <f t="shared" si="0"/>
        <v>1.2504999999999999E-2</v>
      </c>
    </row>
    <row r="19" spans="1:29">
      <c r="E19" s="49" t="s">
        <v>98</v>
      </c>
      <c r="F19" s="86">
        <f ca="1">+$C$15+$C$16*F18-15018.5-$C$5/24</f>
        <v>45350.896003497161</v>
      </c>
      <c r="Z19" s="1">
        <v>12000</v>
      </c>
      <c r="AA19" s="1">
        <f t="shared" si="2"/>
        <v>1.6380134517237258E-2</v>
      </c>
      <c r="AB19" s="1">
        <f t="shared" si="0"/>
        <v>1.1000000000000003E-2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2"/>
        <v>1.8158678614883829E-2</v>
      </c>
      <c r="AB20" s="1">
        <f t="shared" si="0"/>
        <v>9.0850000000000028E-3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3">+(C21-C$7)/C$8</f>
        <v>-4740.5095066326803</v>
      </c>
      <c r="F21" s="1">
        <f t="shared" ref="F21:F49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O21" s="1">
        <f t="shared" ref="O21:O49" ca="1" si="6">+C$11+C$12*$F21</f>
        <v>3.5431676760008931E-3</v>
      </c>
      <c r="P21" s="1">
        <f>+H$3+H$4*F21+H$5*F21^2+H$6*SIN(RADIANS(H$7*F21+H$8))</f>
        <v>-3.8855288167762084E-3</v>
      </c>
      <c r="Q21" s="271">
        <f t="shared" ref="Q21:Q49" si="7">+C21-15018.5</f>
        <v>29002.285199999998</v>
      </c>
      <c r="S21" s="1">
        <f t="shared" ref="S21:S56" si="8">+(P21-G21)^2</f>
        <v>3.4448543530244025E-7</v>
      </c>
      <c r="T21" s="1">
        <v>1</v>
      </c>
      <c r="U21" s="1">
        <f t="shared" ref="U21:U56" si="9">+T21*S21</f>
        <v>3.4448543530244025E-7</v>
      </c>
      <c r="V21" s="1">
        <f t="shared" ref="V21:V49" si="10">+H$3+H$4*F21+H$5*F21^2</f>
        <v>-1.7823834751249996E-2</v>
      </c>
      <c r="W21" s="1">
        <f>+H$6*SIN(RADIANS(H$7*F21+H$8))</f>
        <v>1.3938305934473788E-2</v>
      </c>
      <c r="X21" s="1">
        <f t="shared" ref="X21:X49" si="11">G21-W21</f>
        <v>-1.7236905935035934E-2</v>
      </c>
      <c r="Z21" s="1">
        <v>14000</v>
      </c>
      <c r="AA21" s="1">
        <f t="shared" si="2"/>
        <v>1.8658497701816087E-2</v>
      </c>
      <c r="AB21" s="1">
        <f t="shared" si="0"/>
        <v>6.7599999999999952E-3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O22" s="1">
        <f t="shared" ca="1" si="6"/>
        <v>5.8443996728279007E-4</v>
      </c>
      <c r="P22" s="1">
        <f t="shared" ref="P22:P82" si="12">+H$3+H$4*F22+H$5*F22^2+H$6*SIN(RADIANS(H$7*F22+H$8))</f>
        <v>5.2171786976335085E-3</v>
      </c>
      <c r="Q22" s="271">
        <f t="shared" si="7"/>
        <v>30076.887000000002</v>
      </c>
      <c r="S22" s="1">
        <f t="shared" si="8"/>
        <v>3.5258290568436649E-9</v>
      </c>
      <c r="T22" s="1">
        <v>1</v>
      </c>
      <c r="U22" s="1">
        <f t="shared" si="9"/>
        <v>3.5258290568436649E-9</v>
      </c>
      <c r="V22" s="1">
        <f t="shared" si="10"/>
        <v>-3.8293589112499997E-3</v>
      </c>
      <c r="W22" s="1">
        <f t="shared" ref="W22:W82" si="13">+H$6*SIN(RADIANS(H$7*F22+H$8))</f>
        <v>9.0465376088835082E-3</v>
      </c>
      <c r="X22" s="1">
        <f t="shared" si="11"/>
        <v>-3.8887376031928478E-3</v>
      </c>
      <c r="Z22" s="1">
        <v>15000</v>
      </c>
      <c r="AA22" s="1">
        <f t="shared" si="2"/>
        <v>1.7609140167863951E-2</v>
      </c>
      <c r="AB22" s="1">
        <f t="shared" si="0"/>
        <v>4.0250000000000008E-3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5.2664112118093486E-4</v>
      </c>
      <c r="P23" s="1">
        <f t="shared" si="12"/>
        <v>5.2489928887596449E-3</v>
      </c>
      <c r="Q23" s="271">
        <f t="shared" si="7"/>
        <v>30097.881000000001</v>
      </c>
      <c r="S23" s="1">
        <f t="shared" si="8"/>
        <v>2.8608580239028171E-6</v>
      </c>
      <c r="T23" s="1">
        <v>0.1</v>
      </c>
      <c r="U23" s="1">
        <f t="shared" si="9"/>
        <v>2.8608580239028171E-7</v>
      </c>
      <c r="V23" s="1">
        <f t="shared" si="10"/>
        <v>-3.5951372449999994E-3</v>
      </c>
      <c r="W23" s="1">
        <f t="shared" si="13"/>
        <v>8.8441301337596444E-3</v>
      </c>
      <c r="X23" s="1">
        <f t="shared" si="11"/>
        <v>-1.9037301314100107E-3</v>
      </c>
      <c r="Z23" s="1">
        <v>16000</v>
      </c>
      <c r="AA23" s="1">
        <f t="shared" si="2"/>
        <v>1.4849220556088697E-2</v>
      </c>
      <c r="AB23" s="1">
        <f t="shared" si="0"/>
        <v>8.7999999999999884E-4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O24" s="1">
        <f t="shared" ca="1" si="6"/>
        <v>-3.4504927023235737E-3</v>
      </c>
      <c r="P24" s="1">
        <f t="shared" si="12"/>
        <v>9.023868528212145E-4</v>
      </c>
      <c r="Q24" s="271">
        <f t="shared" si="7"/>
        <v>31542.350100000003</v>
      </c>
      <c r="S24" s="1">
        <f t="shared" si="8"/>
        <v>5.7293839107572314E-6</v>
      </c>
      <c r="T24" s="1">
        <v>1</v>
      </c>
      <c r="U24" s="1">
        <f t="shared" si="9"/>
        <v>5.7293839107572314E-6</v>
      </c>
      <c r="V24" s="1">
        <f t="shared" si="10"/>
        <v>8.9172379999999992E-3</v>
      </c>
      <c r="W24" s="1">
        <f t="shared" si="13"/>
        <v>-8.0148511471787847E-3</v>
      </c>
      <c r="X24" s="1">
        <f t="shared" si="11"/>
        <v>1.1310851149771121E-2</v>
      </c>
      <c r="Z24" s="1">
        <v>17000</v>
      </c>
      <c r="AA24" s="1">
        <f t="shared" si="2"/>
        <v>1.034187080243551E-2</v>
      </c>
      <c r="AB24" s="1">
        <f t="shared" si="0"/>
        <v>-2.6750000000000038E-3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O25" s="1">
        <f t="shared" ca="1" si="6"/>
        <v>-4.4517024662036418E-3</v>
      </c>
      <c r="P25" s="1">
        <f t="shared" si="12"/>
        <v>-3.1778909120685171E-4</v>
      </c>
      <c r="Q25" s="271">
        <f t="shared" si="7"/>
        <v>31905.979899999998</v>
      </c>
      <c r="S25" s="1">
        <f t="shared" si="8"/>
        <v>1.3587400388800708E-7</v>
      </c>
      <c r="T25" s="1">
        <v>1</v>
      </c>
      <c r="U25" s="1">
        <f t="shared" si="9"/>
        <v>1.3587400388800708E-7</v>
      </c>
      <c r="V25" s="1">
        <f t="shared" si="10"/>
        <v>1.0947591279999998E-2</v>
      </c>
      <c r="W25" s="1">
        <f t="shared" si="13"/>
        <v>-1.126538037120685E-2</v>
      </c>
      <c r="X25" s="1">
        <f t="shared" si="11"/>
        <v>1.0578980368756168E-2</v>
      </c>
      <c r="Z25" s="1">
        <v>18000</v>
      </c>
      <c r="AA25" s="1">
        <f t="shared" si="2"/>
        <v>4.1782700289629236E-3</v>
      </c>
      <c r="AB25" s="1">
        <f t="shared" si="0"/>
        <v>-6.6399999999999931E-3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O26" s="1">
        <f t="shared" ca="1" si="6"/>
        <v>-4.4927826378132248E-3</v>
      </c>
      <c r="P26" s="1">
        <f t="shared" si="12"/>
        <v>-3.5413072638094609E-4</v>
      </c>
      <c r="Q26" s="271">
        <f t="shared" si="7"/>
        <v>31920.899799999999</v>
      </c>
      <c r="S26" s="1">
        <f t="shared" si="8"/>
        <v>2.7109648872304046E-7</v>
      </c>
      <c r="T26" s="1">
        <v>1</v>
      </c>
      <c r="U26" s="1">
        <f t="shared" si="9"/>
        <v>2.7109648872304046E-7</v>
      </c>
      <c r="V26" s="1">
        <f t="shared" si="10"/>
        <v>1.1021280595E-2</v>
      </c>
      <c r="W26" s="1">
        <f t="shared" si="13"/>
        <v>-1.1375411321380946E-2</v>
      </c>
      <c r="X26" s="1">
        <f t="shared" si="11"/>
        <v>1.0500611324999321E-2</v>
      </c>
      <c r="Z26" s="1">
        <v>19000</v>
      </c>
      <c r="AA26" s="1">
        <f t="shared" si="2"/>
        <v>-3.4310850560416509E-3</v>
      </c>
      <c r="AB26" s="1">
        <f t="shared" si="0"/>
        <v>-1.1015000000000011E-2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-6.4507782590653246E-3</v>
      </c>
      <c r="P27" s="1">
        <f t="shared" si="12"/>
        <v>-3.4418871650513522E-4</v>
      </c>
      <c r="Q27" s="271">
        <f t="shared" si="7"/>
        <v>32632.014999999999</v>
      </c>
      <c r="S27" s="1">
        <f t="shared" si="8"/>
        <v>3.3786892815630768E-4</v>
      </c>
      <c r="T27" s="1">
        <v>0.1</v>
      </c>
      <c r="U27" s="1">
        <f t="shared" si="9"/>
        <v>3.3786892815630771E-5</v>
      </c>
      <c r="V27" s="1">
        <f t="shared" si="10"/>
        <v>1.3654360348749998E-2</v>
      </c>
      <c r="W27" s="1">
        <f t="shared" si="13"/>
        <v>-1.3998549065255134E-2</v>
      </c>
      <c r="X27" s="1">
        <f t="shared" si="11"/>
        <v>-4.7268509322376528E-3</v>
      </c>
      <c r="Z27" s="1">
        <v>20000</v>
      </c>
      <c r="AA27" s="1">
        <f t="shared" si="2"/>
        <v>-1.2176533368564703E-2</v>
      </c>
      <c r="AB27" s="1">
        <f t="shared" si="0"/>
        <v>-1.5799999999999995E-2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-7.2828905723664123E-3</v>
      </c>
      <c r="P28" s="1">
        <f t="shared" si="12"/>
        <v>8.1659702746369849E-4</v>
      </c>
      <c r="Q28" s="271">
        <f t="shared" si="7"/>
        <v>32934.180999999997</v>
      </c>
      <c r="S28" s="1">
        <f t="shared" si="8"/>
        <v>5.1950646695227498E-3</v>
      </c>
      <c r="T28" s="1">
        <v>0.1</v>
      </c>
      <c r="U28" s="1">
        <f t="shared" si="9"/>
        <v>5.1950646695227501E-4</v>
      </c>
      <c r="V28" s="1">
        <f t="shared" si="10"/>
        <v>1.4251901188749997E-2</v>
      </c>
      <c r="W28" s="1">
        <f t="shared" si="13"/>
        <v>-1.3435304161286299E-2</v>
      </c>
      <c r="X28" s="1">
        <f t="shared" si="11"/>
        <v>-5.7824895837219115E-2</v>
      </c>
      <c r="Z28" s="1">
        <v>21000</v>
      </c>
      <c r="AA28" s="1">
        <f t="shared" si="2"/>
        <v>-2.1678896777138561E-2</v>
      </c>
      <c r="AB28" s="1">
        <f t="shared" si="0"/>
        <v>-2.0995E-2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-7.4476889352188096E-3</v>
      </c>
      <c r="P29" s="1">
        <f t="shared" si="12"/>
        <v>1.1281601802003299E-3</v>
      </c>
      <c r="Q29" s="271">
        <f t="shared" si="7"/>
        <v>32994.061000000002</v>
      </c>
      <c r="S29" s="1">
        <f t="shared" si="8"/>
        <v>2.137338663951088E-3</v>
      </c>
      <c r="T29" s="1">
        <v>0.1</v>
      </c>
      <c r="U29" s="1">
        <f t="shared" si="9"/>
        <v>2.1373386639510881E-4</v>
      </c>
      <c r="V29" s="1">
        <f t="shared" si="10"/>
        <v>1.4333342320000001E-2</v>
      </c>
      <c r="W29" s="1">
        <f t="shared" si="13"/>
        <v>-1.3205182139799671E-2</v>
      </c>
      <c r="X29" s="1">
        <f t="shared" si="11"/>
        <v>-3.1898017858466396E-2</v>
      </c>
      <c r="Z29" s="1">
        <v>22000</v>
      </c>
      <c r="AA29" s="1">
        <f t="shared" si="2"/>
        <v>-3.1525783077665827E-2</v>
      </c>
      <c r="AB29" s="1">
        <f t="shared" si="0"/>
        <v>-2.6599999999999999E-2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-7.5957686235789343E-3</v>
      </c>
      <c r="P30" s="1">
        <f t="shared" si="12"/>
        <v>1.430071117604622E-3</v>
      </c>
      <c r="Q30" s="271">
        <f t="shared" si="7"/>
        <v>33047.887999999999</v>
      </c>
      <c r="S30" s="1">
        <f t="shared" si="8"/>
        <v>1.5556852352690978E-6</v>
      </c>
      <c r="T30" s="1">
        <v>0.1</v>
      </c>
      <c r="U30" s="1">
        <f t="shared" si="9"/>
        <v>1.5556852352690979E-7</v>
      </c>
      <c r="V30" s="1">
        <f t="shared" si="10"/>
        <v>1.4396114995000001E-2</v>
      </c>
      <c r="W30" s="1">
        <f t="shared" si="13"/>
        <v>-1.2966043877395379E-2</v>
      </c>
      <c r="X30" s="1">
        <f t="shared" si="11"/>
        <v>1.3148843879616862E-2</v>
      </c>
      <c r="Z30" s="1">
        <v>23000</v>
      </c>
      <c r="AA30" s="1">
        <f t="shared" si="2"/>
        <v>-4.1311068923896334E-2</v>
      </c>
      <c r="AB30" s="1">
        <f t="shared" si="0"/>
        <v>-3.2615000000000005E-2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84">
        <f t="shared" si="4"/>
        <v>8169</v>
      </c>
      <c r="G31" s="84">
        <f t="shared" si="5"/>
        <v>-4.231719999370398E-2</v>
      </c>
      <c r="I31" s="1">
        <f t="shared" si="14"/>
        <v>-4.231719999370398E-2</v>
      </c>
      <c r="O31" s="1">
        <f t="shared" ca="1" si="6"/>
        <v>-8.7899596587412282E-3</v>
      </c>
      <c r="P31" s="1">
        <f t="shared" si="12"/>
        <v>4.5410994546183133E-3</v>
      </c>
      <c r="Q31" s="271">
        <f t="shared" si="7"/>
        <v>33481.569000000003</v>
      </c>
      <c r="S31" s="1">
        <f t="shared" si="8"/>
        <v>2.1957002271886417E-3</v>
      </c>
      <c r="T31" s="1">
        <v>1</v>
      </c>
      <c r="U31" s="1">
        <f t="shared" si="9"/>
        <v>2.1957002271886417E-3</v>
      </c>
      <c r="V31" s="1">
        <f t="shared" si="10"/>
        <v>1.4542314994999996E-2</v>
      </c>
      <c r="W31" s="1">
        <f t="shared" si="13"/>
        <v>-1.0001215540381683E-2</v>
      </c>
      <c r="X31" s="1">
        <f t="shared" si="11"/>
        <v>-3.2315984453322295E-2</v>
      </c>
      <c r="Z31" s="1">
        <v>24000</v>
      </c>
      <c r="AA31" s="1">
        <f t="shared" si="2"/>
        <v>-5.0673782569840592E-2</v>
      </c>
      <c r="AB31" s="1">
        <f t="shared" si="0"/>
        <v>-3.9039999999999991E-2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-1.2483353692291177E-2</v>
      </c>
      <c r="P32" s="1">
        <f t="shared" si="12"/>
        <v>1.6460250668785922E-2</v>
      </c>
      <c r="Q32" s="271">
        <f t="shared" si="7"/>
        <v>34822.970999999998</v>
      </c>
      <c r="S32" s="1">
        <f t="shared" si="8"/>
        <v>5.9010436361891724E-3</v>
      </c>
      <c r="T32" s="1">
        <v>0.1</v>
      </c>
      <c r="U32" s="1">
        <f t="shared" si="9"/>
        <v>5.9010436361891724E-4</v>
      </c>
      <c r="V32" s="1">
        <f t="shared" si="10"/>
        <v>1.0939898875E-2</v>
      </c>
      <c r="W32" s="1">
        <f t="shared" si="13"/>
        <v>5.5203517937859213E-3</v>
      </c>
      <c r="X32" s="1">
        <f t="shared" si="11"/>
        <v>-6.5878351796238091E-2</v>
      </c>
      <c r="Z32" s="1">
        <v>25000</v>
      </c>
      <c r="AA32" s="1">
        <f t="shared" si="2"/>
        <v>-5.9332663743136463E-2</v>
      </c>
      <c r="AB32" s="1">
        <f t="shared" si="0"/>
        <v>-4.5874999999999999E-2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-1.2488608132845891E-2</v>
      </c>
      <c r="P33" s="1">
        <f t="shared" si="12"/>
        <v>1.6472735768757078E-2</v>
      </c>
      <c r="Q33" s="271">
        <f t="shared" si="7"/>
        <v>34824.856</v>
      </c>
      <c r="S33" s="1">
        <f t="shared" si="8"/>
        <v>1.0042873007470345E-2</v>
      </c>
      <c r="T33" s="1">
        <v>0.1</v>
      </c>
      <c r="U33" s="1">
        <f t="shared" si="9"/>
        <v>1.0042873007470345E-3</v>
      </c>
      <c r="V33" s="1">
        <f t="shared" si="10"/>
        <v>1.0930408748749999E-2</v>
      </c>
      <c r="W33" s="1">
        <f t="shared" si="13"/>
        <v>5.5423270200070799E-3</v>
      </c>
      <c r="X33" s="1">
        <f t="shared" si="11"/>
        <v>-8.9283727017968786E-2</v>
      </c>
      <c r="Z33" s="1">
        <v>26000</v>
      </c>
      <c r="AA33" s="1">
        <f t="shared" si="2"/>
        <v>-6.7113091845120224E-2</v>
      </c>
      <c r="AB33" s="1">
        <f t="shared" si="0"/>
        <v>-5.3119999999999987E-2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-1.2499594690369384E-2</v>
      </c>
      <c r="P34" s="1">
        <f t="shared" si="12"/>
        <v>1.6498748536772089E-2</v>
      </c>
      <c r="Q34" s="271">
        <f t="shared" si="7"/>
        <v>34828.853000000003</v>
      </c>
      <c r="S34" s="1">
        <f t="shared" si="8"/>
        <v>8.7415671885453863E-3</v>
      </c>
      <c r="T34" s="1">
        <v>0.1</v>
      </c>
      <c r="U34" s="1">
        <f t="shared" si="9"/>
        <v>8.7415671885453868E-4</v>
      </c>
      <c r="V34" s="1">
        <f t="shared" si="10"/>
        <v>1.0910525680000002E-2</v>
      </c>
      <c r="W34" s="1">
        <f t="shared" si="13"/>
        <v>5.5882228567720876E-3</v>
      </c>
      <c r="X34" s="1">
        <f t="shared" si="11"/>
        <v>-8.2585822850546289E-2</v>
      </c>
      <c r="Z34" s="1">
        <v>27000</v>
      </c>
      <c r="AA34" s="1">
        <f t="shared" si="2"/>
        <v>-7.3963804339022152E-2</v>
      </c>
      <c r="AB34" s="1">
        <f t="shared" si="0"/>
        <v>-6.0774999999999996E-2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-1.2532554362939863E-2</v>
      </c>
      <c r="P35" s="1">
        <f t="shared" si="12"/>
        <v>1.6576031195525653E-2</v>
      </c>
      <c r="Q35" s="271">
        <f t="shared" si="7"/>
        <v>34840.828999999998</v>
      </c>
      <c r="S35" s="1">
        <f t="shared" si="8"/>
        <v>7.8043498130379047E-3</v>
      </c>
      <c r="T35" s="1">
        <v>0.1</v>
      </c>
      <c r="U35" s="1">
        <f t="shared" si="9"/>
        <v>7.8043498130379049E-4</v>
      </c>
      <c r="V35" s="1">
        <f t="shared" si="10"/>
        <v>1.0850551138749998E-2</v>
      </c>
      <c r="W35" s="1">
        <f t="shared" si="13"/>
        <v>5.7254800567756552E-3</v>
      </c>
      <c r="X35" s="1">
        <f t="shared" si="11"/>
        <v>-7.749168005923314E-2</v>
      </c>
      <c r="Z35" s="1">
        <v>28000</v>
      </c>
      <c r="AA35" s="1">
        <f t="shared" si="2"/>
        <v>-7.9961804687495863E-2</v>
      </c>
      <c r="AB35" s="1">
        <f t="shared" si="0"/>
        <v>-6.8840000000000012E-2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-1.2557393536471239E-2</v>
      </c>
      <c r="P36" s="1">
        <f t="shared" si="12"/>
        <v>1.6633516975579975E-2</v>
      </c>
      <c r="Q36" s="271">
        <f t="shared" si="7"/>
        <v>34849.838000000003</v>
      </c>
      <c r="S36" s="1">
        <f t="shared" si="8"/>
        <v>1.0170423375228044E-2</v>
      </c>
      <c r="T36" s="1">
        <v>0.1</v>
      </c>
      <c r="U36" s="1">
        <f t="shared" si="9"/>
        <v>1.0170423375228045E-3</v>
      </c>
      <c r="V36" s="1">
        <f t="shared" si="10"/>
        <v>1.0805030468749997E-2</v>
      </c>
      <c r="W36" s="1">
        <f t="shared" si="13"/>
        <v>5.8284865068299789E-3</v>
      </c>
      <c r="X36" s="1">
        <f t="shared" si="11"/>
        <v>-9.0043486502140765E-2</v>
      </c>
      <c r="Z36" s="1">
        <v>29000</v>
      </c>
      <c r="AA36" s="1">
        <f t="shared" si="2"/>
        <v>-8.5304989947582052E-2</v>
      </c>
      <c r="AB36" s="1">
        <f t="shared" si="0"/>
        <v>-7.7315000000000009E-2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-1.2570768476065057E-2</v>
      </c>
      <c r="P37" s="1">
        <f t="shared" si="12"/>
        <v>1.6664198975102195E-2</v>
      </c>
      <c r="Q37" s="271">
        <f t="shared" si="7"/>
        <v>34854.856</v>
      </c>
      <c r="S37" s="1">
        <f t="shared" si="8"/>
        <v>3.5304513113239336E-3</v>
      </c>
      <c r="T37" s="1">
        <v>0.1</v>
      </c>
      <c r="U37" s="1">
        <f t="shared" si="9"/>
        <v>3.5304513113239337E-4</v>
      </c>
      <c r="V37" s="1">
        <f t="shared" si="10"/>
        <v>1.078040453875E-2</v>
      </c>
      <c r="W37" s="1">
        <f t="shared" si="13"/>
        <v>5.883794436352196E-3</v>
      </c>
      <c r="X37" s="1">
        <f t="shared" si="11"/>
        <v>7.0198005561712323E-2</v>
      </c>
      <c r="Z37" s="1">
        <v>30000</v>
      </c>
      <c r="AA37" s="1">
        <f t="shared" si="2"/>
        <v>-9.0293203866118305E-2</v>
      </c>
      <c r="AB37" s="1">
        <f t="shared" si="0"/>
        <v>-8.6199999999999999E-2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-1.2574112210963511E-2</v>
      </c>
      <c r="P38" s="1">
        <f t="shared" si="12"/>
        <v>1.6671839568432288E-2</v>
      </c>
      <c r="Q38" s="271">
        <f t="shared" si="7"/>
        <v>34855.908000000003</v>
      </c>
      <c r="S38" s="1">
        <f t="shared" si="8"/>
        <v>1.0612263201109969E-2</v>
      </c>
      <c r="T38" s="1">
        <v>0.1</v>
      </c>
      <c r="U38" s="1">
        <f t="shared" si="9"/>
        <v>1.0612263201109969E-3</v>
      </c>
      <c r="V38" s="1">
        <f t="shared" si="10"/>
        <v>1.0774235499999996E-2</v>
      </c>
      <c r="W38" s="1">
        <f t="shared" si="13"/>
        <v>5.8976040684322927E-3</v>
      </c>
      <c r="X38" s="1">
        <f t="shared" si="11"/>
        <v>-9.22416040641659E-2</v>
      </c>
      <c r="Z38" s="1">
        <v>31000</v>
      </c>
      <c r="AA38" s="1">
        <f t="shared" si="2"/>
        <v>-9.5299529475251984E-2</v>
      </c>
      <c r="AB38" s="1">
        <f t="shared" si="0"/>
        <v>-9.5494999999999997E-2</v>
      </c>
    </row>
    <row r="39" spans="1:28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3"/>
        <v>12138.270407298671</v>
      </c>
      <c r="F39" s="84">
        <f t="shared" si="4"/>
        <v>12138.5</v>
      </c>
      <c r="G39" s="84">
        <f t="shared" si="5"/>
        <v>-7.9663799995614681E-2</v>
      </c>
      <c r="I39" s="1">
        <f t="shared" si="14"/>
        <v>-7.9663799995614681E-2</v>
      </c>
      <c r="O39" s="1">
        <f t="shared" ca="1" si="6"/>
        <v>-1.2582232710002614E-2</v>
      </c>
      <c r="P39" s="1">
        <f t="shared" si="12"/>
        <v>1.6690345323178091E-2</v>
      </c>
      <c r="Q39" s="271">
        <f t="shared" si="7"/>
        <v>34858.864000000001</v>
      </c>
      <c r="S39" s="1">
        <f t="shared" si="8"/>
        <v>9.2841213201150345E-3</v>
      </c>
      <c r="T39" s="1">
        <v>0.1</v>
      </c>
      <c r="U39" s="1">
        <f t="shared" si="9"/>
        <v>9.284121320115035E-4</v>
      </c>
      <c r="V39" s="1">
        <f t="shared" si="10"/>
        <v>1.0759232638749998E-2</v>
      </c>
      <c r="W39" s="1">
        <f t="shared" si="13"/>
        <v>5.9311126844280946E-3</v>
      </c>
      <c r="X39" s="1">
        <f t="shared" si="11"/>
        <v>-8.5594912680042781E-2</v>
      </c>
      <c r="Y39" s="84">
        <f>AVERAGE(G32:G36,G38:G39)</f>
        <v>-7.7583714283329233E-2</v>
      </c>
      <c r="Z39" s="1">
        <v>32000</v>
      </c>
      <c r="AA39" s="1">
        <f t="shared" si="2"/>
        <v>-0.10073456966982701</v>
      </c>
      <c r="AB39" s="1">
        <f t="shared" si="0"/>
        <v>-0.1052</v>
      </c>
    </row>
    <row r="40" spans="1:28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-1.2595607649596432E-2</v>
      </c>
      <c r="P40" s="1">
        <f t="shared" si="12"/>
        <v>1.672067054563502E-2</v>
      </c>
      <c r="Q40" s="271">
        <f t="shared" si="7"/>
        <v>34863.881000000001</v>
      </c>
      <c r="S40" s="1">
        <f t="shared" si="8"/>
        <v>3.9579611975249064E-3</v>
      </c>
      <c r="T40" s="1">
        <v>0.1</v>
      </c>
      <c r="U40" s="1">
        <f t="shared" si="9"/>
        <v>3.9579611975249066E-4</v>
      </c>
      <c r="V40" s="1">
        <f t="shared" si="10"/>
        <v>1.073445746875E-2</v>
      </c>
      <c r="W40" s="1">
        <f t="shared" si="13"/>
        <v>5.9862130768850207E-3</v>
      </c>
      <c r="X40" s="1">
        <f t="shared" si="11"/>
        <v>7.3646786924309871E-2</v>
      </c>
      <c r="Y40" s="1">
        <f>AVERAGE(G40:G41)</f>
        <v>7.6876800001627998E-2</v>
      </c>
      <c r="Z40" s="1">
        <v>33000</v>
      </c>
      <c r="AA40" s="1">
        <f t="shared" si="2"/>
        <v>-0.10700713558754819</v>
      </c>
      <c r="AB40" s="1">
        <f t="shared" si="0"/>
        <v>-0.115315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-1.261758076464342E-2</v>
      </c>
      <c r="P41" s="1">
        <f t="shared" si="12"/>
        <v>1.6770069778800457E-2</v>
      </c>
      <c r="Q41" s="271">
        <f t="shared" si="7"/>
        <v>34871.856</v>
      </c>
      <c r="S41" s="1">
        <f t="shared" si="8"/>
        <v>3.2890833168891342E-3</v>
      </c>
      <c r="T41" s="1">
        <v>0.1</v>
      </c>
      <c r="U41" s="1">
        <f t="shared" si="9"/>
        <v>3.2890833168891347E-4</v>
      </c>
      <c r="V41" s="1">
        <f t="shared" si="10"/>
        <v>1.0693580948750003E-2</v>
      </c>
      <c r="W41" s="1">
        <f t="shared" si="13"/>
        <v>6.0764888300504534E-3</v>
      </c>
      <c r="X41" s="1">
        <f t="shared" si="11"/>
        <v>6.804411117201066E-2</v>
      </c>
      <c r="Z41" s="1">
        <v>34000</v>
      </c>
      <c r="AA41" s="1">
        <f t="shared" si="2"/>
        <v>-0.11448510653414942</v>
      </c>
      <c r="AB41" s="1">
        <f t="shared" si="0"/>
        <v>-0.12584000000000001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-1.3507014247632296E-2</v>
      </c>
      <c r="P42" s="1">
        <f t="shared" si="12"/>
        <v>1.8278292879681919E-2</v>
      </c>
      <c r="Q42" s="271">
        <f t="shared" si="7"/>
        <v>35194.877999999997</v>
      </c>
      <c r="S42" s="1">
        <f t="shared" si="8"/>
        <v>1.6466963983261908E-3</v>
      </c>
      <c r="T42" s="1">
        <v>0.1</v>
      </c>
      <c r="U42" s="1">
        <f t="shared" si="9"/>
        <v>1.6466963983261909E-4</v>
      </c>
      <c r="V42" s="1">
        <f t="shared" si="10"/>
        <v>8.8568948387500041E-3</v>
      </c>
      <c r="W42" s="1">
        <f t="shared" si="13"/>
        <v>9.4213980409319151E-3</v>
      </c>
      <c r="X42" s="1">
        <f t="shared" si="11"/>
        <v>4.9436401961510758E-2</v>
      </c>
      <c r="Y42" s="1">
        <f>Y40-Y39</f>
        <v>0.15446051428495722</v>
      </c>
      <c r="Z42" s="1">
        <v>35000</v>
      </c>
      <c r="AA42" s="1">
        <f t="shared" si="2"/>
        <v>-0.12346020877186784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-1.352086686364018E-2</v>
      </c>
      <c r="P43" s="1">
        <f t="shared" si="12"/>
        <v>1.8293429445640261E-2</v>
      </c>
      <c r="Q43" s="271">
        <f t="shared" si="7"/>
        <v>35199.894</v>
      </c>
      <c r="S43" s="1">
        <f t="shared" si="8"/>
        <v>6.4372674137853653E-4</v>
      </c>
      <c r="T43" s="1">
        <v>0.1</v>
      </c>
      <c r="U43" s="1">
        <f t="shared" si="9"/>
        <v>6.4372674137853653E-5</v>
      </c>
      <c r="V43" s="1">
        <f t="shared" si="10"/>
        <v>8.8254785949999984E-3</v>
      </c>
      <c r="W43" s="1">
        <f t="shared" si="13"/>
        <v>9.4679508506402606E-3</v>
      </c>
      <c r="X43" s="1">
        <f t="shared" si="11"/>
        <v>3.4197249155576502E-2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-1.3542839978687165E-2</v>
      </c>
      <c r="P44" s="1">
        <f t="shared" si="12"/>
        <v>1.8316867906034821E-2</v>
      </c>
      <c r="Q44" s="271">
        <f t="shared" si="7"/>
        <v>35207.887999999999</v>
      </c>
      <c r="S44" s="1">
        <f t="shared" si="8"/>
        <v>1.5082296216101709E-3</v>
      </c>
      <c r="T44" s="1">
        <v>0.1</v>
      </c>
      <c r="U44" s="1">
        <f t="shared" si="9"/>
        <v>1.5082296216101709E-4</v>
      </c>
      <c r="V44" s="1">
        <f t="shared" si="10"/>
        <v>8.775469120000004E-3</v>
      </c>
      <c r="W44" s="1">
        <f t="shared" si="13"/>
        <v>9.5413987860348166E-3</v>
      </c>
      <c r="X44" s="1">
        <f t="shared" si="11"/>
        <v>4.7611401214005047E-2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-1.4555036300090727E-2</v>
      </c>
      <c r="P45" s="1">
        <f t="shared" si="12"/>
        <v>1.857747777340928E-2</v>
      </c>
      <c r="Q45" s="271">
        <f t="shared" si="7"/>
        <v>35575.502</v>
      </c>
      <c r="S45" s="1">
        <f t="shared" si="8"/>
        <v>8.1434451557442532E-4</v>
      </c>
      <c r="T45" s="1">
        <v>1</v>
      </c>
      <c r="U45" s="1">
        <f t="shared" si="9"/>
        <v>8.1434451557442532E-4</v>
      </c>
      <c r="V45" s="1">
        <f t="shared" si="10"/>
        <v>6.2366554887499995E-3</v>
      </c>
      <c r="W45" s="1">
        <f t="shared" si="13"/>
        <v>1.234082228465928E-2</v>
      </c>
      <c r="X45" s="1">
        <f t="shared" si="11"/>
        <v>3.4773377717738127E-2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O46" s="1">
        <f t="shared" ca="1" si="6"/>
        <v>-1.5528063155540965E-2</v>
      </c>
      <c r="P46" s="1">
        <f t="shared" si="12"/>
        <v>1.7147466778908431E-2</v>
      </c>
      <c r="Q46" s="271">
        <f t="shared" si="7"/>
        <v>35928.870999999999</v>
      </c>
      <c r="S46" s="1">
        <f t="shared" si="8"/>
        <v>1.1213395745498289E-6</v>
      </c>
      <c r="T46" s="1">
        <v>1</v>
      </c>
      <c r="U46" s="1">
        <f t="shared" si="9"/>
        <v>1.1213395745498289E-6</v>
      </c>
      <c r="V46" s="1">
        <f t="shared" si="10"/>
        <v>3.3622167799999964E-3</v>
      </c>
      <c r="W46" s="1">
        <f t="shared" si="13"/>
        <v>1.3785249998908435E-2</v>
      </c>
      <c r="X46" s="1">
        <f t="shared" si="11"/>
        <v>4.421150004783235E-3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O47" s="1">
        <f t="shared" ca="1" si="6"/>
        <v>-1.9460295396123373E-2</v>
      </c>
      <c r="P47" s="1">
        <f t="shared" si="12"/>
        <v>-6.2777515465764315E-3</v>
      </c>
      <c r="Q47" s="271">
        <f t="shared" si="7"/>
        <v>37357.012600000002</v>
      </c>
      <c r="S47" s="1">
        <f t="shared" si="8"/>
        <v>1.8045933974768373E-6</v>
      </c>
      <c r="T47" s="1">
        <v>1</v>
      </c>
      <c r="U47" s="1">
        <f t="shared" si="9"/>
        <v>1.8045933974768373E-6</v>
      </c>
      <c r="V47" s="1">
        <f t="shared" si="10"/>
        <v>-1.2586460020000009E-2</v>
      </c>
      <c r="W47" s="1">
        <f t="shared" si="13"/>
        <v>6.3087084734235778E-3</v>
      </c>
      <c r="X47" s="1">
        <f t="shared" si="11"/>
        <v>-1.1243108466058586E-2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O48" s="1">
        <f t="shared" ca="1" si="6"/>
        <v>-1.9526214741264331E-2</v>
      </c>
      <c r="P48" s="1">
        <f t="shared" si="12"/>
        <v>-6.8736474163205545E-3</v>
      </c>
      <c r="Q48" s="271">
        <f t="shared" si="7"/>
        <v>37380.9499</v>
      </c>
      <c r="S48" s="1">
        <f t="shared" si="8"/>
        <v>5.2805860546419852E-6</v>
      </c>
      <c r="T48" s="1">
        <v>1</v>
      </c>
      <c r="U48" s="1">
        <f t="shared" si="9"/>
        <v>5.2805860546419852E-6</v>
      </c>
      <c r="V48" s="1">
        <f t="shared" si="10"/>
        <v>-1.2913018045000002E-2</v>
      </c>
      <c r="W48" s="1">
        <f t="shared" si="13"/>
        <v>6.0393706286794475E-3</v>
      </c>
      <c r="X48" s="1">
        <f t="shared" si="11"/>
        <v>-1.5210970623849702E-2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O49" s="1">
        <f t="shared" ca="1" si="6"/>
        <v>-1.9638946374983653E-2</v>
      </c>
      <c r="P49" s="1">
        <f t="shared" si="12"/>
        <v>-7.9036014829631622E-3</v>
      </c>
      <c r="Q49" s="271">
        <f t="shared" si="7"/>
        <v>37421.896999999997</v>
      </c>
      <c r="S49" s="1">
        <f t="shared" si="8"/>
        <v>5.44569587582193E-6</v>
      </c>
      <c r="T49" s="1">
        <v>1</v>
      </c>
      <c r="U49" s="1">
        <f t="shared" si="9"/>
        <v>5.44569587582193E-6</v>
      </c>
      <c r="V49" s="1">
        <f t="shared" si="10"/>
        <v>-1.3476003124999997E-2</v>
      </c>
      <c r="W49" s="1">
        <f t="shared" si="13"/>
        <v>5.5724016420368346E-3</v>
      </c>
      <c r="X49" s="1">
        <f t="shared" si="11"/>
        <v>-1.1142401643207973E-2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16">+(C50-C$7)/C$8</f>
        <v>19533.478126041129</v>
      </c>
      <c r="F50" s="1">
        <f t="shared" ref="F50:F81" si="17">ROUND(2*E50,0)/2</f>
        <v>19533.5</v>
      </c>
      <c r="G50" s="1">
        <f t="shared" si="5"/>
        <v>-7.5897999995504506E-3</v>
      </c>
      <c r="K50" s="1">
        <f t="shared" si="15"/>
        <v>-7.5897999995504506E-3</v>
      </c>
      <c r="O50" s="1">
        <f t="shared" ref="O50:O81" ca="1" si="18">+C$11+C$12*$F50</f>
        <v>-1.9647066874022755E-2</v>
      </c>
      <c r="P50" s="1">
        <f t="shared" si="12"/>
        <v>-7.9783101874037199E-3</v>
      </c>
      <c r="Q50" s="271">
        <f t="shared" ref="Q50:Q81" si="19">+C50-15018.5</f>
        <v>37424.844299999997</v>
      </c>
      <c r="S50" s="1">
        <f t="shared" si="8"/>
        <v>1.5094016606578258E-7</v>
      </c>
      <c r="T50" s="1">
        <v>1</v>
      </c>
      <c r="U50" s="1">
        <f t="shared" si="9"/>
        <v>1.5094016606578258E-7</v>
      </c>
      <c r="V50" s="1">
        <f t="shared" ref="V50:V81" si="20">+H$3+H$4*F50+H$5*F50^2</f>
        <v>-1.3516777561249999E-2</v>
      </c>
      <c r="W50" s="1">
        <f t="shared" si="13"/>
        <v>5.5384673738462795E-3</v>
      </c>
      <c r="X50" s="1">
        <f t="shared" ref="X50:X81" si="21">G50-W50</f>
        <v>-1.3128267373396729E-2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6"/>
        <v>19582.478526065584</v>
      </c>
      <c r="F51" s="1">
        <f t="shared" si="17"/>
        <v>19582.5</v>
      </c>
      <c r="G51" s="1">
        <f t="shared" si="5"/>
        <v>-7.4509999976726249E-3</v>
      </c>
      <c r="K51" s="1">
        <f t="shared" si="15"/>
        <v>-7.4509999976726249E-3</v>
      </c>
      <c r="O51" s="1">
        <f t="shared" ca="1" si="18"/>
        <v>-1.9693879162601118E-2</v>
      </c>
      <c r="P51" s="1">
        <f t="shared" si="12"/>
        <v>-8.4103071787555717E-3</v>
      </c>
      <c r="Q51" s="271">
        <f t="shared" si="19"/>
        <v>37441.846400000002</v>
      </c>
      <c r="S51" s="1">
        <f t="shared" si="8"/>
        <v>9.202702676773096E-7</v>
      </c>
      <c r="T51" s="1">
        <v>1</v>
      </c>
      <c r="U51" s="1">
        <f t="shared" si="9"/>
        <v>9.202702676773096E-7</v>
      </c>
      <c r="V51" s="1">
        <f t="shared" si="20"/>
        <v>-1.3752407781250003E-2</v>
      </c>
      <c r="W51" s="1">
        <f t="shared" si="13"/>
        <v>5.3421006024944326E-3</v>
      </c>
      <c r="X51" s="1">
        <f t="shared" si="21"/>
        <v>-1.2793100600167057E-2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6"/>
        <v>19593.978364096034</v>
      </c>
      <c r="F52" s="1">
        <f t="shared" si="17"/>
        <v>19594</v>
      </c>
      <c r="G52" s="1">
        <f t="shared" si="5"/>
        <v>-7.507199996325653E-3</v>
      </c>
      <c r="K52" s="1">
        <f t="shared" si="15"/>
        <v>-7.507199996325653E-3</v>
      </c>
      <c r="O52" s="1">
        <f t="shared" ca="1" si="18"/>
        <v>-1.9704865720124611E-2</v>
      </c>
      <c r="P52" s="1">
        <f t="shared" si="12"/>
        <v>-8.5120179027276845E-3</v>
      </c>
      <c r="Q52" s="271">
        <f t="shared" si="19"/>
        <v>37445.836600000002</v>
      </c>
      <c r="S52" s="1">
        <f t="shared" si="8"/>
        <v>1.0096590250261616E-6</v>
      </c>
      <c r="T52" s="1">
        <v>1</v>
      </c>
      <c r="U52" s="1">
        <f t="shared" si="9"/>
        <v>1.0096590250261616E-6</v>
      </c>
      <c r="V52" s="1">
        <f t="shared" si="20"/>
        <v>-1.380785138E-2</v>
      </c>
      <c r="W52" s="1">
        <f t="shared" si="13"/>
        <v>5.2958334772723143E-3</v>
      </c>
      <c r="X52" s="1">
        <f t="shared" si="21"/>
        <v>-1.2803033473597968E-2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6"/>
        <v>20449.948527114637</v>
      </c>
      <c r="F53" s="1">
        <f t="shared" si="17"/>
        <v>20450</v>
      </c>
      <c r="G53" s="1">
        <f t="shared" si="5"/>
        <v>-1.7859999992651865E-2</v>
      </c>
      <c r="K53" s="1">
        <f t="shared" si="15"/>
        <v>-1.7859999992651865E-2</v>
      </c>
      <c r="O53" s="1">
        <f t="shared" ca="1" si="18"/>
        <v>-2.0522647741003749E-2</v>
      </c>
      <c r="P53" s="1">
        <f t="shared" si="12"/>
        <v>-1.6383266966067459E-2</v>
      </c>
      <c r="Q53" s="271">
        <f t="shared" si="19"/>
        <v>37742.840100000001</v>
      </c>
      <c r="S53" s="1">
        <f t="shared" si="8"/>
        <v>2.1807404318051391E-6</v>
      </c>
      <c r="T53" s="1">
        <v>1</v>
      </c>
      <c r="U53" s="1">
        <f t="shared" si="9"/>
        <v>2.1807404318051391E-6</v>
      </c>
      <c r="V53" s="1">
        <f t="shared" si="20"/>
        <v>-1.8087012499999999E-2</v>
      </c>
      <c r="W53" s="1">
        <f t="shared" si="13"/>
        <v>1.703745533932541E-3</v>
      </c>
      <c r="X53" s="1">
        <f t="shared" si="21"/>
        <v>-1.9563745526584405E-2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6"/>
        <v>20450.462679564287</v>
      </c>
      <c r="F54" s="1">
        <f t="shared" si="17"/>
        <v>20450.5</v>
      </c>
      <c r="G54" s="1">
        <f t="shared" si="5"/>
        <v>-1.2949399999342859E-2</v>
      </c>
      <c r="K54" s="1">
        <f t="shared" si="15"/>
        <v>-1.2949399999342859E-2</v>
      </c>
      <c r="O54" s="1">
        <f t="shared" ca="1" si="18"/>
        <v>-2.0523125417417815E-2</v>
      </c>
      <c r="P54" s="1">
        <f t="shared" si="12"/>
        <v>-1.6388012804597639E-2</v>
      </c>
      <c r="Q54" s="271">
        <f t="shared" si="19"/>
        <v>37743.018499999998</v>
      </c>
      <c r="S54" s="1">
        <f t="shared" si="8"/>
        <v>1.1824058024462148E-5</v>
      </c>
      <c r="T54" s="1">
        <v>1</v>
      </c>
      <c r="U54" s="1">
        <f t="shared" si="9"/>
        <v>1.1824058024462148E-5</v>
      </c>
      <c r="V54" s="1">
        <f t="shared" si="20"/>
        <v>-1.8089599801249995E-2</v>
      </c>
      <c r="W54" s="1">
        <f t="shared" si="13"/>
        <v>1.7015869966523569E-3</v>
      </c>
      <c r="X54" s="1">
        <f t="shared" si="21"/>
        <v>-1.4650986995995216E-2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6"/>
        <v>20472.957425641001</v>
      </c>
      <c r="F55" s="1">
        <f t="shared" si="17"/>
        <v>20473</v>
      </c>
      <c r="G55" s="1">
        <f t="shared" si="5"/>
        <v>-1.4772399998037145E-2</v>
      </c>
      <c r="K55" s="1">
        <f t="shared" si="15"/>
        <v>-1.4772399998037145E-2</v>
      </c>
      <c r="O55" s="1">
        <f t="shared" ca="1" si="18"/>
        <v>-2.0544620856050737E-2</v>
      </c>
      <c r="P55" s="1">
        <f t="shared" si="12"/>
        <v>-1.6601723329324091E-2</v>
      </c>
      <c r="Q55" s="271">
        <f t="shared" si="19"/>
        <v>37750.823700000001</v>
      </c>
      <c r="S55" s="1">
        <f t="shared" si="8"/>
        <v>3.3464238503907716E-6</v>
      </c>
      <c r="T55" s="1">
        <v>1</v>
      </c>
      <c r="U55" s="1">
        <f t="shared" si="9"/>
        <v>3.3464238503907716E-6</v>
      </c>
      <c r="V55" s="1">
        <f t="shared" si="20"/>
        <v>-1.8206134445000008E-2</v>
      </c>
      <c r="W55" s="1">
        <f t="shared" si="13"/>
        <v>1.6044111156759161E-3</v>
      </c>
      <c r="X55" s="1">
        <f t="shared" si="21"/>
        <v>-1.6376811113713061E-2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6"/>
        <v>20473.45515057406</v>
      </c>
      <c r="F56" s="1">
        <f t="shared" si="17"/>
        <v>20473.5</v>
      </c>
      <c r="G56" s="1">
        <f t="shared" si="5"/>
        <v>-1.5561799991701264E-2</v>
      </c>
      <c r="K56" s="1">
        <f t="shared" si="15"/>
        <v>-1.5561799991701264E-2</v>
      </c>
      <c r="O56" s="1">
        <f t="shared" ca="1" si="18"/>
        <v>-2.0545098532464799E-2</v>
      </c>
      <c r="P56" s="1">
        <f t="shared" si="12"/>
        <v>-1.6606475717562103E-2</v>
      </c>
      <c r="Q56" s="271">
        <f t="shared" si="19"/>
        <v>37750.996400000004</v>
      </c>
      <c r="S56" s="1">
        <f t="shared" si="8"/>
        <v>1.0913473722028698E-6</v>
      </c>
      <c r="T56" s="1">
        <v>1</v>
      </c>
      <c r="U56" s="1">
        <f t="shared" si="9"/>
        <v>1.0913473722028698E-6</v>
      </c>
      <c r="V56" s="1">
        <f t="shared" si="20"/>
        <v>-1.8208726461250005E-2</v>
      </c>
      <c r="W56" s="1">
        <f t="shared" si="13"/>
        <v>1.6022507436879042E-3</v>
      </c>
      <c r="X56" s="1">
        <f t="shared" si="21"/>
        <v>-1.7164050735389166E-2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6"/>
        <v>20510.72428632528</v>
      </c>
      <c r="F57" s="1">
        <f t="shared" si="17"/>
        <v>20510.5</v>
      </c>
      <c r="O57" s="1">
        <f t="shared" ca="1" si="18"/>
        <v>-2.0580446587105606E-2</v>
      </c>
      <c r="P57" s="1">
        <f t="shared" si="12"/>
        <v>-1.6958540645954766E-2</v>
      </c>
      <c r="Q57" s="271">
        <f t="shared" si="19"/>
        <v>37763.928</v>
      </c>
      <c r="R57" s="65">
        <f>+C57-(C$7+F57*C$8)</f>
        <v>7.7822600003855769E-2</v>
      </c>
      <c r="S57" s="1">
        <f>+(P57-R57)^2</f>
        <v>8.9834646228791684E-3</v>
      </c>
      <c r="V57" s="1">
        <f t="shared" si="20"/>
        <v>-1.8400820101249993E-2</v>
      </c>
      <c r="W57" s="1">
        <f t="shared" si="13"/>
        <v>1.4422794552952276E-3</v>
      </c>
      <c r="X57" s="1">
        <f t="shared" si="21"/>
        <v>-1.4422794552952276E-3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6"/>
        <v>20510.963494023268</v>
      </c>
      <c r="F58" s="1">
        <f t="shared" si="17"/>
        <v>20511</v>
      </c>
      <c r="G58" s="1">
        <f t="shared" ref="G58:G89" si="22">+C58-(C$7+F58*C$8)</f>
        <v>-1.2666800001170486E-2</v>
      </c>
      <c r="K58" s="1">
        <f t="shared" ref="K58:K64" si="23">+G58</f>
        <v>-1.2666800001170486E-2</v>
      </c>
      <c r="O58" s="1">
        <f t="shared" ca="1" si="18"/>
        <v>-2.0580924263519668E-2</v>
      </c>
      <c r="P58" s="1">
        <f t="shared" si="12"/>
        <v>-1.6963303476498753E-2</v>
      </c>
      <c r="Q58" s="271">
        <f t="shared" si="19"/>
        <v>37764.010999999999</v>
      </c>
      <c r="S58" s="1">
        <f t="shared" ref="S58:S89" si="24">+(P58-G58)^2</f>
        <v>1.8459942113507871E-5</v>
      </c>
      <c r="T58" s="1">
        <v>1</v>
      </c>
      <c r="U58" s="1">
        <f t="shared" ref="U58:U89" si="25">+T58*S58</f>
        <v>1.8459942113507871E-5</v>
      </c>
      <c r="V58" s="1">
        <f t="shared" si="20"/>
        <v>-1.8403419805000001E-2</v>
      </c>
      <c r="W58" s="1">
        <f t="shared" si="13"/>
        <v>1.4401163285012487E-3</v>
      </c>
      <c r="X58" s="1">
        <f t="shared" si="21"/>
        <v>-1.4106916329671735E-2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6"/>
        <v>20550.951816076387</v>
      </c>
      <c r="F59" s="1">
        <f t="shared" si="17"/>
        <v>20551</v>
      </c>
      <c r="G59" s="1">
        <f t="shared" si="22"/>
        <v>-1.6718799990485422E-2</v>
      </c>
      <c r="K59" s="1">
        <f t="shared" si="23"/>
        <v>-1.6718799990485422E-2</v>
      </c>
      <c r="O59" s="1">
        <f t="shared" ca="1" si="18"/>
        <v>-2.0619138376644863E-2</v>
      </c>
      <c r="P59" s="1">
        <f t="shared" si="12"/>
        <v>-1.7344770149603398E-2</v>
      </c>
      <c r="Q59" s="271">
        <f t="shared" si="19"/>
        <v>37777.886100000003</v>
      </c>
      <c r="S59" s="1">
        <f t="shared" si="24"/>
        <v>3.9183864010618387E-7</v>
      </c>
      <c r="T59" s="1">
        <v>1</v>
      </c>
      <c r="U59" s="1">
        <f t="shared" si="25"/>
        <v>3.9183864010618387E-7</v>
      </c>
      <c r="V59" s="1">
        <f t="shared" si="20"/>
        <v>-1.8611728204999997E-2</v>
      </c>
      <c r="W59" s="1">
        <f t="shared" si="13"/>
        <v>1.2669580553965978E-3</v>
      </c>
      <c r="X59" s="1">
        <f t="shared" si="21"/>
        <v>-1.7985758045882021E-2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6"/>
        <v>20553.953728585155</v>
      </c>
      <c r="F60" s="1">
        <f t="shared" si="17"/>
        <v>20554</v>
      </c>
      <c r="G60" s="1">
        <f t="shared" si="22"/>
        <v>-1.6055199994298164E-2</v>
      </c>
      <c r="K60" s="1">
        <f t="shared" si="23"/>
        <v>-1.6055199994298164E-2</v>
      </c>
      <c r="O60" s="1">
        <f t="shared" ca="1" si="18"/>
        <v>-2.0622004435129251E-2</v>
      </c>
      <c r="P60" s="1">
        <f t="shared" si="12"/>
        <v>-1.7373414814640858E-2</v>
      </c>
      <c r="Q60" s="271">
        <f t="shared" si="19"/>
        <v>37778.9277</v>
      </c>
      <c r="S60" s="1">
        <f t="shared" si="24"/>
        <v>1.7376903125711227E-6</v>
      </c>
      <c r="T60" s="1">
        <v>1</v>
      </c>
      <c r="U60" s="1">
        <f t="shared" si="25"/>
        <v>1.7376903125711227E-6</v>
      </c>
      <c r="V60" s="1">
        <f t="shared" si="20"/>
        <v>-1.8627377779999996E-2</v>
      </c>
      <c r="W60" s="1">
        <f t="shared" si="13"/>
        <v>1.2539629653591389E-3</v>
      </c>
      <c r="X60" s="1">
        <f t="shared" si="21"/>
        <v>-1.7309162959657301E-2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6"/>
        <v>20576.945046786732</v>
      </c>
      <c r="F61" s="1">
        <f t="shared" si="17"/>
        <v>20577</v>
      </c>
      <c r="G61" s="1">
        <f t="shared" si="22"/>
        <v>-1.9067599998379592E-2</v>
      </c>
      <c r="K61" s="1">
        <f t="shared" si="23"/>
        <v>-1.9067599998379592E-2</v>
      </c>
      <c r="O61" s="1">
        <f t="shared" ca="1" si="18"/>
        <v>-2.0643977550176239E-2</v>
      </c>
      <c r="P61" s="1">
        <f t="shared" si="12"/>
        <v>-1.7593181856569964E-2</v>
      </c>
      <c r="Q61" s="271">
        <f t="shared" si="19"/>
        <v>37786.905200000001</v>
      </c>
      <c r="S61" s="1">
        <f t="shared" si="24"/>
        <v>2.1739088568973569E-6</v>
      </c>
      <c r="T61" s="1">
        <v>1</v>
      </c>
      <c r="U61" s="1">
        <f t="shared" si="25"/>
        <v>2.1739088568973569E-6</v>
      </c>
      <c r="V61" s="1">
        <f t="shared" si="20"/>
        <v>-1.8747480445000006E-2</v>
      </c>
      <c r="W61" s="1">
        <f t="shared" si="13"/>
        <v>1.1542985884300412E-3</v>
      </c>
      <c r="X61" s="1">
        <f t="shared" si="21"/>
        <v>-2.0221898586809634E-2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6"/>
        <v>20631.455293522264</v>
      </c>
      <c r="F62" s="1">
        <f t="shared" si="17"/>
        <v>20631.5</v>
      </c>
      <c r="G62" s="1">
        <f t="shared" si="22"/>
        <v>-1.5512199999648146E-2</v>
      </c>
      <c r="K62" s="1">
        <f t="shared" si="23"/>
        <v>-1.5512199999648146E-2</v>
      </c>
      <c r="O62" s="1">
        <f t="shared" ca="1" si="18"/>
        <v>-2.0696044279309316E-2</v>
      </c>
      <c r="P62" s="1">
        <f t="shared" si="12"/>
        <v>-1.8115026060836651E-2</v>
      </c>
      <c r="Q62" s="271">
        <f t="shared" si="19"/>
        <v>37805.819100000001</v>
      </c>
      <c r="S62" s="1">
        <f t="shared" si="24"/>
        <v>6.7747035048020654E-6</v>
      </c>
      <c r="T62" s="1">
        <v>1</v>
      </c>
      <c r="U62" s="1">
        <f t="shared" si="25"/>
        <v>6.7747035048020654E-6</v>
      </c>
      <c r="V62" s="1">
        <f t="shared" si="20"/>
        <v>-1.9032937411250006E-2</v>
      </c>
      <c r="W62" s="1">
        <f t="shared" si="13"/>
        <v>9.1791135041335338E-4</v>
      </c>
      <c r="X62" s="1">
        <f t="shared" si="21"/>
        <v>-1.6430111350061501E-2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6"/>
        <v>21196.425545307087</v>
      </c>
      <c r="F63" s="1">
        <f t="shared" si="17"/>
        <v>21196.5</v>
      </c>
      <c r="G63" s="1">
        <f t="shared" si="22"/>
        <v>-2.5834200001554564E-2</v>
      </c>
      <c r="K63" s="1">
        <f t="shared" si="23"/>
        <v>-2.5834200001554564E-2</v>
      </c>
      <c r="O63" s="1">
        <f t="shared" ca="1" si="18"/>
        <v>-2.1235818627202672E-2</v>
      </c>
      <c r="P63" s="1">
        <f t="shared" si="12"/>
        <v>-2.3599737263186857E-2</v>
      </c>
      <c r="Q63" s="271">
        <f t="shared" si="19"/>
        <v>38001.851799999997</v>
      </c>
      <c r="S63" s="1">
        <f t="shared" si="24"/>
        <v>4.9928237291537109E-6</v>
      </c>
      <c r="T63" s="1">
        <v>1</v>
      </c>
      <c r="U63" s="1">
        <f t="shared" si="25"/>
        <v>4.9928237291537109E-6</v>
      </c>
      <c r="V63" s="1">
        <f t="shared" si="20"/>
        <v>-2.2064015511250007E-2</v>
      </c>
      <c r="W63" s="1">
        <f t="shared" si="13"/>
        <v>-1.5357217519368484E-3</v>
      </c>
      <c r="X63" s="1">
        <f t="shared" si="21"/>
        <v>-2.4298478249617714E-2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6"/>
        <v>21199.442444322256</v>
      </c>
      <c r="F64" s="1">
        <f t="shared" si="17"/>
        <v>21199.5</v>
      </c>
      <c r="G64" s="1">
        <f t="shared" si="22"/>
        <v>-1.997059999848716E-2</v>
      </c>
      <c r="K64" s="1">
        <f t="shared" si="23"/>
        <v>-1.997059999848716E-2</v>
      </c>
      <c r="O64" s="1">
        <f t="shared" ca="1" si="18"/>
        <v>-2.1238684685687063E-2</v>
      </c>
      <c r="P64" s="1">
        <f t="shared" si="12"/>
        <v>-2.3629149475327724E-2</v>
      </c>
      <c r="Q64" s="271">
        <f t="shared" si="19"/>
        <v>38002.8986</v>
      </c>
      <c r="S64" s="1">
        <f t="shared" si="24"/>
        <v>1.3384984274490365E-5</v>
      </c>
      <c r="T64" s="1">
        <v>1</v>
      </c>
      <c r="U64" s="1">
        <f t="shared" si="25"/>
        <v>1.3384984274490365E-5</v>
      </c>
      <c r="V64" s="1">
        <f t="shared" si="20"/>
        <v>-2.2080459051250001E-2</v>
      </c>
      <c r="W64" s="1">
        <f t="shared" si="13"/>
        <v>-1.548690424077724E-3</v>
      </c>
      <c r="X64" s="1">
        <f t="shared" si="21"/>
        <v>-1.8421909574409437E-2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6"/>
        <v>22547.436903926129</v>
      </c>
      <c r="F65" s="1">
        <f t="shared" si="17"/>
        <v>22547.5</v>
      </c>
      <c r="G65" s="1">
        <f t="shared" si="22"/>
        <v>-2.1892999997362494E-2</v>
      </c>
      <c r="J65" s="1">
        <f>+G65</f>
        <v>-2.1892999997362494E-2</v>
      </c>
      <c r="O65" s="1">
        <f t="shared" ca="1" si="18"/>
        <v>-2.2526500298006083E-2</v>
      </c>
      <c r="P65" s="1">
        <f t="shared" si="12"/>
        <v>-3.6915408550026785E-2</v>
      </c>
      <c r="Q65" s="271">
        <f t="shared" si="19"/>
        <v>38470.624100000001</v>
      </c>
      <c r="S65" s="1">
        <f t="shared" si="24"/>
        <v>2.2567275872316121E-4</v>
      </c>
      <c r="T65" s="1">
        <v>1</v>
      </c>
      <c r="U65" s="1">
        <f t="shared" si="25"/>
        <v>2.2567275872316121E-4</v>
      </c>
      <c r="V65" s="1">
        <f t="shared" si="20"/>
        <v>-2.9842425031249994E-2</v>
      </c>
      <c r="W65" s="1">
        <f t="shared" si="13"/>
        <v>-7.0729835187767912E-3</v>
      </c>
      <c r="X65" s="1">
        <f t="shared" si="21"/>
        <v>-1.4820016478585704E-2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6"/>
        <v>22551.934296850421</v>
      </c>
      <c r="F66" s="1">
        <f t="shared" si="17"/>
        <v>22552</v>
      </c>
      <c r="G66" s="1">
        <f t="shared" si="22"/>
        <v>-2.2797599995101336E-2</v>
      </c>
      <c r="K66" s="1">
        <f t="shared" ref="K66:K71" si="26">+G66</f>
        <v>-2.2797599995101336E-2</v>
      </c>
      <c r="O66" s="1">
        <f t="shared" ca="1" si="18"/>
        <v>-2.2530799385732665E-2</v>
      </c>
      <c r="P66" s="1">
        <f t="shared" si="12"/>
        <v>-3.695945155765392E-2</v>
      </c>
      <c r="Q66" s="271">
        <f t="shared" si="19"/>
        <v>38472.184600000001</v>
      </c>
      <c r="S66" s="1">
        <f t="shared" si="24"/>
        <v>2.0055803967977307E-4</v>
      </c>
      <c r="T66" s="1">
        <v>1</v>
      </c>
      <c r="U66" s="1">
        <f t="shared" si="25"/>
        <v>2.0055803967977307E-4</v>
      </c>
      <c r="V66" s="1">
        <f t="shared" si="20"/>
        <v>-2.9869584319999989E-2</v>
      </c>
      <c r="W66" s="1">
        <f t="shared" si="13"/>
        <v>-7.0898672376539301E-3</v>
      </c>
      <c r="X66" s="1">
        <f t="shared" si="21"/>
        <v>-1.5707732757447405E-2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6"/>
        <v>22557.437226712409</v>
      </c>
      <c r="F67" s="1">
        <f t="shared" si="17"/>
        <v>22557.5</v>
      </c>
      <c r="G67" s="1">
        <f t="shared" si="22"/>
        <v>-2.1781000003102235E-2</v>
      </c>
      <c r="K67" s="1">
        <f t="shared" si="26"/>
        <v>-2.1781000003102235E-2</v>
      </c>
      <c r="O67" s="1">
        <f t="shared" ca="1" si="18"/>
        <v>-2.2536053826287379E-2</v>
      </c>
      <c r="P67" s="1">
        <f t="shared" si="12"/>
        <v>-3.7013274354338696E-2</v>
      </c>
      <c r="Q67" s="271">
        <f t="shared" si="19"/>
        <v>38474.093999999997</v>
      </c>
      <c r="S67" s="1">
        <f t="shared" si="24"/>
        <v>2.3202218191133614E-4</v>
      </c>
      <c r="T67" s="1">
        <v>1</v>
      </c>
      <c r="U67" s="1">
        <f t="shared" si="25"/>
        <v>2.3202218191133614E-4</v>
      </c>
      <c r="V67" s="1">
        <f t="shared" si="20"/>
        <v>-2.9902790281250008E-2</v>
      </c>
      <c r="W67" s="1">
        <f t="shared" si="13"/>
        <v>-7.1104840730886855E-3</v>
      </c>
      <c r="X67" s="1">
        <f t="shared" si="21"/>
        <v>-1.4670515930013551E-2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6"/>
        <v>22557.93437524137</v>
      </c>
      <c r="F68" s="1">
        <f t="shared" si="17"/>
        <v>22558</v>
      </c>
      <c r="G68" s="1">
        <f t="shared" si="22"/>
        <v>-2.2770399998989888E-2</v>
      </c>
      <c r="K68" s="1">
        <f t="shared" si="26"/>
        <v>-2.2770399998989888E-2</v>
      </c>
      <c r="O68" s="1">
        <f t="shared" ca="1" si="18"/>
        <v>-2.2536531502701445E-2</v>
      </c>
      <c r="P68" s="1">
        <f t="shared" si="12"/>
        <v>-3.7018166922357362E-2</v>
      </c>
      <c r="Q68" s="271">
        <f t="shared" si="19"/>
        <v>38474.266499999998</v>
      </c>
      <c r="S68" s="1">
        <f t="shared" si="24"/>
        <v>2.0299886230260426E-4</v>
      </c>
      <c r="T68" s="1">
        <v>1</v>
      </c>
      <c r="U68" s="1">
        <f t="shared" si="25"/>
        <v>2.0299886230260426E-4</v>
      </c>
      <c r="V68" s="1">
        <f t="shared" si="20"/>
        <v>-2.9905809620000001E-2</v>
      </c>
      <c r="W68" s="1">
        <f t="shared" si="13"/>
        <v>-7.1123573023573637E-3</v>
      </c>
      <c r="X68" s="1">
        <f t="shared" si="21"/>
        <v>-1.5658042696632523E-2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6"/>
        <v>22569.438536302503</v>
      </c>
      <c r="F69" s="1">
        <f t="shared" si="17"/>
        <v>22569.5</v>
      </c>
      <c r="G69" s="1">
        <f t="shared" si="22"/>
        <v>-2.1326599999156315E-2</v>
      </c>
      <c r="K69" s="1">
        <f t="shared" si="26"/>
        <v>-2.1326599999156315E-2</v>
      </c>
      <c r="O69" s="1">
        <f t="shared" ca="1" si="18"/>
        <v>-2.2547518060224939E-2</v>
      </c>
      <c r="P69" s="1">
        <f t="shared" si="12"/>
        <v>-3.7130676820372834E-2</v>
      </c>
      <c r="Q69" s="271">
        <f t="shared" si="19"/>
        <v>38478.258199999997</v>
      </c>
      <c r="S69" s="1">
        <f t="shared" si="24"/>
        <v>2.4976884417091322E-4</v>
      </c>
      <c r="T69" s="1">
        <v>1</v>
      </c>
      <c r="U69" s="1">
        <f t="shared" si="25"/>
        <v>2.4976884417091322E-4</v>
      </c>
      <c r="V69" s="1">
        <f t="shared" si="20"/>
        <v>-2.9975282701250008E-2</v>
      </c>
      <c r="W69" s="1">
        <f t="shared" si="13"/>
        <v>-7.1553941191228234E-3</v>
      </c>
      <c r="X69" s="1">
        <f t="shared" si="21"/>
        <v>-1.4171205880033491E-2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6"/>
        <v>22571.933789614828</v>
      </c>
      <c r="F70" s="1">
        <f t="shared" si="17"/>
        <v>22572</v>
      </c>
      <c r="G70" s="1">
        <f t="shared" si="22"/>
        <v>-2.2973599996475969E-2</v>
      </c>
      <c r="K70" s="1">
        <f t="shared" si="26"/>
        <v>-2.2973599996475969E-2</v>
      </c>
      <c r="O70" s="1">
        <f t="shared" ca="1" si="18"/>
        <v>-2.2549906442295261E-2</v>
      </c>
      <c r="P70" s="1">
        <f t="shared" si="12"/>
        <v>-3.7155130602259528E-2</v>
      </c>
      <c r="Q70" s="271">
        <f t="shared" si="19"/>
        <v>38479.124000000003</v>
      </c>
      <c r="S70" s="1">
        <f t="shared" si="24"/>
        <v>2.0111581032277581E-4</v>
      </c>
      <c r="T70" s="1">
        <v>1</v>
      </c>
      <c r="U70" s="1">
        <f t="shared" si="25"/>
        <v>2.0111581032277581E-4</v>
      </c>
      <c r="V70" s="1">
        <f t="shared" si="20"/>
        <v>-2.9990392719999995E-2</v>
      </c>
      <c r="W70" s="1">
        <f t="shared" si="13"/>
        <v>-7.1647378822595337E-3</v>
      </c>
      <c r="X70" s="1">
        <f t="shared" si="21"/>
        <v>-1.5808862114216435E-2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6"/>
        <v>22572.436125780609</v>
      </c>
      <c r="F71" s="1">
        <f t="shared" si="17"/>
        <v>22572.5</v>
      </c>
      <c r="G71" s="1">
        <f t="shared" si="22"/>
        <v>-2.21629999941797E-2</v>
      </c>
      <c r="K71" s="1">
        <f t="shared" si="26"/>
        <v>-2.21629999941797E-2</v>
      </c>
      <c r="O71" s="1">
        <f t="shared" ca="1" si="18"/>
        <v>-2.2550384118709327E-2</v>
      </c>
      <c r="P71" s="1">
        <f t="shared" si="12"/>
        <v>-3.7160021147688814E-2</v>
      </c>
      <c r="Q71" s="271">
        <f t="shared" si="19"/>
        <v>38479.298300000002</v>
      </c>
      <c r="S71" s="1">
        <f t="shared" si="24"/>
        <v>2.2491064347879985E-4</v>
      </c>
      <c r="T71" s="1">
        <v>1</v>
      </c>
      <c r="U71" s="1">
        <f t="shared" si="25"/>
        <v>2.2491064347879985E-4</v>
      </c>
      <c r="V71" s="1">
        <f t="shared" si="20"/>
        <v>-2.9993415031249998E-2</v>
      </c>
      <c r="W71" s="1">
        <f t="shared" si="13"/>
        <v>-7.1666061164388185E-3</v>
      </c>
      <c r="X71" s="1">
        <f t="shared" si="21"/>
        <v>-1.499639387774088E-2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6"/>
        <v>23576.408702779547</v>
      </c>
      <c r="F72" s="1">
        <f t="shared" si="17"/>
        <v>23576.5</v>
      </c>
      <c r="G72" s="1">
        <f t="shared" si="22"/>
        <v>-3.1678199993621092E-2</v>
      </c>
      <c r="J72" s="1">
        <f>+G72</f>
        <v>-3.1678199993621092E-2</v>
      </c>
      <c r="O72" s="1">
        <f t="shared" ca="1" si="18"/>
        <v>-2.3509558358151682E-2</v>
      </c>
      <c r="P72" s="1">
        <f t="shared" si="12"/>
        <v>-4.6780481134687878E-2</v>
      </c>
      <c r="Q72" s="271">
        <f t="shared" si="19"/>
        <v>38827.655500000001</v>
      </c>
      <c r="S72" s="1">
        <f t="shared" si="24"/>
        <v>2.2807889566382148E-4</v>
      </c>
      <c r="T72" s="1">
        <v>1</v>
      </c>
      <c r="U72" s="1">
        <f t="shared" si="25"/>
        <v>2.2807889566382148E-4</v>
      </c>
      <c r="V72" s="1">
        <f t="shared" si="20"/>
        <v>-3.6268962211250005E-2</v>
      </c>
      <c r="W72" s="1">
        <f t="shared" si="13"/>
        <v>-1.0511518923437874E-2</v>
      </c>
      <c r="X72" s="1">
        <f t="shared" si="21"/>
        <v>-2.116668107018322E-2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6"/>
        <v>23599.409531648624</v>
      </c>
      <c r="F73" s="1">
        <f t="shared" si="17"/>
        <v>23599.5</v>
      </c>
      <c r="G73" s="1">
        <f t="shared" si="22"/>
        <v>-3.1390600001031999E-2</v>
      </c>
      <c r="J73" s="1">
        <f>+G73</f>
        <v>-3.1390600001031999E-2</v>
      </c>
      <c r="O73" s="1">
        <f t="shared" ca="1" si="18"/>
        <v>-2.3531531473198669E-2</v>
      </c>
      <c r="P73" s="1">
        <f t="shared" si="12"/>
        <v>-4.6994890754525745E-2</v>
      </c>
      <c r="Q73" s="271">
        <f t="shared" si="19"/>
        <v>38835.636299999998</v>
      </c>
      <c r="S73" s="1">
        <f t="shared" si="24"/>
        <v>2.4349388991957044E-4</v>
      </c>
      <c r="T73" s="1">
        <v>1</v>
      </c>
      <c r="U73" s="1">
        <f t="shared" si="25"/>
        <v>2.4349388991957044E-4</v>
      </c>
      <c r="V73" s="1">
        <f t="shared" si="20"/>
        <v>-3.6417567051250002E-2</v>
      </c>
      <c r="W73" s="1">
        <f t="shared" si="13"/>
        <v>-1.0577323703275745E-2</v>
      </c>
      <c r="X73" s="1">
        <f t="shared" si="21"/>
        <v>-2.0813276297756256E-2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6"/>
        <v>23619.423722717369</v>
      </c>
      <c r="F74" s="1">
        <f t="shared" si="17"/>
        <v>23619.5</v>
      </c>
      <c r="G74" s="1">
        <f t="shared" si="22"/>
        <v>-2.6466599993000273E-2</v>
      </c>
      <c r="J74" s="1">
        <f>+G74</f>
        <v>-2.6466599993000273E-2</v>
      </c>
      <c r="O74" s="1">
        <f t="shared" ca="1" si="18"/>
        <v>-2.3550638529761265E-2</v>
      </c>
      <c r="P74" s="1">
        <f t="shared" si="12"/>
        <v>-4.7181071347924028E-2</v>
      </c>
      <c r="Q74" s="271">
        <f t="shared" si="19"/>
        <v>38842.580800000003</v>
      </c>
      <c r="S74" s="1">
        <f t="shared" si="24"/>
        <v>4.2908932351395679E-4</v>
      </c>
      <c r="T74" s="1">
        <v>1</v>
      </c>
      <c r="U74" s="1">
        <f t="shared" si="25"/>
        <v>4.2908932351395679E-4</v>
      </c>
      <c r="V74" s="1">
        <f t="shared" si="20"/>
        <v>-3.6546964951250011E-2</v>
      </c>
      <c r="W74" s="1">
        <f t="shared" si="13"/>
        <v>-1.0634106396674014E-2</v>
      </c>
      <c r="X74" s="1">
        <f t="shared" si="21"/>
        <v>-1.5832493596326259E-2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6"/>
        <v>23665.422786637115</v>
      </c>
      <c r="F75" s="1">
        <f t="shared" si="17"/>
        <v>23665.5</v>
      </c>
      <c r="G75" s="1">
        <f t="shared" si="22"/>
        <v>-2.6791399999638088E-2</v>
      </c>
      <c r="J75" s="1">
        <f>+G75</f>
        <v>-2.6791399999638088E-2</v>
      </c>
      <c r="O75" s="1">
        <f t="shared" ca="1" si="18"/>
        <v>-2.359458475985524E-2</v>
      </c>
      <c r="P75" s="1">
        <f t="shared" si="12"/>
        <v>-4.7608347520584814E-2</v>
      </c>
      <c r="Q75" s="271">
        <f t="shared" si="19"/>
        <v>38858.541499999999</v>
      </c>
      <c r="S75" s="1">
        <f t="shared" si="24"/>
        <v>4.3334530408985E-4</v>
      </c>
      <c r="T75" s="1">
        <v>1</v>
      </c>
      <c r="U75" s="1">
        <f t="shared" si="25"/>
        <v>4.3334530408985E-4</v>
      </c>
      <c r="V75" s="1">
        <f t="shared" si="20"/>
        <v>-3.6845202501249993E-2</v>
      </c>
      <c r="W75" s="1">
        <f t="shared" si="13"/>
        <v>-1.0763145019334818E-2</v>
      </c>
      <c r="X75" s="1">
        <f t="shared" si="21"/>
        <v>-1.6028254980303268E-2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6"/>
        <v>23665.929445833575</v>
      </c>
      <c r="F76" s="1">
        <f t="shared" si="17"/>
        <v>23666</v>
      </c>
      <c r="G76" s="1">
        <f t="shared" si="22"/>
        <v>-2.4480799998855218E-2</v>
      </c>
      <c r="J76" s="1">
        <f>+G76</f>
        <v>-2.4480799998855218E-2</v>
      </c>
      <c r="O76" s="1">
        <f t="shared" ca="1" si="18"/>
        <v>-2.3595062436269302E-2</v>
      </c>
      <c r="P76" s="1">
        <f t="shared" si="12"/>
        <v>-4.761298456448719E-2</v>
      </c>
      <c r="Q76" s="271">
        <f t="shared" si="19"/>
        <v>38858.717299999997</v>
      </c>
      <c r="S76" s="1">
        <f t="shared" si="24"/>
        <v>5.3509796277846199E-4</v>
      </c>
      <c r="T76" s="1">
        <v>1</v>
      </c>
      <c r="U76" s="1">
        <f t="shared" si="25"/>
        <v>5.3509796277846199E-4</v>
      </c>
      <c r="V76" s="1">
        <f t="shared" si="20"/>
        <v>-3.684844897999999E-2</v>
      </c>
      <c r="W76" s="1">
        <f t="shared" si="13"/>
        <v>-1.0764535584487197E-2</v>
      </c>
      <c r="X76" s="1">
        <f t="shared" si="21"/>
        <v>-1.3716264414368021E-2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6"/>
        <v>25711.927933349249</v>
      </c>
      <c r="F77" s="1">
        <f t="shared" si="17"/>
        <v>25712</v>
      </c>
      <c r="G77" s="1">
        <f t="shared" si="22"/>
        <v>-2.5005600000440609E-2</v>
      </c>
      <c r="K77" s="1">
        <f t="shared" ref="K77:K108" si="27">+G77</f>
        <v>-2.5005600000440609E-2</v>
      </c>
      <c r="O77" s="1">
        <f t="shared" ca="1" si="18"/>
        <v>-2.554971432262295E-2</v>
      </c>
      <c r="P77" s="1">
        <f t="shared" si="12"/>
        <v>-6.4967816138537055E-2</v>
      </c>
      <c r="Q77" s="271">
        <f t="shared" si="19"/>
        <v>39568.635399999999</v>
      </c>
      <c r="S77" s="1">
        <f t="shared" si="24"/>
        <v>1.5969787186679359E-3</v>
      </c>
      <c r="T77" s="1">
        <v>1</v>
      </c>
      <c r="U77" s="1">
        <f t="shared" si="25"/>
        <v>1.5969787186679359E-3</v>
      </c>
      <c r="V77" s="1">
        <f t="shared" si="20"/>
        <v>-5.0991403519999992E-2</v>
      </c>
      <c r="W77" s="1">
        <f t="shared" si="13"/>
        <v>-1.3976412618537057E-2</v>
      </c>
      <c r="X77" s="1">
        <f t="shared" si="21"/>
        <v>-1.1029187381903552E-2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6"/>
        <v>25885.427870521198</v>
      </c>
      <c r="F78" s="1">
        <f t="shared" si="17"/>
        <v>25885.5</v>
      </c>
      <c r="G78" s="1">
        <f t="shared" si="22"/>
        <v>-2.5027399999089539E-2</v>
      </c>
      <c r="K78" s="1">
        <f t="shared" si="27"/>
        <v>-2.5027399999089539E-2</v>
      </c>
      <c r="O78" s="1">
        <f t="shared" ca="1" si="18"/>
        <v>-2.5715468038303477E-2</v>
      </c>
      <c r="P78" s="1">
        <f t="shared" si="12"/>
        <v>-6.6269541716660232E-2</v>
      </c>
      <c r="Q78" s="271">
        <f t="shared" si="19"/>
        <v>39628.836199999998</v>
      </c>
      <c r="S78" s="1">
        <f t="shared" si="24"/>
        <v>1.700914253452185E-3</v>
      </c>
      <c r="T78" s="1">
        <v>1</v>
      </c>
      <c r="U78" s="1">
        <f t="shared" si="25"/>
        <v>1.700914253452185E-3</v>
      </c>
      <c r="V78" s="1">
        <f t="shared" si="20"/>
        <v>-5.2269662601250003E-2</v>
      </c>
      <c r="W78" s="1">
        <f t="shared" si="13"/>
        <v>-1.3999879115410233E-2</v>
      </c>
      <c r="X78" s="1">
        <f t="shared" si="21"/>
        <v>-1.1027520883679306E-2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6"/>
        <v>26760.924298545051</v>
      </c>
      <c r="F79" s="1">
        <f t="shared" si="17"/>
        <v>26761</v>
      </c>
      <c r="G79" s="1">
        <f t="shared" si="22"/>
        <v>-2.6266799992299639E-2</v>
      </c>
      <c r="K79" s="1">
        <f t="shared" si="27"/>
        <v>-2.6266799992299639E-2</v>
      </c>
      <c r="O79" s="1">
        <f t="shared" ca="1" si="18"/>
        <v>-2.6551879439331148E-2</v>
      </c>
      <c r="P79" s="1">
        <f t="shared" si="12"/>
        <v>-7.240901633260631E-2</v>
      </c>
      <c r="Q79" s="271">
        <f t="shared" si="19"/>
        <v>39932.6149</v>
      </c>
      <c r="S79" s="1">
        <f t="shared" si="24"/>
        <v>2.129104128795664E-3</v>
      </c>
      <c r="T79" s="1">
        <v>1</v>
      </c>
      <c r="U79" s="1">
        <f t="shared" si="25"/>
        <v>2.129104128795664E-3</v>
      </c>
      <c r="V79" s="1">
        <f t="shared" si="20"/>
        <v>-5.8908169804999994E-2</v>
      </c>
      <c r="W79" s="1">
        <f t="shared" si="13"/>
        <v>-1.3500846527606315E-2</v>
      </c>
      <c r="X79" s="1">
        <f t="shared" si="21"/>
        <v>-1.2765953464693324E-2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6"/>
        <v>26769.425106087183</v>
      </c>
      <c r="F80" s="1">
        <f t="shared" si="17"/>
        <v>26769.5</v>
      </c>
      <c r="G80" s="1">
        <f t="shared" si="22"/>
        <v>-2.5986599997850135E-2</v>
      </c>
      <c r="K80" s="1">
        <f t="shared" si="27"/>
        <v>-2.5986599997850135E-2</v>
      </c>
      <c r="O80" s="1">
        <f t="shared" ca="1" si="18"/>
        <v>-2.655999993837025E-2</v>
      </c>
      <c r="P80" s="1">
        <f t="shared" si="12"/>
        <v>-7.2465177394985744E-2</v>
      </c>
      <c r="Q80" s="271">
        <f t="shared" si="19"/>
        <v>39935.5645</v>
      </c>
      <c r="S80" s="1">
        <f t="shared" si="24"/>
        <v>2.160258156861525E-3</v>
      </c>
      <c r="T80" s="1">
        <v>1</v>
      </c>
      <c r="U80" s="1">
        <f t="shared" si="25"/>
        <v>2.160258156861525E-3</v>
      </c>
      <c r="V80" s="1">
        <f t="shared" si="20"/>
        <v>-5.8974161701249986E-2</v>
      </c>
      <c r="W80" s="1">
        <f t="shared" si="13"/>
        <v>-1.3491015693735757E-2</v>
      </c>
      <c r="X80" s="1">
        <f t="shared" si="21"/>
        <v>-1.2495584304114378E-2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6"/>
        <v>26789.425463457726</v>
      </c>
      <c r="F81" s="1">
        <f t="shared" si="17"/>
        <v>26789.5</v>
      </c>
      <c r="G81" s="1">
        <f t="shared" si="22"/>
        <v>-2.5862599992251489E-2</v>
      </c>
      <c r="K81" s="1">
        <f t="shared" si="27"/>
        <v>-2.5862599992251489E-2</v>
      </c>
      <c r="O81" s="1">
        <f t="shared" ca="1" si="18"/>
        <v>-2.6579106994932846E-2</v>
      </c>
      <c r="P81" s="1">
        <f t="shared" si="12"/>
        <v>-7.2597066950340849E-2</v>
      </c>
      <c r="Q81" s="271">
        <f t="shared" si="19"/>
        <v>39942.504200000003</v>
      </c>
      <c r="S81" s="1">
        <f t="shared" si="24"/>
        <v>2.1841104018567462E-3</v>
      </c>
      <c r="T81" s="1">
        <v>1</v>
      </c>
      <c r="U81" s="1">
        <f t="shared" si="25"/>
        <v>2.1841104018567462E-3</v>
      </c>
      <c r="V81" s="1">
        <f t="shared" si="20"/>
        <v>-5.9129553601249996E-2</v>
      </c>
      <c r="W81" s="1">
        <f t="shared" si="13"/>
        <v>-1.3467513349090859E-2</v>
      </c>
      <c r="X81" s="1">
        <f t="shared" si="21"/>
        <v>-1.239508664316063E-2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8" si="28">+(C82-C$7)/C$8</f>
        <v>26803.920008945792</v>
      </c>
      <c r="F82" s="1">
        <f t="shared" ref="F82:F108" si="29">ROUND(2*E82,0)/2</f>
        <v>26804</v>
      </c>
      <c r="G82" s="1">
        <f t="shared" si="22"/>
        <v>-2.7755199997045565E-2</v>
      </c>
      <c r="K82" s="1">
        <f t="shared" si="27"/>
        <v>-2.7755199997045565E-2</v>
      </c>
      <c r="O82" s="1">
        <f t="shared" ref="O82:O108" ca="1" si="30">+C$11+C$12*$F82</f>
        <v>-2.6592959610940731E-2</v>
      </c>
      <c r="P82" s="1">
        <f t="shared" si="12"/>
        <v>-7.2692464260793205E-2</v>
      </c>
      <c r="Q82" s="271">
        <f t="shared" ref="Q82:Q108" si="31">+C82-15018.5</f>
        <v>39947.533499999998</v>
      </c>
      <c r="S82" s="1">
        <f t="shared" si="24"/>
        <v>2.0193577195098907E-3</v>
      </c>
      <c r="T82" s="1">
        <v>1</v>
      </c>
      <c r="U82" s="1">
        <f t="shared" si="25"/>
        <v>2.0193577195098907E-3</v>
      </c>
      <c r="V82" s="1">
        <f t="shared" ref="V82:V108" si="32">+H$3+H$4*F82+H$5*F82^2</f>
        <v>-5.9242315279999999E-2</v>
      </c>
      <c r="W82" s="1">
        <f t="shared" si="13"/>
        <v>-1.3450148980793199E-2</v>
      </c>
      <c r="X82" s="1">
        <f t="shared" ref="X82:X108" si="33">G82-W82</f>
        <v>-1.4305051016252367E-2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8"/>
        <v>26803.922314562165</v>
      </c>
      <c r="F83" s="1">
        <f t="shared" si="29"/>
        <v>26804</v>
      </c>
      <c r="G83" s="1">
        <f t="shared" si="22"/>
        <v>-2.6955199995427392E-2</v>
      </c>
      <c r="K83" s="1">
        <f t="shared" si="27"/>
        <v>-2.6955199995427392E-2</v>
      </c>
      <c r="O83" s="1">
        <f t="shared" ca="1" si="30"/>
        <v>-2.6592959610940731E-2</v>
      </c>
      <c r="P83" s="1">
        <f t="shared" ref="P83:P108" si="34">+H$3+H$4*F83+H$5*F83^2+H$6*SIN(RADIANS(H$7*F83+H$8))</f>
        <v>-7.2692464260793205E-2</v>
      </c>
      <c r="Q83" s="271">
        <f t="shared" si="31"/>
        <v>39947.534299999999</v>
      </c>
      <c r="S83" s="1">
        <f t="shared" si="24"/>
        <v>2.0918973424799087E-3</v>
      </c>
      <c r="T83" s="1">
        <v>1</v>
      </c>
      <c r="U83" s="1">
        <f t="shared" si="25"/>
        <v>2.0918973424799087E-3</v>
      </c>
      <c r="V83" s="1">
        <f t="shared" si="32"/>
        <v>-5.9242315279999999E-2</v>
      </c>
      <c r="W83" s="1">
        <f t="shared" ref="W83:W108" si="35">+H$6*SIN(RADIANS(H$7*F83+H$8))</f>
        <v>-1.3450148980793199E-2</v>
      </c>
      <c r="X83" s="1">
        <f t="shared" si="33"/>
        <v>-1.3505051014634194E-2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8"/>
        <v>26835.423950973371</v>
      </c>
      <c r="F84" s="1">
        <f t="shared" si="29"/>
        <v>26835.5</v>
      </c>
      <c r="G84" s="1">
        <f t="shared" si="22"/>
        <v>-2.6387400001112837E-2</v>
      </c>
      <c r="K84" s="1">
        <f t="shared" si="27"/>
        <v>-2.6387400001112837E-2</v>
      </c>
      <c r="O84" s="1">
        <f t="shared" ca="1" si="30"/>
        <v>-2.6623053225026821E-2</v>
      </c>
      <c r="P84" s="1">
        <f t="shared" si="34"/>
        <v>-7.2899063719646023E-2</v>
      </c>
      <c r="Q84" s="271">
        <f t="shared" si="31"/>
        <v>39958.464699999997</v>
      </c>
      <c r="S84" s="1">
        <f t="shared" si="24"/>
        <v>2.1633348618659161E-3</v>
      </c>
      <c r="T84" s="1">
        <v>1</v>
      </c>
      <c r="U84" s="1">
        <f t="shared" si="25"/>
        <v>2.1633348618659161E-3</v>
      </c>
      <c r="V84" s="1">
        <f t="shared" si="32"/>
        <v>-5.9487577351249987E-2</v>
      </c>
      <c r="W84" s="1">
        <f t="shared" si="35"/>
        <v>-1.3411486368396043E-2</v>
      </c>
      <c r="X84" s="1">
        <f t="shared" si="33"/>
        <v>-1.2975913632716794E-2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8"/>
        <v>26838.40857135941</v>
      </c>
      <c r="F85" s="1">
        <f t="shared" si="29"/>
        <v>26838.5</v>
      </c>
      <c r="G85" s="1">
        <f t="shared" si="22"/>
        <v>-3.1723799998871982E-2</v>
      </c>
      <c r="K85" s="1">
        <f t="shared" si="27"/>
        <v>-3.1723799998871982E-2</v>
      </c>
      <c r="O85" s="1">
        <f t="shared" ca="1" si="30"/>
        <v>-2.6625919283511209E-2</v>
      </c>
      <c r="P85" s="1">
        <f t="shared" si="34"/>
        <v>-7.2918694031680997E-2</v>
      </c>
      <c r="Q85" s="271">
        <f t="shared" si="31"/>
        <v>39959.5003</v>
      </c>
      <c r="S85" s="1">
        <f t="shared" si="24"/>
        <v>1.6970192943743638E-3</v>
      </c>
      <c r="T85" s="1">
        <v>1</v>
      </c>
      <c r="U85" s="1">
        <f t="shared" si="25"/>
        <v>1.6970192943743638E-3</v>
      </c>
      <c r="V85" s="1">
        <f t="shared" si="32"/>
        <v>-5.9510956861250006E-2</v>
      </c>
      <c r="W85" s="1">
        <f t="shared" si="35"/>
        <v>-1.3407737170430997E-2</v>
      </c>
      <c r="X85" s="1">
        <f t="shared" si="33"/>
        <v>-1.8316062828440983E-2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8"/>
        <v>26914.420996326007</v>
      </c>
      <c r="F86" s="1">
        <f t="shared" si="29"/>
        <v>26914.5</v>
      </c>
      <c r="G86" s="1">
        <f t="shared" si="22"/>
        <v>-2.741260000038892E-2</v>
      </c>
      <c r="K86" s="1">
        <f t="shared" si="27"/>
        <v>-2.741260000038892E-2</v>
      </c>
      <c r="O86" s="1">
        <f t="shared" ca="1" si="30"/>
        <v>-2.6698526098449075E-2</v>
      </c>
      <c r="P86" s="1">
        <f t="shared" si="34"/>
        <v>-7.3413350357259502E-2</v>
      </c>
      <c r="Q86" s="271">
        <f t="shared" si="31"/>
        <v>39985.875</v>
      </c>
      <c r="S86" s="1">
        <f t="shared" si="24"/>
        <v>2.116069033395129E-3</v>
      </c>
      <c r="T86" s="1">
        <v>1</v>
      </c>
      <c r="U86" s="1">
        <f t="shared" si="25"/>
        <v>2.116069033395129E-3</v>
      </c>
      <c r="V86" s="1">
        <f t="shared" si="32"/>
        <v>-6.0104468601249988E-2</v>
      </c>
      <c r="W86" s="1">
        <f t="shared" si="35"/>
        <v>-1.3308881756009508E-2</v>
      </c>
      <c r="X86" s="1">
        <f t="shared" si="33"/>
        <v>-1.4103718244379412E-2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8"/>
        <v>28009.418731057925</v>
      </c>
      <c r="F87" s="1">
        <f t="shared" si="29"/>
        <v>28009.5</v>
      </c>
      <c r="G87" s="1">
        <f t="shared" si="22"/>
        <v>-2.8198599997267593E-2</v>
      </c>
      <c r="K87" s="1">
        <f t="shared" si="27"/>
        <v>-2.8198599997267593E-2</v>
      </c>
      <c r="O87" s="1">
        <f t="shared" ca="1" si="30"/>
        <v>-2.7744637445251248E-2</v>
      </c>
      <c r="P87" s="1">
        <f t="shared" si="34"/>
        <v>-8.0015243670507663E-2</v>
      </c>
      <c r="Q87" s="271">
        <f t="shared" si="31"/>
        <v>40365.815999999999</v>
      </c>
      <c r="S87" s="1">
        <f t="shared" si="24"/>
        <v>2.6849645615595304E-3</v>
      </c>
      <c r="T87" s="1">
        <v>1</v>
      </c>
      <c r="U87" s="1">
        <f t="shared" si="25"/>
        <v>2.6849645615595304E-3</v>
      </c>
      <c r="V87" s="1">
        <f t="shared" si="32"/>
        <v>-6.8918583501250005E-2</v>
      </c>
      <c r="W87" s="1">
        <f t="shared" si="35"/>
        <v>-1.1096660169257651E-2</v>
      </c>
      <c r="X87" s="1">
        <f t="shared" si="33"/>
        <v>-1.7101939828009942E-2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8"/>
        <v>28678.908596144785</v>
      </c>
      <c r="F88" s="1">
        <f t="shared" si="29"/>
        <v>28679</v>
      </c>
      <c r="G88" s="1">
        <f t="shared" si="22"/>
        <v>-3.1715199998870958E-2</v>
      </c>
      <c r="K88" s="1">
        <f t="shared" si="27"/>
        <v>-3.1715199998870958E-2</v>
      </c>
      <c r="O88" s="1">
        <f t="shared" ca="1" si="30"/>
        <v>-2.8384246163684172E-2</v>
      </c>
      <c r="P88" s="1">
        <f t="shared" si="34"/>
        <v>-8.3644679888623882E-2</v>
      </c>
      <c r="Q88" s="271">
        <f t="shared" si="31"/>
        <v>40598.11479</v>
      </c>
      <c r="S88" s="1">
        <f t="shared" si="24"/>
        <v>2.6966708816202533E-3</v>
      </c>
      <c r="T88" s="1">
        <v>1</v>
      </c>
      <c r="U88" s="1">
        <f t="shared" si="25"/>
        <v>2.6966708816202533E-3</v>
      </c>
      <c r="V88" s="1">
        <f t="shared" si="32"/>
        <v>-7.4549843404999983E-2</v>
      </c>
      <c r="W88" s="1">
        <f t="shared" si="35"/>
        <v>-9.0948364836239016E-3</v>
      </c>
      <c r="X88" s="1">
        <f t="shared" si="33"/>
        <v>-2.2620363515247058E-2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28"/>
        <v>28678.908624964999</v>
      </c>
      <c r="F89" s="1">
        <f t="shared" si="29"/>
        <v>28679</v>
      </c>
      <c r="G89" s="1">
        <f t="shared" si="22"/>
        <v>-3.17051999954856E-2</v>
      </c>
      <c r="K89" s="1">
        <f t="shared" si="27"/>
        <v>-3.17051999954856E-2</v>
      </c>
      <c r="O89" s="1">
        <f t="shared" ca="1" si="30"/>
        <v>-2.8384246163684172E-2</v>
      </c>
      <c r="P89" s="1">
        <f t="shared" si="34"/>
        <v>-8.3644679888623882E-2</v>
      </c>
      <c r="Q89" s="271">
        <f t="shared" si="31"/>
        <v>40598.114800000003</v>
      </c>
      <c r="S89" s="1">
        <f t="shared" si="24"/>
        <v>2.697709571569716E-3</v>
      </c>
      <c r="T89" s="1">
        <v>1</v>
      </c>
      <c r="U89" s="1">
        <f t="shared" si="25"/>
        <v>2.697709571569716E-3</v>
      </c>
      <c r="V89" s="1">
        <f t="shared" si="32"/>
        <v>-7.4549843404999983E-2</v>
      </c>
      <c r="W89" s="1">
        <f t="shared" si="35"/>
        <v>-9.0948364836239016E-3</v>
      </c>
      <c r="X89" s="1">
        <f t="shared" si="33"/>
        <v>-2.26103635118617E-2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28"/>
        <v>28724.93103325045</v>
      </c>
      <c r="F90" s="1">
        <f t="shared" si="29"/>
        <v>28725</v>
      </c>
      <c r="G90" s="1">
        <f t="shared" ref="G90:G108" si="36">+C90-(C$7+F90*C$8)</f>
        <v>-2.3929999995743856E-2</v>
      </c>
      <c r="K90" s="1">
        <f t="shared" si="27"/>
        <v>-2.3929999995743856E-2</v>
      </c>
      <c r="O90" s="1">
        <f t="shared" ca="1" si="30"/>
        <v>-2.8428192393778147E-2</v>
      </c>
      <c r="P90" s="1">
        <f t="shared" si="34"/>
        <v>-8.3885312537283166E-2</v>
      </c>
      <c r="Q90" s="271">
        <f t="shared" si="31"/>
        <v>40614.083599999998</v>
      </c>
      <c r="S90" s="1">
        <f t="shared" ref="S90:S108" si="37">+(P90-G90)^2</f>
        <v>3.5946395019536611E-3</v>
      </c>
      <c r="T90" s="1">
        <v>1</v>
      </c>
      <c r="U90" s="1">
        <f t="shared" ref="U90:U108" si="38">+T90*S90</f>
        <v>3.5946395019536611E-3</v>
      </c>
      <c r="V90" s="1">
        <f t="shared" si="32"/>
        <v>-7.4943503125000005E-2</v>
      </c>
      <c r="W90" s="1">
        <f t="shared" si="35"/>
        <v>-8.9418094122831627E-3</v>
      </c>
      <c r="X90" s="1">
        <f t="shared" si="33"/>
        <v>-1.4988190583460693E-2</v>
      </c>
    </row>
    <row r="91" spans="1:24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28"/>
        <v>30073.420912171012</v>
      </c>
      <c r="F91" s="1">
        <f t="shared" si="29"/>
        <v>30073.5</v>
      </c>
      <c r="G91" s="1">
        <f t="shared" si="36"/>
        <v>-2.7441799997177441E-2</v>
      </c>
      <c r="K91" s="1">
        <f t="shared" si="27"/>
        <v>-2.7441799997177441E-2</v>
      </c>
      <c r="O91" s="1">
        <f t="shared" ca="1" si="30"/>
        <v>-2.9716485682511229E-2</v>
      </c>
      <c r="P91" s="1">
        <f t="shared" si="34"/>
        <v>-9.0655676256424567E-2</v>
      </c>
      <c r="Q91" s="271">
        <f t="shared" si="31"/>
        <v>41081.981</v>
      </c>
      <c r="S91" s="1">
        <f t="shared" si="37"/>
        <v>3.9959941517194071E-3</v>
      </c>
      <c r="T91" s="1">
        <v>1</v>
      </c>
      <c r="U91" s="1">
        <f t="shared" si="38"/>
        <v>3.9959941517194071E-3</v>
      </c>
      <c r="V91" s="1">
        <f t="shared" si="32"/>
        <v>-8.6869222461250006E-2</v>
      </c>
      <c r="W91" s="1">
        <f t="shared" si="35"/>
        <v>-3.7864537951745598E-3</v>
      </c>
      <c r="X91" s="1">
        <f t="shared" si="33"/>
        <v>-2.365534620200288E-2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28"/>
        <v>30949.382152454287</v>
      </c>
      <c r="F92" s="1">
        <f t="shared" si="29"/>
        <v>30949.5</v>
      </c>
      <c r="G92" s="1">
        <f t="shared" si="36"/>
        <v>-4.0890599993872456E-2</v>
      </c>
      <c r="K92" s="1">
        <f t="shared" si="27"/>
        <v>-4.0890599993872456E-2</v>
      </c>
      <c r="O92" s="1">
        <f t="shared" ca="1" si="30"/>
        <v>-3.0553374759952966E-2</v>
      </c>
      <c r="P92" s="1">
        <f t="shared" si="34"/>
        <v>-9.5039938618072653E-2</v>
      </c>
      <c r="Q92" s="271">
        <f t="shared" si="31"/>
        <v>41385.920980000003</v>
      </c>
      <c r="S92" s="1">
        <f t="shared" si="37"/>
        <v>2.9321508734382992E-3</v>
      </c>
      <c r="T92" s="1">
        <v>1</v>
      </c>
      <c r="U92" s="1">
        <f t="shared" si="38"/>
        <v>2.9321508734382992E-3</v>
      </c>
      <c r="V92" s="1">
        <f t="shared" si="32"/>
        <v>-9.5015772801250009E-2</v>
      </c>
      <c r="W92" s="1">
        <f t="shared" si="35"/>
        <v>-2.4165816822645966E-5</v>
      </c>
      <c r="X92" s="1">
        <f t="shared" si="33"/>
        <v>-4.0866434177049812E-2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28"/>
        <v>30949.382210094693</v>
      </c>
      <c r="F93" s="1">
        <f t="shared" si="29"/>
        <v>30949.5</v>
      </c>
      <c r="G93" s="1">
        <f t="shared" si="36"/>
        <v>-4.0870599994377699E-2</v>
      </c>
      <c r="K93" s="1">
        <f t="shared" si="27"/>
        <v>-4.0870599994377699E-2</v>
      </c>
      <c r="O93" s="1">
        <f t="shared" ca="1" si="30"/>
        <v>-3.0553374759952966E-2</v>
      </c>
      <c r="P93" s="1">
        <f t="shared" si="34"/>
        <v>-9.5039938618072653E-2</v>
      </c>
      <c r="Q93" s="271">
        <f t="shared" si="31"/>
        <v>41385.921000000002</v>
      </c>
      <c r="S93" s="1">
        <f t="shared" si="37"/>
        <v>2.9343172469285298E-3</v>
      </c>
      <c r="T93" s="1">
        <v>1</v>
      </c>
      <c r="U93" s="1">
        <f t="shared" si="38"/>
        <v>2.9343172469285298E-3</v>
      </c>
      <c r="V93" s="1">
        <f t="shared" si="32"/>
        <v>-9.5015772801250009E-2</v>
      </c>
      <c r="W93" s="1">
        <f t="shared" si="35"/>
        <v>-2.4165816822645966E-5</v>
      </c>
      <c r="X93" s="1">
        <f t="shared" si="33"/>
        <v>-4.0846434177555055E-2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28"/>
        <v>30949.383017060423</v>
      </c>
      <c r="F94" s="1">
        <f t="shared" si="29"/>
        <v>30949.5</v>
      </c>
      <c r="G94" s="1">
        <f t="shared" si="36"/>
        <v>-4.0590599994175136E-2</v>
      </c>
      <c r="K94" s="1">
        <f t="shared" si="27"/>
        <v>-4.0590599994175136E-2</v>
      </c>
      <c r="O94" s="1">
        <f t="shared" ca="1" si="30"/>
        <v>-3.0553374759952966E-2</v>
      </c>
      <c r="P94" s="1">
        <f t="shared" si="34"/>
        <v>-9.5039938618072653E-2</v>
      </c>
      <c r="Q94" s="271">
        <f t="shared" si="31"/>
        <v>41385.921280000002</v>
      </c>
      <c r="S94" s="1">
        <f t="shared" si="37"/>
        <v>2.9647304765798581E-3</v>
      </c>
      <c r="T94" s="1">
        <v>1</v>
      </c>
      <c r="U94" s="1">
        <f t="shared" si="38"/>
        <v>2.9647304765798581E-3</v>
      </c>
      <c r="V94" s="1">
        <f t="shared" si="32"/>
        <v>-9.5015772801250009E-2</v>
      </c>
      <c r="W94" s="1">
        <f t="shared" si="35"/>
        <v>-2.4165816822645966E-5</v>
      </c>
      <c r="X94" s="1">
        <f t="shared" si="33"/>
        <v>-4.0566434177352492E-2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28"/>
        <v>30949.383074700832</v>
      </c>
      <c r="F95" s="1">
        <f t="shared" si="29"/>
        <v>30949.5</v>
      </c>
      <c r="G95" s="1">
        <f t="shared" si="36"/>
        <v>-4.0570599994680379E-2</v>
      </c>
      <c r="K95" s="1">
        <f t="shared" si="27"/>
        <v>-4.0570599994680379E-2</v>
      </c>
      <c r="O95" s="1">
        <f t="shared" ca="1" si="30"/>
        <v>-3.0553374759952966E-2</v>
      </c>
      <c r="P95" s="1">
        <f t="shared" si="34"/>
        <v>-9.5039938618072653E-2</v>
      </c>
      <c r="Q95" s="271">
        <f t="shared" si="31"/>
        <v>41385.921300000002</v>
      </c>
      <c r="S95" s="1">
        <f t="shared" si="37"/>
        <v>2.9669088500697736E-3</v>
      </c>
      <c r="T95" s="1">
        <v>1</v>
      </c>
      <c r="U95" s="1">
        <f t="shared" si="38"/>
        <v>2.9669088500697736E-3</v>
      </c>
      <c r="V95" s="1">
        <f t="shared" si="32"/>
        <v>-9.5015772801250009E-2</v>
      </c>
      <c r="W95" s="1">
        <f t="shared" si="35"/>
        <v>-2.4165816822645966E-5</v>
      </c>
      <c r="X95" s="1">
        <f t="shared" si="33"/>
        <v>-4.0546434177857735E-2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28"/>
        <v>30949.383074700832</v>
      </c>
      <c r="F96" s="1">
        <f t="shared" si="29"/>
        <v>30949.5</v>
      </c>
      <c r="G96" s="1">
        <f t="shared" si="36"/>
        <v>-4.0570599994680379E-2</v>
      </c>
      <c r="K96" s="1">
        <f t="shared" si="27"/>
        <v>-4.0570599994680379E-2</v>
      </c>
      <c r="O96" s="1">
        <f t="shared" ca="1" si="30"/>
        <v>-3.0553374759952966E-2</v>
      </c>
      <c r="P96" s="1">
        <f t="shared" si="34"/>
        <v>-9.5039938618072653E-2</v>
      </c>
      <c r="Q96" s="271">
        <f t="shared" si="31"/>
        <v>41385.921300000002</v>
      </c>
      <c r="S96" s="1">
        <f t="shared" si="37"/>
        <v>2.9669088500697736E-3</v>
      </c>
      <c r="T96" s="1">
        <v>1</v>
      </c>
      <c r="U96" s="1">
        <f t="shared" si="38"/>
        <v>2.9669088500697736E-3</v>
      </c>
      <c r="V96" s="1">
        <f t="shared" si="32"/>
        <v>-9.5015772801250009E-2</v>
      </c>
      <c r="W96" s="1">
        <f t="shared" si="35"/>
        <v>-2.4165816822645966E-5</v>
      </c>
      <c r="X96" s="1">
        <f t="shared" si="33"/>
        <v>-4.0546434177857735E-2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28"/>
        <v>30949.383103521024</v>
      </c>
      <c r="F97" s="1">
        <f t="shared" si="29"/>
        <v>30949.5</v>
      </c>
      <c r="G97" s="1">
        <f t="shared" si="36"/>
        <v>-4.0560599998570979E-2</v>
      </c>
      <c r="K97" s="1">
        <f t="shared" si="27"/>
        <v>-4.0560599998570979E-2</v>
      </c>
      <c r="O97" s="1">
        <f t="shared" ca="1" si="30"/>
        <v>-3.0553374759952966E-2</v>
      </c>
      <c r="P97" s="1">
        <f t="shared" si="34"/>
        <v>-9.5039938618072653E-2</v>
      </c>
      <c r="Q97" s="271">
        <f t="shared" si="31"/>
        <v>41385.921309999998</v>
      </c>
      <c r="S97" s="1">
        <f t="shared" si="37"/>
        <v>2.9679983364183267E-3</v>
      </c>
      <c r="T97" s="1">
        <v>1</v>
      </c>
      <c r="U97" s="1">
        <f t="shared" si="38"/>
        <v>2.9679983364183267E-3</v>
      </c>
      <c r="V97" s="1">
        <f t="shared" si="32"/>
        <v>-9.5015772801250009E-2</v>
      </c>
      <c r="W97" s="1">
        <f t="shared" si="35"/>
        <v>-2.4165816822645966E-5</v>
      </c>
      <c r="X97" s="1">
        <f t="shared" si="33"/>
        <v>-4.0536434181748335E-2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28"/>
        <v>30949.383651104908</v>
      </c>
      <c r="F98" s="1">
        <f t="shared" si="29"/>
        <v>30949.5</v>
      </c>
      <c r="G98" s="1">
        <f t="shared" si="36"/>
        <v>-4.0370599999732804E-2</v>
      </c>
      <c r="K98" s="1">
        <f t="shared" si="27"/>
        <v>-4.0370599999732804E-2</v>
      </c>
      <c r="O98" s="1">
        <f t="shared" ca="1" si="30"/>
        <v>-3.0553374759952966E-2</v>
      </c>
      <c r="P98" s="1">
        <f t="shared" si="34"/>
        <v>-9.5039938618072653E-2</v>
      </c>
      <c r="Q98" s="271">
        <f t="shared" si="31"/>
        <v>41385.921499999997</v>
      </c>
      <c r="S98" s="1">
        <f t="shared" si="37"/>
        <v>2.9887365849667049E-3</v>
      </c>
      <c r="T98" s="1">
        <v>1</v>
      </c>
      <c r="U98" s="1">
        <f t="shared" si="38"/>
        <v>2.9887365849667049E-3</v>
      </c>
      <c r="V98" s="1">
        <f t="shared" si="32"/>
        <v>-9.5015772801250009E-2</v>
      </c>
      <c r="W98" s="1">
        <f t="shared" si="35"/>
        <v>-2.4165816822645966E-5</v>
      </c>
      <c r="X98" s="1">
        <f t="shared" si="33"/>
        <v>-4.034643418291016E-2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28"/>
        <v>30949.383737565531</v>
      </c>
      <c r="F99" s="1">
        <f t="shared" si="29"/>
        <v>30949.5</v>
      </c>
      <c r="G99" s="1">
        <f t="shared" si="36"/>
        <v>-4.0340599996852688E-2</v>
      </c>
      <c r="K99" s="1">
        <f t="shared" si="27"/>
        <v>-4.0340599996852688E-2</v>
      </c>
      <c r="O99" s="1">
        <f t="shared" ca="1" si="30"/>
        <v>-3.0553374759952966E-2</v>
      </c>
      <c r="P99" s="1">
        <f t="shared" si="34"/>
        <v>-9.5039938618072653E-2</v>
      </c>
      <c r="Q99" s="271">
        <f t="shared" si="31"/>
        <v>41385.92153</v>
      </c>
      <c r="S99" s="1">
        <f t="shared" si="37"/>
        <v>2.992017645598886E-3</v>
      </c>
      <c r="T99" s="1">
        <v>1</v>
      </c>
      <c r="U99" s="1">
        <f t="shared" si="38"/>
        <v>2.992017645598886E-3</v>
      </c>
      <c r="V99" s="1">
        <f t="shared" si="32"/>
        <v>-9.5015772801250009E-2</v>
      </c>
      <c r="W99" s="1">
        <f t="shared" si="35"/>
        <v>-2.4165816822645966E-5</v>
      </c>
      <c r="X99" s="1">
        <f t="shared" si="33"/>
        <v>-4.0316434180030045E-2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28"/>
        <v>30991.412731844139</v>
      </c>
      <c r="F100" s="1">
        <f t="shared" si="29"/>
        <v>30991.5</v>
      </c>
      <c r="G100" s="1">
        <f t="shared" si="36"/>
        <v>-3.0280200000561308E-2</v>
      </c>
      <c r="K100" s="1">
        <f t="shared" si="27"/>
        <v>-3.0280200000561308E-2</v>
      </c>
      <c r="O100" s="1">
        <f t="shared" ca="1" si="30"/>
        <v>-3.0593499578734421E-2</v>
      </c>
      <c r="P100" s="1">
        <f t="shared" si="34"/>
        <v>-9.5255760885638807E-2</v>
      </c>
      <c r="Q100" s="271">
        <f t="shared" si="31"/>
        <v>41400.504699999998</v>
      </c>
      <c r="S100" s="1">
        <f t="shared" si="37"/>
        <v>4.2218235123304129E-3</v>
      </c>
      <c r="T100" s="1">
        <v>1</v>
      </c>
      <c r="U100" s="1">
        <f t="shared" si="38"/>
        <v>4.2218235123304129E-3</v>
      </c>
      <c r="V100" s="1">
        <f t="shared" si="32"/>
        <v>-9.5414264811249982E-2</v>
      </c>
      <c r="W100" s="1">
        <f t="shared" si="35"/>
        <v>1.5850392561116874E-4</v>
      </c>
      <c r="X100" s="1">
        <f t="shared" si="33"/>
        <v>-3.0438703926172476E-2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28"/>
        <v>30997.415115851458</v>
      </c>
      <c r="F101" s="1">
        <f t="shared" si="29"/>
        <v>30997.5</v>
      </c>
      <c r="G101" s="1">
        <f t="shared" si="36"/>
        <v>-2.9453000002831686E-2</v>
      </c>
      <c r="K101" s="1">
        <f t="shared" si="27"/>
        <v>-2.9453000002831686E-2</v>
      </c>
      <c r="O101" s="1">
        <f t="shared" ca="1" si="30"/>
        <v>-3.0599231695703197E-2</v>
      </c>
      <c r="P101" s="1">
        <f t="shared" si="34"/>
        <v>-9.5286653155709014E-2</v>
      </c>
      <c r="Q101" s="271">
        <f t="shared" si="31"/>
        <v>41402.587399999997</v>
      </c>
      <c r="S101" s="1">
        <f t="shared" si="37"/>
        <v>4.334069887453355E-3</v>
      </c>
      <c r="T101" s="1">
        <v>1</v>
      </c>
      <c r="U101" s="1">
        <f t="shared" si="38"/>
        <v>4.334069887453355E-3</v>
      </c>
      <c r="V101" s="1">
        <f t="shared" si="32"/>
        <v>-9.5471251281250002E-2</v>
      </c>
      <c r="W101" s="1">
        <f t="shared" si="35"/>
        <v>1.8459812554099005E-4</v>
      </c>
      <c r="X101" s="1">
        <f t="shared" si="33"/>
        <v>-2.9637598128372675E-2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28"/>
        <v>30997.416556861692</v>
      </c>
      <c r="F102" s="1">
        <f t="shared" si="29"/>
        <v>30997.5</v>
      </c>
      <c r="G102" s="1">
        <f t="shared" si="36"/>
        <v>-2.8953000000910833E-2</v>
      </c>
      <c r="K102" s="1">
        <f t="shared" si="27"/>
        <v>-2.8953000000910833E-2</v>
      </c>
      <c r="O102" s="1">
        <f t="shared" ca="1" si="30"/>
        <v>-3.0599231695703197E-2</v>
      </c>
      <c r="P102" s="1">
        <f t="shared" si="34"/>
        <v>-9.5286653155709014E-2</v>
      </c>
      <c r="Q102" s="271">
        <f t="shared" si="31"/>
        <v>41402.587899999999</v>
      </c>
      <c r="S102" s="1">
        <f t="shared" si="37"/>
        <v>4.4001535408610664E-3</v>
      </c>
      <c r="T102" s="1">
        <v>1</v>
      </c>
      <c r="U102" s="1">
        <f t="shared" si="38"/>
        <v>4.4001535408610664E-3</v>
      </c>
      <c r="V102" s="1">
        <f t="shared" si="32"/>
        <v>-9.5471251281250002E-2</v>
      </c>
      <c r="W102" s="1">
        <f t="shared" si="35"/>
        <v>1.8459812554099005E-4</v>
      </c>
      <c r="X102" s="1">
        <f t="shared" si="33"/>
        <v>-2.9137598126451822E-2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28"/>
        <v>30997.417421467828</v>
      </c>
      <c r="F103" s="1">
        <f t="shared" si="29"/>
        <v>30997.5</v>
      </c>
      <c r="G103" s="1">
        <f t="shared" si="36"/>
        <v>-2.8653000001213513E-2</v>
      </c>
      <c r="K103" s="1">
        <f t="shared" si="27"/>
        <v>-2.8653000001213513E-2</v>
      </c>
      <c r="O103" s="1">
        <f t="shared" ca="1" si="30"/>
        <v>-3.0599231695703197E-2</v>
      </c>
      <c r="P103" s="1">
        <f t="shared" si="34"/>
        <v>-9.5286653155709014E-2</v>
      </c>
      <c r="Q103" s="271">
        <f t="shared" si="31"/>
        <v>41402.588199999998</v>
      </c>
      <c r="S103" s="1">
        <f t="shared" si="37"/>
        <v>4.440043732713608E-3</v>
      </c>
      <c r="T103" s="1">
        <v>1</v>
      </c>
      <c r="U103" s="1">
        <f t="shared" si="38"/>
        <v>4.440043732713608E-3</v>
      </c>
      <c r="V103" s="1">
        <f t="shared" si="32"/>
        <v>-9.5471251281250002E-2</v>
      </c>
      <c r="W103" s="1">
        <f t="shared" si="35"/>
        <v>1.8459812554099005E-4</v>
      </c>
      <c r="X103" s="1">
        <f t="shared" si="33"/>
        <v>-2.8837598126754502E-2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28"/>
        <v>31014.413560713234</v>
      </c>
      <c r="F104" s="1">
        <f t="shared" si="29"/>
        <v>31014.5</v>
      </c>
      <c r="G104" s="1">
        <f t="shared" si="36"/>
        <v>-2.9992599993420299E-2</v>
      </c>
      <c r="K104" s="1">
        <f t="shared" si="27"/>
        <v>-2.9992599993420299E-2</v>
      </c>
      <c r="O104" s="1">
        <f t="shared" ca="1" si="30"/>
        <v>-3.0615472693781405E-2</v>
      </c>
      <c r="P104" s="1">
        <f t="shared" si="34"/>
        <v>-9.5374265193242325E-2</v>
      </c>
      <c r="Q104" s="271">
        <f t="shared" si="31"/>
        <v>41408.485500000003</v>
      </c>
      <c r="S104" s="1">
        <f t="shared" si="37"/>
        <v>4.2747621443016189E-3</v>
      </c>
      <c r="T104" s="1">
        <v>1</v>
      </c>
      <c r="U104" s="1">
        <f t="shared" si="38"/>
        <v>4.2747621443016189E-3</v>
      </c>
      <c r="V104" s="1">
        <f t="shared" si="32"/>
        <v>-9.5632793101250002E-2</v>
      </c>
      <c r="W104" s="1">
        <f t="shared" si="35"/>
        <v>2.5852790800767582E-4</v>
      </c>
      <c r="X104" s="1">
        <f t="shared" si="33"/>
        <v>-3.0251127901427977E-2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28"/>
        <v>31014.417019137782</v>
      </c>
      <c r="F105" s="1">
        <f t="shared" si="29"/>
        <v>31014.5</v>
      </c>
      <c r="G105" s="1">
        <f t="shared" si="36"/>
        <v>-2.8792599994631018E-2</v>
      </c>
      <c r="K105" s="1">
        <f t="shared" si="27"/>
        <v>-2.8792599994631018E-2</v>
      </c>
      <c r="O105" s="1">
        <f t="shared" ca="1" si="30"/>
        <v>-3.0615472693781405E-2</v>
      </c>
      <c r="P105" s="1">
        <f t="shared" si="34"/>
        <v>-9.5374265193242325E-2</v>
      </c>
      <c r="Q105" s="271">
        <f t="shared" si="31"/>
        <v>41408.486700000001</v>
      </c>
      <c r="S105" s="1">
        <f t="shared" si="37"/>
        <v>4.4331181406199677E-3</v>
      </c>
      <c r="T105" s="1">
        <v>1</v>
      </c>
      <c r="U105" s="1">
        <f t="shared" si="38"/>
        <v>4.4331181406199677E-3</v>
      </c>
      <c r="V105" s="1">
        <f t="shared" si="32"/>
        <v>-9.5632793101250002E-2</v>
      </c>
      <c r="W105" s="1">
        <f t="shared" si="35"/>
        <v>2.5852790800767582E-4</v>
      </c>
      <c r="X105" s="1">
        <f t="shared" si="33"/>
        <v>-2.9051127902638696E-2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28"/>
        <v>31014.41730733982</v>
      </c>
      <c r="F106" s="1">
        <f t="shared" si="29"/>
        <v>31014.5</v>
      </c>
      <c r="G106" s="1">
        <f t="shared" si="36"/>
        <v>-2.8692599997157231E-2</v>
      </c>
      <c r="K106" s="1">
        <f t="shared" si="27"/>
        <v>-2.8692599997157231E-2</v>
      </c>
      <c r="O106" s="1">
        <f t="shared" ca="1" si="30"/>
        <v>-3.0615472693781405E-2</v>
      </c>
      <c r="P106" s="1">
        <f t="shared" si="34"/>
        <v>-9.5374265193242325E-2</v>
      </c>
      <c r="Q106" s="271">
        <f t="shared" si="31"/>
        <v>41408.486799999999</v>
      </c>
      <c r="S106" s="1">
        <f t="shared" si="37"/>
        <v>4.4464444733227863E-3</v>
      </c>
      <c r="T106" s="1">
        <v>1</v>
      </c>
      <c r="U106" s="1">
        <f t="shared" si="38"/>
        <v>4.4464444733227863E-3</v>
      </c>
      <c r="V106" s="1">
        <f t="shared" si="32"/>
        <v>-9.5632793101250002E-2</v>
      </c>
      <c r="W106" s="1">
        <f t="shared" si="35"/>
        <v>2.5852790800767582E-4</v>
      </c>
      <c r="X106" s="1">
        <f t="shared" si="33"/>
        <v>-2.8951127905164908E-2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28"/>
        <v>31096.405601725524</v>
      </c>
      <c r="F107" s="1">
        <f t="shared" si="29"/>
        <v>31096.5</v>
      </c>
      <c r="G107" s="1">
        <f t="shared" si="36"/>
        <v>-3.2754200001363643E-2</v>
      </c>
      <c r="K107" s="1">
        <f t="shared" si="27"/>
        <v>-3.2754200001363643E-2</v>
      </c>
      <c r="O107" s="1">
        <f t="shared" ca="1" si="30"/>
        <v>-3.0693811625688051E-2</v>
      </c>
      <c r="P107" s="1">
        <f t="shared" si="34"/>
        <v>-9.579866680782799E-2</v>
      </c>
      <c r="Q107" s="271">
        <f t="shared" si="31"/>
        <v>41436.934999999998</v>
      </c>
      <c r="S107" s="1">
        <f t="shared" si="37"/>
        <v>3.9746047949113846E-3</v>
      </c>
      <c r="T107" s="1">
        <v>1</v>
      </c>
      <c r="U107" s="1">
        <f t="shared" si="38"/>
        <v>3.9746047949113846E-3</v>
      </c>
      <c r="V107" s="1">
        <f t="shared" si="32"/>
        <v>-9.641365901125E-2</v>
      </c>
      <c r="W107" s="1">
        <f t="shared" si="35"/>
        <v>6.1499220342201445E-4</v>
      </c>
      <c r="X107" s="1">
        <f t="shared" si="33"/>
        <v>-3.336919220478566E-2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28"/>
        <v>31099.414431083405</v>
      </c>
      <c r="F108" s="1">
        <f t="shared" si="29"/>
        <v>31099.5</v>
      </c>
      <c r="G108" s="1">
        <f t="shared" si="36"/>
        <v>-2.9690600000321865E-2</v>
      </c>
      <c r="K108" s="1">
        <f t="shared" si="27"/>
        <v>-2.9690600000321865E-2</v>
      </c>
      <c r="O108" s="1">
        <f t="shared" ca="1" si="30"/>
        <v>-3.0696677684172443E-2</v>
      </c>
      <c r="P108" s="1">
        <f t="shared" si="34"/>
        <v>-9.5814252130656904E-2</v>
      </c>
      <c r="Q108" s="271">
        <f t="shared" si="31"/>
        <v>41437.978999999999</v>
      </c>
      <c r="S108" s="1">
        <f t="shared" si="37"/>
        <v>4.3723373710535616E-3</v>
      </c>
      <c r="T108" s="1">
        <v>1</v>
      </c>
      <c r="U108" s="1">
        <f t="shared" si="38"/>
        <v>4.3723373710535616E-3</v>
      </c>
      <c r="V108" s="1">
        <f t="shared" si="32"/>
        <v>-9.644227955125001E-2</v>
      </c>
      <c r="W108" s="1">
        <f t="shared" si="35"/>
        <v>6.280274205930984E-4</v>
      </c>
      <c r="X108" s="1">
        <f t="shared" si="33"/>
        <v>-3.0318627420914963E-2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ref="E109:E129" si="39">+(C109-C$7)/C$8</f>
        <v>32105.416498068484</v>
      </c>
      <c r="F109" s="1">
        <f t="shared" ref="F109:F129" si="40">ROUND(2*E109,0)/2</f>
        <v>32105.5</v>
      </c>
      <c r="G109" s="1">
        <f t="shared" ref="G109:G129" si="41">+C109-(C$7+F109*C$8)</f>
        <v>-2.8973399996175431E-2</v>
      </c>
      <c r="K109" s="1">
        <f t="shared" ref="K109:K129" si="42">+G109</f>
        <v>-2.8973399996175431E-2</v>
      </c>
      <c r="O109" s="1">
        <f t="shared" ref="O109:O129" ca="1" si="43">+C$11+C$12*$F109</f>
        <v>-3.1657762629271058E-2</v>
      </c>
      <c r="P109" s="1">
        <f t="shared" ref="P109:P129" si="44">+H$3+H$4*F109+H$5*F109^2+H$6*SIN(RADIANS(H$7*F109+H$8))</f>
        <v>-0.10134994180365776</v>
      </c>
      <c r="Q109" s="271">
        <f t="shared" ref="Q109:Q129" si="45">+C109-15018.5</f>
        <v>41787.040390000002</v>
      </c>
      <c r="S109" s="1">
        <f t="shared" ref="S109:S129" si="46">+(P109-G109)^2</f>
        <v>5.2383638040102379E-3</v>
      </c>
      <c r="T109" s="1">
        <v>1</v>
      </c>
      <c r="U109" s="1">
        <f t="shared" ref="U109:U129" si="47">+T109*S109</f>
        <v>5.2383638040102379E-3</v>
      </c>
      <c r="V109" s="1">
        <f t="shared" ref="V109:V129" si="48">+H$3+H$4*F109+H$5*F109^2</f>
        <v>-0.10624778670124999</v>
      </c>
      <c r="W109" s="1">
        <f t="shared" ref="W109:W129" si="49">+H$6*SIN(RADIANS(H$7*F109+H$8))</f>
        <v>4.8978448975922212E-3</v>
      </c>
      <c r="X109" s="1">
        <f t="shared" ref="X109:X129" si="50">G109-W109</f>
        <v>-3.3871244893767652E-2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9"/>
        <v>32105.417910258504</v>
      </c>
      <c r="F110" s="1">
        <f t="shared" si="40"/>
        <v>32105.5</v>
      </c>
      <c r="G110" s="1">
        <f t="shared" si="41"/>
        <v>-2.8483399997639935E-2</v>
      </c>
      <c r="K110" s="1">
        <f t="shared" si="42"/>
        <v>-2.8483399997639935E-2</v>
      </c>
      <c r="O110" s="1">
        <f t="shared" ca="1" si="43"/>
        <v>-3.1657762629271058E-2</v>
      </c>
      <c r="P110" s="1">
        <f t="shared" si="44"/>
        <v>-0.10134994180365776</v>
      </c>
      <c r="Q110" s="271">
        <f t="shared" si="45"/>
        <v>41787.04088</v>
      </c>
      <c r="S110" s="1">
        <f t="shared" si="46"/>
        <v>5.3095329147681437E-3</v>
      </c>
      <c r="T110" s="1">
        <v>1</v>
      </c>
      <c r="U110" s="1">
        <f t="shared" si="47"/>
        <v>5.3095329147681437E-3</v>
      </c>
      <c r="V110" s="1">
        <f t="shared" si="48"/>
        <v>-0.10624778670124999</v>
      </c>
      <c r="W110" s="1">
        <f t="shared" si="49"/>
        <v>4.8978448975922212E-3</v>
      </c>
      <c r="X110" s="1">
        <f t="shared" si="50"/>
        <v>-3.3381244895232157E-2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9"/>
        <v>32105.418313741357</v>
      </c>
      <c r="F111" s="1">
        <f t="shared" si="40"/>
        <v>32105.5</v>
      </c>
      <c r="G111" s="1">
        <f t="shared" si="41"/>
        <v>-2.8343400001176633E-2</v>
      </c>
      <c r="K111" s="1">
        <f t="shared" si="42"/>
        <v>-2.8343400001176633E-2</v>
      </c>
      <c r="O111" s="1">
        <f t="shared" ca="1" si="43"/>
        <v>-3.1657762629271058E-2</v>
      </c>
      <c r="P111" s="1">
        <f t="shared" si="44"/>
        <v>-0.10134994180365776</v>
      </c>
      <c r="Q111" s="271">
        <f t="shared" si="45"/>
        <v>41787.041019999997</v>
      </c>
      <c r="S111" s="1">
        <f t="shared" si="46"/>
        <v>5.3299551459574249E-3</v>
      </c>
      <c r="T111" s="1">
        <v>1</v>
      </c>
      <c r="U111" s="1">
        <f t="shared" si="47"/>
        <v>5.3299551459574249E-3</v>
      </c>
      <c r="V111" s="1">
        <f t="shared" si="48"/>
        <v>-0.10624778670124999</v>
      </c>
      <c r="W111" s="1">
        <f t="shared" si="49"/>
        <v>4.8978448975922212E-3</v>
      </c>
      <c r="X111" s="1">
        <f t="shared" si="50"/>
        <v>-3.3241244898768854E-2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9"/>
        <v>32105.423876040859</v>
      </c>
      <c r="F112" s="1">
        <f t="shared" si="40"/>
        <v>32105.5</v>
      </c>
      <c r="G112" s="1">
        <f t="shared" si="41"/>
        <v>-2.6413399995362852E-2</v>
      </c>
      <c r="K112" s="1">
        <f t="shared" si="42"/>
        <v>-2.6413399995362852E-2</v>
      </c>
      <c r="O112" s="1">
        <f t="shared" ca="1" si="43"/>
        <v>-3.1657762629271058E-2</v>
      </c>
      <c r="P112" s="1">
        <f t="shared" si="44"/>
        <v>-0.10134994180365776</v>
      </c>
      <c r="Q112" s="271">
        <f t="shared" si="45"/>
        <v>41787.042950000003</v>
      </c>
      <c r="S112" s="1">
        <f t="shared" si="46"/>
        <v>5.6154852981863315E-3</v>
      </c>
      <c r="T112" s="1">
        <v>1</v>
      </c>
      <c r="U112" s="1">
        <f t="shared" si="47"/>
        <v>5.6154852981863315E-3</v>
      </c>
      <c r="V112" s="1">
        <f t="shared" si="48"/>
        <v>-0.10624778670124999</v>
      </c>
      <c r="W112" s="1">
        <f t="shared" si="49"/>
        <v>4.8978448975922212E-3</v>
      </c>
      <c r="X112" s="1">
        <f t="shared" si="50"/>
        <v>-3.1311244892955073E-2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9"/>
        <v>33069.411445310776</v>
      </c>
      <c r="F113" s="1">
        <f t="shared" si="40"/>
        <v>33069.5</v>
      </c>
      <c r="G113" s="1">
        <f t="shared" si="41"/>
        <v>-3.0726599798072129E-2</v>
      </c>
      <c r="K113" s="1">
        <f t="shared" si="42"/>
        <v>-3.0726599798072129E-2</v>
      </c>
      <c r="O113" s="1">
        <f t="shared" ca="1" si="43"/>
        <v>-3.2578722755588221E-2</v>
      </c>
      <c r="P113" s="1">
        <f t="shared" si="44"/>
        <v>-0.10748401740200579</v>
      </c>
      <c r="Q113" s="271">
        <f t="shared" si="45"/>
        <v>42121.526200000197</v>
      </c>
      <c r="S113" s="1">
        <f t="shared" si="46"/>
        <v>5.8917011572246648E-3</v>
      </c>
      <c r="T113" s="1">
        <v>1</v>
      </c>
      <c r="U113" s="1">
        <f t="shared" si="47"/>
        <v>5.8917011572246648E-3</v>
      </c>
      <c r="V113" s="1">
        <f t="shared" si="48"/>
        <v>-0.11603323020124999</v>
      </c>
      <c r="W113" s="1">
        <f t="shared" si="49"/>
        <v>8.5492127992442043E-3</v>
      </c>
      <c r="X113" s="1">
        <f t="shared" si="50"/>
        <v>-3.9275812597316336E-2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9"/>
        <v>33206.910047530291</v>
      </c>
      <c r="F114" s="1">
        <f t="shared" si="40"/>
        <v>33207</v>
      </c>
      <c r="G114" s="1">
        <f t="shared" si="41"/>
        <v>-3.1211599998641759E-2</v>
      </c>
      <c r="K114" s="1">
        <f t="shared" si="42"/>
        <v>-3.1211599998641759E-2</v>
      </c>
      <c r="O114" s="1">
        <f t="shared" ca="1" si="43"/>
        <v>-3.2710083769456069E-2</v>
      </c>
      <c r="P114" s="1">
        <f t="shared" si="44"/>
        <v>-0.10844517189962585</v>
      </c>
      <c r="Q114" s="271">
        <f t="shared" si="45"/>
        <v>42169.2353</v>
      </c>
      <c r="S114" s="1">
        <f t="shared" si="46"/>
        <v>5.9650246285844798E-3</v>
      </c>
      <c r="T114" s="1">
        <v>1</v>
      </c>
      <c r="U114" s="1">
        <f t="shared" si="47"/>
        <v>5.9650246285844798E-3</v>
      </c>
      <c r="V114" s="1">
        <f t="shared" si="48"/>
        <v>-0.117460024045</v>
      </c>
      <c r="W114" s="1">
        <f t="shared" si="49"/>
        <v>9.014852145374147E-3</v>
      </c>
      <c r="X114" s="1">
        <f t="shared" si="50"/>
        <v>-4.0226452144015906E-2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9"/>
        <v>34232.899819816099</v>
      </c>
      <c r="F115" s="1">
        <f t="shared" si="40"/>
        <v>34233</v>
      </c>
      <c r="G115" s="1">
        <f t="shared" si="41"/>
        <v>-3.4760399990773294E-2</v>
      </c>
      <c r="K115" s="1">
        <f t="shared" si="42"/>
        <v>-3.4760399990773294E-2</v>
      </c>
      <c r="O115" s="1">
        <f t="shared" ca="1" si="43"/>
        <v>-3.3690275771117287E-2</v>
      </c>
      <c r="P115" s="1">
        <f t="shared" si="44"/>
        <v>-0.11643378177459036</v>
      </c>
      <c r="Q115" s="271">
        <f t="shared" si="45"/>
        <v>42525.232000000004</v>
      </c>
      <c r="S115" s="1">
        <f t="shared" si="46"/>
        <v>6.6705412920051417E-3</v>
      </c>
      <c r="T115" s="1">
        <v>1</v>
      </c>
      <c r="U115" s="1">
        <f t="shared" si="47"/>
        <v>6.6705412920051417E-3</v>
      </c>
      <c r="V115" s="1">
        <f t="shared" si="48"/>
        <v>-0.12835121924499998</v>
      </c>
      <c r="W115" s="1">
        <f t="shared" si="49"/>
        <v>1.1917437470409622E-2</v>
      </c>
      <c r="X115" s="1">
        <f t="shared" si="50"/>
        <v>-4.6677837461182918E-2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9"/>
        <v>35184.897751678203</v>
      </c>
      <c r="F116" s="1">
        <f t="shared" si="40"/>
        <v>35185</v>
      </c>
      <c r="G116" s="1">
        <f t="shared" si="41"/>
        <v>-3.5477999997965526E-2</v>
      </c>
      <c r="K116" s="1">
        <f t="shared" si="42"/>
        <v>-3.5477999997965526E-2</v>
      </c>
      <c r="O116" s="1">
        <f t="shared" ca="1" si="43"/>
        <v>-3.4599771663496891E-2</v>
      </c>
      <c r="P116" s="1">
        <f t="shared" si="44"/>
        <v>-0.12530160172054078</v>
      </c>
      <c r="Q116" s="271">
        <f t="shared" si="45"/>
        <v>42855.555099999998</v>
      </c>
      <c r="S116" s="1">
        <f t="shared" si="46"/>
        <v>8.0682794264158239E-3</v>
      </c>
      <c r="T116" s="1">
        <v>1</v>
      </c>
      <c r="U116" s="1">
        <f t="shared" si="47"/>
        <v>8.0682794264158239E-3</v>
      </c>
      <c r="V116" s="1">
        <f t="shared" si="48"/>
        <v>-0.13884291612499999</v>
      </c>
      <c r="W116" s="1">
        <f t="shared" si="49"/>
        <v>1.3541314404459227E-2</v>
      </c>
      <c r="X116" s="1">
        <f t="shared" si="50"/>
        <v>-4.9019314402424755E-2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si="39"/>
        <v>35184.898904486399</v>
      </c>
      <c r="F117" s="1">
        <f t="shared" si="40"/>
        <v>35185</v>
      </c>
      <c r="G117" s="1">
        <f t="shared" si="41"/>
        <v>-3.5077999993518461E-2</v>
      </c>
      <c r="K117" s="1">
        <f t="shared" si="42"/>
        <v>-3.5077999993518461E-2</v>
      </c>
      <c r="O117" s="1">
        <f t="shared" ca="1" si="43"/>
        <v>-3.4599771663496891E-2</v>
      </c>
      <c r="P117" s="1">
        <f t="shared" si="44"/>
        <v>-0.12530160172054078</v>
      </c>
      <c r="Q117" s="271">
        <f t="shared" si="45"/>
        <v>42855.555500000002</v>
      </c>
      <c r="S117" s="1">
        <f t="shared" si="46"/>
        <v>8.1402983085963453E-3</v>
      </c>
      <c r="T117" s="1">
        <v>1</v>
      </c>
      <c r="U117" s="1">
        <f t="shared" si="47"/>
        <v>8.1402983085963453E-3</v>
      </c>
      <c r="V117" s="1">
        <f t="shared" si="48"/>
        <v>-0.13884291612499999</v>
      </c>
      <c r="W117" s="1">
        <f t="shared" si="49"/>
        <v>1.3541314404459227E-2</v>
      </c>
      <c r="X117" s="1">
        <f t="shared" si="50"/>
        <v>-4.8619314397977689E-2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39"/>
        <v>35184.900057294573</v>
      </c>
      <c r="F118" s="1">
        <f t="shared" si="40"/>
        <v>35185</v>
      </c>
      <c r="G118" s="1">
        <f t="shared" si="41"/>
        <v>-3.4677999996347353E-2</v>
      </c>
      <c r="K118" s="1">
        <f t="shared" si="42"/>
        <v>-3.4677999996347353E-2</v>
      </c>
      <c r="O118" s="1">
        <f t="shared" ca="1" si="43"/>
        <v>-3.4599771663496891E-2</v>
      </c>
      <c r="P118" s="1">
        <f t="shared" si="44"/>
        <v>-0.12530160172054078</v>
      </c>
      <c r="Q118" s="271">
        <f t="shared" si="45"/>
        <v>42855.555899999999</v>
      </c>
      <c r="S118" s="1">
        <f t="shared" si="46"/>
        <v>8.2126371894652335E-3</v>
      </c>
      <c r="T118" s="1">
        <v>1</v>
      </c>
      <c r="U118" s="1">
        <f t="shared" si="47"/>
        <v>8.2126371894652335E-3</v>
      </c>
      <c r="V118" s="1">
        <f t="shared" si="48"/>
        <v>-0.13884291612499999</v>
      </c>
      <c r="W118" s="1">
        <f t="shared" si="49"/>
        <v>1.3541314404459227E-2</v>
      </c>
      <c r="X118" s="1">
        <f t="shared" si="50"/>
        <v>-4.8219314400806582E-2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39"/>
        <v>35200.396969497851</v>
      </c>
      <c r="F119" s="1">
        <f t="shared" si="40"/>
        <v>35200.5</v>
      </c>
      <c r="G119" s="1">
        <f t="shared" si="41"/>
        <v>-3.5749399998167064E-2</v>
      </c>
      <c r="K119" s="1">
        <f t="shared" si="42"/>
        <v>-3.5749399998167064E-2</v>
      </c>
      <c r="O119" s="1">
        <f t="shared" ca="1" si="43"/>
        <v>-3.4614579632332901E-2</v>
      </c>
      <c r="P119" s="1">
        <f t="shared" si="44"/>
        <v>-0.12545853862809428</v>
      </c>
      <c r="Q119" s="271">
        <f t="shared" si="45"/>
        <v>42860.932999999997</v>
      </c>
      <c r="S119" s="1">
        <f t="shared" si="46"/>
        <v>8.0477295537234993E-3</v>
      </c>
      <c r="T119" s="1">
        <v>1</v>
      </c>
      <c r="U119" s="1">
        <f t="shared" si="47"/>
        <v>8.0477295537234993E-3</v>
      </c>
      <c r="V119" s="1">
        <f t="shared" si="48"/>
        <v>-0.13901681105124997</v>
      </c>
      <c r="W119" s="1">
        <f t="shared" si="49"/>
        <v>1.3558272423155687E-2</v>
      </c>
      <c r="X119" s="1">
        <f t="shared" si="50"/>
        <v>-4.9307672421322751E-2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39"/>
        <v>36307.900655602032</v>
      </c>
      <c r="F120" s="1">
        <f t="shared" si="40"/>
        <v>36308</v>
      </c>
      <c r="G120" s="1">
        <f t="shared" si="41"/>
        <v>-3.4470399994461332E-2</v>
      </c>
      <c r="K120" s="1">
        <f t="shared" si="42"/>
        <v>-3.4470399994461332E-2</v>
      </c>
      <c r="O120" s="1">
        <f t="shared" ca="1" si="43"/>
        <v>-3.5672632889486695E-2</v>
      </c>
      <c r="P120" s="1">
        <f t="shared" si="44"/>
        <v>-0.1377563047642007</v>
      </c>
      <c r="Q120" s="271">
        <f t="shared" si="45"/>
        <v>43245.213300000003</v>
      </c>
      <c r="S120" s="1">
        <f t="shared" si="46"/>
        <v>1.066797812410367E-2</v>
      </c>
      <c r="T120" s="1">
        <v>1</v>
      </c>
      <c r="U120" s="1">
        <f t="shared" si="47"/>
        <v>1.066797812410367E-2</v>
      </c>
      <c r="V120" s="1">
        <f t="shared" si="48"/>
        <v>-0.15169684712000001</v>
      </c>
      <c r="W120" s="1">
        <f t="shared" si="49"/>
        <v>1.3940542355799293E-2</v>
      </c>
      <c r="X120" s="1">
        <f t="shared" si="50"/>
        <v>-4.8410942350260625E-2</v>
      </c>
    </row>
    <row r="121" spans="1:24">
      <c r="A121" s="138" t="s">
        <v>170</v>
      </c>
      <c r="B121" s="139" t="s">
        <v>133</v>
      </c>
      <c r="C121" s="140">
        <v>58640.701200000003</v>
      </c>
      <c r="D121" s="140">
        <v>4.0000000000000002E-4</v>
      </c>
      <c r="E121" s="1">
        <f t="shared" si="39"/>
        <v>37394.387495720221</v>
      </c>
      <c r="F121" s="1">
        <f t="shared" si="40"/>
        <v>37394.5</v>
      </c>
      <c r="G121" s="1">
        <f t="shared" si="41"/>
        <v>-3.903659999195952E-2</v>
      </c>
      <c r="K121" s="1">
        <f t="shared" si="42"/>
        <v>-3.903659999195952E-2</v>
      </c>
      <c r="O121" s="1">
        <f t="shared" ca="1" si="43"/>
        <v>-3.6710623737249759E-2</v>
      </c>
      <c r="P121" s="1">
        <f t="shared" si="44"/>
        <v>-0.15189806755801025</v>
      </c>
      <c r="Q121" s="271">
        <f t="shared" si="45"/>
        <v>43622.201200000003</v>
      </c>
      <c r="S121" s="1">
        <f t="shared" si="46"/>
        <v>1.273771086116272E-2</v>
      </c>
      <c r="T121" s="1">
        <v>1</v>
      </c>
      <c r="U121" s="1">
        <f t="shared" si="47"/>
        <v>1.273771086116272E-2</v>
      </c>
      <c r="V121" s="1">
        <f t="shared" si="48"/>
        <v>-0.16462512420124997</v>
      </c>
      <c r="W121" s="1">
        <f t="shared" si="49"/>
        <v>1.2727056643239724E-2</v>
      </c>
      <c r="X121" s="1">
        <f t="shared" si="50"/>
        <v>-5.1763656635199246E-2</v>
      </c>
    </row>
    <row r="122" spans="1:24">
      <c r="A122" s="138" t="s">
        <v>170</v>
      </c>
      <c r="B122" s="139" t="s">
        <v>133</v>
      </c>
      <c r="C122" s="140">
        <v>59023.417800000003</v>
      </c>
      <c r="D122" s="140">
        <v>1E-4</v>
      </c>
      <c r="E122" s="1">
        <f t="shared" si="39"/>
        <v>38497.384566434623</v>
      </c>
      <c r="F122" s="1">
        <f t="shared" si="40"/>
        <v>38497.5</v>
      </c>
      <c r="G122" s="1">
        <f t="shared" si="41"/>
        <v>-4.0052999996987637E-2</v>
      </c>
      <c r="K122" s="1">
        <f t="shared" si="42"/>
        <v>-4.0052999996987637E-2</v>
      </c>
      <c r="O122" s="1">
        <f t="shared" ca="1" si="43"/>
        <v>-3.7764377906676971E-2</v>
      </c>
      <c r="P122" s="1">
        <f t="shared" si="44"/>
        <v>-0.16821752438256488</v>
      </c>
      <c r="Q122" s="271">
        <f t="shared" si="45"/>
        <v>44004.917800000003</v>
      </c>
      <c r="S122" s="1">
        <f t="shared" si="46"/>
        <v>1.6426145310981223E-2</v>
      </c>
      <c r="T122" s="1">
        <v>1</v>
      </c>
      <c r="U122" s="1">
        <f t="shared" si="47"/>
        <v>1.6426145310981223E-2</v>
      </c>
      <c r="V122" s="1">
        <f t="shared" si="48"/>
        <v>-0.17824481378125001</v>
      </c>
      <c r="W122" s="1">
        <f t="shared" si="49"/>
        <v>1.0027289398685146E-2</v>
      </c>
      <c r="X122" s="1">
        <f t="shared" si="50"/>
        <v>-5.0080289395672786E-2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39"/>
        <v>37354.886523326502</v>
      </c>
      <c r="F123" s="1">
        <f t="shared" si="40"/>
        <v>37355</v>
      </c>
      <c r="G123" s="1">
        <f t="shared" si="41"/>
        <v>-3.9373999999952503E-2</v>
      </c>
      <c r="K123" s="1">
        <f t="shared" si="42"/>
        <v>-3.9373999999952503E-2</v>
      </c>
      <c r="O123" s="1">
        <f t="shared" ca="1" si="43"/>
        <v>-3.667288730053863E-2</v>
      </c>
      <c r="P123" s="1">
        <f t="shared" si="44"/>
        <v>-0.15134896135598</v>
      </c>
      <c r="Q123" s="271">
        <f t="shared" si="45"/>
        <v>43608.495199999998</v>
      </c>
      <c r="S123" s="1">
        <f t="shared" si="46"/>
        <v>1.2538391970683852E-2</v>
      </c>
      <c r="T123" s="1">
        <v>1</v>
      </c>
      <c r="U123" s="1">
        <f t="shared" si="47"/>
        <v>1.2538391970683852E-2</v>
      </c>
      <c r="V123" s="1">
        <f t="shared" si="48"/>
        <v>-0.164146635125</v>
      </c>
      <c r="W123" s="1">
        <f t="shared" si="49"/>
        <v>1.2797673769020006E-2</v>
      </c>
      <c r="X123" s="1">
        <f t="shared" si="50"/>
        <v>-5.2171673768972512E-2</v>
      </c>
    </row>
    <row r="124" spans="1:24">
      <c r="A124" s="141" t="s">
        <v>171</v>
      </c>
      <c r="B124" s="142" t="s">
        <v>126</v>
      </c>
      <c r="C124" s="143">
        <v>58503.297100000003</v>
      </c>
      <c r="D124" s="143" t="s">
        <v>172</v>
      </c>
      <c r="E124" s="1">
        <f t="shared" si="39"/>
        <v>36998.386068543688</v>
      </c>
      <c r="F124" s="1">
        <f t="shared" si="40"/>
        <v>36998.5</v>
      </c>
      <c r="G124" s="1">
        <f t="shared" si="41"/>
        <v>-3.9531799993710592E-2</v>
      </c>
      <c r="K124" s="1">
        <f t="shared" si="42"/>
        <v>-3.9531799993710592E-2</v>
      </c>
      <c r="O124" s="1">
        <f t="shared" ca="1" si="43"/>
        <v>-3.6332304017310343E-2</v>
      </c>
      <c r="P124" s="1">
        <f t="shared" si="44"/>
        <v>-0.1465104198876887</v>
      </c>
      <c r="Q124" s="271">
        <f t="shared" si="45"/>
        <v>43484.797100000003</v>
      </c>
      <c r="S124" s="1">
        <f t="shared" si="46"/>
        <v>1.1444425114420249E-2</v>
      </c>
      <c r="T124" s="1">
        <v>1</v>
      </c>
      <c r="U124" s="1">
        <f t="shared" si="47"/>
        <v>1.1444425114420249E-2</v>
      </c>
      <c r="V124" s="1">
        <f t="shared" si="48"/>
        <v>-0.15985706046124998</v>
      </c>
      <c r="W124" s="1">
        <f t="shared" si="49"/>
        <v>1.3346640573561283E-2</v>
      </c>
      <c r="X124" s="1">
        <f t="shared" si="50"/>
        <v>-5.2878440567271874E-2</v>
      </c>
    </row>
    <row r="125" spans="1:24">
      <c r="A125" s="141" t="s">
        <v>171</v>
      </c>
      <c r="B125" s="142" t="s">
        <v>133</v>
      </c>
      <c r="C125" s="143">
        <v>58580.1584</v>
      </c>
      <c r="D125" s="143" t="s">
        <v>172</v>
      </c>
      <c r="E125" s="1">
        <f t="shared" si="39"/>
        <v>37219.901907551714</v>
      </c>
      <c r="F125" s="1">
        <f t="shared" si="40"/>
        <v>37220</v>
      </c>
      <c r="G125" s="1">
        <f t="shared" si="41"/>
        <v>-3.4035999997286126E-2</v>
      </c>
      <c r="K125" s="1">
        <f t="shared" si="42"/>
        <v>-3.4035999997286126E-2</v>
      </c>
      <c r="O125" s="1">
        <f t="shared" ca="1" si="43"/>
        <v>-3.6543914668741108E-2</v>
      </c>
      <c r="P125" s="1">
        <f t="shared" si="44"/>
        <v>-0.14949170940642278</v>
      </c>
      <c r="Q125" s="271">
        <f t="shared" si="45"/>
        <v>43561.6584</v>
      </c>
      <c r="S125" s="1">
        <f t="shared" si="46"/>
        <v>1.3330020835167006E-2</v>
      </c>
      <c r="T125" s="1">
        <v>1</v>
      </c>
      <c r="U125" s="1">
        <f t="shared" si="47"/>
        <v>1.3330020835167006E-2</v>
      </c>
      <c r="V125" s="1">
        <f t="shared" si="48"/>
        <v>-0.16251612199999999</v>
      </c>
      <c r="W125" s="1">
        <f t="shared" si="49"/>
        <v>1.3024412593577188E-2</v>
      </c>
      <c r="X125" s="1">
        <f t="shared" si="50"/>
        <v>-4.7060412590863313E-2</v>
      </c>
    </row>
    <row r="126" spans="1:24">
      <c r="A126" s="138" t="s">
        <v>173</v>
      </c>
      <c r="B126" s="139" t="s">
        <v>133</v>
      </c>
      <c r="C126" s="140">
        <v>58904.232799999998</v>
      </c>
      <c r="D126" s="140" t="s">
        <v>167</v>
      </c>
      <c r="E126" s="1">
        <f t="shared" si="39"/>
        <v>38153.890958179582</v>
      </c>
      <c r="F126" s="1">
        <f t="shared" si="40"/>
        <v>38154</v>
      </c>
      <c r="G126" s="1">
        <f t="shared" si="41"/>
        <v>-3.7835199997061864E-2</v>
      </c>
      <c r="K126" s="1">
        <f t="shared" si="42"/>
        <v>-3.7835199997061864E-2</v>
      </c>
      <c r="O126" s="1">
        <f t="shared" ca="1" si="43"/>
        <v>-3.7436214210214376E-2</v>
      </c>
      <c r="P126" s="1">
        <f t="shared" si="44"/>
        <v>-0.16293896605694572</v>
      </c>
      <c r="Q126" s="271">
        <f t="shared" si="45"/>
        <v>43885.732799999998</v>
      </c>
      <c r="S126" s="1">
        <f t="shared" si="46"/>
        <v>1.5650952282366147E-2</v>
      </c>
      <c r="T126" s="1">
        <v>1</v>
      </c>
      <c r="U126" s="1">
        <f t="shared" si="47"/>
        <v>1.5650952282366147E-2</v>
      </c>
      <c r="V126" s="1">
        <f t="shared" si="48"/>
        <v>-0.17394984177999998</v>
      </c>
      <c r="W126" s="1">
        <f t="shared" si="49"/>
        <v>1.1010875723054259E-2</v>
      </c>
      <c r="X126" s="1">
        <f t="shared" si="50"/>
        <v>-4.8846075720116122E-2</v>
      </c>
    </row>
    <row r="127" spans="1:24">
      <c r="A127" s="138" t="s">
        <v>173</v>
      </c>
      <c r="B127" s="139" t="s">
        <v>133</v>
      </c>
      <c r="C127" s="140">
        <v>58904.2336</v>
      </c>
      <c r="D127" s="140" t="s">
        <v>166</v>
      </c>
      <c r="E127" s="1">
        <f t="shared" si="39"/>
        <v>38153.893263795951</v>
      </c>
      <c r="F127" s="1">
        <f t="shared" si="40"/>
        <v>38154</v>
      </c>
      <c r="G127" s="1">
        <f t="shared" si="41"/>
        <v>-3.7035199995443691E-2</v>
      </c>
      <c r="K127" s="1">
        <f t="shared" si="42"/>
        <v>-3.7035199995443691E-2</v>
      </c>
      <c r="O127" s="1">
        <f t="shared" ca="1" si="43"/>
        <v>-3.7436214210214376E-2</v>
      </c>
      <c r="P127" s="1">
        <f t="shared" si="44"/>
        <v>-0.16293896605694572</v>
      </c>
      <c r="Q127" s="271">
        <f t="shared" si="45"/>
        <v>43885.7336</v>
      </c>
      <c r="S127" s="1">
        <f t="shared" si="46"/>
        <v>1.5851758308469431E-2</v>
      </c>
      <c r="T127" s="1">
        <v>1</v>
      </c>
      <c r="U127" s="1">
        <f t="shared" si="47"/>
        <v>1.5851758308469431E-2</v>
      </c>
      <c r="V127" s="1">
        <f t="shared" si="48"/>
        <v>-0.17394984177999998</v>
      </c>
      <c r="W127" s="1">
        <f t="shared" si="49"/>
        <v>1.1010875723054259E-2</v>
      </c>
      <c r="X127" s="1">
        <f t="shared" si="50"/>
        <v>-4.8046075718497949E-2</v>
      </c>
    </row>
    <row r="128" spans="1:24" ht="12" customHeight="1">
      <c r="A128" s="138" t="s">
        <v>173</v>
      </c>
      <c r="B128" s="139" t="s">
        <v>133</v>
      </c>
      <c r="C128" s="140">
        <v>58904.237099999998</v>
      </c>
      <c r="D128" s="140" t="s">
        <v>134</v>
      </c>
      <c r="E128" s="1">
        <f t="shared" si="39"/>
        <v>38153.903350867549</v>
      </c>
      <c r="F128" s="1">
        <f t="shared" si="40"/>
        <v>38154</v>
      </c>
      <c r="G128" s="1">
        <f t="shared" si="41"/>
        <v>-3.3535199996549636E-2</v>
      </c>
      <c r="K128" s="1">
        <f t="shared" si="42"/>
        <v>-3.3535199996549636E-2</v>
      </c>
      <c r="O128" s="1">
        <f t="shared" ca="1" si="43"/>
        <v>-3.7436214210214376E-2</v>
      </c>
      <c r="P128" s="1">
        <f t="shared" si="44"/>
        <v>-0.16293896605694572</v>
      </c>
      <c r="Q128" s="271">
        <f t="shared" si="45"/>
        <v>43885.737099999998</v>
      </c>
      <c r="S128" s="1">
        <f t="shared" si="46"/>
        <v>1.6745334670613718E-2</v>
      </c>
      <c r="T128" s="1">
        <v>1</v>
      </c>
      <c r="U128" s="1">
        <f t="shared" si="47"/>
        <v>1.6745334670613718E-2</v>
      </c>
      <c r="V128" s="1">
        <f t="shared" si="48"/>
        <v>-0.17394984177999998</v>
      </c>
      <c r="W128" s="1">
        <f t="shared" si="49"/>
        <v>1.1010875723054259E-2</v>
      </c>
      <c r="X128" s="1">
        <f t="shared" si="50"/>
        <v>-4.4546075719603895E-2</v>
      </c>
    </row>
    <row r="129" spans="1:24" ht="12" customHeight="1">
      <c r="A129" s="138" t="s">
        <v>173</v>
      </c>
      <c r="B129" s="139" t="s">
        <v>133</v>
      </c>
      <c r="C129" s="140">
        <v>58984.037600000003</v>
      </c>
      <c r="D129" s="140" t="s">
        <v>172</v>
      </c>
      <c r="E129" s="1">
        <f t="shared" si="39"/>
        <v>38383.890024404966</v>
      </c>
      <c r="F129" s="1">
        <f t="shared" si="40"/>
        <v>38384</v>
      </c>
      <c r="G129" s="1">
        <f t="shared" si="41"/>
        <v>-3.8159199997608084E-2</v>
      </c>
      <c r="K129" s="1">
        <f t="shared" si="42"/>
        <v>-3.8159199997608084E-2</v>
      </c>
      <c r="O129" s="1">
        <f t="shared" ca="1" si="43"/>
        <v>-3.7655945360684236E-2</v>
      </c>
      <c r="P129" s="1">
        <f t="shared" si="44"/>
        <v>-0.16645482354592142</v>
      </c>
      <c r="Q129" s="271">
        <f t="shared" si="45"/>
        <v>43965.537600000003</v>
      </c>
      <c r="S129" s="1">
        <f t="shared" si="46"/>
        <v>1.6459767021650532E-2</v>
      </c>
      <c r="T129" s="1">
        <v>1</v>
      </c>
      <c r="U129" s="1">
        <f t="shared" si="47"/>
        <v>1.6459767021650532E-2</v>
      </c>
      <c r="V129" s="1">
        <f t="shared" si="48"/>
        <v>-0.17682030848000002</v>
      </c>
      <c r="W129" s="1">
        <f t="shared" si="49"/>
        <v>1.0365484934078613E-2</v>
      </c>
      <c r="X129" s="1">
        <f t="shared" si="50"/>
        <v>-4.8524684931686698E-2</v>
      </c>
    </row>
    <row r="130" spans="1:24" ht="12" customHeight="1">
      <c r="A130" s="273" t="s">
        <v>601</v>
      </c>
      <c r="B130" s="274" t="s">
        <v>133</v>
      </c>
      <c r="C130" s="281">
        <v>59023.417800000003</v>
      </c>
      <c r="D130" s="282">
        <v>1E-4</v>
      </c>
      <c r="E130" s="1">
        <f t="shared" ref="E130:E131" si="51">+(C130-C$7)/C$8</f>
        <v>38497.384566434623</v>
      </c>
      <c r="F130" s="1">
        <f t="shared" ref="F130:F131" si="52">ROUND(2*E130,0)/2</f>
        <v>38497.5</v>
      </c>
      <c r="G130" s="1">
        <f t="shared" ref="G130:G131" si="53">+C130-(C$7+F130*C$8)</f>
        <v>-4.0052999996987637E-2</v>
      </c>
      <c r="K130" s="1">
        <f t="shared" ref="K130:K131" si="54">+G130</f>
        <v>-4.0052999996987637E-2</v>
      </c>
      <c r="O130" s="1">
        <f t="shared" ref="O130:O131" ca="1" si="55">+C$11+C$12*$F130</f>
        <v>-3.7764377906676971E-2</v>
      </c>
      <c r="P130" s="1">
        <f t="shared" ref="P130:P131" si="56">+H$3+H$4*F130+H$5*F130^2+H$6*SIN(RADIANS(H$7*F130+H$8))</f>
        <v>-0.16821752438256488</v>
      </c>
      <c r="Q130" s="271">
        <f t="shared" ref="Q130:Q131" si="57">+C130-15018.5</f>
        <v>44004.917800000003</v>
      </c>
      <c r="S130" s="1">
        <f t="shared" ref="S130:S131" si="58">+(P130-G130)^2</f>
        <v>1.6426145310981223E-2</v>
      </c>
      <c r="T130" s="1">
        <v>1</v>
      </c>
      <c r="U130" s="1">
        <f t="shared" ref="U130:U131" si="59">+T130*S130</f>
        <v>1.6426145310981223E-2</v>
      </c>
      <c r="V130" s="1">
        <f t="shared" ref="V130:V131" si="60">+H$3+H$4*F130+H$5*F130^2</f>
        <v>-0.17824481378125001</v>
      </c>
      <c r="W130" s="1">
        <f t="shared" ref="W130:W131" si="61">+H$6*SIN(RADIANS(H$7*F130+H$8))</f>
        <v>1.0027289398685146E-2</v>
      </c>
      <c r="X130" s="1">
        <f t="shared" ref="X130:X131" si="62">G130-W130</f>
        <v>-5.0080289395672786E-2</v>
      </c>
    </row>
    <row r="131" spans="1:24" ht="12" customHeight="1">
      <c r="A131" s="273" t="s">
        <v>602</v>
      </c>
      <c r="B131" s="274" t="s">
        <v>133</v>
      </c>
      <c r="C131" s="281">
        <v>59297.181400000118</v>
      </c>
      <c r="D131" s="282" t="s">
        <v>256</v>
      </c>
      <c r="E131" s="1">
        <f t="shared" si="51"/>
        <v>39286.376862217869</v>
      </c>
      <c r="F131" s="1">
        <f t="shared" si="52"/>
        <v>39286.5</v>
      </c>
      <c r="G131" s="1">
        <f t="shared" si="53"/>
        <v>-4.2726199877506588E-2</v>
      </c>
      <c r="K131" s="1">
        <f t="shared" si="54"/>
        <v>-4.2726199877506588E-2</v>
      </c>
      <c r="O131" s="1">
        <f t="shared" ca="1" si="55"/>
        <v>-3.8518151288071414E-2</v>
      </c>
      <c r="P131" s="1">
        <f t="shared" si="56"/>
        <v>-0.18093663137862739</v>
      </c>
      <c r="Q131" s="271">
        <f t="shared" si="57"/>
        <v>44278.681400000118</v>
      </c>
      <c r="S131" s="1">
        <f t="shared" si="58"/>
        <v>1.9102123375726008E-2</v>
      </c>
      <c r="T131" s="1">
        <v>1</v>
      </c>
      <c r="U131" s="1">
        <f t="shared" si="59"/>
        <v>1.9102123375726008E-2</v>
      </c>
      <c r="V131" s="1">
        <f t="shared" si="60"/>
        <v>-0.18829329686125001</v>
      </c>
      <c r="W131" s="1">
        <f t="shared" si="61"/>
        <v>7.3566654826226199E-3</v>
      </c>
      <c r="X131" s="1">
        <f t="shared" si="62"/>
        <v>-5.0082865360129208E-2</v>
      </c>
    </row>
    <row r="132" spans="1:24" ht="12" customHeight="1">
      <c r="A132" s="277" t="s">
        <v>603</v>
      </c>
      <c r="B132" s="278" t="s">
        <v>126</v>
      </c>
      <c r="C132" s="283">
        <v>59680.073299999814</v>
      </c>
      <c r="D132" s="55"/>
      <c r="E132" s="1">
        <f t="shared" ref="E132:E135" si="63">+(C132-C$7)/C$8</f>
        <v>40389.879151117639</v>
      </c>
      <c r="F132" s="1">
        <f t="shared" ref="F132:F135" si="64">ROUND(2*E132,0)/2</f>
        <v>40390</v>
      </c>
      <c r="G132" s="1">
        <f t="shared" ref="G132:G135" si="65">+C132-(C$7+F132*C$8)</f>
        <v>-4.193200018198695E-2</v>
      </c>
      <c r="K132" s="1">
        <f t="shared" ref="K132:K135" si="66">+G132</f>
        <v>-4.193200018198695E-2</v>
      </c>
      <c r="O132" s="1">
        <f t="shared" ref="O132:O135" ca="1" si="67">+C$11+C$12*$F132</f>
        <v>-3.9572383133912689E-2</v>
      </c>
      <c r="P132" s="1">
        <f t="shared" ref="P132:P135" si="68">+H$3+H$4*F132+H$5*F132^2+H$6*SIN(RADIANS(H$7*F132+H$8))</f>
        <v>-0.19985065594257947</v>
      </c>
      <c r="Q132" s="271">
        <f t="shared" ref="Q132:Q135" si="69">+C132-15018.5</f>
        <v>44661.573299999814</v>
      </c>
      <c r="S132" s="1">
        <f t="shared" ref="S132:S135" si="70">+(P132-G132)^2</f>
        <v>2.4938301837232522E-2</v>
      </c>
      <c r="T132" s="1">
        <v>1</v>
      </c>
      <c r="U132" s="1">
        <f t="shared" ref="U132:U135" si="71">+T132*S132</f>
        <v>2.4938301837232522E-2</v>
      </c>
      <c r="V132" s="1">
        <f t="shared" ref="V132:V135" si="72">+H$3+H$4*F132+H$5*F132^2</f>
        <v>-0.20277528049999999</v>
      </c>
      <c r="W132" s="1">
        <f t="shared" ref="W132:W135" si="73">+H$6*SIN(RADIANS(H$7*F132+H$8))</f>
        <v>2.9246245574204997E-3</v>
      </c>
      <c r="X132" s="1">
        <f t="shared" ref="X132:X135" si="74">G132-W132</f>
        <v>-4.485662473940745E-2</v>
      </c>
    </row>
    <row r="133" spans="1:24">
      <c r="A133" s="277" t="s">
        <v>603</v>
      </c>
      <c r="B133" s="278" t="s">
        <v>126</v>
      </c>
      <c r="C133" s="283">
        <v>59680.07349999994</v>
      </c>
      <c r="D133" s="55"/>
      <c r="E133" s="1">
        <f t="shared" si="63"/>
        <v>40389.879727522093</v>
      </c>
      <c r="F133" s="1">
        <f t="shared" si="64"/>
        <v>40390</v>
      </c>
      <c r="G133" s="1">
        <f t="shared" si="65"/>
        <v>-4.1732000056072138E-2</v>
      </c>
      <c r="K133" s="1">
        <f t="shared" si="66"/>
        <v>-4.1732000056072138E-2</v>
      </c>
      <c r="O133" s="1">
        <f t="shared" ca="1" si="67"/>
        <v>-3.9572383133912689E-2</v>
      </c>
      <c r="P133" s="1">
        <f t="shared" si="68"/>
        <v>-0.19985065594257947</v>
      </c>
      <c r="Q133" s="271">
        <f t="shared" si="69"/>
        <v>44661.57349999994</v>
      </c>
      <c r="S133" s="1">
        <f t="shared" si="70"/>
        <v>2.5001509339355722E-2</v>
      </c>
      <c r="T133" s="1">
        <v>1</v>
      </c>
      <c r="U133" s="1">
        <f t="shared" si="71"/>
        <v>2.5001509339355722E-2</v>
      </c>
      <c r="V133" s="1">
        <f t="shared" si="72"/>
        <v>-0.20277528049999999</v>
      </c>
      <c r="W133" s="1">
        <f t="shared" si="73"/>
        <v>2.9246245574204997E-3</v>
      </c>
      <c r="X133" s="1">
        <f t="shared" si="74"/>
        <v>-4.4656624613492638E-2</v>
      </c>
    </row>
    <row r="134" spans="1:24">
      <c r="A134" s="277" t="s">
        <v>603</v>
      </c>
      <c r="B134" s="278" t="s">
        <v>126</v>
      </c>
      <c r="C134" s="283">
        <v>59725.007000000216</v>
      </c>
      <c r="D134" s="55"/>
      <c r="E134" s="1">
        <f t="shared" si="63"/>
        <v>40519.378993760482</v>
      </c>
      <c r="F134" s="1">
        <f t="shared" si="64"/>
        <v>40519.5</v>
      </c>
      <c r="G134" s="1">
        <f t="shared" si="65"/>
        <v>-4.1986599782831036E-2</v>
      </c>
      <c r="K134" s="1">
        <f t="shared" si="66"/>
        <v>-4.1986599782831036E-2</v>
      </c>
      <c r="O134" s="1">
        <f t="shared" ca="1" si="67"/>
        <v>-3.9696101325155497E-2</v>
      </c>
      <c r="P134" s="1">
        <f t="shared" si="68"/>
        <v>-0.2021359390317542</v>
      </c>
      <c r="Q134" s="271">
        <f t="shared" si="69"/>
        <v>44706.507000000216</v>
      </c>
      <c r="S134" s="1">
        <f t="shared" si="70"/>
        <v>2.5647810861866682E-2</v>
      </c>
      <c r="T134" s="1">
        <v>1</v>
      </c>
      <c r="U134" s="1">
        <f t="shared" si="71"/>
        <v>2.5647810861866682E-2</v>
      </c>
      <c r="V134" s="1">
        <f t="shared" si="72"/>
        <v>-0.20450753045124997</v>
      </c>
      <c r="W134" s="1">
        <f t="shared" si="73"/>
        <v>2.3715914194957777E-3</v>
      </c>
      <c r="X134" s="1">
        <f t="shared" si="74"/>
        <v>-4.4358191202326813E-2</v>
      </c>
    </row>
    <row r="135" spans="1:24">
      <c r="A135" s="277" t="s">
        <v>603</v>
      </c>
      <c r="B135" s="278" t="s">
        <v>133</v>
      </c>
      <c r="C135" s="283">
        <v>59728.996900000144</v>
      </c>
      <c r="D135" s="55"/>
      <c r="E135" s="1">
        <f t="shared" si="63"/>
        <v>40530.877967184584</v>
      </c>
      <c r="F135" s="1">
        <f t="shared" si="64"/>
        <v>40531</v>
      </c>
      <c r="G135" s="1">
        <f t="shared" si="65"/>
        <v>-4.234279985394096E-2</v>
      </c>
      <c r="K135" s="1">
        <f t="shared" si="66"/>
        <v>-4.234279985394096E-2</v>
      </c>
      <c r="O135" s="1">
        <f t="shared" ca="1" si="67"/>
        <v>-3.9707087882678994E-2</v>
      </c>
      <c r="P135" s="1">
        <f t="shared" si="68"/>
        <v>-0.20233941038123487</v>
      </c>
      <c r="Q135" s="271">
        <f t="shared" si="69"/>
        <v>44710.496900000144</v>
      </c>
      <c r="S135" s="1">
        <f t="shared" si="70"/>
        <v>2.5598915380222579E-2</v>
      </c>
      <c r="T135" s="1">
        <v>1</v>
      </c>
      <c r="U135" s="1">
        <f t="shared" si="71"/>
        <v>2.5598915380222579E-2</v>
      </c>
      <c r="V135" s="1">
        <f t="shared" si="72"/>
        <v>-0.20466169200499998</v>
      </c>
      <c r="W135" s="1">
        <f t="shared" si="73"/>
        <v>2.3222816237650919E-3</v>
      </c>
      <c r="X135" s="1">
        <f t="shared" si="74"/>
        <v>-4.4665081477706051E-2</v>
      </c>
    </row>
    <row r="136" spans="1:24">
      <c r="C136" s="55"/>
      <c r="D136" s="55"/>
    </row>
    <row r="137" spans="1:24">
      <c r="C137" s="55"/>
      <c r="D137" s="55"/>
    </row>
    <row r="138" spans="1:24">
      <c r="C138" s="55"/>
      <c r="D138" s="55"/>
    </row>
    <row r="139" spans="1:24">
      <c r="C139" s="55"/>
      <c r="D139" s="55"/>
    </row>
    <row r="140" spans="1:24">
      <c r="C140" s="55"/>
      <c r="D140" s="55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8454F-37EB-403E-AE6C-69ECA3311CDF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4"/>
  </sheetPr>
  <dimension ref="A1:BL285"/>
  <sheetViews>
    <sheetView zoomScale="99" zoomScaleNormal="99" workbookViewId="0">
      <pane xSplit="14" ySplit="22" topLeftCell="O130" activePane="bottomRight" state="frozen"/>
      <selection pane="topRight" activeCell="O1" sqref="O1"/>
      <selection pane="bottomLeft" activeCell="A23" sqref="A23"/>
      <selection pane="bottomRight" activeCell="A151" sqref="A151"/>
    </sheetView>
  </sheetViews>
  <sheetFormatPr defaultColWidth="10.28515625" defaultRowHeight="12.75"/>
  <cols>
    <col min="1" max="1" width="18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71093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341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1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 ht="12.95" customHeight="1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 ht="12.95" customHeight="1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 ht="12.95" customHeight="1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 ht="12.95" customHeight="1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 ht="12.95" customHeight="1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2.95" customHeight="1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2.95" customHeight="1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 ht="12.95" customHeight="1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2.95" customHeight="1">
      <c r="A11" t="s">
        <v>56</v>
      </c>
      <c r="B11" s="222"/>
      <c r="C11" s="61">
        <f ca="1">INTERCEPT(INDIRECT($E$9):G961,INDIRECT($D$9):F961)</f>
        <v>7.7183601569955906E-3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SUM(AE21:AE931)</f>
        <v>1.2287846749370064E-3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 ht="12.95" customHeight="1">
      <c r="A12" t="s">
        <v>60</v>
      </c>
      <c r="B12" s="222"/>
      <c r="C12" s="61">
        <f ca="1">SLOPE(INDIRECT($E$9):G961,INDIRECT($D$9):F961)</f>
        <v>6.551098459095106E-6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ref="BE12:BK20" si="10">$BL12+$AB$7*SIN(BF12)</f>
        <v>3.5616671182428781</v>
      </c>
      <c r="BF12" s="1">
        <f t="shared" si="10"/>
        <v>3.5616673993972743</v>
      </c>
      <c r="BG12" s="1">
        <f t="shared" si="10"/>
        <v>3.5616652038689254</v>
      </c>
      <c r="BH12" s="1">
        <f t="shared" si="10"/>
        <v>3.5616823487576035</v>
      </c>
      <c r="BI12" s="1">
        <f t="shared" si="10"/>
        <v>3.561548467751134</v>
      </c>
      <c r="BJ12" s="1">
        <f t="shared" si="10"/>
        <v>3.5625941308059792</v>
      </c>
      <c r="BK12" s="1">
        <f t="shared" si="10"/>
        <v>3.5544399784834004</v>
      </c>
      <c r="BL12" s="1">
        <f t="shared" si="8"/>
        <v>3.6188656418053342</v>
      </c>
    </row>
    <row r="13" spans="1:64" ht="12.95" customHeight="1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10"/>
        <v>3.6314992372764672</v>
      </c>
      <c r="BF13" s="1">
        <f t="shared" si="10"/>
        <v>3.6314994992980378</v>
      </c>
      <c r="BG13" s="1">
        <f t="shared" si="10"/>
        <v>3.6314973820305019</v>
      </c>
      <c r="BH13" s="1">
        <f t="shared" si="10"/>
        <v>3.6315144906972812</v>
      </c>
      <c r="BI13" s="1">
        <f t="shared" si="10"/>
        <v>3.6313762478815126</v>
      </c>
      <c r="BJ13" s="1">
        <f t="shared" si="10"/>
        <v>3.6324935803654319</v>
      </c>
      <c r="BK13" s="1">
        <f t="shared" si="10"/>
        <v>3.623481751343848</v>
      </c>
      <c r="BL13" s="1">
        <f t="shared" si="8"/>
        <v>3.6974936227009305</v>
      </c>
    </row>
    <row r="14" spans="1:64" ht="12.95" customHeight="1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10"/>
        <v>3.7016188814792192</v>
      </c>
      <c r="BF14" s="1">
        <f t="shared" si="10"/>
        <v>3.7016191109844887</v>
      </c>
      <c r="BG14" s="1">
        <f t="shared" si="10"/>
        <v>3.7016171795571546</v>
      </c>
      <c r="BH14" s="1">
        <f t="shared" si="10"/>
        <v>3.7016334337734658</v>
      </c>
      <c r="BI14" s="1">
        <f t="shared" si="10"/>
        <v>3.7014966491472889</v>
      </c>
      <c r="BJ14" s="1">
        <f t="shared" si="10"/>
        <v>3.7026481036204184</v>
      </c>
      <c r="BK14" s="1">
        <f t="shared" si="10"/>
        <v>3.692980856502488</v>
      </c>
      <c r="BL14" s="1">
        <f t="shared" si="8"/>
        <v>3.7761216035965268</v>
      </c>
    </row>
    <row r="15" spans="1:64" ht="12.95" customHeight="1">
      <c r="A15" s="35" t="s">
        <v>77</v>
      </c>
      <c r="B15" s="222"/>
      <c r="C15" s="71">
        <f ca="1">(C7+C11)+(C8+C12)*INT(MAX(F21:F3502))</f>
        <v>59729.009200705448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10"/>
        <v>3.7720674239240219</v>
      </c>
      <c r="BF15" s="1">
        <f t="shared" si="10"/>
        <v>3.7720676129799759</v>
      </c>
      <c r="BG15" s="1">
        <f t="shared" si="10"/>
        <v>3.7720659441680762</v>
      </c>
      <c r="BH15" s="1">
        <f t="shared" si="10"/>
        <v>3.7720806749732767</v>
      </c>
      <c r="BI15" s="1">
        <f t="shared" si="10"/>
        <v>3.7719506498380686</v>
      </c>
      <c r="BJ15" s="1">
        <f t="shared" si="10"/>
        <v>3.7730987759277119</v>
      </c>
      <c r="BK15" s="1">
        <f t="shared" si="10"/>
        <v>3.7629937028791876</v>
      </c>
      <c r="BL15" s="1">
        <f t="shared" si="8"/>
        <v>3.8547495844921227</v>
      </c>
    </row>
    <row r="16" spans="1:64" ht="12.95" customHeight="1">
      <c r="A16" s="35" t="s">
        <v>86</v>
      </c>
      <c r="B16" s="222"/>
      <c r="C16" s="71">
        <f ca="1">+C8+C12</f>
        <v>0.34697669109845908</v>
      </c>
      <c r="E16" s="49" t="s">
        <v>87</v>
      </c>
      <c r="F16" s="183">
        <f ca="1">NOW()+15018.5+$C$5/24</f>
        <v>60368.639888078702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10"/>
        <v>3.8428864437710146</v>
      </c>
      <c r="BF16" s="1">
        <f t="shared" si="10"/>
        <v>3.8428865899386433</v>
      </c>
      <c r="BG16" s="1">
        <f t="shared" si="10"/>
        <v>3.8428852258392094</v>
      </c>
      <c r="BH16" s="1">
        <f t="shared" si="10"/>
        <v>3.8428979562653414</v>
      </c>
      <c r="BI16" s="1">
        <f t="shared" si="10"/>
        <v>3.8427791551812649</v>
      </c>
      <c r="BJ16" s="1">
        <f t="shared" si="10"/>
        <v>3.8438882778155565</v>
      </c>
      <c r="BK16" s="1">
        <f t="shared" si="10"/>
        <v>3.8335735248969742</v>
      </c>
      <c r="BL16" s="1">
        <f t="shared" si="8"/>
        <v>3.933377565387719</v>
      </c>
    </row>
    <row r="17" spans="1:64" ht="12.95" customHeight="1">
      <c r="A17" s="49" t="s">
        <v>90</v>
      </c>
      <c r="B17" s="222"/>
      <c r="C17">
        <f>COUNT(C21:C2160)</f>
        <v>131</v>
      </c>
      <c r="E17" s="49" t="s">
        <v>91</v>
      </c>
      <c r="F17" s="61">
        <f ca="1">ROUND(2*(F16-$C$7)/$C$8,0)/2+F15</f>
        <v>22679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10"/>
        <v>3.9141177023316001</v>
      </c>
      <c r="BF17" s="1">
        <f t="shared" si="10"/>
        <v>3.9141178079191055</v>
      </c>
      <c r="BG17" s="1">
        <f t="shared" si="10"/>
        <v>3.9141167566813384</v>
      </c>
      <c r="BH17" s="1">
        <f t="shared" si="10"/>
        <v>3.9141272229378141</v>
      </c>
      <c r="BI17" s="1">
        <f t="shared" si="10"/>
        <v>3.9140230243206302</v>
      </c>
      <c r="BJ17" s="1">
        <f t="shared" si="10"/>
        <v>3.9150608638704907</v>
      </c>
      <c r="BK17" s="1">
        <f t="shared" si="10"/>
        <v>3.9047700535372187</v>
      </c>
      <c r="BL17" s="1">
        <f t="shared" si="8"/>
        <v>4.0120055462833148</v>
      </c>
    </row>
    <row r="18" spans="1:64" ht="12.95" customHeight="1">
      <c r="A18" s="35" t="s">
        <v>93</v>
      </c>
      <c r="B18" s="222"/>
      <c r="C18" s="186">
        <f ca="1">+C15</f>
        <v>59729.009200705448</v>
      </c>
      <c r="D18" s="187">
        <f ca="1">+C16</f>
        <v>0.34697669109845908</v>
      </c>
      <c r="E18" s="49" t="s">
        <v>94</v>
      </c>
      <c r="F18" s="51">
        <f ca="1">ROUND(2*(F16-$C$15)/$C$16,0)/2+F15</f>
        <v>1844.5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si="10"/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 ht="12.95" customHeight="1">
      <c r="E19" s="49" t="s">
        <v>98</v>
      </c>
      <c r="F19" s="86">
        <f ca="1">+$C$15+$C$16*F18-15018.5-$C$5/24</f>
        <v>45350.90354076989</v>
      </c>
      <c r="J19" s="1" t="s">
        <v>342</v>
      </c>
      <c r="O19" s="223" t="s">
        <v>100</v>
      </c>
      <c r="P19" s="224"/>
      <c r="Q19" s="225">
        <f>MAX(Q21:Q1624)-MIN(Q21:Q338)</f>
        <v>15708.211700000145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9" t="s">
        <v>283</v>
      </c>
      <c r="K20" s="219" t="s">
        <v>337</v>
      </c>
      <c r="L20" s="239" t="s">
        <v>88</v>
      </c>
      <c r="M20" s="239" t="s">
        <v>343</v>
      </c>
      <c r="N20" s="239" t="s">
        <v>344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 ht="12.95" customHeight="1">
      <c r="A21" s="176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J21" s="1">
        <f>+G21</f>
        <v>-4.7618680000596214E-2</v>
      </c>
      <c r="O21" s="1">
        <f ca="1">+C$11+C$12*$F21</f>
        <v>-0.1523773839863706</v>
      </c>
      <c r="P21" s="1">
        <f>+D$11+D$12*F21+D$13*F21^2</f>
        <v>-9.2718839909760833E-2</v>
      </c>
      <c r="Q21" s="271">
        <f>+C21-15018.5</f>
        <v>29002.285199999998</v>
      </c>
      <c r="S21" s="2">
        <v>1</v>
      </c>
      <c r="X21" s="1">
        <f>AB21</f>
        <v>-9.0364881695181143E-2</v>
      </c>
      <c r="Z21" s="1">
        <f t="shared" ref="Z21:Z62" si="14">F21</f>
        <v>-24438</v>
      </c>
      <c r="AA21" s="1">
        <f t="shared" ref="AA21:AA62" si="15">AB$3+AB$4*Z21+AB$5*Z21^2+AH21</f>
        <v>-4.9972638215175898E-2</v>
      </c>
      <c r="AB21" s="1">
        <f t="shared" ref="AB21:AB62" si="16">G21-AH21</f>
        <v>-9.0364881695181143E-2</v>
      </c>
      <c r="AC21" s="1">
        <f t="shared" ref="AC21:AC62" si="17">+G21-P21</f>
        <v>4.5100159909164619E-2</v>
      </c>
      <c r="AE21" s="1">
        <f>+(G21-AA21)^2*S21</f>
        <v>5.5411192759871719E-6</v>
      </c>
      <c r="AF21" s="1">
        <f>IF(S21&lt;&gt;0,G21-P21,-9999)</f>
        <v>4.5100159909164619E-2</v>
      </c>
      <c r="AG21" s="2"/>
      <c r="AH21" s="1">
        <f t="shared" ref="AH21:AH62" si="18">$AB$6*($AB$11/AI21*AJ21+$AB$12)</f>
        <v>4.2746201694584936E-2</v>
      </c>
      <c r="AI21" s="1">
        <f t="shared" ref="AI21:AI62" si="19">1+$AB$7*COS(AL21)</f>
        <v>0.85991199150779829</v>
      </c>
      <c r="AJ21" s="1">
        <f t="shared" ref="AJ21:AJ62" si="20">SIN(AL21+RADIANS($AB$9))</f>
        <v>0.72014798347862108</v>
      </c>
      <c r="AK21" s="1">
        <f t="shared" ref="AK21:AK62" si="21">$AB$7*SIN(AL21)</f>
        <v>6.76678723195404E-3</v>
      </c>
      <c r="AL21" s="1">
        <f t="shared" ref="AL21:AL62" si="22">2*ATAN(AM21)</f>
        <v>3.0933263403688485</v>
      </c>
      <c r="AM21" s="1">
        <f t="shared" ref="AM21:AM62" si="23">SQRT((1+$AB$7)/(1-$AB$7))*TAN(AN21/2)</f>
        <v>41.428722822440179</v>
      </c>
      <c r="AN21" s="1">
        <f t="shared" ref="AN21:AT30" si="24">$AU21+$AB$7*SIN(AO21)</f>
        <v>3.0860110377546848</v>
      </c>
      <c r="AO21" s="1">
        <f t="shared" si="24"/>
        <v>3.0860109707876981</v>
      </c>
      <c r="AP21" s="1">
        <f t="shared" si="24"/>
        <v>3.0860114490045771</v>
      </c>
      <c r="AQ21" s="1">
        <f t="shared" si="24"/>
        <v>3.0860080340173623</v>
      </c>
      <c r="AR21" s="1">
        <f t="shared" si="24"/>
        <v>3.0860324207159229</v>
      </c>
      <c r="AS21" s="1">
        <f t="shared" si="24"/>
        <v>3.0858582726125765</v>
      </c>
      <c r="AT21" s="1">
        <f t="shared" si="24"/>
        <v>3.0871018466356319</v>
      </c>
      <c r="AU21" s="1">
        <f t="shared" ref="AU21:AU62" si="25">RADIANS($AB$9)+$AB$18*(F21-AB$15)</f>
        <v>3.078219645167215</v>
      </c>
      <c r="AW21" s="1">
        <v>-16500</v>
      </c>
      <c r="AX21" s="1">
        <f>AB$3+AB$4*AW21+AB$5*AW21^2+AZ21</f>
        <v>2.5103978509847608E-2</v>
      </c>
      <c r="AY21" s="1">
        <f>AB$3+AB$4*AW21+AB$5*AW21^2</f>
        <v>-3.0808183166216314E-2</v>
      </c>
      <c r="AZ21" s="1">
        <f>$AB$6*($AB$11/BA21*BB21+$AB$12)</f>
        <v>5.5912161676063922E-2</v>
      </c>
      <c r="BA21" s="1">
        <f>1+$AB$7*COS(BC21)</f>
        <v>0.91767974476261993</v>
      </c>
      <c r="BB21" s="1">
        <f>SIN(BC21+RADIANS($AB$9))</f>
        <v>0.97479459880395936</v>
      </c>
      <c r="BC21" s="1">
        <f>2*ATAN(BD21)</f>
        <v>-2.1980804272409209</v>
      </c>
      <c r="BD21" s="1">
        <f>SQRT((1+$AB$7)/(1-$AB$7))*TAN(BE21/2)</f>
        <v>-1.960103604932586</v>
      </c>
      <c r="BE21" s="1">
        <f t="shared" ref="BE21:BK22" si="26">$BL21+$AB$7*SIN(BF21)</f>
        <v>4.2040034964480668</v>
      </c>
      <c r="BF21" s="1">
        <f t="shared" si="26"/>
        <v>4.204003508283999</v>
      </c>
      <c r="BG21" s="1">
        <f t="shared" si="26"/>
        <v>4.204003334914078</v>
      </c>
      <c r="BH21" s="1">
        <f t="shared" si="26"/>
        <v>4.2040058744008979</v>
      </c>
      <c r="BI21" s="1">
        <f t="shared" si="26"/>
        <v>4.2039686776788026</v>
      </c>
      <c r="BJ21" s="1">
        <f t="shared" si="26"/>
        <v>4.2045137590599717</v>
      </c>
      <c r="BK21" s="1">
        <f t="shared" si="26"/>
        <v>4.1965786980846023</v>
      </c>
      <c r="BL21" s="1">
        <f>RADIANS($AB$9)+$AB$18*(AW21-AB$15)</f>
        <v>4.3265174698657001</v>
      </c>
    </row>
    <row r="22" spans="1:64" ht="12.95" customHeight="1">
      <c r="A22" s="240" t="s">
        <v>345</v>
      </c>
      <c r="B22" s="102" t="s">
        <v>126</v>
      </c>
      <c r="C22" s="101">
        <v>45095.387000000002</v>
      </c>
      <c r="D22" s="101" t="s">
        <v>346</v>
      </c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J22" s="1">
        <f>+G22</f>
        <v>-1.2342259993602056E-2</v>
      </c>
      <c r="Q22" s="271"/>
      <c r="Z22" s="1">
        <f t="shared" si="14"/>
        <v>-21341</v>
      </c>
      <c r="AA22" s="1">
        <f t="shared" si="15"/>
        <v>-1.0424371257839432E-2</v>
      </c>
      <c r="AB22" s="1">
        <f t="shared" si="16"/>
        <v>-6.8411578323737926E-2</v>
      </c>
      <c r="AC22" s="1">
        <f t="shared" si="17"/>
        <v>-1.2342259993602056E-2</v>
      </c>
      <c r="AE22" s="1">
        <f>+(G22-AA22)^2*S22</f>
        <v>0</v>
      </c>
      <c r="AF22" s="1">
        <f>IF(S22&lt;&gt;0,G22-P22,-9999)</f>
        <v>-9999</v>
      </c>
      <c r="AG22" s="2"/>
      <c r="AH22" s="1">
        <f t="shared" si="18"/>
        <v>5.606931833013587E-2</v>
      </c>
      <c r="AI22" s="1">
        <f t="shared" si="19"/>
        <v>0.8670662354810279</v>
      </c>
      <c r="AJ22" s="1">
        <f t="shared" si="20"/>
        <v>0.92335732976007145</v>
      </c>
      <c r="AK22" s="1">
        <f t="shared" si="21"/>
        <v>-4.4710779277129291E-2</v>
      </c>
      <c r="AL22" s="1">
        <f t="shared" si="22"/>
        <v>-2.8171396465024534</v>
      </c>
      <c r="AM22" s="1">
        <f t="shared" si="23"/>
        <v>-6.1100502624780226</v>
      </c>
      <c r="AN22" s="1">
        <f t="shared" si="24"/>
        <v>3.5141854125833842</v>
      </c>
      <c r="AO22" s="1">
        <f t="shared" si="24"/>
        <v>3.5141856967252352</v>
      </c>
      <c r="AP22" s="1">
        <f t="shared" si="24"/>
        <v>3.5141835215310344</v>
      </c>
      <c r="AQ22" s="1">
        <f t="shared" si="24"/>
        <v>3.5142001733659605</v>
      </c>
      <c r="AR22" s="1">
        <f t="shared" si="24"/>
        <v>3.5140727007928216</v>
      </c>
      <c r="AS22" s="1">
        <f t="shared" si="24"/>
        <v>3.5150486865376438</v>
      </c>
      <c r="AT22" s="1">
        <f t="shared" si="24"/>
        <v>3.5075855286093205</v>
      </c>
      <c r="AU22" s="1">
        <f t="shared" si="25"/>
        <v>3.5652413588345375</v>
      </c>
      <c r="AW22" s="1">
        <v>-15000</v>
      </c>
      <c r="AX22" s="1">
        <f>AB$3+AB$4*AW22+AB$5*AW22^2+AZ22</f>
        <v>2.8940540168121413E-2</v>
      </c>
      <c r="AY22" s="1">
        <f>AB$3+AB$4*AW22+AB$5*AW22^2</f>
        <v>-2.106464867894757E-2</v>
      </c>
      <c r="AZ22" s="1">
        <f>$AB$6*($AB$11/BA22*BB22+$AB$12)</f>
        <v>5.0005188847068983E-2</v>
      </c>
      <c r="BA22" s="1">
        <f>1+$AB$7*COS(BC22)</f>
        <v>0.94318822043800099</v>
      </c>
      <c r="BB22" s="1">
        <f>SIN(BC22+RADIANS($AB$9))</f>
        <v>0.90677511869014882</v>
      </c>
      <c r="BC22" s="1">
        <f>2*ATAN(BD22)</f>
        <v>-1.9878530255834823</v>
      </c>
      <c r="BD22" s="1">
        <f>SQRT((1+$AB$7)/(1-$AB$7))*TAN(BE22/2)</f>
        <v>-1.5367975757500392</v>
      </c>
      <c r="BE22" s="1">
        <f t="shared" si="26"/>
        <v>4.4277917061784775</v>
      </c>
      <c r="BF22" s="1">
        <f t="shared" si="26"/>
        <v>4.4277917065814165</v>
      </c>
      <c r="BG22" s="1">
        <f t="shared" si="26"/>
        <v>4.4277916963489661</v>
      </c>
      <c r="BH22" s="1">
        <f t="shared" si="26"/>
        <v>4.4277919561977095</v>
      </c>
      <c r="BI22" s="1">
        <f t="shared" si="26"/>
        <v>4.4277853575203512</v>
      </c>
      <c r="BJ22" s="1">
        <f t="shared" si="26"/>
        <v>4.4279529724518349</v>
      </c>
      <c r="BK22" s="1">
        <f t="shared" si="26"/>
        <v>4.4237246792725085</v>
      </c>
      <c r="BL22" s="1">
        <f>RADIANS($AB$9)+$AB$18*(AW22-AB$15)</f>
        <v>4.5624014125524885</v>
      </c>
    </row>
    <row r="23" spans="1:64" ht="12.95" customHeight="1">
      <c r="A23" s="4" t="s">
        <v>127</v>
      </c>
      <c r="B23" s="102"/>
      <c r="C23" s="101">
        <f>C$4</f>
        <v>45116.381000000001</v>
      </c>
      <c r="D23" s="101"/>
      <c r="E23" s="1">
        <f t="shared" si="11"/>
        <v>-21280.528923901049</v>
      </c>
      <c r="F23" s="226">
        <f t="shared" si="12"/>
        <v>-21280.5</v>
      </c>
      <c r="G23" s="1">
        <f t="shared" si="13"/>
        <v>-1.0035729996161535E-2</v>
      </c>
      <c r="I23" s="1">
        <f>+G23</f>
        <v>-1.0035729996161535E-2</v>
      </c>
      <c r="O23" s="1">
        <f t="shared" ref="O23:O54" ca="1" si="27">+C$11+C$12*$F23</f>
        <v>-0.13169229060177781</v>
      </c>
      <c r="P23" s="1">
        <f t="shared" ref="P23:P54" si="28">+D$11+D$12*F23+D$13*F23^2</f>
        <v>-6.6007765486076286E-2</v>
      </c>
      <c r="Q23" s="271">
        <f t="shared" ref="Q23:Q54" si="29">+C23-15018.5</f>
        <v>30097.881000000001</v>
      </c>
      <c r="S23" s="2">
        <v>0.1</v>
      </c>
      <c r="Y23" s="1">
        <f>AB23</f>
        <v>-6.6270521969991808E-2</v>
      </c>
      <c r="Z23" s="1">
        <f t="shared" si="14"/>
        <v>-21280.5</v>
      </c>
      <c r="AA23" s="1">
        <f t="shared" si="15"/>
        <v>-9.7729735122460137E-3</v>
      </c>
      <c r="AB23" s="1">
        <f t="shared" si="16"/>
        <v>-6.6270521969991808E-2</v>
      </c>
      <c r="AC23" s="1">
        <f t="shared" si="17"/>
        <v>5.5972035489914751E-2</v>
      </c>
      <c r="AG23" s="2"/>
      <c r="AH23" s="1">
        <f t="shared" si="18"/>
        <v>5.6234791973830273E-2</v>
      </c>
      <c r="AI23" s="1">
        <f t="shared" si="19"/>
        <v>0.86739944469655783</v>
      </c>
      <c r="AJ23" s="1">
        <f t="shared" si="20"/>
        <v>0.92616256694391819</v>
      </c>
      <c r="AK23" s="1">
        <f t="shared" si="21"/>
        <v>-4.5689520307970889E-2</v>
      </c>
      <c r="AL23" s="1">
        <f t="shared" si="22"/>
        <v>-2.8097678190180568</v>
      </c>
      <c r="AM23" s="1">
        <f t="shared" si="23"/>
        <v>-5.9718705209231402</v>
      </c>
      <c r="AN23" s="1">
        <f t="shared" si="24"/>
        <v>3.5226018016536425</v>
      </c>
      <c r="AO23" s="1">
        <f t="shared" si="24"/>
        <v>3.5226020859262275</v>
      </c>
      <c r="AP23" s="1">
        <f t="shared" si="24"/>
        <v>3.5225999024714323</v>
      </c>
      <c r="AQ23" s="1">
        <f t="shared" si="24"/>
        <v>3.5226166733069642</v>
      </c>
      <c r="AR23" s="1">
        <f t="shared" si="24"/>
        <v>3.5224878615660797</v>
      </c>
      <c r="AS23" s="1">
        <f t="shared" si="24"/>
        <v>3.523477396482964</v>
      </c>
      <c r="AT23" s="1">
        <f t="shared" si="24"/>
        <v>3.515885755790316</v>
      </c>
      <c r="AU23" s="1">
        <f t="shared" si="25"/>
        <v>3.574755344522905</v>
      </c>
    </row>
    <row r="24" spans="1:64" ht="12.95" customHeight="1">
      <c r="A24" s="241" t="s">
        <v>128</v>
      </c>
      <c r="B24" s="102"/>
      <c r="C24" s="101">
        <v>46560.850100000003</v>
      </c>
      <c r="D24" s="101" t="s">
        <v>82</v>
      </c>
      <c r="E24" s="1">
        <f t="shared" si="11"/>
        <v>-17117.435523414188</v>
      </c>
      <c r="F24" s="226">
        <f t="shared" si="12"/>
        <v>-17117.5</v>
      </c>
      <c r="G24" s="1">
        <f t="shared" si="13"/>
        <v>2.237145000253804E-2</v>
      </c>
      <c r="J24" s="1">
        <f>+G24</f>
        <v>2.237145000253804E-2</v>
      </c>
      <c r="O24" s="1">
        <f t="shared" ca="1" si="27"/>
        <v>-0.10442006771656488</v>
      </c>
      <c r="P24" s="1">
        <f t="shared" si="28"/>
        <v>-3.4999872621872416E-2</v>
      </c>
      <c r="Q24" s="271">
        <f t="shared" si="29"/>
        <v>31542.350100000003</v>
      </c>
      <c r="S24" s="2">
        <v>1</v>
      </c>
      <c r="X24" s="1">
        <f>AB24</f>
        <v>-3.5148735099744255E-2</v>
      </c>
      <c r="Z24" s="1">
        <f t="shared" si="14"/>
        <v>-17117.5</v>
      </c>
      <c r="AA24" s="1">
        <f t="shared" si="15"/>
        <v>2.2520312480409879E-2</v>
      </c>
      <c r="AB24" s="1">
        <f t="shared" si="16"/>
        <v>-3.5148735099744255E-2</v>
      </c>
      <c r="AC24" s="1">
        <f t="shared" si="17"/>
        <v>5.7371322624410456E-2</v>
      </c>
      <c r="AE24" s="1">
        <f t="shared" ref="AE24:AE62" si="30">+(G24-AA24)^2*S24</f>
        <v>2.2160037318143735E-8</v>
      </c>
      <c r="AG24" s="2"/>
      <c r="AH24" s="1">
        <f t="shared" si="18"/>
        <v>5.7520185102282295E-2</v>
      </c>
      <c r="AI24" s="1">
        <f t="shared" si="19"/>
        <v>0.90850687469119806</v>
      </c>
      <c r="AJ24" s="1">
        <f t="shared" si="20"/>
        <v>0.98999153507200099</v>
      </c>
      <c r="AK24" s="1">
        <f t="shared" si="21"/>
        <v>-0.10629885960809539</v>
      </c>
      <c r="AL24" s="1">
        <f t="shared" si="22"/>
        <v>-2.2814787562133141</v>
      </c>
      <c r="AM24" s="1">
        <f t="shared" si="23"/>
        <v>-2.1801218780902278</v>
      </c>
      <c r="AN24" s="1">
        <f t="shared" si="24"/>
        <v>4.1135644724713458</v>
      </c>
      <c r="AO24" s="1">
        <f t="shared" si="24"/>
        <v>4.1135645004897139</v>
      </c>
      <c r="AP24" s="1">
        <f t="shared" si="24"/>
        <v>4.1135641460769818</v>
      </c>
      <c r="AQ24" s="1">
        <f t="shared" si="24"/>
        <v>4.1135686291634048</v>
      </c>
      <c r="AR24" s="1">
        <f t="shared" si="24"/>
        <v>4.1135119232579536</v>
      </c>
      <c r="AS24" s="1">
        <f t="shared" si="24"/>
        <v>4.1142295355094296</v>
      </c>
      <c r="AT24" s="1">
        <f t="shared" si="24"/>
        <v>4.1052030444804188</v>
      </c>
      <c r="AU24" s="1">
        <f t="shared" si="25"/>
        <v>4.2294119134596384</v>
      </c>
      <c r="AW24" s="1">
        <v>-14500</v>
      </c>
      <c r="AX24" s="1">
        <f t="shared" ref="AX24:AX62" si="31">AB$3+AB$4*AW24+AB$5*AW24^2+AZ24</f>
        <v>2.9457428922477814E-2</v>
      </c>
      <c r="AY24" s="1">
        <f t="shared" ref="AY24:AY62" si="32">AB$3+AB$4*AW24+AB$5*AW24^2</f>
        <v>-1.7954924937750343E-2</v>
      </c>
      <c r="AZ24" s="1">
        <f t="shared" ref="AZ24:AZ62" si="33">$AB$6*($AB$11/BA24*BB24+$AB$12)</f>
        <v>4.7412353860228157E-2</v>
      </c>
      <c r="BA24" s="1">
        <f t="shared" ref="BA24:BA62" si="34">1+$AB$7*COS(BC24)</f>
        <v>0.95266346517606904</v>
      </c>
      <c r="BB24" s="1">
        <f t="shared" ref="BB24:BB62" si="35">SIN(BC24+RADIANS($AB$9))</f>
        <v>0.87371465363956413</v>
      </c>
      <c r="BC24" s="1">
        <f t="shared" ref="BC24:BC62" si="36">2*ATAN(BD24)</f>
        <v>-1.9150690495868041</v>
      </c>
      <c r="BD24" s="1">
        <f t="shared" ref="BD24:BD62" si="37">SQRT((1+$AB$7)/(1-$AB$7))*TAN(BE24/2)</f>
        <v>-1.4208882290416136</v>
      </c>
      <c r="BE24" s="1">
        <f t="shared" ref="BE24:BK33" si="38">$BL24+$AB$7*SIN(BF24)</f>
        <v>4.5038176143834283</v>
      </c>
      <c r="BF24" s="1">
        <f t="shared" si="38"/>
        <v>4.5038176144408002</v>
      </c>
      <c r="BG24" s="1">
        <f t="shared" si="38"/>
        <v>4.5038176124652383</v>
      </c>
      <c r="BH24" s="1">
        <f t="shared" si="38"/>
        <v>4.5038176804923991</v>
      </c>
      <c r="BI24" s="1">
        <f t="shared" si="38"/>
        <v>4.5038153380348893</v>
      </c>
      <c r="BJ24" s="1">
        <f t="shared" si="38"/>
        <v>4.5038960134987924</v>
      </c>
      <c r="BK24" s="1">
        <f t="shared" si="38"/>
        <v>4.5011349910941743</v>
      </c>
      <c r="BL24" s="1">
        <f t="shared" ref="BL24:BL62" si="39">RADIANS($AB$9)+$AB$18*(AW24-AB$15)</f>
        <v>4.6410293934480844</v>
      </c>
    </row>
    <row r="25" spans="1:64" ht="12.95" customHeight="1">
      <c r="A25" s="241" t="s">
        <v>124</v>
      </c>
      <c r="B25" s="102"/>
      <c r="C25" s="101">
        <v>46924.479899999998</v>
      </c>
      <c r="D25" s="101" t="s">
        <v>82</v>
      </c>
      <c r="E25" s="1">
        <f t="shared" si="11"/>
        <v>-16069.420844110675</v>
      </c>
      <c r="F25" s="226">
        <f t="shared" si="12"/>
        <v>-16069.5</v>
      </c>
      <c r="G25" s="1">
        <f t="shared" si="13"/>
        <v>2.7464730002975557E-2</v>
      </c>
      <c r="J25" s="1">
        <f>+G25</f>
        <v>2.7464730002975557E-2</v>
      </c>
      <c r="O25" s="1">
        <f t="shared" ca="1" si="27"/>
        <v>-9.7554516531433211E-2</v>
      </c>
      <c r="P25" s="1">
        <f t="shared" si="28"/>
        <v>-2.7948195091613059E-2</v>
      </c>
      <c r="Q25" s="271">
        <f t="shared" si="29"/>
        <v>31905.979899999998</v>
      </c>
      <c r="S25" s="2">
        <v>1</v>
      </c>
      <c r="X25" s="1">
        <f>AB25</f>
        <v>-2.704182052107669E-2</v>
      </c>
      <c r="Z25" s="1">
        <f t="shared" si="14"/>
        <v>-16069.5</v>
      </c>
      <c r="AA25" s="1">
        <f t="shared" si="15"/>
        <v>2.6558355432439187E-2</v>
      </c>
      <c r="AB25" s="1">
        <f t="shared" si="16"/>
        <v>-2.704182052107669E-2</v>
      </c>
      <c r="AC25" s="1">
        <f t="shared" si="17"/>
        <v>5.5412925094588616E-2</v>
      </c>
      <c r="AE25" s="1">
        <f t="shared" si="30"/>
        <v>8.2151486211498844E-7</v>
      </c>
      <c r="AF25" s="1">
        <f t="shared" ref="AF25:AF66" si="40">IF(S25&lt;&gt;0,G25-P25,-9999)</f>
        <v>5.5412925094588616E-2</v>
      </c>
      <c r="AG25" s="2"/>
      <c r="AH25" s="1">
        <f t="shared" si="18"/>
        <v>5.4506550524052247E-2</v>
      </c>
      <c r="AI25" s="1">
        <f t="shared" si="19"/>
        <v>0.92453894188482832</v>
      </c>
      <c r="AJ25" s="1">
        <f t="shared" si="20"/>
        <v>0.95989472005072063</v>
      </c>
      <c r="AK25" s="1">
        <f t="shared" si="21"/>
        <v>-0.11822042226659651</v>
      </c>
      <c r="AL25" s="1">
        <f t="shared" si="22"/>
        <v>-2.1389083562024638</v>
      </c>
      <c r="AM25" s="1">
        <f t="shared" si="23"/>
        <v>-1.8246627623065961</v>
      </c>
      <c r="AN25" s="1">
        <f t="shared" si="24"/>
        <v>4.2676104353783089</v>
      </c>
      <c r="AO25" s="1">
        <f t="shared" si="24"/>
        <v>4.2676104410199125</v>
      </c>
      <c r="AP25" s="1">
        <f t="shared" si="24"/>
        <v>4.2676103475296037</v>
      </c>
      <c r="AQ25" s="1">
        <f t="shared" si="24"/>
        <v>4.2676118968143726</v>
      </c>
      <c r="AR25" s="1">
        <f t="shared" si="24"/>
        <v>4.2675862233238595</v>
      </c>
      <c r="AS25" s="1">
        <f t="shared" si="24"/>
        <v>4.2680118421606057</v>
      </c>
      <c r="AT25" s="1">
        <f t="shared" si="24"/>
        <v>4.261004228134702</v>
      </c>
      <c r="AU25" s="1">
        <f t="shared" si="25"/>
        <v>4.394216161416808</v>
      </c>
      <c r="AW25" s="1">
        <v>-13500</v>
      </c>
      <c r="AX25" s="1">
        <f t="shared" si="31"/>
        <v>2.9377521725323253E-2</v>
      </c>
      <c r="AY25" s="1">
        <f t="shared" si="32"/>
        <v>-1.1942659087194451E-2</v>
      </c>
      <c r="AZ25" s="1">
        <f t="shared" si="33"/>
        <v>4.1320180812517704E-2</v>
      </c>
      <c r="BA25" s="1">
        <f t="shared" si="34"/>
        <v>0.97294412135654318</v>
      </c>
      <c r="BB25" s="1">
        <f t="shared" si="35"/>
        <v>0.79112210987210507</v>
      </c>
      <c r="BC25" s="1">
        <f t="shared" si="36"/>
        <v>-1.7649232607959455</v>
      </c>
      <c r="BD25" s="1">
        <f t="shared" si="37"/>
        <v>-1.2157459464467875</v>
      </c>
      <c r="BE25" s="1">
        <f t="shared" si="38"/>
        <v>4.6582395803797043</v>
      </c>
      <c r="BF25" s="1">
        <f t="shared" si="38"/>
        <v>4.6582395803796963</v>
      </c>
      <c r="BG25" s="1">
        <f t="shared" si="38"/>
        <v>4.6582395803807355</v>
      </c>
      <c r="BH25" s="1">
        <f t="shared" si="38"/>
        <v>4.6582395802438414</v>
      </c>
      <c r="BI25" s="1">
        <f t="shared" si="38"/>
        <v>4.6582395982780413</v>
      </c>
      <c r="BJ25" s="1">
        <f t="shared" si="38"/>
        <v>4.6582372225370481</v>
      </c>
      <c r="BK25" s="1">
        <f t="shared" si="38"/>
        <v>4.658551093392588</v>
      </c>
      <c r="BL25" s="1">
        <f t="shared" si="39"/>
        <v>4.798285355239277</v>
      </c>
    </row>
    <row r="26" spans="1:64" ht="12.95" customHeight="1">
      <c r="A26" s="241" t="s">
        <v>124</v>
      </c>
      <c r="B26" s="102"/>
      <c r="C26" s="101">
        <v>46939.399799999999</v>
      </c>
      <c r="D26" s="101" t="s">
        <v>82</v>
      </c>
      <c r="E26" s="1">
        <f t="shared" si="11"/>
        <v>-16026.420313863315</v>
      </c>
      <c r="F26" s="226">
        <f t="shared" si="12"/>
        <v>-16026.5</v>
      </c>
      <c r="G26" s="1">
        <f t="shared" si="13"/>
        <v>2.7648710005450994E-2</v>
      </c>
      <c r="J26" s="1">
        <f>+G26</f>
        <v>2.7648710005450994E-2</v>
      </c>
      <c r="O26" s="1">
        <f t="shared" ca="1" si="27"/>
        <v>-9.7272819297692131E-2</v>
      </c>
      <c r="P26" s="1">
        <f t="shared" si="28"/>
        <v>-2.7665340669070844E-2</v>
      </c>
      <c r="Q26" s="271">
        <f t="shared" si="29"/>
        <v>31920.899799999999</v>
      </c>
      <c r="S26" s="2">
        <v>1</v>
      </c>
      <c r="X26" s="1">
        <f>AB26</f>
        <v>-2.6704595297436906E-2</v>
      </c>
      <c r="Z26" s="1">
        <f t="shared" si="14"/>
        <v>-16026.5</v>
      </c>
      <c r="AA26" s="1">
        <f t="shared" si="15"/>
        <v>2.6687964633817056E-2</v>
      </c>
      <c r="AB26" s="1">
        <f t="shared" si="16"/>
        <v>-2.6704595297436906E-2</v>
      </c>
      <c r="AC26" s="1">
        <f t="shared" si="17"/>
        <v>5.5314050674521838E-2</v>
      </c>
      <c r="AE26" s="1">
        <f t="shared" si="30"/>
        <v>9.2303166911603334E-7</v>
      </c>
      <c r="AF26" s="1">
        <f t="shared" si="40"/>
        <v>5.5314050674521838E-2</v>
      </c>
      <c r="AG26" s="2"/>
      <c r="AH26" s="1">
        <f t="shared" si="18"/>
        <v>5.43533053028879E-2</v>
      </c>
      <c r="AI26" s="1">
        <f t="shared" si="19"/>
        <v>0.92524479484461608</v>
      </c>
      <c r="AJ26" s="1">
        <f t="shared" si="20"/>
        <v>0.95820691689467519</v>
      </c>
      <c r="AK26" s="1">
        <f t="shared" si="21"/>
        <v>-0.11866801942785665</v>
      </c>
      <c r="AL26" s="1">
        <f t="shared" si="22"/>
        <v>-2.1329490036416328</v>
      </c>
      <c r="AM26" s="1">
        <f t="shared" si="23"/>
        <v>-1.8118322891951875</v>
      </c>
      <c r="AN26" s="1">
        <f t="shared" si="24"/>
        <v>4.2739900477699662</v>
      </c>
      <c r="AO26" s="1">
        <f t="shared" si="24"/>
        <v>4.2739900529687498</v>
      </c>
      <c r="AP26" s="1">
        <f t="shared" si="24"/>
        <v>4.2739899656461144</v>
      </c>
      <c r="AQ26" s="1">
        <f t="shared" si="24"/>
        <v>4.2739914323842312</v>
      </c>
      <c r="AR26" s="1">
        <f t="shared" si="24"/>
        <v>4.2739667965317443</v>
      </c>
      <c r="AS26" s="1">
        <f t="shared" si="24"/>
        <v>4.2743807609195512</v>
      </c>
      <c r="AT26" s="1">
        <f t="shared" si="24"/>
        <v>4.2674725988868136</v>
      </c>
      <c r="AU26" s="1">
        <f t="shared" si="25"/>
        <v>4.4009781677738298</v>
      </c>
      <c r="AW26" s="1">
        <v>-12000</v>
      </c>
      <c r="AX26" s="1">
        <f t="shared" si="31"/>
        <v>2.6619210921561099E-2</v>
      </c>
      <c r="AY26" s="1">
        <f t="shared" si="32"/>
        <v>-3.4422143909569707E-3</v>
      </c>
      <c r="AZ26" s="1">
        <f t="shared" si="33"/>
        <v>3.006142531251807E-2</v>
      </c>
      <c r="BA26" s="1">
        <f t="shared" si="34"/>
        <v>1.006133075369364</v>
      </c>
      <c r="BB26" s="1">
        <f t="shared" si="35"/>
        <v>0.62471875899438523</v>
      </c>
      <c r="BC26" s="1">
        <f t="shared" si="36"/>
        <v>-1.5270532044484668</v>
      </c>
      <c r="BD26" s="1">
        <f t="shared" si="37"/>
        <v>-0.95718644978116407</v>
      </c>
      <c r="BE26" s="1">
        <f t="shared" si="38"/>
        <v>4.8962827115864656</v>
      </c>
      <c r="BF26" s="1">
        <f t="shared" si="38"/>
        <v>4.896282711639417</v>
      </c>
      <c r="BG26" s="1">
        <f t="shared" si="38"/>
        <v>4.8962827137041067</v>
      </c>
      <c r="BH26" s="1">
        <f t="shared" si="38"/>
        <v>4.896282794210669</v>
      </c>
      <c r="BI26" s="1">
        <f t="shared" si="38"/>
        <v>4.8962859333022291</v>
      </c>
      <c r="BJ26" s="1">
        <f t="shared" si="38"/>
        <v>4.8964082906893358</v>
      </c>
      <c r="BK26" s="1">
        <f t="shared" si="38"/>
        <v>4.9011165103075589</v>
      </c>
      <c r="BL26" s="1">
        <f t="shared" si="39"/>
        <v>5.0341692979260655</v>
      </c>
    </row>
    <row r="27" spans="1:64" ht="12.95" customHeight="1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-13976.920607634993</v>
      </c>
      <c r="F27" s="226">
        <f t="shared" si="12"/>
        <v>-13977</v>
      </c>
      <c r="G27" s="1">
        <f t="shared" si="13"/>
        <v>2.7546780002012383E-2</v>
      </c>
      <c r="O27" s="1">
        <f t="shared" ca="1" si="27"/>
        <v>-8.3846343005776702E-2</v>
      </c>
      <c r="P27" s="1">
        <f t="shared" si="28"/>
        <v>-1.4776052691992014E-2</v>
      </c>
      <c r="Q27" s="271">
        <f t="shared" si="29"/>
        <v>32632.014999999999</v>
      </c>
      <c r="S27" s="2">
        <v>0.1</v>
      </c>
      <c r="W27" s="1">
        <f>AB27</f>
        <v>-1.6827622653869181E-2</v>
      </c>
      <c r="Z27" s="1">
        <f t="shared" si="14"/>
        <v>-13977</v>
      </c>
      <c r="AA27" s="1">
        <f t="shared" si="15"/>
        <v>2.9598349963889551E-2</v>
      </c>
      <c r="AB27" s="1">
        <f t="shared" si="16"/>
        <v>-1.6827622653869181E-2</v>
      </c>
      <c r="AC27" s="1">
        <f t="shared" si="17"/>
        <v>4.23228326940044E-2</v>
      </c>
      <c r="AE27" s="1">
        <f t="shared" si="30"/>
        <v>4.2089393084766835E-7</v>
      </c>
      <c r="AF27" s="1">
        <f t="shared" si="40"/>
        <v>4.23228326940044E-2</v>
      </c>
      <c r="AG27" s="2"/>
      <c r="AH27" s="1">
        <f t="shared" si="18"/>
        <v>4.4374402655881565E-2</v>
      </c>
      <c r="AI27" s="1">
        <f t="shared" si="19"/>
        <v>0.96305895129468655</v>
      </c>
      <c r="AJ27" s="1">
        <f t="shared" si="20"/>
        <v>0.83330021211190308</v>
      </c>
      <c r="AK27" s="1">
        <f t="shared" si="21"/>
        <v>-0.13529892258737822</v>
      </c>
      <c r="AL27" s="1">
        <f t="shared" si="22"/>
        <v>-1.8373327638965518</v>
      </c>
      <c r="AM27" s="1">
        <f t="shared" si="23"/>
        <v>-1.3096363921872938</v>
      </c>
      <c r="AN27" s="1">
        <f t="shared" si="24"/>
        <v>4.5841741380819396</v>
      </c>
      <c r="AO27" s="1">
        <f t="shared" si="24"/>
        <v>4.5841741380841068</v>
      </c>
      <c r="AP27" s="1">
        <f t="shared" si="24"/>
        <v>4.5841741379632595</v>
      </c>
      <c r="AQ27" s="1">
        <f t="shared" si="24"/>
        <v>4.5841741447020645</v>
      </c>
      <c r="AR27" s="1">
        <f t="shared" si="24"/>
        <v>4.5841737689273998</v>
      </c>
      <c r="AS27" s="1">
        <f t="shared" si="24"/>
        <v>4.5841947248490991</v>
      </c>
      <c r="AT27" s="1">
        <f t="shared" si="24"/>
        <v>4.5830312263888793</v>
      </c>
      <c r="AU27" s="1">
        <f t="shared" si="25"/>
        <v>4.7232742614648782</v>
      </c>
      <c r="AW27" s="1">
        <v>-11000</v>
      </c>
      <c r="AX27" s="1">
        <f t="shared" si="31"/>
        <v>2.3196392466976905E-2</v>
      </c>
      <c r="AY27" s="1">
        <f t="shared" si="32"/>
        <v>1.8794460201371072E-3</v>
      </c>
      <c r="AZ27" s="1">
        <f t="shared" si="33"/>
        <v>2.1316946446839798E-2</v>
      </c>
      <c r="BA27" s="1">
        <f t="shared" si="34"/>
        <v>1.029451273512149</v>
      </c>
      <c r="BB27" s="1">
        <f t="shared" si="35"/>
        <v>0.48551352357503269</v>
      </c>
      <c r="BC27" s="1">
        <f t="shared" si="36"/>
        <v>-1.3592323698952187</v>
      </c>
      <c r="BD27" s="1">
        <f t="shared" si="37"/>
        <v>-0.80802676761325887</v>
      </c>
      <c r="BE27" s="1">
        <f t="shared" si="38"/>
        <v>5.0595405210885254</v>
      </c>
      <c r="BF27" s="1">
        <f t="shared" si="38"/>
        <v>5.0595405228552535</v>
      </c>
      <c r="BG27" s="1">
        <f t="shared" si="38"/>
        <v>5.0595405598808441</v>
      </c>
      <c r="BH27" s="1">
        <f t="shared" si="38"/>
        <v>5.0595413358309207</v>
      </c>
      <c r="BI27" s="1">
        <f t="shared" si="38"/>
        <v>5.0595575971336118</v>
      </c>
      <c r="BJ27" s="1">
        <f t="shared" si="38"/>
        <v>5.0598982113467912</v>
      </c>
      <c r="BK27" s="1">
        <f t="shared" si="38"/>
        <v>5.0669606718188929</v>
      </c>
      <c r="BL27" s="1">
        <f t="shared" si="39"/>
        <v>5.1914252597172581</v>
      </c>
    </row>
    <row r="28" spans="1:64" ht="12.95" customHeight="1">
      <c r="A28" s="4" t="s">
        <v>130</v>
      </c>
      <c r="B28" s="102"/>
      <c r="C28" s="101">
        <v>47952.680999999997</v>
      </c>
      <c r="D28" s="101"/>
      <c r="E28" s="1">
        <f t="shared" si="11"/>
        <v>-13106.050278562878</v>
      </c>
      <c r="F28" s="226">
        <f t="shared" si="12"/>
        <v>-13106</v>
      </c>
      <c r="G28" s="1">
        <f t="shared" si="13"/>
        <v>-1.7445160003262572E-2</v>
      </c>
      <c r="I28" s="1">
        <f>+G28</f>
        <v>-1.7445160003262572E-2</v>
      </c>
      <c r="O28" s="1">
        <f t="shared" ca="1" si="27"/>
        <v>-7.8140336247904868E-2</v>
      </c>
      <c r="P28" s="1">
        <f t="shared" si="28"/>
        <v>-9.6496874159050783E-3</v>
      </c>
      <c r="Q28" s="271">
        <f t="shared" si="29"/>
        <v>32934.180999999997</v>
      </c>
      <c r="S28" s="2">
        <v>0.1</v>
      </c>
      <c r="W28" s="1">
        <f>AB28</f>
        <v>-5.6044699872958306E-2</v>
      </c>
      <c r="Z28" s="1">
        <f t="shared" si="14"/>
        <v>-13106</v>
      </c>
      <c r="AA28" s="1">
        <f t="shared" si="15"/>
        <v>2.8949852453790656E-2</v>
      </c>
      <c r="AB28" s="1">
        <f t="shared" si="16"/>
        <v>-5.6044699872958306E-2</v>
      </c>
      <c r="AC28" s="1">
        <f t="shared" si="17"/>
        <v>-7.7954725873574937E-3</v>
      </c>
      <c r="AE28" s="1">
        <f t="shared" si="30"/>
        <v>2.1524971808901245E-4</v>
      </c>
      <c r="AF28" s="1">
        <f t="shared" si="40"/>
        <v>-7.7954725873574937E-3</v>
      </c>
      <c r="AG28" s="2"/>
      <c r="AH28" s="1">
        <f t="shared" si="18"/>
        <v>3.8599539869695734E-2</v>
      </c>
      <c r="AI28" s="1">
        <f t="shared" si="19"/>
        <v>0.98137670247760334</v>
      </c>
      <c r="AJ28" s="1">
        <f t="shared" si="20"/>
        <v>0.75239663390965827</v>
      </c>
      <c r="AK28" s="1">
        <f t="shared" si="21"/>
        <v>-0.13900939652464506</v>
      </c>
      <c r="AL28" s="1">
        <f t="shared" si="22"/>
        <v>-1.7039748273456696</v>
      </c>
      <c r="AM28" s="1">
        <f t="shared" si="23"/>
        <v>-1.1429057720790707</v>
      </c>
      <c r="AN28" s="1">
        <f t="shared" si="24"/>
        <v>4.719996918951618</v>
      </c>
      <c r="AO28" s="1">
        <f t="shared" si="24"/>
        <v>4.719996918951618</v>
      </c>
      <c r="AP28" s="1">
        <f t="shared" si="24"/>
        <v>4.7199969189516198</v>
      </c>
      <c r="AQ28" s="1">
        <f t="shared" si="24"/>
        <v>4.7199969189536581</v>
      </c>
      <c r="AR28" s="1">
        <f t="shared" si="24"/>
        <v>4.7199969208637036</v>
      </c>
      <c r="AS28" s="1">
        <f t="shared" si="24"/>
        <v>4.7199987107382801</v>
      </c>
      <c r="AT28" s="1">
        <f t="shared" si="24"/>
        <v>4.721523098305962</v>
      </c>
      <c r="AU28" s="1">
        <f t="shared" si="25"/>
        <v>4.8602442041850065</v>
      </c>
      <c r="AW28" s="1">
        <v>-10500</v>
      </c>
      <c r="AX28" s="1">
        <f t="shared" si="31"/>
        <v>2.1073002199656604E-2</v>
      </c>
      <c r="AY28" s="1">
        <f t="shared" si="32"/>
        <v>4.4366854097648723E-3</v>
      </c>
      <c r="AZ28" s="1">
        <f t="shared" si="33"/>
        <v>1.663631678989173E-2</v>
      </c>
      <c r="BA28" s="1">
        <f t="shared" si="34"/>
        <v>1.0412324344748156</v>
      </c>
      <c r="BB28" s="1">
        <f t="shared" si="35"/>
        <v>0.40786656476057059</v>
      </c>
      <c r="BC28" s="1">
        <f t="shared" si="36"/>
        <v>-1.2723981112037273</v>
      </c>
      <c r="BD28" s="1">
        <f t="shared" si="37"/>
        <v>-0.7386524853214298</v>
      </c>
      <c r="BE28" s="1">
        <f t="shared" si="38"/>
        <v>5.1425807895599478</v>
      </c>
      <c r="BF28" s="1">
        <f t="shared" si="38"/>
        <v>5.1425807950730906</v>
      </c>
      <c r="BG28" s="1">
        <f t="shared" si="38"/>
        <v>5.1425808893291221</v>
      </c>
      <c r="BH28" s="1">
        <f t="shared" si="38"/>
        <v>5.1425825007841617</v>
      </c>
      <c r="BI28" s="1">
        <f t="shared" si="38"/>
        <v>5.142610050266101</v>
      </c>
      <c r="BJ28" s="1">
        <f t="shared" si="38"/>
        <v>5.1430807814456614</v>
      </c>
      <c r="BK28" s="1">
        <f t="shared" si="38"/>
        <v>5.1510508851405064</v>
      </c>
      <c r="BL28" s="1">
        <f t="shared" si="39"/>
        <v>5.270053240612854</v>
      </c>
    </row>
    <row r="29" spans="1:64" ht="12.95" customHeight="1">
      <c r="A29" s="4" t="s">
        <v>131</v>
      </c>
      <c r="B29" s="102"/>
      <c r="C29" s="101">
        <v>48012.561000000002</v>
      </c>
      <c r="D29" s="101"/>
      <c r="E29" s="1">
        <f t="shared" si="11"/>
        <v>-12933.470586258507</v>
      </c>
      <c r="F29" s="226">
        <f t="shared" si="12"/>
        <v>-12933.5</v>
      </c>
      <c r="G29" s="1">
        <f t="shared" si="13"/>
        <v>1.0205690006841905E-2</v>
      </c>
      <c r="I29" s="1">
        <f>+G29</f>
        <v>1.0205690006841905E-2</v>
      </c>
      <c r="O29" s="1">
        <f t="shared" ca="1" si="27"/>
        <v>-7.7010271763710961E-2</v>
      </c>
      <c r="P29" s="1">
        <f t="shared" si="28"/>
        <v>-8.6592822094444244E-3</v>
      </c>
      <c r="Q29" s="271">
        <f t="shared" si="29"/>
        <v>32994.061000000002</v>
      </c>
      <c r="S29" s="2">
        <v>0.1</v>
      </c>
      <c r="W29" s="1">
        <f>AB29</f>
        <v>-2.7147919063201922E-2</v>
      </c>
      <c r="Z29" s="1">
        <f t="shared" si="14"/>
        <v>-12933.5</v>
      </c>
      <c r="AA29" s="1">
        <f t="shared" si="15"/>
        <v>2.8694326860599403E-2</v>
      </c>
      <c r="AB29" s="1">
        <f t="shared" si="16"/>
        <v>-2.7147919063201922E-2</v>
      </c>
      <c r="AC29" s="1">
        <f t="shared" si="17"/>
        <v>1.886497221628633E-2</v>
      </c>
      <c r="AE29" s="1">
        <f t="shared" si="30"/>
        <v>3.4182969271011996E-5</v>
      </c>
      <c r="AF29" s="1">
        <f t="shared" si="40"/>
        <v>1.886497221628633E-2</v>
      </c>
      <c r="AG29" s="2"/>
      <c r="AH29" s="1">
        <f t="shared" si="18"/>
        <v>3.7353609070043828E-2</v>
      </c>
      <c r="AI29" s="1">
        <f t="shared" si="19"/>
        <v>0.98513894756007347</v>
      </c>
      <c r="AJ29" s="1">
        <f t="shared" si="20"/>
        <v>0.73432643893395155</v>
      </c>
      <c r="AK29" s="1">
        <f t="shared" si="21"/>
        <v>-0.13946178205204271</v>
      </c>
      <c r="AL29" s="1">
        <f t="shared" si="22"/>
        <v>-1.6769557568655891</v>
      </c>
      <c r="AM29" s="1">
        <f t="shared" si="23"/>
        <v>-1.1122215297728806</v>
      </c>
      <c r="AN29" s="1">
        <f t="shared" si="24"/>
        <v>4.7472045056552705</v>
      </c>
      <c r="AO29" s="1">
        <f t="shared" si="24"/>
        <v>4.7472045056552767</v>
      </c>
      <c r="AP29" s="1">
        <f t="shared" si="24"/>
        <v>4.747204505656474</v>
      </c>
      <c r="AQ29" s="1">
        <f t="shared" si="24"/>
        <v>4.7472045059016743</v>
      </c>
      <c r="AR29" s="1">
        <f t="shared" si="24"/>
        <v>4.7472045561276879</v>
      </c>
      <c r="AS29" s="1">
        <f t="shared" si="24"/>
        <v>4.7472148427242375</v>
      </c>
      <c r="AT29" s="1">
        <f t="shared" si="24"/>
        <v>4.7492611943874348</v>
      </c>
      <c r="AU29" s="1">
        <f t="shared" si="25"/>
        <v>4.8873708575939876</v>
      </c>
      <c r="AW29" s="1">
        <v>-10000</v>
      </c>
      <c r="AX29" s="1">
        <f t="shared" si="31"/>
        <v>1.8710880626340222E-2</v>
      </c>
      <c r="AY29" s="1">
        <f t="shared" si="32"/>
        <v>6.9248642554464567E-3</v>
      </c>
      <c r="AZ29" s="1">
        <f t="shared" si="33"/>
        <v>1.1786016370893763E-2</v>
      </c>
      <c r="BA29" s="1">
        <f t="shared" si="34"/>
        <v>1.0529607124524947</v>
      </c>
      <c r="BB29" s="1">
        <f t="shared" si="35"/>
        <v>0.32527023573819674</v>
      </c>
      <c r="BC29" s="1">
        <f t="shared" si="36"/>
        <v>-1.1835793863624382</v>
      </c>
      <c r="BD29" s="1">
        <f t="shared" si="37"/>
        <v>-0.67215077935063194</v>
      </c>
      <c r="BE29" s="1">
        <f t="shared" si="38"/>
        <v>5.2265645921936761</v>
      </c>
      <c r="BF29" s="1">
        <f t="shared" si="38"/>
        <v>5.2265646058513129</v>
      </c>
      <c r="BG29" s="1">
        <f t="shared" si="38"/>
        <v>5.2265648038510975</v>
      </c>
      <c r="BH29" s="1">
        <f t="shared" si="38"/>
        <v>5.2265676743189413</v>
      </c>
      <c r="BI29" s="1">
        <f t="shared" si="38"/>
        <v>5.2266092867946456</v>
      </c>
      <c r="BJ29" s="1">
        <f t="shared" si="38"/>
        <v>5.2272121888512908</v>
      </c>
      <c r="BK29" s="1">
        <f t="shared" si="38"/>
        <v>5.2358764348307396</v>
      </c>
      <c r="BL29" s="1">
        <f t="shared" si="39"/>
        <v>5.3486812215084498</v>
      </c>
    </row>
    <row r="30" spans="1:64" ht="12.95" customHeight="1">
      <c r="A30" s="4" t="s">
        <v>131</v>
      </c>
      <c r="B30" s="102"/>
      <c r="C30" s="101">
        <v>48066.387999999999</v>
      </c>
      <c r="D30" s="101"/>
      <c r="E30" s="1">
        <f t="shared" si="11"/>
        <v>-12778.336199189933</v>
      </c>
      <c r="F30" s="226">
        <f t="shared" si="12"/>
        <v>-12778.5</v>
      </c>
      <c r="G30" s="1">
        <f t="shared" si="13"/>
        <v>5.6833989998267498E-2</v>
      </c>
      <c r="I30" s="1">
        <f>+G30</f>
        <v>5.6833989998267498E-2</v>
      </c>
      <c r="O30" s="1">
        <f t="shared" ca="1" si="27"/>
        <v>-7.5994851502551225E-2</v>
      </c>
      <c r="P30" s="1">
        <f t="shared" si="28"/>
        <v>-7.7763642652184106E-3</v>
      </c>
      <c r="Q30" s="271">
        <f t="shared" si="29"/>
        <v>33047.887999999999</v>
      </c>
      <c r="S30" s="2">
        <v>0.1</v>
      </c>
      <c r="W30" s="1">
        <f>AB30</f>
        <v>2.0627737153822163E-2</v>
      </c>
      <c r="Z30" s="1">
        <f t="shared" si="14"/>
        <v>-12778.5</v>
      </c>
      <c r="AA30" s="1">
        <f t="shared" si="15"/>
        <v>2.8429888579226924E-2</v>
      </c>
      <c r="AB30" s="1">
        <f t="shared" si="16"/>
        <v>2.0627737153822163E-2</v>
      </c>
      <c r="AC30" s="1">
        <f t="shared" si="17"/>
        <v>6.4610354263485908E-2</v>
      </c>
      <c r="AE30" s="1">
        <f t="shared" si="30"/>
        <v>8.0679297742314274E-5</v>
      </c>
      <c r="AF30" s="1">
        <f t="shared" si="40"/>
        <v>6.4610354263485908E-2</v>
      </c>
      <c r="AG30" s="2"/>
      <c r="AH30" s="1">
        <f t="shared" si="18"/>
        <v>3.6206252844445334E-2</v>
      </c>
      <c r="AI30" s="1">
        <f t="shared" si="19"/>
        <v>0.9885536691176523</v>
      </c>
      <c r="AJ30" s="1">
        <f t="shared" si="20"/>
        <v>0.71750815648820732</v>
      </c>
      <c r="AK30" s="1">
        <f t="shared" si="21"/>
        <v>-0.13978347914573283</v>
      </c>
      <c r="AL30" s="1">
        <f t="shared" si="22"/>
        <v>-1.6525001843489502</v>
      </c>
      <c r="AM30" s="1">
        <f t="shared" si="23"/>
        <v>-1.0852332188916411</v>
      </c>
      <c r="AN30" s="1">
        <f t="shared" si="24"/>
        <v>4.7717411452898633</v>
      </c>
      <c r="AO30" s="1">
        <f t="shared" si="24"/>
        <v>4.7717411452899654</v>
      </c>
      <c r="AP30" s="1">
        <f t="shared" si="24"/>
        <v>4.7717411453022462</v>
      </c>
      <c r="AQ30" s="1">
        <f t="shared" si="24"/>
        <v>4.7717411467783979</v>
      </c>
      <c r="AR30" s="1">
        <f t="shared" si="24"/>
        <v>4.771741324214374</v>
      </c>
      <c r="AS30" s="1">
        <f t="shared" si="24"/>
        <v>4.7717626484693483</v>
      </c>
      <c r="AT30" s="1">
        <f t="shared" si="24"/>
        <v>4.7742719764164478</v>
      </c>
      <c r="AU30" s="1">
        <f t="shared" si="25"/>
        <v>4.9117455316716221</v>
      </c>
      <c r="AW30" s="1">
        <v>-9500</v>
      </c>
      <c r="AX30" s="1">
        <f t="shared" si="31"/>
        <v>1.6141375078298482E-2</v>
      </c>
      <c r="AY30" s="1">
        <f t="shared" si="32"/>
        <v>9.3439825571818552E-3</v>
      </c>
      <c r="AZ30" s="1">
        <f t="shared" si="33"/>
        <v>6.7973925211166266E-3</v>
      </c>
      <c r="BA30" s="1">
        <f t="shared" si="34"/>
        <v>1.064519156960573</v>
      </c>
      <c r="BB30" s="1">
        <f t="shared" si="35"/>
        <v>0.23817934598383916</v>
      </c>
      <c r="BC30" s="1">
        <f t="shared" si="36"/>
        <v>-1.0927727123842308</v>
      </c>
      <c r="BD30" s="1">
        <f t="shared" si="37"/>
        <v>-0.60814417778817931</v>
      </c>
      <c r="BE30" s="1">
        <f t="shared" si="38"/>
        <v>5.3114830831107582</v>
      </c>
      <c r="BF30" s="1">
        <f t="shared" si="38"/>
        <v>5.3114831115871581</v>
      </c>
      <c r="BG30" s="1">
        <f t="shared" si="38"/>
        <v>5.3114834716514059</v>
      </c>
      <c r="BH30" s="1">
        <f t="shared" si="38"/>
        <v>5.3114880243967484</v>
      </c>
      <c r="BI30" s="1">
        <f t="shared" si="38"/>
        <v>5.3115455878664513</v>
      </c>
      <c r="BJ30" s="1">
        <f t="shared" si="38"/>
        <v>5.3122729841328384</v>
      </c>
      <c r="BK30" s="1">
        <f t="shared" si="38"/>
        <v>5.3213990250280219</v>
      </c>
      <c r="BL30" s="1">
        <f t="shared" si="39"/>
        <v>5.4273092024040466</v>
      </c>
    </row>
    <row r="31" spans="1:64" ht="12.95" customHeight="1">
      <c r="A31" s="103" t="s">
        <v>132</v>
      </c>
      <c r="B31" s="227" t="s">
        <v>133</v>
      </c>
      <c r="C31" s="104">
        <v>48500.069000000003</v>
      </c>
      <c r="D31" s="104" t="s">
        <v>134</v>
      </c>
      <c r="E31" s="1">
        <f t="shared" si="11"/>
        <v>-11528.427489466369</v>
      </c>
      <c r="F31" s="226">
        <f t="shared" si="12"/>
        <v>-11528.5</v>
      </c>
      <c r="G31" s="1">
        <f t="shared" si="13"/>
        <v>2.5158990007184912E-2</v>
      </c>
      <c r="I31" s="1">
        <f>+G31</f>
        <v>2.5158990007184912E-2</v>
      </c>
      <c r="O31" s="1">
        <f t="shared" ca="1" si="27"/>
        <v>-6.7805978428682342E-2</v>
      </c>
      <c r="P31" s="1">
        <f t="shared" si="28"/>
        <v>-8.9863342400666249E-4</v>
      </c>
      <c r="Q31" s="271">
        <f t="shared" si="29"/>
        <v>33481.569000000003</v>
      </c>
      <c r="S31" s="2">
        <v>1</v>
      </c>
      <c r="X31" s="1">
        <f>AB31</f>
        <v>-8.901763521590618E-4</v>
      </c>
      <c r="Z31" s="1">
        <f t="shared" si="14"/>
        <v>-11528.5</v>
      </c>
      <c r="AA31" s="1">
        <f t="shared" si="15"/>
        <v>2.5150532935337311E-2</v>
      </c>
      <c r="AB31" s="1">
        <f t="shared" si="16"/>
        <v>-8.901763521590618E-4</v>
      </c>
      <c r="AC31" s="1">
        <f t="shared" si="17"/>
        <v>2.6057623431191574E-2</v>
      </c>
      <c r="AE31" s="1">
        <f t="shared" si="30"/>
        <v>7.152206423548023E-11</v>
      </c>
      <c r="AF31" s="1">
        <f t="shared" si="40"/>
        <v>2.6057623431191574E-2</v>
      </c>
      <c r="AG31" s="2"/>
      <c r="AH31" s="1">
        <f t="shared" si="18"/>
        <v>2.6049166359343973E-2</v>
      </c>
      <c r="AI31" s="1">
        <f t="shared" si="19"/>
        <v>1.0170560538208908</v>
      </c>
      <c r="AJ31" s="1">
        <f t="shared" si="20"/>
        <v>0.56183476040215086</v>
      </c>
      <c r="AK31" s="1">
        <f t="shared" si="21"/>
        <v>-0.13921038237434946</v>
      </c>
      <c r="AL31" s="1">
        <f t="shared" si="22"/>
        <v>-1.4488839348635687</v>
      </c>
      <c r="AM31" s="1">
        <f t="shared" si="23"/>
        <v>-0.88495763187169696</v>
      </c>
      <c r="AN31" s="1">
        <f t="shared" ref="AN31:AT40" si="41">$AU31+$AB$7*SIN(AO31)</f>
        <v>4.9727925527264709</v>
      </c>
      <c r="AO31" s="1">
        <f t="shared" si="41"/>
        <v>4.9727925530930808</v>
      </c>
      <c r="AP31" s="1">
        <f t="shared" si="41"/>
        <v>4.9727925632454779</v>
      </c>
      <c r="AQ31" s="1">
        <f t="shared" si="41"/>
        <v>4.9727928443926945</v>
      </c>
      <c r="AR31" s="1">
        <f t="shared" si="41"/>
        <v>4.9728006299981837</v>
      </c>
      <c r="AS31" s="1">
        <f t="shared" si="41"/>
        <v>4.9730161408121569</v>
      </c>
      <c r="AT31" s="1">
        <f t="shared" si="41"/>
        <v>4.9789140339480236</v>
      </c>
      <c r="AU31" s="1">
        <f t="shared" si="25"/>
        <v>5.1083154839106122</v>
      </c>
      <c r="AW31" s="1">
        <v>-9000</v>
      </c>
      <c r="AX31" s="1">
        <f t="shared" si="31"/>
        <v>1.339934929548315E-2</v>
      </c>
      <c r="AY31" s="1">
        <f t="shared" si="32"/>
        <v>1.1694040314971076E-2</v>
      </c>
      <c r="AZ31" s="1">
        <f t="shared" si="33"/>
        <v>1.7053089805120728E-3</v>
      </c>
      <c r="BA31" s="1">
        <f t="shared" si="34"/>
        <v>1.0757785269394793</v>
      </c>
      <c r="BB31" s="1">
        <f t="shared" si="35"/>
        <v>0.14717810050532948</v>
      </c>
      <c r="BC31" s="1">
        <f t="shared" si="36"/>
        <v>-0.99999659117665174</v>
      </c>
      <c r="BD31" s="1">
        <f t="shared" si="37"/>
        <v>-0.54630027675863102</v>
      </c>
      <c r="BE31" s="1">
        <f t="shared" si="38"/>
        <v>5.3973175364342545</v>
      </c>
      <c r="BF31" s="1">
        <f t="shared" si="38"/>
        <v>5.3973175881894306</v>
      </c>
      <c r="BG31" s="1">
        <f t="shared" si="38"/>
        <v>5.3973181715072585</v>
      </c>
      <c r="BH31" s="1">
        <f t="shared" si="38"/>
        <v>5.3973247458872979</v>
      </c>
      <c r="BI31" s="1">
        <f t="shared" si="38"/>
        <v>5.3973988398662547</v>
      </c>
      <c r="BJ31" s="1">
        <f t="shared" si="38"/>
        <v>5.3982334230252649</v>
      </c>
      <c r="BK31" s="1">
        <f t="shared" si="38"/>
        <v>5.407576052735573</v>
      </c>
      <c r="BL31" s="1">
        <f t="shared" si="39"/>
        <v>5.5059371832996424</v>
      </c>
    </row>
    <row r="32" spans="1:64" ht="12.95" customHeight="1">
      <c r="A32" s="242" t="s">
        <v>340</v>
      </c>
      <c r="B32" s="243" t="s">
        <v>126</v>
      </c>
      <c r="C32" s="244">
        <v>48500.069000000003</v>
      </c>
      <c r="D32" s="245" t="s">
        <v>88</v>
      </c>
      <c r="E32" s="1">
        <f t="shared" si="11"/>
        <v>-11528.427489466369</v>
      </c>
      <c r="F32" s="226">
        <f t="shared" si="12"/>
        <v>-11528.5</v>
      </c>
      <c r="G32" s="1">
        <f t="shared" si="13"/>
        <v>2.5158990007184912E-2</v>
      </c>
      <c r="K32" s="1">
        <f>+G32</f>
        <v>2.5158990007184912E-2</v>
      </c>
      <c r="O32" s="1">
        <f t="shared" ca="1" si="27"/>
        <v>-6.7805978428682342E-2</v>
      </c>
      <c r="P32" s="1">
        <f t="shared" si="28"/>
        <v>-8.9863342400666249E-4</v>
      </c>
      <c r="Q32" s="271">
        <f t="shared" si="29"/>
        <v>33481.569000000003</v>
      </c>
      <c r="S32" s="2">
        <v>1</v>
      </c>
      <c r="Z32" s="1">
        <f t="shared" si="14"/>
        <v>-11528.5</v>
      </c>
      <c r="AA32" s="1">
        <f t="shared" si="15"/>
        <v>2.5150532935337311E-2</v>
      </c>
      <c r="AB32" s="1">
        <f t="shared" si="16"/>
        <v>-8.901763521590618E-4</v>
      </c>
      <c r="AC32" s="1">
        <f t="shared" si="17"/>
        <v>2.6057623431191574E-2</v>
      </c>
      <c r="AE32" s="1">
        <f t="shared" si="30"/>
        <v>7.152206423548023E-11</v>
      </c>
      <c r="AF32" s="1">
        <f t="shared" si="40"/>
        <v>2.6057623431191574E-2</v>
      </c>
      <c r="AG32" s="2"/>
      <c r="AH32" s="1">
        <f t="shared" si="18"/>
        <v>2.6049166359343973E-2</v>
      </c>
      <c r="AI32" s="1">
        <f t="shared" si="19"/>
        <v>1.0170560538208908</v>
      </c>
      <c r="AJ32" s="1">
        <f t="shared" si="20"/>
        <v>0.56183476040215086</v>
      </c>
      <c r="AK32" s="1">
        <f t="shared" si="21"/>
        <v>-0.13921038237434946</v>
      </c>
      <c r="AL32" s="1">
        <f t="shared" si="22"/>
        <v>-1.4488839348635687</v>
      </c>
      <c r="AM32" s="1">
        <f t="shared" si="23"/>
        <v>-0.88495763187169696</v>
      </c>
      <c r="AN32" s="1">
        <f t="shared" si="41"/>
        <v>4.9727925527264709</v>
      </c>
      <c r="AO32" s="1">
        <f t="shared" si="41"/>
        <v>4.9727925530930808</v>
      </c>
      <c r="AP32" s="1">
        <f t="shared" si="41"/>
        <v>4.9727925632454779</v>
      </c>
      <c r="AQ32" s="1">
        <f t="shared" si="41"/>
        <v>4.9727928443926945</v>
      </c>
      <c r="AR32" s="1">
        <f t="shared" si="41"/>
        <v>4.9728006299981837</v>
      </c>
      <c r="AS32" s="1">
        <f t="shared" si="41"/>
        <v>4.9730161408121569</v>
      </c>
      <c r="AT32" s="1">
        <f t="shared" si="41"/>
        <v>4.9789140339480236</v>
      </c>
      <c r="AU32" s="1">
        <f t="shared" si="25"/>
        <v>5.1083154839106122</v>
      </c>
      <c r="AW32" s="1">
        <v>-8500</v>
      </c>
      <c r="AX32" s="1">
        <f t="shared" si="31"/>
        <v>1.0523056391158409E-2</v>
      </c>
      <c r="AY32" s="1">
        <f t="shared" si="32"/>
        <v>1.3975037528814117E-2</v>
      </c>
      <c r="AZ32" s="1">
        <f t="shared" si="33"/>
        <v>-3.4519811376557078E-3</v>
      </c>
      <c r="BA32" s="1">
        <f t="shared" si="34"/>
        <v>1.0865987534428529</v>
      </c>
      <c r="BB32" s="1">
        <f t="shared" si="35"/>
        <v>5.2987714284021672E-2</v>
      </c>
      <c r="BC32" s="1">
        <f t="shared" si="36"/>
        <v>-0.90529443764374262</v>
      </c>
      <c r="BD32" s="1">
        <f t="shared" si="37"/>
        <v>-0.48632418031761748</v>
      </c>
      <c r="BE32" s="1">
        <f t="shared" si="38"/>
        <v>5.4840384134940194</v>
      </c>
      <c r="BF32" s="1">
        <f t="shared" si="38"/>
        <v>5.4840384973083749</v>
      </c>
      <c r="BG32" s="1">
        <f t="shared" si="38"/>
        <v>5.4840393543067485</v>
      </c>
      <c r="BH32" s="1">
        <f t="shared" si="38"/>
        <v>5.4840481170369841</v>
      </c>
      <c r="BI32" s="1">
        <f t="shared" si="38"/>
        <v>5.4841377106259994</v>
      </c>
      <c r="BJ32" s="1">
        <f t="shared" si="38"/>
        <v>5.4850532778244556</v>
      </c>
      <c r="BK32" s="1">
        <f t="shared" si="38"/>
        <v>5.4943608710727725</v>
      </c>
      <c r="BL32" s="1">
        <f t="shared" si="39"/>
        <v>5.5845651641952383</v>
      </c>
    </row>
    <row r="33" spans="1:64" ht="12.95" customHeight="1">
      <c r="A33" s="103" t="s">
        <v>135</v>
      </c>
      <c r="B33" s="227" t="s">
        <v>133</v>
      </c>
      <c r="C33" s="104">
        <v>49841.470999999998</v>
      </c>
      <c r="D33" s="104" t="s">
        <v>75</v>
      </c>
      <c r="E33" s="1">
        <f t="shared" si="11"/>
        <v>-7662.3829935336789</v>
      </c>
      <c r="F33" s="226">
        <f t="shared" si="12"/>
        <v>-7662.5</v>
      </c>
      <c r="G33" s="1">
        <f t="shared" si="13"/>
        <v>4.059774999768706E-2</v>
      </c>
      <c r="I33" s="1">
        <f t="shared" ref="I33:I46" si="42">+G33</f>
        <v>4.059774999768706E-2</v>
      </c>
      <c r="O33" s="1">
        <f t="shared" ca="1" si="27"/>
        <v>-4.2479431785820657E-2</v>
      </c>
      <c r="P33" s="1">
        <f t="shared" si="28"/>
        <v>1.7640990662141774E-2</v>
      </c>
      <c r="Q33" s="271">
        <f t="shared" si="29"/>
        <v>34822.970999999998</v>
      </c>
      <c r="S33" s="2">
        <v>0.1</v>
      </c>
      <c r="W33" s="1">
        <f t="shared" ref="W33:W45" si="43">AB33</f>
        <v>5.2719401555733618E-2</v>
      </c>
      <c r="Z33" s="1">
        <f t="shared" si="14"/>
        <v>-7662.5</v>
      </c>
      <c r="AA33" s="1">
        <f t="shared" si="15"/>
        <v>5.5193391040952184E-3</v>
      </c>
      <c r="AB33" s="1">
        <f t="shared" si="16"/>
        <v>5.2719401555733618E-2</v>
      </c>
      <c r="AC33" s="1">
        <f t="shared" si="17"/>
        <v>2.2956759335545286E-2</v>
      </c>
      <c r="AE33" s="1">
        <f t="shared" si="30"/>
        <v>1.2304949108196629E-4</v>
      </c>
      <c r="AF33" s="1">
        <f t="shared" si="40"/>
        <v>2.2956759335545286E-2</v>
      </c>
      <c r="AG33" s="2"/>
      <c r="AH33" s="1">
        <f t="shared" si="18"/>
        <v>-1.2121651558046556E-2</v>
      </c>
      <c r="AI33" s="1">
        <f t="shared" si="19"/>
        <v>1.1033285947015603</v>
      </c>
      <c r="AJ33" s="1">
        <f t="shared" si="20"/>
        <v>-0.10950003441555591</v>
      </c>
      <c r="AK33" s="1">
        <f t="shared" si="21"/>
        <v>-9.4834809272515544E-2</v>
      </c>
      <c r="AL33" s="1">
        <f t="shared" si="22"/>
        <v>-0.74256185053563728</v>
      </c>
      <c r="AM33" s="1">
        <f t="shared" si="23"/>
        <v>-0.38933751984661763</v>
      </c>
      <c r="AN33" s="1">
        <f t="shared" si="41"/>
        <v>5.631163249322352</v>
      </c>
      <c r="AO33" s="1">
        <f t="shared" si="41"/>
        <v>5.6311633996297736</v>
      </c>
      <c r="AP33" s="1">
        <f t="shared" si="41"/>
        <v>5.6311647479198044</v>
      </c>
      <c r="AQ33" s="1">
        <f t="shared" si="41"/>
        <v>5.6311768423105093</v>
      </c>
      <c r="AR33" s="1">
        <f t="shared" si="41"/>
        <v>5.6312853260578057</v>
      </c>
      <c r="AS33" s="1">
        <f t="shared" si="41"/>
        <v>5.6322579977612053</v>
      </c>
      <c r="AT33" s="1">
        <f t="shared" si="41"/>
        <v>5.6409471539665521</v>
      </c>
      <c r="AU33" s="1">
        <f t="shared" si="25"/>
        <v>5.7162670321953621</v>
      </c>
      <c r="AW33" s="1">
        <v>-8000</v>
      </c>
      <c r="AX33" s="1">
        <f t="shared" si="31"/>
        <v>7.5538858727202222E-3</v>
      </c>
      <c r="AY33" s="1">
        <f t="shared" si="32"/>
        <v>1.6186974198710971E-2</v>
      </c>
      <c r="AZ33" s="1">
        <f t="shared" si="33"/>
        <v>-8.6330883259907489E-3</v>
      </c>
      <c r="BA33" s="1">
        <f t="shared" si="34"/>
        <v>1.0968312816007635</v>
      </c>
      <c r="BB33" s="1">
        <f t="shared" si="35"/>
        <v>-4.3530923472843784E-2</v>
      </c>
      <c r="BC33" s="1">
        <f t="shared" si="36"/>
        <v>-0.80873721309671243</v>
      </c>
      <c r="BD33" s="1">
        <f t="shared" si="37"/>
        <v>-0.4279522933632805</v>
      </c>
      <c r="BE33" s="1">
        <f t="shared" si="38"/>
        <v>5.5716045819088595</v>
      </c>
      <c r="BF33" s="1">
        <f t="shared" si="38"/>
        <v>5.5716047045276547</v>
      </c>
      <c r="BG33" s="1">
        <f t="shared" si="38"/>
        <v>5.5716058589487876</v>
      </c>
      <c r="BH33" s="1">
        <f t="shared" si="38"/>
        <v>5.571616727439574</v>
      </c>
      <c r="BI33" s="1">
        <f t="shared" si="38"/>
        <v>5.5717190456706573</v>
      </c>
      <c r="BJ33" s="1">
        <f t="shared" si="38"/>
        <v>5.5726818488574112</v>
      </c>
      <c r="BK33" s="1">
        <f t="shared" si="38"/>
        <v>5.5817030775143959</v>
      </c>
      <c r="BL33" s="1">
        <f t="shared" si="39"/>
        <v>5.663193145090835</v>
      </c>
    </row>
    <row r="34" spans="1:64" ht="12.95" customHeight="1">
      <c r="A34" s="103" t="s">
        <v>135</v>
      </c>
      <c r="B34" s="227" t="s">
        <v>126</v>
      </c>
      <c r="C34" s="104">
        <v>49843.356</v>
      </c>
      <c r="D34" s="104" t="s">
        <v>75</v>
      </c>
      <c r="E34" s="1">
        <f t="shared" si="11"/>
        <v>-7656.9502493788023</v>
      </c>
      <c r="F34" s="226">
        <f t="shared" si="12"/>
        <v>-7657</v>
      </c>
      <c r="G34" s="1">
        <f t="shared" si="13"/>
        <v>1.7261979999602772E-2</v>
      </c>
      <c r="I34" s="1">
        <f t="shared" si="42"/>
        <v>1.7261979999602772E-2</v>
      </c>
      <c r="O34" s="1">
        <f t="shared" ca="1" si="27"/>
        <v>-4.2443400744295638E-2</v>
      </c>
      <c r="P34" s="1">
        <f t="shared" si="28"/>
        <v>1.7664425179817228E-2</v>
      </c>
      <c r="Q34" s="271">
        <f t="shared" si="29"/>
        <v>34824.856</v>
      </c>
      <c r="S34" s="2">
        <v>0.1</v>
      </c>
      <c r="W34" s="1">
        <f t="shared" si="43"/>
        <v>2.944032766863923E-2</v>
      </c>
      <c r="Z34" s="1">
        <f t="shared" si="14"/>
        <v>-7657</v>
      </c>
      <c r="AA34" s="1">
        <f t="shared" si="15"/>
        <v>5.4860775107807725E-3</v>
      </c>
      <c r="AB34" s="1">
        <f t="shared" si="16"/>
        <v>2.944032766863923E-2</v>
      </c>
      <c r="AC34" s="1">
        <f t="shared" si="17"/>
        <v>-4.0244518021445574E-4</v>
      </c>
      <c r="AE34" s="1">
        <f t="shared" si="30"/>
        <v>1.3867187942624416E-5</v>
      </c>
      <c r="AF34" s="1">
        <f t="shared" si="40"/>
        <v>-4.0244518021445574E-4</v>
      </c>
      <c r="AG34" s="2"/>
      <c r="AH34" s="1">
        <f t="shared" si="18"/>
        <v>-1.2178347669036456E-2</v>
      </c>
      <c r="AI34" s="1">
        <f t="shared" si="19"/>
        <v>1.1034314135807908</v>
      </c>
      <c r="AJ34" s="1">
        <f t="shared" si="20"/>
        <v>-0.11057827703660995</v>
      </c>
      <c r="AK34" s="1">
        <f t="shared" si="21"/>
        <v>-9.4722659471919046E-2</v>
      </c>
      <c r="AL34" s="1">
        <f t="shared" si="22"/>
        <v>-0.74147701995810456</v>
      </c>
      <c r="AM34" s="1">
        <f t="shared" si="23"/>
        <v>-0.38871301506239087</v>
      </c>
      <c r="AN34" s="1">
        <f t="shared" si="41"/>
        <v>5.6321367199545236</v>
      </c>
      <c r="AO34" s="1">
        <f t="shared" si="41"/>
        <v>5.6321368707095489</v>
      </c>
      <c r="AP34" s="1">
        <f t="shared" si="41"/>
        <v>5.6321382220111049</v>
      </c>
      <c r="AQ34" s="1">
        <f t="shared" si="41"/>
        <v>5.6321503344201584</v>
      </c>
      <c r="AR34" s="1">
        <f t="shared" si="41"/>
        <v>5.6322588991657252</v>
      </c>
      <c r="AS34" s="1">
        <f t="shared" si="41"/>
        <v>5.633231575557212</v>
      </c>
      <c r="AT34" s="1">
        <f t="shared" si="41"/>
        <v>5.6419144175196072</v>
      </c>
      <c r="AU34" s="1">
        <f t="shared" si="25"/>
        <v>5.7171319399852134</v>
      </c>
      <c r="AW34" s="1">
        <v>-7500</v>
      </c>
      <c r="AX34" s="1">
        <f t="shared" si="31"/>
        <v>4.5359685670754036E-3</v>
      </c>
      <c r="AY34" s="1">
        <f t="shared" si="32"/>
        <v>1.8329850324661646E-2</v>
      </c>
      <c r="AZ34" s="1">
        <f t="shared" si="33"/>
        <v>-1.3793881757586243E-2</v>
      </c>
      <c r="BA34" s="1">
        <f t="shared" si="34"/>
        <v>1.1063223597828271</v>
      </c>
      <c r="BB34" s="1">
        <f t="shared" si="35"/>
        <v>-0.14138106767228389</v>
      </c>
      <c r="BC34" s="1">
        <f t="shared" si="36"/>
        <v>-0.71042553927091057</v>
      </c>
      <c r="BD34" s="1">
        <f t="shared" si="37"/>
        <v>-0.37094715983785437</v>
      </c>
      <c r="BE34" s="1">
        <f t="shared" ref="BE34:BK43" si="44">$BL34+$AB$7*SIN(BF34)</f>
        <v>5.6599627602773799</v>
      </c>
      <c r="BF34" s="1">
        <f t="shared" si="44"/>
        <v>5.6599629236320999</v>
      </c>
      <c r="BG34" s="1">
        <f t="shared" si="44"/>
        <v>5.6599643580225241</v>
      </c>
      <c r="BH34" s="1">
        <f t="shared" si="44"/>
        <v>5.6599769531009922</v>
      </c>
      <c r="BI34" s="1">
        <f t="shared" si="44"/>
        <v>5.6600875429213229</v>
      </c>
      <c r="BJ34" s="1">
        <f t="shared" si="44"/>
        <v>5.6610581887746969</v>
      </c>
      <c r="BK34" s="1">
        <f t="shared" si="44"/>
        <v>5.6695488253366264</v>
      </c>
      <c r="BL34" s="1">
        <f t="shared" si="39"/>
        <v>5.7418211259864309</v>
      </c>
    </row>
    <row r="35" spans="1:64" ht="12.95" customHeight="1">
      <c r="A35" s="103" t="s">
        <v>135</v>
      </c>
      <c r="B35" s="227" t="s">
        <v>133</v>
      </c>
      <c r="C35" s="104">
        <v>49847.353000000003</v>
      </c>
      <c r="D35" s="104" t="s">
        <v>75</v>
      </c>
      <c r="E35" s="1">
        <f t="shared" si="11"/>
        <v>-7645.430526096553</v>
      </c>
      <c r="F35" s="226">
        <f t="shared" si="12"/>
        <v>-7645.5</v>
      </c>
      <c r="G35" s="1">
        <f t="shared" si="13"/>
        <v>2.4105370008328464E-2</v>
      </c>
      <c r="I35" s="1">
        <f t="shared" si="42"/>
        <v>2.4105370008328464E-2</v>
      </c>
      <c r="O35" s="1">
        <f t="shared" ca="1" si="27"/>
        <v>-4.236806311201604E-2</v>
      </c>
      <c r="P35" s="1">
        <f t="shared" si="28"/>
        <v>1.7713397623193215E-2</v>
      </c>
      <c r="Q35" s="271">
        <f t="shared" si="29"/>
        <v>34828.853000000003</v>
      </c>
      <c r="S35" s="2">
        <v>0.1</v>
      </c>
      <c r="W35" s="1">
        <f t="shared" si="43"/>
        <v>3.6402243783868665E-2</v>
      </c>
      <c r="Z35" s="1">
        <f t="shared" si="14"/>
        <v>-7645.5</v>
      </c>
      <c r="AA35" s="1">
        <f t="shared" si="15"/>
        <v>5.4165238476530167E-3</v>
      </c>
      <c r="AB35" s="1">
        <f t="shared" si="16"/>
        <v>3.6402243783868665E-2</v>
      </c>
      <c r="AC35" s="1">
        <f t="shared" si="17"/>
        <v>6.3919723851352493E-3</v>
      </c>
      <c r="AE35" s="1">
        <f t="shared" si="30"/>
        <v>3.4927297081739342E-5</v>
      </c>
      <c r="AF35" s="1">
        <f t="shared" si="40"/>
        <v>6.3919723851352493E-3</v>
      </c>
      <c r="AG35" s="2"/>
      <c r="AH35" s="1">
        <f t="shared" si="18"/>
        <v>-1.2296873775540198E-2</v>
      </c>
      <c r="AI35" s="1">
        <f t="shared" si="19"/>
        <v>1.1036460667117325</v>
      </c>
      <c r="AJ35" s="1">
        <f t="shared" si="20"/>
        <v>-0.11283301097404561</v>
      </c>
      <c r="AK35" s="1">
        <f t="shared" si="21"/>
        <v>-9.4487736706626677E-2</v>
      </c>
      <c r="AL35" s="1">
        <f t="shared" si="22"/>
        <v>-0.73920808502440383</v>
      </c>
      <c r="AM35" s="1">
        <f t="shared" si="23"/>
        <v>-0.38740770710564348</v>
      </c>
      <c r="AN35" s="1">
        <f t="shared" si="41"/>
        <v>5.6341724514276201</v>
      </c>
      <c r="AO35" s="1">
        <f t="shared" si="41"/>
        <v>5.6341726031174835</v>
      </c>
      <c r="AP35" s="1">
        <f t="shared" si="41"/>
        <v>5.6341739606958052</v>
      </c>
      <c r="AQ35" s="1">
        <f t="shared" si="41"/>
        <v>5.6341861105482476</v>
      </c>
      <c r="AR35" s="1">
        <f t="shared" si="41"/>
        <v>5.6342948425042074</v>
      </c>
      <c r="AS35" s="1">
        <f t="shared" si="41"/>
        <v>5.6352675122134075</v>
      </c>
      <c r="AT35" s="1">
        <f t="shared" si="41"/>
        <v>5.6439370594094678</v>
      </c>
      <c r="AU35" s="1">
        <f t="shared" si="25"/>
        <v>5.7189403835458119</v>
      </c>
      <c r="AW35" s="1">
        <v>-7000</v>
      </c>
      <c r="AX35" s="1">
        <f t="shared" si="31"/>
        <v>1.5156295290875282E-3</v>
      </c>
      <c r="AY35" s="1">
        <f t="shared" si="32"/>
        <v>2.0403665906666139E-2</v>
      </c>
      <c r="AZ35" s="1">
        <f t="shared" si="33"/>
        <v>-1.8888036377578611E-2</v>
      </c>
      <c r="BA35" s="1">
        <f t="shared" si="34"/>
        <v>1.1149172688466986</v>
      </c>
      <c r="BB35" s="1">
        <f t="shared" si="35"/>
        <v>-0.23944176271023104</v>
      </c>
      <c r="BC35" s="1">
        <f t="shared" si="36"/>
        <v>-0.61049104868980208</v>
      </c>
      <c r="BD35" s="1">
        <f t="shared" si="37"/>
        <v>-0.31509310654399891</v>
      </c>
      <c r="BE35" s="1">
        <f t="shared" si="44"/>
        <v>5.7490472648484428</v>
      </c>
      <c r="BF35" s="1">
        <f t="shared" si="44"/>
        <v>5.7490474636425111</v>
      </c>
      <c r="BG35" s="1">
        <f t="shared" si="44"/>
        <v>5.7490491104407839</v>
      </c>
      <c r="BH35" s="1">
        <f t="shared" si="44"/>
        <v>5.749062752358336</v>
      </c>
      <c r="BI35" s="1">
        <f t="shared" si="44"/>
        <v>5.7491757564511792</v>
      </c>
      <c r="BJ35" s="1">
        <f t="shared" si="44"/>
        <v>5.7501115463157237</v>
      </c>
      <c r="BK35" s="1">
        <f t="shared" si="44"/>
        <v>5.7578411563453891</v>
      </c>
      <c r="BL35" s="1">
        <f t="shared" si="39"/>
        <v>5.8204491068820268</v>
      </c>
    </row>
    <row r="36" spans="1:64" ht="12.95" customHeight="1">
      <c r="A36" s="103" t="s">
        <v>135</v>
      </c>
      <c r="B36" s="227" t="s">
        <v>126</v>
      </c>
      <c r="C36" s="104">
        <v>49859.328999999998</v>
      </c>
      <c r="D36" s="104" t="s">
        <v>75</v>
      </c>
      <c r="E36" s="1">
        <f t="shared" si="11"/>
        <v>-7610.9145876356961</v>
      </c>
      <c r="F36" s="226">
        <f t="shared" si="12"/>
        <v>-7611</v>
      </c>
      <c r="G36" s="1">
        <f t="shared" si="13"/>
        <v>2.9635539998707827E-2</v>
      </c>
      <c r="I36" s="1">
        <f t="shared" si="42"/>
        <v>2.9635539998707827E-2</v>
      </c>
      <c r="O36" s="1">
        <f t="shared" ca="1" si="27"/>
        <v>-4.2142050215177258E-2</v>
      </c>
      <c r="P36" s="1">
        <f t="shared" si="28"/>
        <v>1.7860095755154702E-2</v>
      </c>
      <c r="Q36" s="271">
        <f t="shared" si="29"/>
        <v>34840.828999999998</v>
      </c>
      <c r="S36" s="2">
        <v>0.1</v>
      </c>
      <c r="W36" s="1">
        <f t="shared" si="43"/>
        <v>4.2287822145933573E-2</v>
      </c>
      <c r="Z36" s="1">
        <f t="shared" si="14"/>
        <v>-7611</v>
      </c>
      <c r="AA36" s="1">
        <f t="shared" si="15"/>
        <v>5.2078136079289541E-3</v>
      </c>
      <c r="AB36" s="1">
        <f t="shared" si="16"/>
        <v>4.2287822145933573E-2</v>
      </c>
      <c r="AC36" s="1">
        <f t="shared" si="17"/>
        <v>1.1775444243553125E-2</v>
      </c>
      <c r="AE36" s="1">
        <f t="shared" si="30"/>
        <v>5.9671381662275458E-5</v>
      </c>
      <c r="AF36" s="1">
        <f t="shared" si="40"/>
        <v>1.1775444243553125E-2</v>
      </c>
      <c r="AG36" s="2"/>
      <c r="AH36" s="1">
        <f t="shared" si="18"/>
        <v>-1.2652282147225748E-2</v>
      </c>
      <c r="AI36" s="1">
        <f t="shared" si="19"/>
        <v>1.1042873157965862</v>
      </c>
      <c r="AJ36" s="1">
        <f t="shared" si="20"/>
        <v>-0.11959892748517427</v>
      </c>
      <c r="AK36" s="1">
        <f t="shared" si="21"/>
        <v>-9.3779503606581285E-2</v>
      </c>
      <c r="AL36" s="1">
        <f t="shared" si="22"/>
        <v>-0.73239599595309146</v>
      </c>
      <c r="AM36" s="1">
        <f t="shared" si="23"/>
        <v>-0.38349561427768419</v>
      </c>
      <c r="AN36" s="1">
        <f t="shared" si="41"/>
        <v>5.6402820158847646</v>
      </c>
      <c r="AO36" s="1">
        <f t="shared" si="41"/>
        <v>5.640282170369689</v>
      </c>
      <c r="AP36" s="1">
        <f t="shared" si="41"/>
        <v>5.6402835466097976</v>
      </c>
      <c r="AQ36" s="1">
        <f t="shared" si="41"/>
        <v>5.6402958068816149</v>
      </c>
      <c r="AR36" s="1">
        <f t="shared" si="41"/>
        <v>5.640405022872379</v>
      </c>
      <c r="AS36" s="1">
        <f t="shared" si="41"/>
        <v>5.6413775384131295</v>
      </c>
      <c r="AT36" s="1">
        <f t="shared" si="41"/>
        <v>5.6500064540484054</v>
      </c>
      <c r="AU36" s="1">
        <f t="shared" si="25"/>
        <v>5.7243657142276083</v>
      </c>
      <c r="AW36" s="1">
        <v>-6500</v>
      </c>
      <c r="AX36" s="1">
        <f t="shared" si="31"/>
        <v>-1.4593119210786591E-3</v>
      </c>
      <c r="AY36" s="1">
        <f t="shared" si="32"/>
        <v>2.240842094472445E-2</v>
      </c>
      <c r="AZ36" s="1">
        <f t="shared" si="33"/>
        <v>-2.3867732865803109E-2</v>
      </c>
      <c r="BA36" s="1">
        <f t="shared" si="34"/>
        <v>1.122465385037128</v>
      </c>
      <c r="BB36" s="1">
        <f t="shared" si="35"/>
        <v>-0.33648822644228893</v>
      </c>
      <c r="BC36" s="1">
        <f t="shared" si="36"/>
        <v>-0.50909672940839323</v>
      </c>
      <c r="BD36" s="1">
        <f t="shared" si="37"/>
        <v>-0.26019250387332415</v>
      </c>
      <c r="BE36" s="1">
        <f t="shared" si="44"/>
        <v>5.8387801301130997</v>
      </c>
      <c r="BF36" s="1">
        <f t="shared" si="44"/>
        <v>5.8387803506690368</v>
      </c>
      <c r="BG36" s="1">
        <f t="shared" si="44"/>
        <v>5.8387820924275049</v>
      </c>
      <c r="BH36" s="1">
        <f t="shared" si="44"/>
        <v>5.8387958472663435</v>
      </c>
      <c r="BI36" s="1">
        <f t="shared" si="44"/>
        <v>5.8389044674242587</v>
      </c>
      <c r="BJ36" s="1">
        <f t="shared" si="44"/>
        <v>5.8397620294544215</v>
      </c>
      <c r="BK36" s="1">
        <f t="shared" si="44"/>
        <v>5.8465203528309875</v>
      </c>
      <c r="BL36" s="1">
        <f t="shared" si="39"/>
        <v>5.8990770877776235</v>
      </c>
    </row>
    <row r="37" spans="1:64" ht="12.95" customHeight="1">
      <c r="A37" s="103" t="s">
        <v>135</v>
      </c>
      <c r="B37" s="227" t="s">
        <v>126</v>
      </c>
      <c r="C37" s="104">
        <v>49868.338000000003</v>
      </c>
      <c r="D37" s="104" t="s">
        <v>75</v>
      </c>
      <c r="E37" s="1">
        <f t="shared" si="11"/>
        <v>-7584.9498172955</v>
      </c>
      <c r="F37" s="226">
        <f t="shared" si="12"/>
        <v>-7585</v>
      </c>
      <c r="G37" s="1">
        <f t="shared" si="13"/>
        <v>1.7411900007573422E-2</v>
      </c>
      <c r="I37" s="1">
        <f t="shared" si="42"/>
        <v>1.7411900007573422E-2</v>
      </c>
      <c r="O37" s="1">
        <f t="shared" ca="1" si="27"/>
        <v>-4.1971721655240789E-2</v>
      </c>
      <c r="P37" s="1">
        <f t="shared" si="28"/>
        <v>1.7970433604625434E-2</v>
      </c>
      <c r="Q37" s="271">
        <f t="shared" si="29"/>
        <v>34849.838000000003</v>
      </c>
      <c r="S37" s="2">
        <v>0.1</v>
      </c>
      <c r="W37" s="1">
        <f t="shared" si="43"/>
        <v>3.0331850619689689E-2</v>
      </c>
      <c r="Z37" s="1">
        <f t="shared" si="14"/>
        <v>-7585</v>
      </c>
      <c r="AA37" s="1">
        <f t="shared" si="15"/>
        <v>5.0504829925091688E-3</v>
      </c>
      <c r="AB37" s="1">
        <f t="shared" si="16"/>
        <v>3.0331850619689689E-2</v>
      </c>
      <c r="AC37" s="1">
        <f t="shared" si="17"/>
        <v>-5.5853359705201194E-4</v>
      </c>
      <c r="AE37" s="1">
        <f t="shared" si="30"/>
        <v>1.5280463062032003E-5</v>
      </c>
      <c r="AF37" s="1">
        <f t="shared" si="40"/>
        <v>-5.5853359705201194E-4</v>
      </c>
      <c r="AG37" s="2"/>
      <c r="AH37" s="1">
        <f t="shared" si="18"/>
        <v>-1.2919950612116265E-2</v>
      </c>
      <c r="AI37" s="1">
        <f t="shared" si="19"/>
        <v>1.1047678661936389</v>
      </c>
      <c r="AJ37" s="1">
        <f t="shared" si="20"/>
        <v>-0.12469940465772361</v>
      </c>
      <c r="AK37" s="1">
        <f t="shared" si="21"/>
        <v>-9.3242338805853128E-2</v>
      </c>
      <c r="AL37" s="1">
        <f t="shared" si="22"/>
        <v>-0.7272570310783617</v>
      </c>
      <c r="AM37" s="1">
        <f t="shared" si="23"/>
        <v>-0.38055113588573197</v>
      </c>
      <c r="AN37" s="1">
        <f t="shared" si="41"/>
        <v>5.6448886640688549</v>
      </c>
      <c r="AO37" s="1">
        <f t="shared" si="41"/>
        <v>5.644888820649645</v>
      </c>
      <c r="AP37" s="1">
        <f t="shared" si="41"/>
        <v>5.6448902107787893</v>
      </c>
      <c r="AQ37" s="1">
        <f t="shared" si="41"/>
        <v>5.6449025523259246</v>
      </c>
      <c r="AR37" s="1">
        <f t="shared" si="41"/>
        <v>5.645012115454918</v>
      </c>
      <c r="AS37" s="1">
        <f t="shared" si="41"/>
        <v>5.6459843814649275</v>
      </c>
      <c r="AT37" s="1">
        <f t="shared" si="41"/>
        <v>5.6545819378810283</v>
      </c>
      <c r="AU37" s="1">
        <f t="shared" si="25"/>
        <v>5.7284543692341794</v>
      </c>
      <c r="AW37" s="1">
        <v>-6000</v>
      </c>
      <c r="AX37" s="1">
        <f t="shared" si="31"/>
        <v>-4.3403843081821804E-3</v>
      </c>
      <c r="AY37" s="1">
        <f t="shared" si="32"/>
        <v>2.4344115438836581E-2</v>
      </c>
      <c r="AZ37" s="1">
        <f t="shared" si="33"/>
        <v>-2.8684499747018762E-2</v>
      </c>
      <c r="BA37" s="1">
        <f t="shared" si="34"/>
        <v>1.128825855019431</v>
      </c>
      <c r="BB37" s="1">
        <f t="shared" si="35"/>
        <v>-0.43122119316216501</v>
      </c>
      <c r="BC37" s="1">
        <f t="shared" si="36"/>
        <v>-0.40643605336933825</v>
      </c>
      <c r="BD37" s="1">
        <f t="shared" si="37"/>
        <v>-0.20606249375053726</v>
      </c>
      <c r="BE37" s="1">
        <f t="shared" si="44"/>
        <v>5.9290716621053594</v>
      </c>
      <c r="BF37" s="1">
        <f t="shared" si="44"/>
        <v>5.9290718831711926</v>
      </c>
      <c r="BG37" s="1">
        <f t="shared" si="44"/>
        <v>5.9290735636490224</v>
      </c>
      <c r="BH37" s="1">
        <f t="shared" si="44"/>
        <v>5.9290863381159955</v>
      </c>
      <c r="BI37" s="1">
        <f t="shared" si="44"/>
        <v>5.9291834436472186</v>
      </c>
      <c r="BJ37" s="1">
        <f t="shared" si="44"/>
        <v>5.929921480707975</v>
      </c>
      <c r="BK37" s="1">
        <f t="shared" si="44"/>
        <v>5.9355243065742762</v>
      </c>
      <c r="BL37" s="1">
        <f t="shared" si="39"/>
        <v>5.9777050686732194</v>
      </c>
    </row>
    <row r="38" spans="1:64" ht="12.95" customHeight="1">
      <c r="A38" s="103" t="s">
        <v>135</v>
      </c>
      <c r="B38" s="227" t="s">
        <v>133</v>
      </c>
      <c r="C38" s="104">
        <v>49873.356</v>
      </c>
      <c r="D38" s="104" t="s">
        <v>75</v>
      </c>
      <c r="E38" s="1">
        <f t="shared" si="11"/>
        <v>-7570.4874776832321</v>
      </c>
      <c r="F38" s="226">
        <f t="shared" si="12"/>
        <v>-7570.5</v>
      </c>
      <c r="G38" s="1">
        <f t="shared" si="13"/>
        <v>4.3448700016597286E-3</v>
      </c>
      <c r="I38" s="1">
        <f t="shared" si="42"/>
        <v>4.3448700016597286E-3</v>
      </c>
      <c r="O38" s="1">
        <f t="shared" ca="1" si="27"/>
        <v>-4.1876730727583911E-2</v>
      </c>
      <c r="P38" s="1">
        <f t="shared" si="28"/>
        <v>1.8031887062913709E-2</v>
      </c>
      <c r="Q38" s="271">
        <f t="shared" si="29"/>
        <v>34854.856</v>
      </c>
      <c r="S38" s="2">
        <v>0.1</v>
      </c>
      <c r="W38" s="1">
        <f t="shared" si="43"/>
        <v>1.7414028972204593E-2</v>
      </c>
      <c r="Z38" s="1">
        <f t="shared" si="14"/>
        <v>-7570.5</v>
      </c>
      <c r="AA38" s="1">
        <f t="shared" si="15"/>
        <v>4.9627280923688431E-3</v>
      </c>
      <c r="AB38" s="1">
        <f t="shared" si="16"/>
        <v>1.7414028972204593E-2</v>
      </c>
      <c r="AC38" s="1">
        <f t="shared" si="17"/>
        <v>-1.368701706125398E-2</v>
      </c>
      <c r="AE38" s="1">
        <f t="shared" si="30"/>
        <v>3.8174862025471239E-8</v>
      </c>
      <c r="AF38" s="1">
        <f t="shared" si="40"/>
        <v>-1.368701706125398E-2</v>
      </c>
      <c r="AG38" s="2"/>
      <c r="AH38" s="1">
        <f t="shared" si="18"/>
        <v>-1.3069158970544866E-2</v>
      </c>
      <c r="AI38" s="1">
        <f t="shared" si="19"/>
        <v>1.1050348447201841</v>
      </c>
      <c r="AJ38" s="1">
        <f t="shared" si="20"/>
        <v>-0.12754440315883969</v>
      </c>
      <c r="AK38" s="1">
        <f t="shared" si="21"/>
        <v>-9.2941491957900663E-2</v>
      </c>
      <c r="AL38" s="1">
        <f t="shared" si="22"/>
        <v>-0.72438913065476573</v>
      </c>
      <c r="AM38" s="1">
        <f t="shared" si="23"/>
        <v>-0.37891041640063422</v>
      </c>
      <c r="AN38" s="1">
        <f t="shared" si="41"/>
        <v>5.6474586253764576</v>
      </c>
      <c r="AO38" s="1">
        <f t="shared" si="41"/>
        <v>5.6474587831216878</v>
      </c>
      <c r="AP38" s="1">
        <f t="shared" si="41"/>
        <v>5.6474601809282614</v>
      </c>
      <c r="AQ38" s="1">
        <f t="shared" si="41"/>
        <v>5.6474725670604764</v>
      </c>
      <c r="AR38" s="1">
        <f t="shared" si="41"/>
        <v>5.6475823171227475</v>
      </c>
      <c r="AS38" s="1">
        <f t="shared" si="41"/>
        <v>5.6485543940374141</v>
      </c>
      <c r="AT38" s="1">
        <f t="shared" si="41"/>
        <v>5.6571341869408327</v>
      </c>
      <c r="AU38" s="1">
        <f t="shared" si="25"/>
        <v>5.730734580680152</v>
      </c>
      <c r="AW38" s="1">
        <v>-5500</v>
      </c>
      <c r="AX38" s="1">
        <f t="shared" si="31"/>
        <v>-7.0794243295328914E-3</v>
      </c>
      <c r="AY38" s="1">
        <f t="shared" si="32"/>
        <v>2.6210749389002527E-2</v>
      </c>
      <c r="AZ38" s="1">
        <f t="shared" si="33"/>
        <v>-3.3290173718535418E-2</v>
      </c>
      <c r="BA38" s="1">
        <f t="shared" si="34"/>
        <v>1.1338735459341109</v>
      </c>
      <c r="BB38" s="1">
        <f t="shared" si="35"/>
        <v>-0.5223045246178224</v>
      </c>
      <c r="BC38" s="1">
        <f t="shared" si="36"/>
        <v>-0.30273074175551434</v>
      </c>
      <c r="BD38" s="1">
        <f t="shared" si="37"/>
        <v>-0.1525320656538634</v>
      </c>
      <c r="BE38" s="1">
        <f t="shared" si="44"/>
        <v>6.0198214606429366</v>
      </c>
      <c r="BF38" s="1">
        <f t="shared" si="44"/>
        <v>6.0198216563553446</v>
      </c>
      <c r="BG38" s="1">
        <f t="shared" si="44"/>
        <v>6.0198231016289299</v>
      </c>
      <c r="BH38" s="1">
        <f t="shared" si="44"/>
        <v>6.0198337744950656</v>
      </c>
      <c r="BI38" s="1">
        <f t="shared" si="44"/>
        <v>6.0199125891213274</v>
      </c>
      <c r="BJ38" s="1">
        <f t="shared" si="44"/>
        <v>6.0204945501870029</v>
      </c>
      <c r="BK38" s="1">
        <f t="shared" si="44"/>
        <v>6.024788902624219</v>
      </c>
      <c r="BL38" s="1">
        <f t="shared" si="39"/>
        <v>6.0563330495688152</v>
      </c>
    </row>
    <row r="39" spans="1:64" ht="12.95" customHeight="1">
      <c r="A39" s="103" t="s">
        <v>135</v>
      </c>
      <c r="B39" s="227" t="s">
        <v>133</v>
      </c>
      <c r="C39" s="104">
        <v>49874.408000000003</v>
      </c>
      <c r="D39" s="104" t="s">
        <v>75</v>
      </c>
      <c r="E39" s="1">
        <f t="shared" si="11"/>
        <v>-7567.4555164890971</v>
      </c>
      <c r="F39" s="226">
        <f t="shared" si="12"/>
        <v>-7567.5</v>
      </c>
      <c r="G39" s="1">
        <f t="shared" si="13"/>
        <v>1.5434450004249811E-2</v>
      </c>
      <c r="I39" s="1">
        <f t="shared" si="42"/>
        <v>1.5434450004249811E-2</v>
      </c>
      <c r="O39" s="1">
        <f t="shared" ca="1" si="27"/>
        <v>-4.1857077432206624E-2</v>
      </c>
      <c r="P39" s="1">
        <f t="shared" si="28"/>
        <v>1.8044594320167962E-2</v>
      </c>
      <c r="Q39" s="271">
        <f t="shared" si="29"/>
        <v>34855.908000000003</v>
      </c>
      <c r="S39" s="2">
        <v>0.1</v>
      </c>
      <c r="W39" s="1">
        <f t="shared" si="43"/>
        <v>2.8534473421820087E-2</v>
      </c>
      <c r="Z39" s="1">
        <f t="shared" si="14"/>
        <v>-7567.5</v>
      </c>
      <c r="AA39" s="1">
        <f t="shared" si="15"/>
        <v>4.9445709025976864E-3</v>
      </c>
      <c r="AB39" s="1">
        <f t="shared" si="16"/>
        <v>2.8534473421820087E-2</v>
      </c>
      <c r="AC39" s="1">
        <f t="shared" si="17"/>
        <v>-2.610144315918151E-3</v>
      </c>
      <c r="AE39" s="1">
        <f t="shared" si="30"/>
        <v>1.10037563567278E-5</v>
      </c>
      <c r="AF39" s="1">
        <f t="shared" si="40"/>
        <v>-2.610144315918151E-3</v>
      </c>
      <c r="AG39" s="2"/>
      <c r="AH39" s="1">
        <f t="shared" si="18"/>
        <v>-1.3100023417570276E-2</v>
      </c>
      <c r="AI39" s="1">
        <f t="shared" si="19"/>
        <v>1.1050899899325917</v>
      </c>
      <c r="AJ39" s="1">
        <f t="shared" si="20"/>
        <v>-0.12813306484702813</v>
      </c>
      <c r="AK39" s="1">
        <f t="shared" si="21"/>
        <v>-9.2879134086841508E-2</v>
      </c>
      <c r="AL39" s="1">
        <f t="shared" si="22"/>
        <v>-0.7237955990112398</v>
      </c>
      <c r="AM39" s="1">
        <f t="shared" si="23"/>
        <v>-0.37857108113627652</v>
      </c>
      <c r="AN39" s="1">
        <f t="shared" si="41"/>
        <v>5.6479904189893508</v>
      </c>
      <c r="AO39" s="1">
        <f t="shared" si="41"/>
        <v>5.647990576975082</v>
      </c>
      <c r="AP39" s="1">
        <f t="shared" si="41"/>
        <v>5.6479919763638167</v>
      </c>
      <c r="AQ39" s="1">
        <f t="shared" si="41"/>
        <v>5.6480043716533315</v>
      </c>
      <c r="AR39" s="1">
        <f t="shared" si="41"/>
        <v>5.6481141597918452</v>
      </c>
      <c r="AS39" s="1">
        <f t="shared" si="41"/>
        <v>5.6490861931116925</v>
      </c>
      <c r="AT39" s="1">
        <f t="shared" si="41"/>
        <v>5.657662286294677</v>
      </c>
      <c r="AU39" s="1">
        <f t="shared" si="25"/>
        <v>5.7312063485655251</v>
      </c>
      <c r="AW39" s="1">
        <v>-5000</v>
      </c>
      <c r="AX39" s="1">
        <f t="shared" si="31"/>
        <v>-9.6296180763429037E-3</v>
      </c>
      <c r="AY39" s="1">
        <f t="shared" si="32"/>
        <v>2.8008322795222293E-2</v>
      </c>
      <c r="AZ39" s="1">
        <f t="shared" si="33"/>
        <v>-3.7637940871565197E-2</v>
      </c>
      <c r="BA39" s="1">
        <f t="shared" si="34"/>
        <v>1.1375048378244776</v>
      </c>
      <c r="BB39" s="1">
        <f t="shared" si="35"/>
        <v>-0.6084093662777571</v>
      </c>
      <c r="BC39" s="1">
        <f t="shared" si="36"/>
        <v>-0.19822711674570179</v>
      </c>
      <c r="BD39" s="1">
        <f t="shared" si="37"/>
        <v>-9.943938600227846E-2</v>
      </c>
      <c r="BE39" s="1">
        <f t="shared" si="44"/>
        <v>6.1109199155800686</v>
      </c>
      <c r="BF39" s="1">
        <f t="shared" si="44"/>
        <v>6.1109200601141955</v>
      </c>
      <c r="BG39" s="1">
        <f t="shared" si="44"/>
        <v>6.1109211061327073</v>
      </c>
      <c r="BH39" s="1">
        <f t="shared" si="44"/>
        <v>6.1109286763441792</v>
      </c>
      <c r="BI39" s="1">
        <f t="shared" si="44"/>
        <v>6.1109834629375719</v>
      </c>
      <c r="BJ39" s="1">
        <f t="shared" si="44"/>
        <v>6.1113799450062976</v>
      </c>
      <c r="BK39" s="1">
        <f t="shared" si="44"/>
        <v>6.1142484154753749</v>
      </c>
      <c r="BL39" s="1">
        <f t="shared" si="39"/>
        <v>6.134961030464412</v>
      </c>
    </row>
    <row r="40" spans="1:64" ht="12.95" customHeight="1">
      <c r="A40" s="103" t="s">
        <v>135</v>
      </c>
      <c r="B40" s="227" t="s">
        <v>126</v>
      </c>
      <c r="C40" s="104">
        <v>49877.364000000001</v>
      </c>
      <c r="D40" s="104" t="s">
        <v>75</v>
      </c>
      <c r="E40" s="1">
        <f t="shared" si="11"/>
        <v>-7558.9360513846987</v>
      </c>
      <c r="F40" s="226">
        <f t="shared" si="12"/>
        <v>-7559</v>
      </c>
      <c r="G40" s="1">
        <f t="shared" si="13"/>
        <v>2.2188260001712479E-2</v>
      </c>
      <c r="I40" s="1">
        <f t="shared" si="42"/>
        <v>2.2188260001712479E-2</v>
      </c>
      <c r="O40" s="1">
        <f t="shared" ca="1" si="27"/>
        <v>-4.1801393095304312E-2</v>
      </c>
      <c r="P40" s="1">
        <f t="shared" si="28"/>
        <v>1.8080584714385339E-2</v>
      </c>
      <c r="Q40" s="271">
        <f t="shared" si="29"/>
        <v>34858.864000000001</v>
      </c>
      <c r="S40" s="2">
        <v>0.1</v>
      </c>
      <c r="W40" s="1">
        <f t="shared" si="43"/>
        <v>3.5375720893588661E-2</v>
      </c>
      <c r="Z40" s="1">
        <f t="shared" si="14"/>
        <v>-7559</v>
      </c>
      <c r="AA40" s="1">
        <f t="shared" si="15"/>
        <v>4.8931238225091572E-3</v>
      </c>
      <c r="AB40" s="1">
        <f t="shared" si="16"/>
        <v>3.5375720893588661E-2</v>
      </c>
      <c r="AC40" s="1">
        <f t="shared" si="17"/>
        <v>4.1076752873271394E-3</v>
      </c>
      <c r="AE40" s="1">
        <f t="shared" si="30"/>
        <v>2.9912173545718768E-5</v>
      </c>
      <c r="AF40" s="1">
        <f t="shared" si="40"/>
        <v>4.1076752873271394E-3</v>
      </c>
      <c r="AG40" s="2"/>
      <c r="AH40" s="1">
        <f t="shared" si="18"/>
        <v>-1.3187460891876182E-2</v>
      </c>
      <c r="AI40" s="1">
        <f t="shared" si="19"/>
        <v>1.1052460633958268</v>
      </c>
      <c r="AJ40" s="1">
        <f t="shared" si="20"/>
        <v>-0.12980101259860022</v>
      </c>
      <c r="AK40" s="1">
        <f t="shared" si="21"/>
        <v>-9.2702242003283419E-2</v>
      </c>
      <c r="AL40" s="1">
        <f t="shared" si="22"/>
        <v>-0.72211360451666762</v>
      </c>
      <c r="AM40" s="1">
        <f t="shared" si="23"/>
        <v>-0.37760986127802476</v>
      </c>
      <c r="AN40" s="1">
        <f t="shared" si="41"/>
        <v>5.6494973115823806</v>
      </c>
      <c r="AO40" s="1">
        <f t="shared" si="41"/>
        <v>5.6494974702487237</v>
      </c>
      <c r="AP40" s="1">
        <f t="shared" si="41"/>
        <v>5.6494988741083905</v>
      </c>
      <c r="AQ40" s="1">
        <f t="shared" si="41"/>
        <v>5.649511295217466</v>
      </c>
      <c r="AR40" s="1">
        <f t="shared" si="41"/>
        <v>5.6496211901179141</v>
      </c>
      <c r="AS40" s="1">
        <f t="shared" si="41"/>
        <v>5.6505930915851463</v>
      </c>
      <c r="AT40" s="1">
        <f t="shared" si="41"/>
        <v>5.6591586566447356</v>
      </c>
      <c r="AU40" s="1">
        <f t="shared" si="25"/>
        <v>5.7325430242407505</v>
      </c>
      <c r="AW40" s="1">
        <v>-4500</v>
      </c>
      <c r="AX40" s="1">
        <f t="shared" si="31"/>
        <v>-1.1946574104940797E-2</v>
      </c>
      <c r="AY40" s="1">
        <f t="shared" si="32"/>
        <v>2.9736835657495877E-2</v>
      </c>
      <c r="AZ40" s="1">
        <f t="shared" si="33"/>
        <v>-4.1683409762436674E-2</v>
      </c>
      <c r="BA40" s="1">
        <f t="shared" si="34"/>
        <v>1.1396427725528673</v>
      </c>
      <c r="BB40" s="1">
        <f t="shared" si="35"/>
        <v>-0.68826213015713644</v>
      </c>
      <c r="BC40" s="1">
        <f t="shared" si="36"/>
        <v>-9.3191109349539974E-2</v>
      </c>
      <c r="BD40" s="1">
        <f t="shared" si="37"/>
        <v>-4.6629305899567611E-2</v>
      </c>
      <c r="BE40" s="1">
        <f t="shared" si="44"/>
        <v>6.2022501449341974</v>
      </c>
      <c r="BF40" s="1">
        <f t="shared" si="44"/>
        <v>6.2022502177615317</v>
      </c>
      <c r="BG40" s="1">
        <f t="shared" si="44"/>
        <v>6.2022507387298944</v>
      </c>
      <c r="BH40" s="1">
        <f t="shared" si="44"/>
        <v>6.2022544654623033</v>
      </c>
      <c r="BI40" s="1">
        <f t="shared" si="44"/>
        <v>6.2022811245040694</v>
      </c>
      <c r="BJ40" s="1">
        <f t="shared" si="44"/>
        <v>6.2024718272891342</v>
      </c>
      <c r="BK40" s="1">
        <f t="shared" si="44"/>
        <v>6.2038359151972955</v>
      </c>
      <c r="BL40" s="1">
        <f t="shared" si="39"/>
        <v>6.2135890113600079</v>
      </c>
    </row>
    <row r="41" spans="1:64" ht="12.95" customHeight="1">
      <c r="A41" s="103" t="s">
        <v>135</v>
      </c>
      <c r="B41" s="227" t="s">
        <v>133</v>
      </c>
      <c r="C41" s="110">
        <v>49882.381000000001</v>
      </c>
      <c r="D41" s="104" t="s">
        <v>75</v>
      </c>
      <c r="E41" s="1">
        <f t="shared" si="11"/>
        <v>-7544.4765938648097</v>
      </c>
      <c r="F41" s="226">
        <f t="shared" si="12"/>
        <v>-7544.5</v>
      </c>
      <c r="G41" s="1">
        <f t="shared" si="13"/>
        <v>8.1212300065089948E-3</v>
      </c>
      <c r="I41" s="1">
        <f t="shared" si="42"/>
        <v>8.1212300065089948E-3</v>
      </c>
      <c r="O41" s="1">
        <f t="shared" ca="1" si="27"/>
        <v>-4.1706402167647434E-2</v>
      </c>
      <c r="P41" s="1">
        <f t="shared" si="28"/>
        <v>1.8141934029373342E-2</v>
      </c>
      <c r="Q41" s="271">
        <f t="shared" si="29"/>
        <v>34863.881000000001</v>
      </c>
      <c r="S41" s="2">
        <v>0.1</v>
      </c>
      <c r="W41" s="1">
        <f t="shared" si="43"/>
        <v>2.1457808166079333E-2</v>
      </c>
      <c r="Z41" s="1">
        <f t="shared" si="14"/>
        <v>-7544.5</v>
      </c>
      <c r="AA41" s="1">
        <f t="shared" si="15"/>
        <v>4.8053558698030047E-3</v>
      </c>
      <c r="AB41" s="1">
        <f t="shared" si="16"/>
        <v>2.1457808166079333E-2</v>
      </c>
      <c r="AC41" s="1">
        <f t="shared" si="17"/>
        <v>-1.0020704022864348E-2</v>
      </c>
      <c r="AE41" s="1">
        <f t="shared" si="30"/>
        <v>1.0995021290475696E-6</v>
      </c>
      <c r="AF41" s="1">
        <f t="shared" si="40"/>
        <v>-1.0020704022864348E-2</v>
      </c>
      <c r="AG41" s="2"/>
      <c r="AH41" s="1">
        <f t="shared" si="18"/>
        <v>-1.3336578159570338E-2</v>
      </c>
      <c r="AI41" s="1">
        <f t="shared" si="19"/>
        <v>1.1055117201234022</v>
      </c>
      <c r="AJ41" s="1">
        <f t="shared" si="20"/>
        <v>-0.13264657070176789</v>
      </c>
      <c r="AK41" s="1">
        <f t="shared" si="21"/>
        <v>-9.2399764336033655E-2</v>
      </c>
      <c r="AL41" s="1">
        <f t="shared" si="22"/>
        <v>-0.71924322455232359</v>
      </c>
      <c r="AM41" s="1">
        <f t="shared" si="23"/>
        <v>-0.3759709157818566</v>
      </c>
      <c r="AN41" s="1">
        <f t="shared" ref="AN41:AT50" si="45">$AU41+$AB$7*SIN(AO41)</f>
        <v>5.6520683836236962</v>
      </c>
      <c r="AO41" s="1">
        <f t="shared" si="45"/>
        <v>5.6520685434482401</v>
      </c>
      <c r="AP41" s="1">
        <f t="shared" si="45"/>
        <v>5.6520699548937277</v>
      </c>
      <c r="AQ41" s="1">
        <f t="shared" si="45"/>
        <v>5.6520824196142199</v>
      </c>
      <c r="AR41" s="1">
        <f t="shared" si="45"/>
        <v>5.6521924927995233</v>
      </c>
      <c r="AS41" s="1">
        <f t="shared" si="45"/>
        <v>5.6531641408808975</v>
      </c>
      <c r="AT41" s="1">
        <f t="shared" si="45"/>
        <v>5.6617115908735087</v>
      </c>
      <c r="AU41" s="1">
        <f t="shared" si="25"/>
        <v>5.734823235686723</v>
      </c>
      <c r="AW41" s="1">
        <v>-4000</v>
      </c>
      <c r="AX41" s="1">
        <f t="shared" si="31"/>
        <v>-1.3989371244668453E-2</v>
      </c>
      <c r="AY41" s="1">
        <f t="shared" si="32"/>
        <v>3.1396287975823278E-2</v>
      </c>
      <c r="AZ41" s="1">
        <f t="shared" si="33"/>
        <v>-4.5385659220491731E-2</v>
      </c>
      <c r="BA41" s="1">
        <f t="shared" si="34"/>
        <v>1.140241080767437</v>
      </c>
      <c r="BB41" s="1">
        <f t="shared" si="35"/>
        <v>-0.76069281319977511</v>
      </c>
      <c r="BC41" s="1">
        <f t="shared" si="36"/>
        <v>1.2097876672878304E-2</v>
      </c>
      <c r="BD41" s="1">
        <f t="shared" si="37"/>
        <v>6.0490121137078906E-3</v>
      </c>
      <c r="BE41" s="1">
        <f t="shared" si="44"/>
        <v>6.293690303685926</v>
      </c>
      <c r="BF41" s="1">
        <f t="shared" si="44"/>
        <v>6.2936902940482442</v>
      </c>
      <c r="BG41" s="1">
        <f t="shared" si="44"/>
        <v>6.2936902253272349</v>
      </c>
      <c r="BH41" s="1">
        <f t="shared" si="44"/>
        <v>6.2936897353155272</v>
      </c>
      <c r="BI41" s="1">
        <f t="shared" si="44"/>
        <v>6.2936862413116854</v>
      </c>
      <c r="BJ41" s="1">
        <f t="shared" si="44"/>
        <v>6.2936613274967339</v>
      </c>
      <c r="BK41" s="1">
        <f t="shared" si="44"/>
        <v>6.2934836810062746</v>
      </c>
      <c r="BL41" s="1">
        <f t="shared" si="39"/>
        <v>6.2922169922556037</v>
      </c>
    </row>
    <row r="42" spans="1:64" ht="12.95" customHeight="1">
      <c r="A42" s="109" t="s">
        <v>135</v>
      </c>
      <c r="B42" s="13" t="s">
        <v>133</v>
      </c>
      <c r="C42" s="110">
        <v>49890.356</v>
      </c>
      <c r="D42" s="110" t="s">
        <v>75</v>
      </c>
      <c r="E42" s="1">
        <f t="shared" si="11"/>
        <v>-7521.4919070557416</v>
      </c>
      <c r="F42" s="226">
        <f t="shared" si="12"/>
        <v>-7521.5</v>
      </c>
      <c r="G42" s="1">
        <f t="shared" si="13"/>
        <v>2.8080100018996745E-3</v>
      </c>
      <c r="I42" s="1">
        <f t="shared" si="42"/>
        <v>2.8080100018996745E-3</v>
      </c>
      <c r="O42" s="1">
        <f t="shared" ca="1" si="27"/>
        <v>-4.1555726903088251E-2</v>
      </c>
      <c r="P42" s="1">
        <f t="shared" si="28"/>
        <v>1.8239127606467734E-2</v>
      </c>
      <c r="Q42" s="271">
        <f t="shared" si="29"/>
        <v>34871.856</v>
      </c>
      <c r="S42" s="2">
        <v>0.1</v>
      </c>
      <c r="W42" s="1">
        <f t="shared" si="43"/>
        <v>1.6381011050429058E-2</v>
      </c>
      <c r="Z42" s="1">
        <f t="shared" si="14"/>
        <v>-7521.5</v>
      </c>
      <c r="AA42" s="1">
        <f t="shared" si="15"/>
        <v>4.6661265579383514E-3</v>
      </c>
      <c r="AB42" s="1">
        <f t="shared" si="16"/>
        <v>1.6381011050429058E-2</v>
      </c>
      <c r="AC42" s="1">
        <f t="shared" si="17"/>
        <v>-1.543111760456806E-2</v>
      </c>
      <c r="AE42" s="1">
        <f t="shared" si="30"/>
        <v>3.4525971358250337E-7</v>
      </c>
      <c r="AF42" s="1">
        <f t="shared" si="40"/>
        <v>-1.543111760456806E-2</v>
      </c>
      <c r="AG42" s="2"/>
      <c r="AH42" s="1">
        <f t="shared" si="18"/>
        <v>-1.3573001048529383E-2</v>
      </c>
      <c r="AI42" s="1">
        <f t="shared" si="19"/>
        <v>1.1059315823540039</v>
      </c>
      <c r="AJ42" s="1">
        <f t="shared" si="20"/>
        <v>-0.13716076172725697</v>
      </c>
      <c r="AK42" s="1">
        <f t="shared" si="21"/>
        <v>-9.1918112430198373E-2</v>
      </c>
      <c r="AL42" s="1">
        <f t="shared" si="22"/>
        <v>-0.71468738317918168</v>
      </c>
      <c r="AM42" s="1">
        <f t="shared" si="23"/>
        <v>-0.37337322185446958</v>
      </c>
      <c r="AN42" s="1">
        <f t="shared" si="45"/>
        <v>5.6561479007736137</v>
      </c>
      <c r="AO42" s="1">
        <f t="shared" si="45"/>
        <v>5.6561480624275218</v>
      </c>
      <c r="AP42" s="1">
        <f t="shared" si="45"/>
        <v>5.6561494857967167</v>
      </c>
      <c r="AQ42" s="1">
        <f t="shared" si="45"/>
        <v>5.6561620185566746</v>
      </c>
      <c r="AR42" s="1">
        <f t="shared" si="45"/>
        <v>5.6562723645449626</v>
      </c>
      <c r="AS42" s="1">
        <f t="shared" si="45"/>
        <v>5.657243536976897</v>
      </c>
      <c r="AT42" s="1">
        <f t="shared" si="45"/>
        <v>5.665761851888508</v>
      </c>
      <c r="AU42" s="1">
        <f t="shared" si="25"/>
        <v>5.73844012280792</v>
      </c>
      <c r="AW42" s="1">
        <v>-3500</v>
      </c>
      <c r="AX42" s="1">
        <f t="shared" si="31"/>
        <v>-1.5721521292561561E-2</v>
      </c>
      <c r="AY42" s="1">
        <f t="shared" si="32"/>
        <v>3.2986679750204501E-2</v>
      </c>
      <c r="AZ42" s="1">
        <f t="shared" si="33"/>
        <v>-4.8708201042766061E-2</v>
      </c>
      <c r="BA42" s="1">
        <f t="shared" si="34"/>
        <v>1.1392866852235355</v>
      </c>
      <c r="BB42" s="1">
        <f t="shared" si="35"/>
        <v>-0.82467978768077665</v>
      </c>
      <c r="BC42" s="1">
        <f t="shared" si="36"/>
        <v>0.11735392328861353</v>
      </c>
      <c r="BD42" s="1">
        <f t="shared" si="37"/>
        <v>5.8744395831596796E-2</v>
      </c>
      <c r="BE42" s="1">
        <f t="shared" si="44"/>
        <v>6.3851161564158696</v>
      </c>
      <c r="BF42" s="1">
        <f t="shared" si="44"/>
        <v>6.3851160657519221</v>
      </c>
      <c r="BG42" s="1">
        <f t="shared" si="44"/>
        <v>6.3851154159400698</v>
      </c>
      <c r="BH42" s="1">
        <f t="shared" si="44"/>
        <v>6.3851107585724929</v>
      </c>
      <c r="BI42" s="1">
        <f t="shared" si="44"/>
        <v>6.3850773780940155</v>
      </c>
      <c r="BJ42" s="1">
        <f t="shared" si="44"/>
        <v>6.3848381354733874</v>
      </c>
      <c r="BK42" s="1">
        <f t="shared" si="44"/>
        <v>6.3831236197239134</v>
      </c>
      <c r="BL42" s="1">
        <f t="shared" si="39"/>
        <v>6.3708449731512005</v>
      </c>
    </row>
    <row r="43" spans="1:64" ht="12.95" customHeight="1">
      <c r="A43" t="s">
        <v>136</v>
      </c>
      <c r="C43" s="55">
        <v>50213.377999999997</v>
      </c>
      <c r="D43" s="55">
        <v>1.6E-2</v>
      </c>
      <c r="E43" s="1">
        <f t="shared" si="11"/>
        <v>-6590.5126591008684</v>
      </c>
      <c r="F43" s="226">
        <f t="shared" si="12"/>
        <v>-6590.5</v>
      </c>
      <c r="G43" s="1">
        <f t="shared" si="13"/>
        <v>-4.3923300036112778E-3</v>
      </c>
      <c r="I43" s="1">
        <f t="shared" si="42"/>
        <v>-4.3923300036112778E-3</v>
      </c>
      <c r="O43" s="1">
        <f t="shared" ca="1" si="27"/>
        <v>-3.5456654237670707E-2</v>
      </c>
      <c r="P43" s="1">
        <f t="shared" si="28"/>
        <v>2.2050679015822916E-2</v>
      </c>
      <c r="Q43" s="271">
        <f t="shared" si="29"/>
        <v>35194.877999999997</v>
      </c>
      <c r="S43" s="2">
        <v>0.1</v>
      </c>
      <c r="W43" s="1">
        <f t="shared" si="43"/>
        <v>1.8584737996977799E-2</v>
      </c>
      <c r="Z43" s="1">
        <f t="shared" si="14"/>
        <v>-6590.5</v>
      </c>
      <c r="AA43" s="1">
        <f t="shared" si="15"/>
        <v>-9.2638898476616119E-4</v>
      </c>
      <c r="AB43" s="1">
        <f t="shared" si="16"/>
        <v>1.8584737996977799E-2</v>
      </c>
      <c r="AC43" s="1">
        <f t="shared" si="17"/>
        <v>-2.6443009019434194E-2</v>
      </c>
      <c r="AE43" s="1">
        <f t="shared" si="30"/>
        <v>1.2012747146113126E-6</v>
      </c>
      <c r="AF43" s="1">
        <f t="shared" si="40"/>
        <v>-2.6443009019434194E-2</v>
      </c>
      <c r="AG43" s="2"/>
      <c r="AH43" s="1">
        <f t="shared" si="18"/>
        <v>-2.2977068000589077E-2</v>
      </c>
      <c r="AI43" s="1">
        <f t="shared" si="19"/>
        <v>1.1211832678809908</v>
      </c>
      <c r="AJ43" s="1">
        <f t="shared" si="20"/>
        <v>-0.31905565379075579</v>
      </c>
      <c r="AK43" s="1">
        <f t="shared" si="21"/>
        <v>-7.0604922763485331E-2</v>
      </c>
      <c r="AL43" s="1">
        <f t="shared" si="22"/>
        <v>-0.52754899974181135</v>
      </c>
      <c r="AM43" s="1">
        <f t="shared" si="23"/>
        <v>-0.27006723485460826</v>
      </c>
      <c r="AN43" s="1">
        <f t="shared" si="45"/>
        <v>5.8224943069979203</v>
      </c>
      <c r="AO43" s="1">
        <f t="shared" si="45"/>
        <v>5.8224945249963858</v>
      </c>
      <c r="AP43" s="1">
        <f t="shared" si="45"/>
        <v>5.822496260244292</v>
      </c>
      <c r="AQ43" s="1">
        <f t="shared" si="45"/>
        <v>5.8225100726060655</v>
      </c>
      <c r="AR43" s="1">
        <f t="shared" si="45"/>
        <v>5.8226200139458042</v>
      </c>
      <c r="AS43" s="1">
        <f t="shared" si="45"/>
        <v>5.8234948930961599</v>
      </c>
      <c r="AT43" s="1">
        <f t="shared" si="45"/>
        <v>5.8304435063195141</v>
      </c>
      <c r="AU43" s="1">
        <f t="shared" si="25"/>
        <v>5.8848454232355198</v>
      </c>
      <c r="AW43" s="1">
        <v>-3000</v>
      </c>
      <c r="AX43" s="1">
        <f t="shared" si="31"/>
        <v>-1.7111790302834815E-2</v>
      </c>
      <c r="AY43" s="1">
        <f t="shared" si="32"/>
        <v>3.450801098063954E-2</v>
      </c>
      <c r="AZ43" s="1">
        <f t="shared" si="33"/>
        <v>-5.1619801283474355E-2</v>
      </c>
      <c r="BA43" s="1">
        <f t="shared" si="34"/>
        <v>1.1368004194119714</v>
      </c>
      <c r="BB43" s="1">
        <f t="shared" si="35"/>
        <v>-0.87938734259766516</v>
      </c>
      <c r="BC43" s="1">
        <f t="shared" si="36"/>
        <v>0.22229196478055901</v>
      </c>
      <c r="BD43" s="1">
        <f t="shared" si="37"/>
        <v>0.1116059333282005</v>
      </c>
      <c r="BE43" s="1">
        <f t="shared" si="44"/>
        <v>6.4764037801225802</v>
      </c>
      <c r="BF43" s="1">
        <f t="shared" si="44"/>
        <v>6.4764036217406229</v>
      </c>
      <c r="BG43" s="1">
        <f t="shared" si="44"/>
        <v>6.4764024710557573</v>
      </c>
      <c r="BH43" s="1">
        <f t="shared" si="44"/>
        <v>6.4763941110477514</v>
      </c>
      <c r="BI43" s="1">
        <f t="shared" si="44"/>
        <v>6.4763333739480027</v>
      </c>
      <c r="BJ43" s="1">
        <f t="shared" si="44"/>
        <v>6.4758921286388791</v>
      </c>
      <c r="BK43" s="1">
        <f t="shared" si="44"/>
        <v>6.4726876865367773</v>
      </c>
      <c r="BL43" s="1">
        <f t="shared" si="39"/>
        <v>6.4494729540467963</v>
      </c>
    </row>
    <row r="44" spans="1:64" ht="12.95" customHeight="1">
      <c r="A44" t="s">
        <v>136</v>
      </c>
      <c r="B44" s="2" t="s">
        <v>126</v>
      </c>
      <c r="C44" s="55">
        <v>50218.394</v>
      </c>
      <c r="D44" s="55">
        <v>3.3000000000000002E-2</v>
      </c>
      <c r="E44" s="1">
        <f t="shared" si="11"/>
        <v>-6576.0560836733594</v>
      </c>
      <c r="F44" s="226">
        <f t="shared" si="12"/>
        <v>-6576</v>
      </c>
      <c r="G44" s="1">
        <f t="shared" si="13"/>
        <v>-1.945935999538051E-2</v>
      </c>
      <c r="I44" s="1">
        <f t="shared" si="42"/>
        <v>-1.945935999538051E-2</v>
      </c>
      <c r="O44" s="1">
        <f t="shared" ca="1" si="27"/>
        <v>-3.5361663310013829E-2</v>
      </c>
      <c r="P44" s="1">
        <f t="shared" si="28"/>
        <v>2.2108148992875831E-2</v>
      </c>
      <c r="Q44" s="271">
        <f t="shared" si="29"/>
        <v>35199.894</v>
      </c>
      <c r="S44" s="2">
        <v>0.1</v>
      </c>
      <c r="W44" s="1">
        <f t="shared" si="43"/>
        <v>3.6607584808751696E-3</v>
      </c>
      <c r="Z44" s="1">
        <f t="shared" si="14"/>
        <v>-6576</v>
      </c>
      <c r="AA44" s="1">
        <f t="shared" si="15"/>
        <v>-1.011969483379848E-3</v>
      </c>
      <c r="AB44" s="1">
        <f t="shared" si="16"/>
        <v>3.6607584808751696E-3</v>
      </c>
      <c r="AC44" s="1">
        <f t="shared" si="17"/>
        <v>-4.1567508988256341E-2</v>
      </c>
      <c r="AE44" s="1">
        <f t="shared" si="30"/>
        <v>3.4030621670225204E-5</v>
      </c>
      <c r="AF44" s="1">
        <f t="shared" si="40"/>
        <v>-4.1567508988256341E-2</v>
      </c>
      <c r="AG44" s="2"/>
      <c r="AH44" s="1">
        <f t="shared" si="18"/>
        <v>-2.3120118476255679E-2</v>
      </c>
      <c r="AI44" s="1">
        <f t="shared" si="19"/>
        <v>1.1213912772912127</v>
      </c>
      <c r="AJ44" s="1">
        <f t="shared" si="20"/>
        <v>-0.32185348563768357</v>
      </c>
      <c r="AK44" s="1">
        <f t="shared" si="21"/>
        <v>-7.0246689106047158E-2</v>
      </c>
      <c r="AL44" s="1">
        <f t="shared" si="22"/>
        <v>-0.52459540544149963</v>
      </c>
      <c r="AM44" s="1">
        <f t="shared" si="23"/>
        <v>-0.26848335612179525</v>
      </c>
      <c r="AN44" s="1">
        <f t="shared" si="45"/>
        <v>5.8251023813298168</v>
      </c>
      <c r="AO44" s="1">
        <f t="shared" si="45"/>
        <v>5.8251025997837758</v>
      </c>
      <c r="AP44" s="1">
        <f t="shared" si="45"/>
        <v>5.8251043364153583</v>
      </c>
      <c r="AQ44" s="1">
        <f t="shared" si="45"/>
        <v>5.8251181419683258</v>
      </c>
      <c r="AR44" s="1">
        <f t="shared" si="45"/>
        <v>5.8252278874607386</v>
      </c>
      <c r="AS44" s="1">
        <f t="shared" si="45"/>
        <v>5.826100084362694</v>
      </c>
      <c r="AT44" s="1">
        <f t="shared" si="45"/>
        <v>5.8330186230890089</v>
      </c>
      <c r="AU44" s="1">
        <f t="shared" si="25"/>
        <v>5.8871256346814924</v>
      </c>
      <c r="AW44" s="1">
        <v>-2500</v>
      </c>
      <c r="AX44" s="1">
        <f t="shared" si="31"/>
        <v>-1.8134831969988018E-2</v>
      </c>
      <c r="AY44" s="1">
        <f t="shared" si="32"/>
        <v>3.5960281667128398E-2</v>
      </c>
      <c r="AZ44" s="1">
        <f t="shared" si="33"/>
        <v>-5.4095113637116415E-2</v>
      </c>
      <c r="BA44" s="1">
        <f t="shared" si="34"/>
        <v>1.1328358850129676</v>
      </c>
      <c r="BB44" s="1">
        <f t="shared" si="35"/>
        <v>-0.924192927509498</v>
      </c>
      <c r="BC44" s="1">
        <f t="shared" si="36"/>
        <v>0.32663510055456024</v>
      </c>
      <c r="BD44" s="1">
        <f t="shared" si="37"/>
        <v>0.16478524697024247</v>
      </c>
      <c r="BE44" s="1">
        <f t="shared" ref="BE44:BK53" si="46">$BL44+$AB$7*SIN(BF44)</f>
        <v>6.5674322499120841</v>
      </c>
      <c r="BF44" s="1">
        <f t="shared" si="46"/>
        <v>6.5674320460044093</v>
      </c>
      <c r="BG44" s="1">
        <f t="shared" si="46"/>
        <v>6.5674305313533488</v>
      </c>
      <c r="BH44" s="1">
        <f t="shared" si="46"/>
        <v>6.5674192803616407</v>
      </c>
      <c r="BI44" s="1">
        <f t="shared" si="46"/>
        <v>6.5673357079372296</v>
      </c>
      <c r="BJ44" s="1">
        <f t="shared" si="46"/>
        <v>6.5667149953362927</v>
      </c>
      <c r="BK44" s="1">
        <f t="shared" si="46"/>
        <v>6.5621083054572029</v>
      </c>
      <c r="BL44" s="1">
        <f t="shared" si="39"/>
        <v>6.5281009349423922</v>
      </c>
    </row>
    <row r="45" spans="1:64" ht="12.95" customHeight="1">
      <c r="A45" t="s">
        <v>136</v>
      </c>
      <c r="B45" s="2" t="s">
        <v>126</v>
      </c>
      <c r="C45" s="55">
        <v>50226.387999999999</v>
      </c>
      <c r="D45" s="55">
        <v>2.7E-2</v>
      </c>
      <c r="E45" s="1">
        <f t="shared" si="11"/>
        <v>-6553.0166371088835</v>
      </c>
      <c r="F45" s="226">
        <f t="shared" si="12"/>
        <v>-6553</v>
      </c>
      <c r="G45" s="1">
        <f t="shared" si="13"/>
        <v>-5.7725799997569993E-3</v>
      </c>
      <c r="I45" s="1">
        <f t="shared" si="42"/>
        <v>-5.7725799997569993E-3</v>
      </c>
      <c r="O45" s="1">
        <f t="shared" ca="1" si="27"/>
        <v>-3.5210988045454639E-2</v>
      </c>
      <c r="P45" s="1">
        <f t="shared" si="28"/>
        <v>2.2199189137383529E-2</v>
      </c>
      <c r="Q45" s="271">
        <f t="shared" si="29"/>
        <v>35207.887999999999</v>
      </c>
      <c r="S45" s="2">
        <v>0.1</v>
      </c>
      <c r="W45" s="1">
        <f t="shared" si="43"/>
        <v>1.7574177296143557E-2</v>
      </c>
      <c r="Z45" s="1">
        <f t="shared" si="14"/>
        <v>-6553</v>
      </c>
      <c r="AA45" s="1">
        <f t="shared" si="15"/>
        <v>-1.1475681585170275E-3</v>
      </c>
      <c r="AB45" s="1">
        <f t="shared" si="16"/>
        <v>1.7574177296143557E-2</v>
      </c>
      <c r="AC45" s="1">
        <f t="shared" si="17"/>
        <v>-2.7971769137140529E-2</v>
      </c>
      <c r="AE45" s="1">
        <f t="shared" si="30"/>
        <v>2.1390734531609957E-6</v>
      </c>
      <c r="AF45" s="1">
        <f t="shared" si="40"/>
        <v>-2.7971769137140529E-2</v>
      </c>
      <c r="AG45" s="2"/>
      <c r="AH45" s="1">
        <f t="shared" si="18"/>
        <v>-2.3346757295900557E-2</v>
      </c>
      <c r="AI45" s="1">
        <f t="shared" si="19"/>
        <v>1.121719206536538</v>
      </c>
      <c r="AJ45" s="1">
        <f t="shared" si="20"/>
        <v>-0.32628777494142219</v>
      </c>
      <c r="AK45" s="1">
        <f t="shared" si="21"/>
        <v>-6.9676927980998879E-2</v>
      </c>
      <c r="AL45" s="1">
        <f t="shared" si="22"/>
        <v>-0.51990815318545891</v>
      </c>
      <c r="AM45" s="1">
        <f t="shared" si="23"/>
        <v>-0.26597236903676663</v>
      </c>
      <c r="AN45" s="1">
        <f t="shared" si="45"/>
        <v>5.8292403159394359</v>
      </c>
      <c r="AO45" s="1">
        <f t="shared" si="45"/>
        <v>5.8292405350805296</v>
      </c>
      <c r="AP45" s="1">
        <f t="shared" si="45"/>
        <v>5.8292422736423708</v>
      </c>
      <c r="AQ45" s="1">
        <f t="shared" si="45"/>
        <v>5.8292560665178605</v>
      </c>
      <c r="AR45" s="1">
        <f t="shared" si="45"/>
        <v>5.8293654889679498</v>
      </c>
      <c r="AS45" s="1">
        <f t="shared" si="45"/>
        <v>5.8302333588224329</v>
      </c>
      <c r="AT45" s="1">
        <f t="shared" si="45"/>
        <v>5.8371038674808933</v>
      </c>
      <c r="AU45" s="1">
        <f t="shared" si="25"/>
        <v>5.8907425218026903</v>
      </c>
      <c r="AW45" s="1">
        <v>-2000</v>
      </c>
      <c r="AX45" s="1">
        <f t="shared" si="31"/>
        <v>-1.8771601470108291E-2</v>
      </c>
      <c r="AY45" s="1">
        <f t="shared" si="32"/>
        <v>3.7343491809671066E-2</v>
      </c>
      <c r="AZ45" s="1">
        <f t="shared" si="33"/>
        <v>-5.6115093279779357E-2</v>
      </c>
      <c r="BA45" s="1">
        <f t="shared" si="34"/>
        <v>1.1274765694541151</v>
      </c>
      <c r="BB45" s="1">
        <f t="shared" si="35"/>
        <v>-0.95870215419029159</v>
      </c>
      <c r="BC45" s="1">
        <f t="shared" si="36"/>
        <v>0.43012139860376342</v>
      </c>
      <c r="BD45" s="1">
        <f t="shared" si="37"/>
        <v>0.21843880787977882</v>
      </c>
      <c r="BE45" s="1">
        <f t="shared" si="46"/>
        <v>6.6580861620614522</v>
      </c>
      <c r="BF45" s="1">
        <f t="shared" si="46"/>
        <v>6.65808593892634</v>
      </c>
      <c r="BG45" s="1">
        <f t="shared" si="46"/>
        <v>6.6580842292109583</v>
      </c>
      <c r="BH45" s="1">
        <f t="shared" si="46"/>
        <v>6.6580711289949814</v>
      </c>
      <c r="BI45" s="1">
        <f t="shared" si="46"/>
        <v>6.6579707544943965</v>
      </c>
      <c r="BJ45" s="1">
        <f t="shared" si="46"/>
        <v>6.6572018115292257</v>
      </c>
      <c r="BK45" s="1">
        <f t="shared" si="46"/>
        <v>6.6513187868871455</v>
      </c>
      <c r="BL45" s="1">
        <f t="shared" si="39"/>
        <v>6.6067289158379889</v>
      </c>
    </row>
    <row r="46" spans="1:64" ht="12.95" customHeight="1">
      <c r="A46" s="49" t="s">
        <v>137</v>
      </c>
      <c r="B46" s="230" t="s">
        <v>133</v>
      </c>
      <c r="C46" s="112">
        <v>50594.002</v>
      </c>
      <c r="D46" s="112" t="s">
        <v>88</v>
      </c>
      <c r="E46" s="1">
        <f t="shared" si="11"/>
        <v>-5493.5191253057028</v>
      </c>
      <c r="F46" s="226">
        <f t="shared" si="12"/>
        <v>-5493.5</v>
      </c>
      <c r="G46" s="1">
        <f t="shared" si="13"/>
        <v>-6.6359099946566857E-3</v>
      </c>
      <c r="I46" s="1">
        <f t="shared" si="42"/>
        <v>-6.6359099946566857E-3</v>
      </c>
      <c r="O46" s="1">
        <f t="shared" ca="1" si="27"/>
        <v>-2.8270099228043376E-2</v>
      </c>
      <c r="P46" s="1">
        <f t="shared" si="28"/>
        <v>2.6234560901203071E-2</v>
      </c>
      <c r="Q46" s="271">
        <f t="shared" si="29"/>
        <v>35575.502</v>
      </c>
      <c r="S46" s="2">
        <v>1</v>
      </c>
      <c r="Y46" s="1">
        <f>AB46</f>
        <v>2.6712538535064029E-2</v>
      </c>
      <c r="Z46" s="1">
        <f t="shared" si="14"/>
        <v>-5493.5</v>
      </c>
      <c r="AA46" s="1">
        <f t="shared" si="15"/>
        <v>-7.1138876285176435E-3</v>
      </c>
      <c r="AB46" s="1">
        <f t="shared" si="16"/>
        <v>2.6712538535064029E-2</v>
      </c>
      <c r="AC46" s="1">
        <f t="shared" si="17"/>
        <v>-3.287047089585976E-2</v>
      </c>
      <c r="AE46" s="1">
        <f t="shared" si="30"/>
        <v>2.2846261847131977E-7</v>
      </c>
      <c r="AF46" s="1">
        <f t="shared" si="40"/>
        <v>-3.287047089585976E-2</v>
      </c>
      <c r="AG46" s="2"/>
      <c r="AH46" s="1">
        <f t="shared" si="18"/>
        <v>-3.3348448529720714E-2</v>
      </c>
      <c r="AI46" s="1">
        <f t="shared" si="19"/>
        <v>1.1339300370710452</v>
      </c>
      <c r="AJ46" s="1">
        <f t="shared" si="20"/>
        <v>-0.52345866672029195</v>
      </c>
      <c r="AK46" s="1">
        <f t="shared" si="21"/>
        <v>-4.1631534957314989E-2</v>
      </c>
      <c r="AL46" s="1">
        <f t="shared" si="22"/>
        <v>-0.30137675878844927</v>
      </c>
      <c r="AM46" s="1">
        <f t="shared" si="23"/>
        <v>-0.1518393946868509</v>
      </c>
      <c r="AN46" s="1">
        <f t="shared" si="45"/>
        <v>6.0210037500569102</v>
      </c>
      <c r="AO46" s="1">
        <f t="shared" si="45"/>
        <v>6.0210039452638346</v>
      </c>
      <c r="AP46" s="1">
        <f t="shared" si="45"/>
        <v>6.0210053863462161</v>
      </c>
      <c r="AQ46" s="1">
        <f t="shared" si="45"/>
        <v>6.0210160248779738</v>
      </c>
      <c r="AR46" s="1">
        <f t="shared" si="45"/>
        <v>6.021094560987617</v>
      </c>
      <c r="AS46" s="1">
        <f t="shared" si="45"/>
        <v>6.0216742816162503</v>
      </c>
      <c r="AT46" s="1">
        <f t="shared" si="45"/>
        <v>6.0259507696746013</v>
      </c>
      <c r="AU46" s="1">
        <f t="shared" si="25"/>
        <v>6.0573552133204585</v>
      </c>
      <c r="AW46" s="1">
        <v>-1500</v>
      </c>
      <c r="AX46" s="1">
        <f t="shared" si="31"/>
        <v>-1.9009536015033565E-2</v>
      </c>
      <c r="AY46" s="1">
        <f t="shared" si="32"/>
        <v>3.8657641408267558E-2</v>
      </c>
      <c r="AZ46" s="1">
        <f t="shared" si="33"/>
        <v>-5.7667177423301123E-2</v>
      </c>
      <c r="BA46" s="1">
        <f t="shared" si="34"/>
        <v>1.1208315217565581</v>
      </c>
      <c r="BB46" s="1">
        <f t="shared" si="35"/>
        <v>-0.98275095508685417</v>
      </c>
      <c r="BC46" s="1">
        <f t="shared" si="36"/>
        <v>0.53250979315828073</v>
      </c>
      <c r="BD46" s="1">
        <f t="shared" si="37"/>
        <v>0.27273033195004476</v>
      </c>
      <c r="BE46" s="1">
        <f t="shared" si="46"/>
        <v>6.7482578659279948</v>
      </c>
      <c r="BF46" s="1">
        <f t="shared" si="46"/>
        <v>6.7482576487332286</v>
      </c>
      <c r="BG46" s="1">
        <f t="shared" si="46"/>
        <v>6.748255916098282</v>
      </c>
      <c r="BH46" s="1">
        <f t="shared" si="46"/>
        <v>6.7482420943465309</v>
      </c>
      <c r="BI46" s="1">
        <f t="shared" si="46"/>
        <v>6.7481318374943973</v>
      </c>
      <c r="BJ46" s="1">
        <f t="shared" si="46"/>
        <v>6.7472525308283178</v>
      </c>
      <c r="BK46" s="1">
        <f t="shared" si="46"/>
        <v>6.7402537397048654</v>
      </c>
      <c r="BL46" s="1">
        <f t="shared" si="39"/>
        <v>6.6853568967335848</v>
      </c>
    </row>
    <row r="47" spans="1:64" ht="12.95" customHeight="1">
      <c r="A47" s="65" t="s">
        <v>340</v>
      </c>
      <c r="B47" s="246" t="s">
        <v>126</v>
      </c>
      <c r="C47" s="247">
        <v>50594.002</v>
      </c>
      <c r="D47" s="248" t="s">
        <v>88</v>
      </c>
      <c r="E47" s="1">
        <f t="shared" si="11"/>
        <v>-5493.5191253057028</v>
      </c>
      <c r="F47" s="226">
        <f t="shared" si="12"/>
        <v>-5493.5</v>
      </c>
      <c r="G47" s="1">
        <f t="shared" si="13"/>
        <v>-6.6359099946566857E-3</v>
      </c>
      <c r="K47" s="1">
        <f>+G47</f>
        <v>-6.6359099946566857E-3</v>
      </c>
      <c r="O47" s="1">
        <f t="shared" ca="1" si="27"/>
        <v>-2.8270099228043376E-2</v>
      </c>
      <c r="P47" s="1">
        <f t="shared" si="28"/>
        <v>2.6234560901203071E-2</v>
      </c>
      <c r="Q47" s="271">
        <f t="shared" si="29"/>
        <v>35575.502</v>
      </c>
      <c r="S47" s="2">
        <v>1</v>
      </c>
      <c r="Z47" s="1">
        <f t="shared" si="14"/>
        <v>-5493.5</v>
      </c>
      <c r="AA47" s="1">
        <f t="shared" si="15"/>
        <v>-7.1138876285176435E-3</v>
      </c>
      <c r="AB47" s="1">
        <f t="shared" si="16"/>
        <v>2.6712538535064029E-2</v>
      </c>
      <c r="AC47" s="1">
        <f t="shared" si="17"/>
        <v>-3.287047089585976E-2</v>
      </c>
      <c r="AE47" s="1">
        <f t="shared" si="30"/>
        <v>2.2846261847131977E-7</v>
      </c>
      <c r="AF47" s="1">
        <f t="shared" si="40"/>
        <v>-3.287047089585976E-2</v>
      </c>
      <c r="AG47" s="2"/>
      <c r="AH47" s="1">
        <f t="shared" si="18"/>
        <v>-3.3348448529720714E-2</v>
      </c>
      <c r="AI47" s="1">
        <f t="shared" si="19"/>
        <v>1.1339300370710452</v>
      </c>
      <c r="AJ47" s="1">
        <f t="shared" si="20"/>
        <v>-0.52345866672029195</v>
      </c>
      <c r="AK47" s="1">
        <f t="shared" si="21"/>
        <v>-4.1631534957314989E-2</v>
      </c>
      <c r="AL47" s="1">
        <f t="shared" si="22"/>
        <v>-0.30137675878844927</v>
      </c>
      <c r="AM47" s="1">
        <f t="shared" si="23"/>
        <v>-0.1518393946868509</v>
      </c>
      <c r="AN47" s="1">
        <f t="shared" si="45"/>
        <v>6.0210037500569102</v>
      </c>
      <c r="AO47" s="1">
        <f t="shared" si="45"/>
        <v>6.0210039452638346</v>
      </c>
      <c r="AP47" s="1">
        <f t="shared" si="45"/>
        <v>6.0210053863462161</v>
      </c>
      <c r="AQ47" s="1">
        <f t="shared" si="45"/>
        <v>6.0210160248779738</v>
      </c>
      <c r="AR47" s="1">
        <f t="shared" si="45"/>
        <v>6.021094560987617</v>
      </c>
      <c r="AS47" s="1">
        <f t="shared" si="45"/>
        <v>6.0216742816162503</v>
      </c>
      <c r="AT47" s="1">
        <f t="shared" si="45"/>
        <v>6.0259507696746013</v>
      </c>
      <c r="AU47" s="1">
        <f t="shared" si="25"/>
        <v>6.0573552133204585</v>
      </c>
      <c r="AW47" s="1">
        <v>-500</v>
      </c>
      <c r="AX47" s="1">
        <f t="shared" si="31"/>
        <v>-1.8270563305962127E-2</v>
      </c>
      <c r="AY47" s="1">
        <f t="shared" si="32"/>
        <v>4.1078758973622002E-2</v>
      </c>
      <c r="AZ47" s="1">
        <f t="shared" si="33"/>
        <v>-5.934932227958413E-2</v>
      </c>
      <c r="BA47" s="1">
        <f t="shared" si="34"/>
        <v>1.1042156612074725</v>
      </c>
      <c r="BB47" s="1">
        <f t="shared" si="35"/>
        <v>-0.99989275926984522</v>
      </c>
      <c r="BC47" s="1">
        <f t="shared" si="36"/>
        <v>0.73315974684879681</v>
      </c>
      <c r="BD47" s="1">
        <f t="shared" si="37"/>
        <v>0.38393371590251801</v>
      </c>
      <c r="BE47" s="1">
        <f t="shared" si="46"/>
        <v>6.9267734079903827</v>
      </c>
      <c r="BF47" s="1">
        <f t="shared" si="46"/>
        <v>6.9267732538179132</v>
      </c>
      <c r="BG47" s="1">
        <f t="shared" si="46"/>
        <v>6.9267718796561075</v>
      </c>
      <c r="BH47" s="1">
        <f t="shared" si="46"/>
        <v>6.9267596316132032</v>
      </c>
      <c r="BI47" s="1">
        <f t="shared" si="46"/>
        <v>6.9266504685409771</v>
      </c>
      <c r="BJ47" s="1">
        <f t="shared" si="46"/>
        <v>6.9256779256969985</v>
      </c>
      <c r="BK47" s="1">
        <f t="shared" si="46"/>
        <v>6.917044401257006</v>
      </c>
      <c r="BL47" s="1">
        <f t="shared" si="39"/>
        <v>6.8426128585247774</v>
      </c>
    </row>
    <row r="48" spans="1:64" ht="12.95" customHeight="1">
      <c r="A48" t="s">
        <v>138</v>
      </c>
      <c r="C48" s="55">
        <v>50947.370999999999</v>
      </c>
      <c r="D48" s="55">
        <v>1E-3</v>
      </c>
      <c r="E48" s="1">
        <f t="shared" si="11"/>
        <v>-4475.0770195959758</v>
      </c>
      <c r="F48" s="226">
        <f t="shared" si="12"/>
        <v>-4475</v>
      </c>
      <c r="G48" s="1">
        <f t="shared" si="13"/>
        <v>-2.6723499999206979E-2</v>
      </c>
      <c r="I48" s="1">
        <f>+G48</f>
        <v>-2.6723499999206979E-2</v>
      </c>
      <c r="O48" s="1">
        <f t="shared" ca="1" si="27"/>
        <v>-2.1597805447455008E-2</v>
      </c>
      <c r="P48" s="1">
        <f t="shared" si="28"/>
        <v>2.982144846133097E-2</v>
      </c>
      <c r="Q48" s="271">
        <f t="shared" si="29"/>
        <v>35928.870999999999</v>
      </c>
      <c r="S48" s="2">
        <v>1</v>
      </c>
      <c r="Y48" s="1">
        <f t="shared" ref="Y48:Y58" si="47">AB48</f>
        <v>1.5153496468547481E-2</v>
      </c>
      <c r="Z48" s="1">
        <f t="shared" si="14"/>
        <v>-4475</v>
      </c>
      <c r="AA48" s="1">
        <f t="shared" si="15"/>
        <v>-1.2055548006423489E-2</v>
      </c>
      <c r="AB48" s="1">
        <f t="shared" si="16"/>
        <v>1.5153496468547481E-2</v>
      </c>
      <c r="AC48" s="1">
        <f t="shared" si="17"/>
        <v>-5.6544948460537953E-2</v>
      </c>
      <c r="AE48" s="1">
        <f t="shared" si="30"/>
        <v>2.1514881566260115E-4</v>
      </c>
      <c r="AF48" s="1">
        <f t="shared" si="40"/>
        <v>-5.6544948460537953E-2</v>
      </c>
      <c r="AG48" s="2"/>
      <c r="AH48" s="1">
        <f t="shared" si="18"/>
        <v>-4.187699646775446E-2</v>
      </c>
      <c r="AI48" s="1">
        <f t="shared" si="19"/>
        <v>1.1397095000176254</v>
      </c>
      <c r="AJ48" s="1">
        <f t="shared" si="20"/>
        <v>-0.69206910181583303</v>
      </c>
      <c r="AK48" s="1">
        <f t="shared" si="21"/>
        <v>-1.231645799647242E-2</v>
      </c>
      <c r="AL48" s="1">
        <f t="shared" si="22"/>
        <v>-8.7930305929172267E-2</v>
      </c>
      <c r="AM48" s="1">
        <f t="shared" si="23"/>
        <v>-4.3993502139851356E-2</v>
      </c>
      <c r="AN48" s="1">
        <f t="shared" si="45"/>
        <v>6.2068205695042851</v>
      </c>
      <c r="AO48" s="1">
        <f t="shared" si="45"/>
        <v>6.206820638368062</v>
      </c>
      <c r="AP48" s="1">
        <f t="shared" si="45"/>
        <v>6.2068211308058121</v>
      </c>
      <c r="AQ48" s="1">
        <f t="shared" si="45"/>
        <v>6.2068246521767181</v>
      </c>
      <c r="AR48" s="1">
        <f t="shared" si="45"/>
        <v>6.2068498331045445</v>
      </c>
      <c r="AS48" s="1">
        <f t="shared" si="45"/>
        <v>6.2070298976787504</v>
      </c>
      <c r="AT48" s="1">
        <f t="shared" si="45"/>
        <v>6.2083174373817709</v>
      </c>
      <c r="AU48" s="1">
        <f t="shared" si="25"/>
        <v>6.2175204104047879</v>
      </c>
      <c r="AW48" s="1">
        <v>500</v>
      </c>
      <c r="AX48" s="1">
        <f t="shared" si="31"/>
        <v>-1.5940315788115021E-2</v>
      </c>
      <c r="AY48" s="1">
        <f t="shared" si="32"/>
        <v>4.3223634363191717E-2</v>
      </c>
      <c r="AZ48" s="1">
        <f t="shared" si="33"/>
        <v>-5.9163950151306738E-2</v>
      </c>
      <c r="BA48" s="1">
        <f t="shared" si="34"/>
        <v>1.0841595004658739</v>
      </c>
      <c r="BB48" s="1">
        <f t="shared" si="35"/>
        <v>-0.97830040243391259</v>
      </c>
      <c r="BC48" s="1">
        <f t="shared" si="36"/>
        <v>0.92721773001688068</v>
      </c>
      <c r="BD48" s="1">
        <f t="shared" si="37"/>
        <v>0.49995157094768594</v>
      </c>
      <c r="BE48" s="1">
        <f t="shared" si="46"/>
        <v>7.1023312420141416</v>
      </c>
      <c r="BF48" s="1">
        <f t="shared" si="46"/>
        <v>7.102331166279213</v>
      </c>
      <c r="BG48" s="1">
        <f t="shared" si="46"/>
        <v>7.1023303754793661</v>
      </c>
      <c r="BH48" s="1">
        <f t="shared" si="46"/>
        <v>7.102322118240803</v>
      </c>
      <c r="BI48" s="1">
        <f t="shared" si="46"/>
        <v>7.1022359035764868</v>
      </c>
      <c r="BJ48" s="1">
        <f t="shared" si="46"/>
        <v>7.1013362018519022</v>
      </c>
      <c r="BK48" s="1">
        <f t="shared" si="46"/>
        <v>7.0919982026852963</v>
      </c>
      <c r="BL48" s="1">
        <f t="shared" si="39"/>
        <v>6.9998688203159691</v>
      </c>
    </row>
    <row r="49" spans="1:64" s="1" customFormat="1" ht="12.95" customHeight="1">
      <c r="A49" s="61" t="s">
        <v>139</v>
      </c>
      <c r="B49" s="2" t="s">
        <v>133</v>
      </c>
      <c r="C49" s="55">
        <v>52375.512600000002</v>
      </c>
      <c r="D49" s="55">
        <v>1E-4</v>
      </c>
      <c r="E49" s="1">
        <f t="shared" si="11"/>
        <v>-359.04098260442697</v>
      </c>
      <c r="F49" s="226">
        <f t="shared" si="12"/>
        <v>-359</v>
      </c>
      <c r="G49" s="1">
        <f t="shared" si="13"/>
        <v>-1.4219739998225123E-2</v>
      </c>
      <c r="J49" s="1">
        <f t="shared" ref="J49:J58" si="48">+G49</f>
        <v>-1.4219739998225123E-2</v>
      </c>
      <c r="O49" s="1">
        <f t="shared" ca="1" si="27"/>
        <v>5.3665158101804476E-3</v>
      </c>
      <c r="P49" s="1">
        <f t="shared" si="28"/>
        <v>4.1397915491595765E-2</v>
      </c>
      <c r="Q49" s="271">
        <f t="shared" si="29"/>
        <v>37357.012600000002</v>
      </c>
      <c r="S49" s="2">
        <v>1</v>
      </c>
      <c r="Y49" s="1">
        <f t="shared" si="47"/>
        <v>4.5214921658968302E-2</v>
      </c>
      <c r="Z49" s="1">
        <f t="shared" si="14"/>
        <v>-359</v>
      </c>
      <c r="AA49" s="1">
        <f t="shared" si="15"/>
        <v>-1.803674616559766E-2</v>
      </c>
      <c r="AB49" s="1">
        <f t="shared" si="16"/>
        <v>4.5214921658968302E-2</v>
      </c>
      <c r="AC49" s="1">
        <f t="shared" si="17"/>
        <v>-5.5617655489820887E-2</v>
      </c>
      <c r="AE49" s="1">
        <f t="shared" si="30"/>
        <v>1.4569536081759986E-5</v>
      </c>
      <c r="AF49" s="1">
        <f t="shared" si="40"/>
        <v>-5.5617655489820887E-2</v>
      </c>
      <c r="AG49" s="2"/>
      <c r="AH49" s="1">
        <f t="shared" si="18"/>
        <v>-5.9434661657193424E-2</v>
      </c>
      <c r="AI49" s="1">
        <f t="shared" si="19"/>
        <v>1.1015677224848943</v>
      </c>
      <c r="AJ49" s="1">
        <f t="shared" si="20"/>
        <v>-0.99909989308555691</v>
      </c>
      <c r="AK49" s="1">
        <f t="shared" si="21"/>
        <v>9.6718339946388732E-2</v>
      </c>
      <c r="AL49" s="1">
        <f t="shared" si="22"/>
        <v>0.7609465403841984</v>
      </c>
      <c r="AM49" s="1">
        <f t="shared" si="23"/>
        <v>0.39996159648104668</v>
      </c>
      <c r="AN49" s="1">
        <f t="shared" si="45"/>
        <v>6.9517187360439214</v>
      </c>
      <c r="AO49" s="1">
        <f t="shared" si="45"/>
        <v>6.9517185933745056</v>
      </c>
      <c r="AP49" s="1">
        <f t="shared" si="45"/>
        <v>6.9517172970836114</v>
      </c>
      <c r="AQ49" s="1">
        <f t="shared" si="45"/>
        <v>6.9517055190764285</v>
      </c>
      <c r="AR49" s="1">
        <f t="shared" si="45"/>
        <v>6.9515985099578304</v>
      </c>
      <c r="AS49" s="1">
        <f t="shared" si="45"/>
        <v>6.9506266921218316</v>
      </c>
      <c r="AT49" s="1">
        <f t="shared" si="45"/>
        <v>6.941834723680171</v>
      </c>
      <c r="AU49" s="1">
        <f t="shared" si="25"/>
        <v>6.8647859491373353</v>
      </c>
      <c r="AW49" s="1">
        <v>1500</v>
      </c>
      <c r="AX49" s="1">
        <f t="shared" si="31"/>
        <v>-1.2123492275993492E-2</v>
      </c>
      <c r="AY49" s="1">
        <f t="shared" si="32"/>
        <v>4.5092267576976701E-2</v>
      </c>
      <c r="AZ49" s="1">
        <f t="shared" si="33"/>
        <v>-5.7215759852970192E-2</v>
      </c>
      <c r="BA49" s="1">
        <f t="shared" si="34"/>
        <v>1.0618853984578622</v>
      </c>
      <c r="BB49" s="1">
        <f t="shared" si="35"/>
        <v>-0.92288308613950609</v>
      </c>
      <c r="BC49" s="1">
        <f t="shared" si="36"/>
        <v>1.1138092217342115</v>
      </c>
      <c r="BD49" s="1">
        <f t="shared" si="37"/>
        <v>0.62264579288698085</v>
      </c>
      <c r="BE49" s="1">
        <f t="shared" si="46"/>
        <v>7.2744779219992548</v>
      </c>
      <c r="BF49" s="1">
        <f t="shared" si="46"/>
        <v>7.2744778976272189</v>
      </c>
      <c r="BG49" s="1">
        <f t="shared" si="46"/>
        <v>7.2744775802949073</v>
      </c>
      <c r="BH49" s="1">
        <f t="shared" si="46"/>
        <v>7.2744734485329596</v>
      </c>
      <c r="BI49" s="1">
        <f t="shared" si="46"/>
        <v>7.2744196541327506</v>
      </c>
      <c r="BJ49" s="1">
        <f t="shared" si="46"/>
        <v>7.2737196689048496</v>
      </c>
      <c r="BK49" s="1">
        <f t="shared" si="46"/>
        <v>7.2646783875459739</v>
      </c>
      <c r="BL49" s="1">
        <f t="shared" si="39"/>
        <v>7.1571247821071626</v>
      </c>
    </row>
    <row r="50" spans="1:64" ht="12.95" customHeight="1">
      <c r="A50" s="61" t="s">
        <v>139</v>
      </c>
      <c r="B50" s="2" t="s">
        <v>133</v>
      </c>
      <c r="C50" s="55">
        <v>52399.4499</v>
      </c>
      <c r="D50" s="55">
        <v>2.9999999999999997E-4</v>
      </c>
      <c r="E50" s="1">
        <f t="shared" si="11"/>
        <v>-290.05147244082099</v>
      </c>
      <c r="F50" s="226">
        <f t="shared" si="12"/>
        <v>-290</v>
      </c>
      <c r="G50" s="1">
        <f t="shared" si="13"/>
        <v>-1.7859399995359126E-2</v>
      </c>
      <c r="J50" s="1">
        <f t="shared" si="48"/>
        <v>-1.7859399995359126E-2</v>
      </c>
      <c r="O50" s="1">
        <f t="shared" ca="1" si="27"/>
        <v>5.8185416038580096E-3</v>
      </c>
      <c r="P50" s="1">
        <f t="shared" si="28"/>
        <v>4.1552097093912985E-2</v>
      </c>
      <c r="Q50" s="271">
        <f t="shared" si="29"/>
        <v>37380.9499</v>
      </c>
      <c r="S50" s="2">
        <v>1</v>
      </c>
      <c r="Y50" s="1">
        <f t="shared" si="47"/>
        <v>4.1603505788538248E-2</v>
      </c>
      <c r="Z50" s="1">
        <f t="shared" si="14"/>
        <v>-290</v>
      </c>
      <c r="AA50" s="1">
        <f t="shared" si="15"/>
        <v>-1.7910808689984389E-2</v>
      </c>
      <c r="AB50" s="1">
        <f t="shared" si="16"/>
        <v>4.1603505788538248E-2</v>
      </c>
      <c r="AC50" s="1">
        <f t="shared" si="17"/>
        <v>-5.9411497089272111E-2</v>
      </c>
      <c r="AE50" s="1">
        <f t="shared" si="30"/>
        <v>2.642853883073532E-9</v>
      </c>
      <c r="AF50" s="1">
        <f t="shared" si="40"/>
        <v>-5.9411497089272111E-2</v>
      </c>
      <c r="AG50" s="2"/>
      <c r="AH50" s="1">
        <f t="shared" si="18"/>
        <v>-5.9462905783897374E-2</v>
      </c>
      <c r="AI50" s="1">
        <f t="shared" si="19"/>
        <v>1.1002480220333768</v>
      </c>
      <c r="AJ50" s="1">
        <f t="shared" si="20"/>
        <v>-0.99843347754357359</v>
      </c>
      <c r="AK50" s="1">
        <f t="shared" si="21"/>
        <v>9.8085542314600593E-2</v>
      </c>
      <c r="AL50" s="1">
        <f t="shared" si="22"/>
        <v>0.77449534904239759</v>
      </c>
      <c r="AM50" s="1">
        <f t="shared" si="23"/>
        <v>0.40784116763268319</v>
      </c>
      <c r="AN50" s="1">
        <f t="shared" si="45"/>
        <v>6.963904019170621</v>
      </c>
      <c r="AO50" s="1">
        <f t="shared" si="45"/>
        <v>6.9639038821752388</v>
      </c>
      <c r="AP50" s="1">
        <f t="shared" si="45"/>
        <v>6.9639026252478029</v>
      </c>
      <c r="AQ50" s="1">
        <f t="shared" si="45"/>
        <v>6.9638910930459357</v>
      </c>
      <c r="AR50" s="1">
        <f t="shared" si="45"/>
        <v>6.96378529110532</v>
      </c>
      <c r="AS50" s="1">
        <f t="shared" si="45"/>
        <v>6.9628150359799932</v>
      </c>
      <c r="AT50" s="1">
        <f t="shared" si="45"/>
        <v>6.9539524332973031</v>
      </c>
      <c r="AU50" s="1">
        <f t="shared" si="25"/>
        <v>6.8756366105009281</v>
      </c>
      <c r="AW50" s="1">
        <v>2500</v>
      </c>
      <c r="AX50" s="1">
        <f t="shared" si="31"/>
        <v>-6.9862228905295531E-3</v>
      </c>
      <c r="AY50" s="1">
        <f t="shared" si="32"/>
        <v>4.6684658614976955E-2</v>
      </c>
      <c r="AZ50" s="1">
        <f t="shared" si="33"/>
        <v>-5.3670881505506508E-2</v>
      </c>
      <c r="BA50" s="1">
        <f t="shared" si="34"/>
        <v>1.0385266214265423</v>
      </c>
      <c r="BB50" s="1">
        <f t="shared" si="35"/>
        <v>-0.83973172869753754</v>
      </c>
      <c r="BC50" s="1">
        <f t="shared" si="36"/>
        <v>1.2925217763256618</v>
      </c>
      <c r="BD50" s="1">
        <f t="shared" si="37"/>
        <v>0.75432111021845683</v>
      </c>
      <c r="BE50" s="1">
        <f t="shared" si="46"/>
        <v>7.4429504548370202</v>
      </c>
      <c r="BF50" s="1">
        <f t="shared" si="46"/>
        <v>7.4429504504923898</v>
      </c>
      <c r="BG50" s="1">
        <f t="shared" si="46"/>
        <v>7.4429503729624722</v>
      </c>
      <c r="BH50" s="1">
        <f t="shared" si="46"/>
        <v>7.4429489894434564</v>
      </c>
      <c r="BI50" s="1">
        <f t="shared" si="46"/>
        <v>7.442924301327178</v>
      </c>
      <c r="BJ50" s="1">
        <f t="shared" si="46"/>
        <v>7.4424839906714126</v>
      </c>
      <c r="BK50" s="1">
        <f t="shared" si="46"/>
        <v>7.4347043088813392</v>
      </c>
      <c r="BL50" s="1">
        <f t="shared" si="39"/>
        <v>7.3143807438983544</v>
      </c>
    </row>
    <row r="51" spans="1:64" ht="12.95" customHeight="1">
      <c r="A51" s="61" t="s">
        <v>139</v>
      </c>
      <c r="B51" s="2" t="s">
        <v>133</v>
      </c>
      <c r="C51" s="55">
        <v>52440.396999999997</v>
      </c>
      <c r="D51" s="55">
        <v>2.0000000000000001E-4</v>
      </c>
      <c r="E51" s="1">
        <f t="shared" si="11"/>
        <v>-172.0381471443053</v>
      </c>
      <c r="F51" s="226">
        <f t="shared" si="12"/>
        <v>-172</v>
      </c>
      <c r="G51" s="1">
        <f t="shared" si="13"/>
        <v>-1.3235919999715406E-2</v>
      </c>
      <c r="J51" s="1">
        <f t="shared" si="48"/>
        <v>-1.3235919999715406E-2</v>
      </c>
      <c r="O51" s="1">
        <f t="shared" ca="1" si="27"/>
        <v>6.5915712220312329E-3</v>
      </c>
      <c r="P51" s="1">
        <f t="shared" si="28"/>
        <v>4.1812722199109746E-2</v>
      </c>
      <c r="Q51" s="271">
        <f t="shared" si="29"/>
        <v>37421.896999999997</v>
      </c>
      <c r="S51" s="2">
        <v>1</v>
      </c>
      <c r="Y51" s="1">
        <f t="shared" si="47"/>
        <v>4.6254801132719001E-2</v>
      </c>
      <c r="Z51" s="1">
        <f t="shared" si="14"/>
        <v>-172</v>
      </c>
      <c r="AA51" s="1">
        <f t="shared" si="15"/>
        <v>-1.7677998933324661E-2</v>
      </c>
      <c r="AB51" s="1">
        <f t="shared" si="16"/>
        <v>4.6254801132719001E-2</v>
      </c>
      <c r="AC51" s="1">
        <f t="shared" si="17"/>
        <v>-5.5048642198825153E-2</v>
      </c>
      <c r="AE51" s="1">
        <f t="shared" si="30"/>
        <v>1.9732065252415132E-5</v>
      </c>
      <c r="AF51" s="1">
        <f t="shared" si="40"/>
        <v>-5.5048642198825153E-2</v>
      </c>
      <c r="AG51" s="2"/>
      <c r="AH51" s="1">
        <f t="shared" si="18"/>
        <v>-5.9490721132434407E-2</v>
      </c>
      <c r="AI51" s="1">
        <f t="shared" si="19"/>
        <v>1.0979562457772114</v>
      </c>
      <c r="AJ51" s="1">
        <f t="shared" si="20"/>
        <v>-0.99687516133289999</v>
      </c>
      <c r="AK51" s="1">
        <f t="shared" si="21"/>
        <v>0.10037436647863959</v>
      </c>
      <c r="AL51" s="1">
        <f t="shared" si="22"/>
        <v>0.79758993179643167</v>
      </c>
      <c r="AM51" s="1">
        <f t="shared" si="23"/>
        <v>0.42137350247324074</v>
      </c>
      <c r="AN51" s="1">
        <f t="shared" ref="AN51:AT60" si="49">$AU51+$AB$7*SIN(AO51)</f>
        <v>6.9847084833630175</v>
      </c>
      <c r="AO51" s="1">
        <f t="shared" si="49"/>
        <v>6.984708356069552</v>
      </c>
      <c r="AP51" s="1">
        <f t="shared" si="49"/>
        <v>6.9847071678819379</v>
      </c>
      <c r="AQ51" s="1">
        <f t="shared" si="49"/>
        <v>6.9846960771124698</v>
      </c>
      <c r="AR51" s="1">
        <f t="shared" si="49"/>
        <v>6.9845925587698474</v>
      </c>
      <c r="AS51" s="1">
        <f t="shared" si="49"/>
        <v>6.9836267816541246</v>
      </c>
      <c r="AT51" s="1">
        <f t="shared" si="49"/>
        <v>6.9746540241819925</v>
      </c>
      <c r="AU51" s="1">
        <f t="shared" si="25"/>
        <v>6.894192813992289</v>
      </c>
      <c r="AW51" s="1">
        <v>3500</v>
      </c>
      <c r="AX51" s="1">
        <f t="shared" si="31"/>
        <v>-7.3440175526640061E-4</v>
      </c>
      <c r="AY51" s="1">
        <f t="shared" si="32"/>
        <v>4.8000807477192486E-2</v>
      </c>
      <c r="AZ51" s="1">
        <f t="shared" si="33"/>
        <v>-4.8735209232458887E-2</v>
      </c>
      <c r="BA51" s="1">
        <f t="shared" si="34"/>
        <v>1.0150434308745566</v>
      </c>
      <c r="BB51" s="1">
        <f t="shared" si="35"/>
        <v>-0.73521355571877745</v>
      </c>
      <c r="BC51" s="1">
        <f t="shared" si="36"/>
        <v>1.4633290746592658</v>
      </c>
      <c r="BD51" s="1">
        <f t="shared" si="37"/>
        <v>0.8979196316531517</v>
      </c>
      <c r="BE51" s="1">
        <f t="shared" si="46"/>
        <v>7.6076545022002575</v>
      </c>
      <c r="BF51" s="1">
        <f t="shared" si="46"/>
        <v>7.6076545019307282</v>
      </c>
      <c r="BG51" s="1">
        <f t="shared" si="46"/>
        <v>7.6076544940496102</v>
      </c>
      <c r="BH51" s="1">
        <f t="shared" si="46"/>
        <v>7.6076542636035942</v>
      </c>
      <c r="BI51" s="1">
        <f t="shared" si="46"/>
        <v>7.6076475253932951</v>
      </c>
      <c r="BJ51" s="1">
        <f t="shared" si="46"/>
        <v>7.6074505808058133</v>
      </c>
      <c r="BK51" s="1">
        <f t="shared" si="46"/>
        <v>7.6017608230223406</v>
      </c>
      <c r="BL51" s="1">
        <f t="shared" si="39"/>
        <v>7.4716367056895461</v>
      </c>
    </row>
    <row r="52" spans="1:64" ht="12.95" customHeight="1">
      <c r="A52" s="249" t="s">
        <v>139</v>
      </c>
      <c r="B52" s="234" t="s">
        <v>126</v>
      </c>
      <c r="C52" s="235">
        <v>52443.344299999997</v>
      </c>
      <c r="D52" s="235">
        <v>2.9999999999999997E-4</v>
      </c>
      <c r="E52" s="233">
        <f t="shared" si="11"/>
        <v>-163.54375624369405</v>
      </c>
      <c r="F52" s="226">
        <f t="shared" si="12"/>
        <v>-163.5</v>
      </c>
      <c r="G52" s="233">
        <f t="shared" si="13"/>
        <v>-1.5182110000750981E-2</v>
      </c>
      <c r="H52" s="233"/>
      <c r="I52" s="233"/>
      <c r="J52" s="233">
        <f t="shared" si="48"/>
        <v>-1.5182110000750981E-2</v>
      </c>
      <c r="L52" s="233"/>
      <c r="M52" s="233"/>
      <c r="N52" s="233"/>
      <c r="O52" s="233">
        <f t="shared" ca="1" si="27"/>
        <v>6.6472555589335413E-3</v>
      </c>
      <c r="P52" s="233">
        <f t="shared" si="28"/>
        <v>4.1831347526733488E-2</v>
      </c>
      <c r="Q52" s="272">
        <f t="shared" si="29"/>
        <v>37424.844299999997</v>
      </c>
      <c r="R52" s="233"/>
      <c r="S52" s="234">
        <v>1</v>
      </c>
      <c r="Y52" s="1">
        <f t="shared" si="47"/>
        <v>4.4309619623703327E-2</v>
      </c>
      <c r="Z52" s="1">
        <f t="shared" si="14"/>
        <v>-163.5</v>
      </c>
      <c r="AA52" s="1">
        <f t="shared" si="15"/>
        <v>-1.766038209772082E-2</v>
      </c>
      <c r="AB52" s="1">
        <f t="shared" si="16"/>
        <v>4.4309619623703327E-2</v>
      </c>
      <c r="AC52" s="1">
        <f t="shared" si="17"/>
        <v>-5.7013457527484469E-2</v>
      </c>
      <c r="AE52" s="1">
        <f t="shared" si="30"/>
        <v>6.1418325866192807E-6</v>
      </c>
      <c r="AF52" s="1">
        <f t="shared" si="40"/>
        <v>-5.7013457527484469E-2</v>
      </c>
      <c r="AG52" s="2"/>
      <c r="AH52" s="1">
        <f t="shared" si="18"/>
        <v>-5.9491729624454308E-2</v>
      </c>
      <c r="AI52" s="1">
        <f t="shared" si="19"/>
        <v>1.0977895032885598</v>
      </c>
      <c r="AJ52" s="1">
        <f t="shared" si="20"/>
        <v>-0.99674267043056308</v>
      </c>
      <c r="AK52" s="1">
        <f t="shared" si="21"/>
        <v>0.10053682200731452</v>
      </c>
      <c r="AL52" s="1">
        <f t="shared" si="22"/>
        <v>0.79924979406318597</v>
      </c>
      <c r="AM52" s="1">
        <f t="shared" si="23"/>
        <v>0.42235113466386764</v>
      </c>
      <c r="AN52" s="1">
        <f t="shared" si="49"/>
        <v>6.9862054290333955</v>
      </c>
      <c r="AO52" s="1">
        <f t="shared" si="49"/>
        <v>6.9862053024367983</v>
      </c>
      <c r="AP52" s="1">
        <f t="shared" si="49"/>
        <v>6.9862041192561541</v>
      </c>
      <c r="AQ52" s="1">
        <f t="shared" si="49"/>
        <v>6.986193061224518</v>
      </c>
      <c r="AR52" s="1">
        <f t="shared" si="49"/>
        <v>6.9860897176334005</v>
      </c>
      <c r="AS52" s="1">
        <f t="shared" si="49"/>
        <v>6.9851243499655871</v>
      </c>
      <c r="AT52" s="1">
        <f t="shared" si="49"/>
        <v>6.9761441795244661</v>
      </c>
      <c r="AU52" s="1">
        <f t="shared" si="25"/>
        <v>6.8955294896675134</v>
      </c>
      <c r="AW52" s="1">
        <v>4500</v>
      </c>
      <c r="AX52" s="1">
        <f t="shared" si="31"/>
        <v>6.4053832250618101E-3</v>
      </c>
      <c r="AY52" s="1">
        <f t="shared" si="32"/>
        <v>4.9040714163623288E-2</v>
      </c>
      <c r="AZ52" s="1">
        <f t="shared" si="33"/>
        <v>-4.2635330938561478E-2</v>
      </c>
      <c r="BA52" s="1">
        <f t="shared" si="34"/>
        <v>0.99219187180970991</v>
      </c>
      <c r="BB52" s="1">
        <f t="shared" si="35"/>
        <v>-0.61533685810457139</v>
      </c>
      <c r="BC52" s="1">
        <f t="shared" si="36"/>
        <v>1.6264975203428864</v>
      </c>
      <c r="BD52" s="1">
        <f t="shared" si="37"/>
        <v>1.0573121912188808</v>
      </c>
      <c r="BE52" s="1">
        <f t="shared" si="46"/>
        <v>7.7686335049707518</v>
      </c>
      <c r="BF52" s="1">
        <f t="shared" si="46"/>
        <v>7.7686335049700075</v>
      </c>
      <c r="BG52" s="1">
        <f t="shared" si="46"/>
        <v>7.7686335049077986</v>
      </c>
      <c r="BH52" s="1">
        <f t="shared" si="46"/>
        <v>7.7686334997044453</v>
      </c>
      <c r="BI52" s="1">
        <f t="shared" si="46"/>
        <v>7.7686330644847938</v>
      </c>
      <c r="BJ52" s="1">
        <f t="shared" si="46"/>
        <v>7.7685966696087183</v>
      </c>
      <c r="BK52" s="1">
        <f t="shared" si="46"/>
        <v>7.7656060668670985</v>
      </c>
      <c r="BL52" s="1">
        <f t="shared" si="39"/>
        <v>7.6288926674807396</v>
      </c>
    </row>
    <row r="53" spans="1:64" s="233" customFormat="1" ht="12.95" customHeight="1">
      <c r="A53" s="249" t="s">
        <v>139</v>
      </c>
      <c r="B53" s="234" t="s">
        <v>126</v>
      </c>
      <c r="C53" s="235">
        <v>52460.346400000002</v>
      </c>
      <c r="D53" s="235">
        <v>2.0000000000000001E-4</v>
      </c>
      <c r="E53" s="233">
        <f t="shared" ref="E53:E84" si="50">+(C53-C$7)/C$8</f>
        <v>-114.54213322217076</v>
      </c>
      <c r="F53" s="236">
        <f t="shared" ref="F53:F84" si="51">ROUND(2*E53,0)/2</f>
        <v>-114.5</v>
      </c>
      <c r="G53" s="233">
        <f t="shared" ref="G53:G84" si="52">+C53-(C$7+F53*C$8)</f>
        <v>-1.4618969995353837E-2</v>
      </c>
      <c r="J53" s="233">
        <f t="shared" si="48"/>
        <v>-1.4618969995353837E-2</v>
      </c>
      <c r="O53" s="233">
        <f t="shared" ca="1" si="27"/>
        <v>6.9682593834292008E-3</v>
      </c>
      <c r="P53" s="233">
        <f t="shared" si="28"/>
        <v>4.1938327906281672E-2</v>
      </c>
      <c r="Q53" s="272">
        <f t="shared" si="29"/>
        <v>37441.846400000002</v>
      </c>
      <c r="S53" s="234">
        <v>1</v>
      </c>
      <c r="Y53" s="1">
        <f t="shared" si="47"/>
        <v>4.487597337229058E-2</v>
      </c>
      <c r="Z53" s="233">
        <f t="shared" si="14"/>
        <v>-114.5</v>
      </c>
      <c r="AA53" s="233">
        <f t="shared" si="15"/>
        <v>-1.7556615461362744E-2</v>
      </c>
      <c r="AB53" s="233">
        <f t="shared" si="16"/>
        <v>4.487597337229058E-2</v>
      </c>
      <c r="AC53" s="233">
        <f t="shared" si="17"/>
        <v>-5.6557297901635509E-2</v>
      </c>
      <c r="AE53" s="233">
        <f t="shared" si="30"/>
        <v>8.6297608839626932E-6</v>
      </c>
      <c r="AF53" s="233">
        <f t="shared" si="40"/>
        <v>-5.6557297901635509E-2</v>
      </c>
      <c r="AG53" s="234"/>
      <c r="AH53" s="233">
        <f t="shared" si="18"/>
        <v>-5.9494943367644416E-2</v>
      </c>
      <c r="AI53" s="233">
        <f t="shared" si="19"/>
        <v>1.0968240427704925</v>
      </c>
      <c r="AJ53" s="233">
        <f t="shared" si="20"/>
        <v>-0.99592625423541103</v>
      </c>
      <c r="AK53" s="233">
        <f t="shared" si="21"/>
        <v>0.10146696149156893</v>
      </c>
      <c r="AL53" s="233">
        <f t="shared" si="22"/>
        <v>0.80880855727207257</v>
      </c>
      <c r="AM53" s="233">
        <f t="shared" si="23"/>
        <v>0.42799449919434468</v>
      </c>
      <c r="AN53" s="233">
        <f t="shared" si="49"/>
        <v>6.9948304354619921</v>
      </c>
      <c r="AO53" s="233">
        <f t="shared" si="49"/>
        <v>6.9948303128730664</v>
      </c>
      <c r="AP53" s="233">
        <f t="shared" si="49"/>
        <v>6.9948291586690452</v>
      </c>
      <c r="AQ53" s="233">
        <f t="shared" si="49"/>
        <v>6.9948182916187838</v>
      </c>
      <c r="AR53" s="233">
        <f t="shared" si="49"/>
        <v>6.9947159812674711</v>
      </c>
      <c r="AS53" s="233">
        <f t="shared" si="49"/>
        <v>6.993753198807676</v>
      </c>
      <c r="AT53" s="233">
        <f t="shared" si="49"/>
        <v>6.9847316698947557</v>
      </c>
      <c r="AU53" s="233">
        <f t="shared" si="25"/>
        <v>6.9032350317952815</v>
      </c>
      <c r="AW53" s="1">
        <v>5500</v>
      </c>
      <c r="AX53" s="233">
        <f t="shared" si="31"/>
        <v>1.4200701784624549E-2</v>
      </c>
      <c r="AY53" s="233">
        <f t="shared" si="32"/>
        <v>4.9804378674269366E-2</v>
      </c>
      <c r="AZ53" s="233">
        <f t="shared" si="33"/>
        <v>-3.5603676889644817E-2</v>
      </c>
      <c r="BA53" s="233">
        <f t="shared" si="34"/>
        <v>0.97053013095708451</v>
      </c>
      <c r="BB53" s="233">
        <f t="shared" si="35"/>
        <v>-0.48539496246548114</v>
      </c>
      <c r="BC53" s="233">
        <f t="shared" si="36"/>
        <v>1.7824958964735687</v>
      </c>
      <c r="BD53" s="233">
        <f t="shared" si="37"/>
        <v>1.2377544372590716</v>
      </c>
      <c r="BE53" s="233">
        <f t="shared" si="46"/>
        <v>7.9260360497173323</v>
      </c>
      <c r="BF53" s="233">
        <f t="shared" si="46"/>
        <v>7.9260360497173279</v>
      </c>
      <c r="BG53" s="233">
        <f t="shared" si="46"/>
        <v>7.9260360497177631</v>
      </c>
      <c r="BH53" s="233">
        <f t="shared" si="46"/>
        <v>7.9260360496747282</v>
      </c>
      <c r="BI53" s="233">
        <f t="shared" si="46"/>
        <v>7.926036053936877</v>
      </c>
      <c r="BJ53" s="233">
        <f t="shared" si="46"/>
        <v>7.9260356318147176</v>
      </c>
      <c r="BK53" s="233">
        <f t="shared" si="46"/>
        <v>7.9260774267036718</v>
      </c>
      <c r="BL53" s="233">
        <f t="shared" si="39"/>
        <v>7.7861486292719313</v>
      </c>
    </row>
    <row r="54" spans="1:64" ht="12.95" customHeight="1">
      <c r="A54" s="61" t="s">
        <v>139</v>
      </c>
      <c r="B54" s="2" t="s">
        <v>133</v>
      </c>
      <c r="C54" s="55">
        <v>52464.336600000002</v>
      </c>
      <c r="D54" s="55">
        <v>2.9999999999999997E-4</v>
      </c>
      <c r="E54" s="1">
        <f t="shared" si="50"/>
        <v>-103.04200816818143</v>
      </c>
      <c r="F54" s="226">
        <f t="shared" si="51"/>
        <v>-103</v>
      </c>
      <c r="G54" s="1">
        <f t="shared" si="52"/>
        <v>-1.4575579996744636E-2</v>
      </c>
      <c r="J54" s="1">
        <f t="shared" si="48"/>
        <v>-1.4575579996744636E-2</v>
      </c>
      <c r="O54" s="1">
        <f t="shared" ca="1" si="27"/>
        <v>7.0435970157087949E-3</v>
      </c>
      <c r="P54" s="1">
        <f t="shared" si="28"/>
        <v>4.1963339448632814E-2</v>
      </c>
      <c r="Q54" s="271">
        <f t="shared" si="29"/>
        <v>37445.836600000002</v>
      </c>
      <c r="S54" s="2">
        <v>1</v>
      </c>
      <c r="Y54" s="1">
        <f t="shared" si="47"/>
        <v>4.491947637374049E-2</v>
      </c>
      <c r="Z54" s="1">
        <f t="shared" si="14"/>
        <v>-103</v>
      </c>
      <c r="AA54" s="1">
        <f t="shared" si="15"/>
        <v>-1.7531716921852313E-2</v>
      </c>
      <c r="AB54" s="1">
        <f t="shared" si="16"/>
        <v>4.491947637374049E-2</v>
      </c>
      <c r="AC54" s="1">
        <f t="shared" si="17"/>
        <v>-5.653891944537745E-2</v>
      </c>
      <c r="AE54" s="1">
        <f t="shared" si="30"/>
        <v>8.7387455199850658E-6</v>
      </c>
      <c r="AF54" s="1">
        <f t="shared" si="40"/>
        <v>-5.653891944537745E-2</v>
      </c>
      <c r="AG54" s="2"/>
      <c r="AH54" s="1">
        <f t="shared" si="18"/>
        <v>-5.9495056370485126E-2</v>
      </c>
      <c r="AI54" s="1">
        <f t="shared" si="19"/>
        <v>1.0965964182468246</v>
      </c>
      <c r="AJ54" s="1">
        <f t="shared" si="20"/>
        <v>-0.9957216846432192</v>
      </c>
      <c r="AK54" s="1">
        <f t="shared" si="21"/>
        <v>0.10168368362052105</v>
      </c>
      <c r="AL54" s="1">
        <f t="shared" si="22"/>
        <v>0.81104949948798122</v>
      </c>
      <c r="AM54" s="1">
        <f t="shared" si="23"/>
        <v>0.42932085402159509</v>
      </c>
      <c r="AN54" s="1">
        <f t="shared" si="49"/>
        <v>6.9968535701578407</v>
      </c>
      <c r="AO54" s="1">
        <f t="shared" si="49"/>
        <v>6.9968534485067213</v>
      </c>
      <c r="AP54" s="1">
        <f t="shared" si="49"/>
        <v>6.996852301128146</v>
      </c>
      <c r="AQ54" s="1">
        <f t="shared" si="49"/>
        <v>6.9968414794375819</v>
      </c>
      <c r="AR54" s="1">
        <f t="shared" si="49"/>
        <v>6.9967394178633091</v>
      </c>
      <c r="AS54" s="1">
        <f t="shared" si="49"/>
        <v>6.9957772973776358</v>
      </c>
      <c r="AT54" s="1">
        <f t="shared" si="49"/>
        <v>6.9867464021457923</v>
      </c>
      <c r="AU54" s="1">
        <f t="shared" si="25"/>
        <v>6.90504347535588</v>
      </c>
      <c r="AW54" s="1">
        <v>6500</v>
      </c>
      <c r="AX54" s="1">
        <f t="shared" si="31"/>
        <v>2.2423682576458652E-2</v>
      </c>
      <c r="AY54" s="1">
        <f t="shared" si="32"/>
        <v>5.0291801009130721E-2</v>
      </c>
      <c r="AZ54" s="1">
        <f t="shared" si="33"/>
        <v>-2.7868118432672069E-2</v>
      </c>
      <c r="BA54" s="1">
        <f t="shared" si="34"/>
        <v>0.95044569388034739</v>
      </c>
      <c r="BB54" s="1">
        <f t="shared" si="35"/>
        <v>-0.34983170892291016</v>
      </c>
      <c r="BC54" s="1">
        <f t="shared" si="36"/>
        <v>1.9319193017823224</v>
      </c>
      <c r="BD54" s="1">
        <f t="shared" si="37"/>
        <v>1.4466318289623252</v>
      </c>
      <c r="BE54" s="1">
        <f t="shared" ref="BE54:BK62" si="53">$BL54+$AB$7*SIN(BF54)</f>
        <v>8.0800861306869276</v>
      </c>
      <c r="BF54" s="1">
        <f t="shared" si="53"/>
        <v>8.0800861305909386</v>
      </c>
      <c r="BG54" s="1">
        <f t="shared" si="53"/>
        <v>8.0800861336438157</v>
      </c>
      <c r="BH54" s="1">
        <f t="shared" si="53"/>
        <v>8.0800860365481348</v>
      </c>
      <c r="BI54" s="1">
        <f t="shared" si="53"/>
        <v>8.0800891246220754</v>
      </c>
      <c r="BJ54" s="1">
        <f t="shared" si="53"/>
        <v>8.0799908898377684</v>
      </c>
      <c r="BK54" s="1">
        <f t="shared" si="53"/>
        <v>8.0830955512753899</v>
      </c>
      <c r="BL54" s="1">
        <f t="shared" si="39"/>
        <v>7.9434045910631239</v>
      </c>
    </row>
    <row r="55" spans="1:64" ht="12.95" customHeight="1">
      <c r="A55" s="61" t="s">
        <v>140</v>
      </c>
      <c r="B55" s="2" t="s">
        <v>126</v>
      </c>
      <c r="C55" s="55">
        <v>52761.340100000001</v>
      </c>
      <c r="D55" s="55">
        <v>8.0000000000000004E-4</v>
      </c>
      <c r="E55" s="1">
        <f t="shared" si="50"/>
        <v>752.94951894132407</v>
      </c>
      <c r="F55" s="226">
        <f t="shared" si="51"/>
        <v>753</v>
      </c>
      <c r="G55" s="1">
        <f t="shared" si="52"/>
        <v>-1.751541999692563E-2</v>
      </c>
      <c r="J55" s="1">
        <f t="shared" si="48"/>
        <v>-1.751541999692563E-2</v>
      </c>
      <c r="O55" s="1">
        <f t="shared" ref="O55:O86" ca="1" si="54">+C$11+C$12*$F55</f>
        <v>1.2651337296694206E-2</v>
      </c>
      <c r="P55" s="1">
        <f t="shared" ref="P55:P86" si="55">+D$11+D$12*F55+D$13*F55^2</f>
        <v>4.3722502208801181E-2</v>
      </c>
      <c r="Q55" s="271">
        <f t="shared" ref="Q55:Q86" si="56">+C55-15018.5</f>
        <v>37742.840100000001</v>
      </c>
      <c r="S55" s="2">
        <v>1</v>
      </c>
      <c r="Y55" s="1">
        <f t="shared" si="47"/>
        <v>4.1316546071601859E-2</v>
      </c>
      <c r="Z55" s="1">
        <f t="shared" si="14"/>
        <v>753</v>
      </c>
      <c r="AA55" s="1">
        <f t="shared" si="15"/>
        <v>-1.5109463859726308E-2</v>
      </c>
      <c r="AB55" s="1">
        <f t="shared" si="16"/>
        <v>4.1316546071601859E-2</v>
      </c>
      <c r="AC55" s="1">
        <f t="shared" si="17"/>
        <v>-6.1237922205726811E-2</v>
      </c>
      <c r="AE55" s="1">
        <f t="shared" si="30"/>
        <v>5.7886249341270829E-6</v>
      </c>
      <c r="AF55" s="1">
        <f t="shared" si="40"/>
        <v>-6.1237922205726811E-2</v>
      </c>
      <c r="AG55" s="2"/>
      <c r="AH55" s="1">
        <f t="shared" si="18"/>
        <v>-5.8831966068527489E-2</v>
      </c>
      <c r="AI55" s="1">
        <f t="shared" si="19"/>
        <v>1.0786866152147832</v>
      </c>
      <c r="AJ55" s="1">
        <f t="shared" si="20"/>
        <v>-0.96724824564514222</v>
      </c>
      <c r="AK55" s="1">
        <f t="shared" si="21"/>
        <v>0.11609847595379695</v>
      </c>
      <c r="AL55" s="1">
        <f t="shared" si="22"/>
        <v>0.97515469216705575</v>
      </c>
      <c r="AM55" s="1">
        <f t="shared" si="23"/>
        <v>0.53028025060868078</v>
      </c>
      <c r="AN55" s="1">
        <f t="shared" si="49"/>
        <v>7.1462202329882141</v>
      </c>
      <c r="AO55" s="1">
        <f t="shared" si="49"/>
        <v>7.1462201735786905</v>
      </c>
      <c r="AP55" s="1">
        <f t="shared" si="49"/>
        <v>7.1462195220318465</v>
      </c>
      <c r="AQ55" s="1">
        <f t="shared" si="49"/>
        <v>7.146212376521615</v>
      </c>
      <c r="AR55" s="1">
        <f t="shared" si="49"/>
        <v>7.1461340156700786</v>
      </c>
      <c r="AS55" s="1">
        <f t="shared" si="49"/>
        <v>7.1452751458463144</v>
      </c>
      <c r="AT55" s="1">
        <f t="shared" si="49"/>
        <v>7.1359172047049659</v>
      </c>
      <c r="AU55" s="1">
        <f t="shared" si="25"/>
        <v>7.0396545786491416</v>
      </c>
      <c r="AW55" s="1">
        <v>7500</v>
      </c>
      <c r="AX55" s="1">
        <f t="shared" si="31"/>
        <v>3.0857535188112309E-2</v>
      </c>
      <c r="AY55" s="1">
        <f t="shared" si="32"/>
        <v>5.0502981168207339E-2</v>
      </c>
      <c r="AZ55" s="1">
        <f t="shared" si="33"/>
        <v>-1.964544598009503E-2</v>
      </c>
      <c r="BA55" s="1">
        <f t="shared" si="34"/>
        <v>0.93219018877420423</v>
      </c>
      <c r="BB55" s="1">
        <f t="shared" si="35"/>
        <v>-0.21225273435555367</v>
      </c>
      <c r="BC55" s="1">
        <f t="shared" si="36"/>
        <v>2.0754311120800746</v>
      </c>
      <c r="BD55" s="1">
        <f t="shared" si="37"/>
        <v>1.6947345643491771</v>
      </c>
      <c r="BE55" s="1">
        <f t="shared" si="53"/>
        <v>8.231058525899396</v>
      </c>
      <c r="BF55" s="1">
        <f t="shared" si="53"/>
        <v>8.2310585237189375</v>
      </c>
      <c r="BG55" s="1">
        <f t="shared" si="53"/>
        <v>8.2310585659422237</v>
      </c>
      <c r="BH55" s="1">
        <f t="shared" si="53"/>
        <v>8.2310577483127307</v>
      </c>
      <c r="BI55" s="1">
        <f t="shared" si="53"/>
        <v>8.2310735809342646</v>
      </c>
      <c r="BJ55" s="1">
        <f t="shared" si="53"/>
        <v>8.2307668845690678</v>
      </c>
      <c r="BK55" s="1">
        <f t="shared" si="53"/>
        <v>8.2366663100522146</v>
      </c>
      <c r="BL55" s="1">
        <f t="shared" si="39"/>
        <v>8.1006605528543147</v>
      </c>
    </row>
    <row r="56" spans="1:64" ht="12.95" customHeight="1">
      <c r="A56" s="61" t="s">
        <v>140</v>
      </c>
      <c r="B56" s="2" t="s">
        <v>133</v>
      </c>
      <c r="C56" s="55">
        <v>52761.518499999998</v>
      </c>
      <c r="D56" s="55">
        <v>1.1000000000000001E-3</v>
      </c>
      <c r="E56" s="1">
        <f t="shared" si="50"/>
        <v>753.46368422366515</v>
      </c>
      <c r="F56" s="226">
        <f t="shared" si="51"/>
        <v>753.5</v>
      </c>
      <c r="G56" s="1">
        <f t="shared" si="52"/>
        <v>-1.2600490001204889E-2</v>
      </c>
      <c r="J56" s="1">
        <f t="shared" si="48"/>
        <v>-1.2600490001204889E-2</v>
      </c>
      <c r="O56" s="1">
        <f t="shared" ca="1" si="54"/>
        <v>1.2654612845923754E-2</v>
      </c>
      <c r="P56" s="1">
        <f t="shared" si="55"/>
        <v>4.372347060678651E-2</v>
      </c>
      <c r="Q56" s="271">
        <f t="shared" si="56"/>
        <v>37743.018499999998</v>
      </c>
      <c r="S56" s="2">
        <v>1</v>
      </c>
      <c r="Y56" s="1">
        <f t="shared" si="47"/>
        <v>4.6230709498331156E-2</v>
      </c>
      <c r="Z56" s="1">
        <f t="shared" si="14"/>
        <v>753.5</v>
      </c>
      <c r="AA56" s="1">
        <f t="shared" si="15"/>
        <v>-1.5107728892749535E-2</v>
      </c>
      <c r="AB56" s="1">
        <f t="shared" si="16"/>
        <v>4.6230709498331156E-2</v>
      </c>
      <c r="AC56" s="1">
        <f t="shared" si="17"/>
        <v>-5.63239606079914E-2</v>
      </c>
      <c r="AE56" s="1">
        <f t="shared" si="30"/>
        <v>6.2862468592740227E-6</v>
      </c>
      <c r="AF56" s="1">
        <f t="shared" si="40"/>
        <v>-5.63239606079914E-2</v>
      </c>
      <c r="AG56" s="2"/>
      <c r="AH56" s="1">
        <f t="shared" si="18"/>
        <v>-5.8831199499536045E-2</v>
      </c>
      <c r="AI56" s="1">
        <f t="shared" si="19"/>
        <v>1.0786756719840147</v>
      </c>
      <c r="AJ56" s="1">
        <f t="shared" si="20"/>
        <v>-0.96722431634374817</v>
      </c>
      <c r="AK56" s="1">
        <f t="shared" si="21"/>
        <v>0.11610589205814427</v>
      </c>
      <c r="AL56" s="1">
        <f t="shared" si="22"/>
        <v>0.97524894733420975</v>
      </c>
      <c r="AM56" s="1">
        <f t="shared" si="23"/>
        <v>0.53034063184319369</v>
      </c>
      <c r="AN56" s="1">
        <f t="shared" si="49"/>
        <v>7.1463067493265235</v>
      </c>
      <c r="AO56" s="1">
        <f t="shared" si="49"/>
        <v>7.1463066899471261</v>
      </c>
      <c r="AP56" s="1">
        <f t="shared" si="49"/>
        <v>7.1463060386648136</v>
      </c>
      <c r="AQ56" s="1">
        <f t="shared" si="49"/>
        <v>7.1462988953333886</v>
      </c>
      <c r="AR56" s="1">
        <f t="shared" si="49"/>
        <v>7.1462205504534726</v>
      </c>
      <c r="AS56" s="1">
        <f t="shared" si="49"/>
        <v>7.1453617688767945</v>
      </c>
      <c r="AT56" s="1">
        <f t="shared" si="49"/>
        <v>7.1360038524216645</v>
      </c>
      <c r="AU56" s="1">
        <f t="shared" si="25"/>
        <v>7.0397332066300375</v>
      </c>
      <c r="AW56" s="1">
        <v>8500</v>
      </c>
      <c r="AX56" s="1">
        <f t="shared" si="31"/>
        <v>3.9300072189080063E-2</v>
      </c>
      <c r="AY56" s="1">
        <f t="shared" si="32"/>
        <v>5.0437919151499228E-2</v>
      </c>
      <c r="AZ56" s="1">
        <f t="shared" si="33"/>
        <v>-1.1137846962419167E-2</v>
      </c>
      <c r="BA56" s="1">
        <f t="shared" si="34"/>
        <v>0.91591375439606704</v>
      </c>
      <c r="BB56" s="1">
        <f t="shared" si="35"/>
        <v>-7.55166405189511E-2</v>
      </c>
      <c r="BC56" s="1">
        <f t="shared" si="36"/>
        <v>2.213722156268807</v>
      </c>
      <c r="BD56" s="1">
        <f t="shared" si="37"/>
        <v>1.998562628551992</v>
      </c>
      <c r="BE56" s="1">
        <f t="shared" si="53"/>
        <v>8.3792598027739924</v>
      </c>
      <c r="BF56" s="1">
        <f t="shared" si="53"/>
        <v>8.3792597886530782</v>
      </c>
      <c r="BG56" s="1">
        <f t="shared" si="53"/>
        <v>8.3792599894351216</v>
      </c>
      <c r="BH56" s="1">
        <f t="shared" si="53"/>
        <v>8.3792571345546119</v>
      </c>
      <c r="BI56" s="1">
        <f t="shared" si="53"/>
        <v>8.3792977262193293</v>
      </c>
      <c r="BJ56" s="1">
        <f t="shared" si="53"/>
        <v>8.3787203126668768</v>
      </c>
      <c r="BK56" s="1">
        <f t="shared" si="53"/>
        <v>8.3868806483809326</v>
      </c>
      <c r="BL56" s="1">
        <f t="shared" si="39"/>
        <v>8.2579165146455082</v>
      </c>
    </row>
    <row r="57" spans="1:64" ht="12.95" customHeight="1">
      <c r="A57" s="241" t="s">
        <v>141</v>
      </c>
      <c r="B57" s="102" t="s">
        <v>133</v>
      </c>
      <c r="C57" s="101">
        <v>52769.323700000001</v>
      </c>
      <c r="D57" s="101">
        <v>4.0000000000000002E-4</v>
      </c>
      <c r="E57" s="1">
        <f t="shared" si="50"/>
        <v>775.95899174494787</v>
      </c>
      <c r="F57" s="226">
        <f t="shared" si="51"/>
        <v>776</v>
      </c>
      <c r="G57" s="1">
        <f t="shared" si="52"/>
        <v>-1.4228639993234538E-2</v>
      </c>
      <c r="J57" s="1">
        <f t="shared" si="48"/>
        <v>-1.4228639993234538E-2</v>
      </c>
      <c r="O57" s="1">
        <f t="shared" ca="1" si="54"/>
        <v>1.2802012561253392E-2</v>
      </c>
      <c r="P57" s="1">
        <f t="shared" si="55"/>
        <v>4.376697703846337E-2</v>
      </c>
      <c r="Q57" s="271">
        <f t="shared" si="56"/>
        <v>37750.823700000001</v>
      </c>
      <c r="S57" s="2">
        <v>1</v>
      </c>
      <c r="Y57" s="1">
        <f t="shared" si="47"/>
        <v>4.4567616485657449E-2</v>
      </c>
      <c r="Z57" s="1">
        <f t="shared" si="14"/>
        <v>776</v>
      </c>
      <c r="AA57" s="1">
        <f t="shared" si="15"/>
        <v>-1.5029279440428617E-2</v>
      </c>
      <c r="AB57" s="1">
        <f t="shared" si="16"/>
        <v>4.4567616485657449E-2</v>
      </c>
      <c r="AC57" s="1">
        <f t="shared" si="17"/>
        <v>-5.7995617031697907E-2</v>
      </c>
      <c r="AE57" s="1">
        <f t="shared" si="30"/>
        <v>6.4102352440324071E-7</v>
      </c>
      <c r="AF57" s="1">
        <f t="shared" si="40"/>
        <v>-5.7995617031697907E-2</v>
      </c>
      <c r="AG57" s="2"/>
      <c r="AH57" s="1">
        <f t="shared" si="18"/>
        <v>-5.8796256478891987E-2</v>
      </c>
      <c r="AI57" s="1">
        <f t="shared" si="19"/>
        <v>1.0781827352471223</v>
      </c>
      <c r="AJ57" s="1">
        <f t="shared" si="20"/>
        <v>-0.96613911839725819</v>
      </c>
      <c r="AK57" s="1">
        <f t="shared" si="21"/>
        <v>0.11643839333326481</v>
      </c>
      <c r="AL57" s="1">
        <f t="shared" si="22"/>
        <v>0.97948844948108749</v>
      </c>
      <c r="AM57" s="1">
        <f t="shared" si="23"/>
        <v>0.53305964738001954</v>
      </c>
      <c r="AN57" s="1">
        <f t="shared" si="49"/>
        <v>7.1501990755216225</v>
      </c>
      <c r="AO57" s="1">
        <f t="shared" si="49"/>
        <v>7.1501990174888261</v>
      </c>
      <c r="AP57" s="1">
        <f t="shared" si="49"/>
        <v>7.1501983780621465</v>
      </c>
      <c r="AQ57" s="1">
        <f t="shared" si="49"/>
        <v>7.1501913326558011</v>
      </c>
      <c r="AR57" s="1">
        <f t="shared" si="49"/>
        <v>7.150113708001494</v>
      </c>
      <c r="AS57" s="1">
        <f t="shared" si="49"/>
        <v>7.1492589268889395</v>
      </c>
      <c r="AT57" s="1">
        <f t="shared" si="49"/>
        <v>7.1399023829100772</v>
      </c>
      <c r="AU57" s="1">
        <f t="shared" si="25"/>
        <v>7.0432714657703386</v>
      </c>
      <c r="AW57" s="1">
        <v>9500</v>
      </c>
      <c r="AX57" s="1">
        <f t="shared" si="31"/>
        <v>4.7565112444774044E-2</v>
      </c>
      <c r="AY57" s="1">
        <f t="shared" si="32"/>
        <v>5.0096614959006393E-2</v>
      </c>
      <c r="AZ57" s="1">
        <f t="shared" si="33"/>
        <v>-2.531502514232347E-3</v>
      </c>
      <c r="BA57" s="1">
        <f t="shared" si="34"/>
        <v>0.90169489576828588</v>
      </c>
      <c r="BB57" s="1">
        <f t="shared" si="35"/>
        <v>5.8140653445782002E-2</v>
      </c>
      <c r="BC57" s="1">
        <f t="shared" si="36"/>
        <v>2.3474842163856637</v>
      </c>
      <c r="BD57" s="1">
        <f t="shared" si="37"/>
        <v>2.3847840698154559</v>
      </c>
      <c r="BE57" s="1">
        <f t="shared" si="53"/>
        <v>8.5250145071185894</v>
      </c>
      <c r="BF57" s="1">
        <f t="shared" si="53"/>
        <v>8.5250144580736826</v>
      </c>
      <c r="BG57" s="1">
        <f t="shared" si="53"/>
        <v>8.525015020465986</v>
      </c>
      <c r="BH57" s="1">
        <f t="shared" si="53"/>
        <v>8.5250085715543875</v>
      </c>
      <c r="BI57" s="1">
        <f t="shared" si="53"/>
        <v>8.5250825176109029</v>
      </c>
      <c r="BJ57" s="1">
        <f t="shared" si="53"/>
        <v>8.5242342058439569</v>
      </c>
      <c r="BK57" s="1">
        <f t="shared" si="53"/>
        <v>8.5339123430888186</v>
      </c>
      <c r="BL57" s="1">
        <f t="shared" si="39"/>
        <v>8.4151724764367017</v>
      </c>
    </row>
    <row r="58" spans="1:64" ht="12.95" customHeight="1">
      <c r="A58" s="250" t="s">
        <v>141</v>
      </c>
      <c r="B58" s="54" t="s">
        <v>126</v>
      </c>
      <c r="C58" s="237">
        <v>52769.496400000004</v>
      </c>
      <c r="D58" s="237">
        <v>4.0000000000000002E-4</v>
      </c>
      <c r="E58" s="84">
        <f t="shared" si="50"/>
        <v>776.45672910068356</v>
      </c>
      <c r="F58" s="238">
        <f t="shared" si="51"/>
        <v>776.5</v>
      </c>
      <c r="G58" s="84">
        <f t="shared" si="52"/>
        <v>-1.501370999176288E-2</v>
      </c>
      <c r="H58" s="84"/>
      <c r="J58" s="1">
        <f t="shared" si="48"/>
        <v>-1.501370999176288E-2</v>
      </c>
      <c r="O58" s="1">
        <f t="shared" ca="1" si="54"/>
        <v>1.280528811048294E-2</v>
      </c>
      <c r="P58" s="1">
        <f t="shared" si="55"/>
        <v>4.3767942259663684E-2</v>
      </c>
      <c r="Q58" s="271">
        <f t="shared" si="56"/>
        <v>37750.996400000004</v>
      </c>
      <c r="S58" s="2">
        <v>1</v>
      </c>
      <c r="Y58" s="1">
        <f t="shared" si="47"/>
        <v>4.3781760040028594E-2</v>
      </c>
      <c r="Z58" s="1">
        <f t="shared" si="14"/>
        <v>776.5</v>
      </c>
      <c r="AA58" s="1">
        <f t="shared" si="15"/>
        <v>-1.5027527772127791E-2</v>
      </c>
      <c r="AB58" s="1">
        <f t="shared" si="16"/>
        <v>4.3781760040028594E-2</v>
      </c>
      <c r="AC58" s="1">
        <f t="shared" si="17"/>
        <v>-5.8781652251426564E-2</v>
      </c>
      <c r="AE58" s="1">
        <f t="shared" si="30"/>
        <v>1.9093105421291668E-10</v>
      </c>
      <c r="AF58" s="1">
        <f t="shared" si="40"/>
        <v>-5.8781652251426564E-2</v>
      </c>
      <c r="AG58" s="2"/>
      <c r="AH58" s="1">
        <f t="shared" si="18"/>
        <v>-5.8795470031791475E-2</v>
      </c>
      <c r="AI58" s="1">
        <f t="shared" si="19"/>
        <v>1.0781717702314466</v>
      </c>
      <c r="AJ58" s="1">
        <f t="shared" si="20"/>
        <v>-0.96611481695019619</v>
      </c>
      <c r="AK58" s="1">
        <f t="shared" si="21"/>
        <v>0.11644575506061017</v>
      </c>
      <c r="AL58" s="1">
        <f t="shared" si="22"/>
        <v>0.97958261660876178</v>
      </c>
      <c r="AM58" s="1">
        <f t="shared" si="23"/>
        <v>0.53312011137794868</v>
      </c>
      <c r="AN58" s="1">
        <f t="shared" si="49"/>
        <v>7.1502855514449637</v>
      </c>
      <c r="AO58" s="1">
        <f t="shared" si="49"/>
        <v>7.1502854934418911</v>
      </c>
      <c r="AP58" s="1">
        <f t="shared" si="49"/>
        <v>7.1502848542775883</v>
      </c>
      <c r="AQ58" s="1">
        <f t="shared" si="49"/>
        <v>7.1502778110445773</v>
      </c>
      <c r="AR58" s="1">
        <f t="shared" si="49"/>
        <v>7.1502002024280458</v>
      </c>
      <c r="AS58" s="1">
        <f t="shared" si="49"/>
        <v>7.1493455108639203</v>
      </c>
      <c r="AT58" s="1">
        <f t="shared" si="49"/>
        <v>7.1399890031972522</v>
      </c>
      <c r="AU58" s="1">
        <f t="shared" si="25"/>
        <v>7.0433500937512346</v>
      </c>
      <c r="AW58" s="1">
        <v>10000</v>
      </c>
      <c r="AX58" s="1">
        <f t="shared" si="31"/>
        <v>5.1577291271799455E-2</v>
      </c>
      <c r="AY58" s="1">
        <f t="shared" si="32"/>
        <v>4.9822372046840709E-2</v>
      </c>
      <c r="AZ58" s="1">
        <f t="shared" si="33"/>
        <v>1.7549192249587493E-3</v>
      </c>
      <c r="BA58" s="1">
        <f t="shared" si="34"/>
        <v>0.89536803412171362</v>
      </c>
      <c r="BB58" s="1">
        <f t="shared" si="35"/>
        <v>0.12325433521790324</v>
      </c>
      <c r="BC58" s="1">
        <f t="shared" si="36"/>
        <v>2.4128793177037418</v>
      </c>
      <c r="BD58" s="1">
        <f t="shared" si="37"/>
        <v>2.6220225726762796</v>
      </c>
      <c r="BE58" s="1">
        <f t="shared" si="53"/>
        <v>8.5970783233327026</v>
      </c>
      <c r="BF58" s="1">
        <f t="shared" si="53"/>
        <v>8.5970782452121579</v>
      </c>
      <c r="BG58" s="1">
        <f t="shared" si="53"/>
        <v>8.5970790684861171</v>
      </c>
      <c r="BH58" s="1">
        <f t="shared" si="53"/>
        <v>8.5970703923699983</v>
      </c>
      <c r="BI58" s="1">
        <f t="shared" si="53"/>
        <v>8.5971618219608565</v>
      </c>
      <c r="BJ58" s="1">
        <f t="shared" si="53"/>
        <v>8.5961978719749972</v>
      </c>
      <c r="BK58" s="1">
        <f t="shared" si="53"/>
        <v>8.606310638553202</v>
      </c>
      <c r="BL58" s="1">
        <f t="shared" si="39"/>
        <v>8.4938004573322967</v>
      </c>
    </row>
    <row r="59" spans="1:64" ht="12.95" customHeight="1">
      <c r="A59" s="65" t="s">
        <v>340</v>
      </c>
      <c r="B59" s="246" t="s">
        <v>133</v>
      </c>
      <c r="C59" s="248">
        <v>52782.510999999999</v>
      </c>
      <c r="D59" s="248" t="s">
        <v>88</v>
      </c>
      <c r="E59" s="1">
        <f t="shared" si="50"/>
        <v>813.96600871764122</v>
      </c>
      <c r="F59" s="1">
        <f t="shared" si="51"/>
        <v>814</v>
      </c>
      <c r="G59" s="1">
        <f t="shared" si="52"/>
        <v>-1.1793960002250969E-2</v>
      </c>
      <c r="K59" s="1">
        <f>+G59</f>
        <v>-1.1793960002250969E-2</v>
      </c>
      <c r="O59" s="1">
        <f t="shared" ca="1" si="54"/>
        <v>1.3050954302699007E-2</v>
      </c>
      <c r="P59" s="1">
        <f t="shared" si="55"/>
        <v>4.3840137027136565E-2</v>
      </c>
      <c r="Q59" s="271">
        <f t="shared" si="56"/>
        <v>37764.010999999999</v>
      </c>
      <c r="S59" s="2">
        <v>1</v>
      </c>
      <c r="Z59" s="1">
        <f t="shared" si="14"/>
        <v>814</v>
      </c>
      <c r="AA59" s="1">
        <f t="shared" si="15"/>
        <v>-1.4895120590704435E-2</v>
      </c>
      <c r="AB59" s="1">
        <f t="shared" si="16"/>
        <v>4.694129761559003E-2</v>
      </c>
      <c r="AC59" s="1">
        <f t="shared" si="17"/>
        <v>-5.5634097029387534E-2</v>
      </c>
      <c r="AE59" s="1">
        <f t="shared" si="30"/>
        <v>9.6171969953770417E-6</v>
      </c>
      <c r="AF59" s="1">
        <f t="shared" si="40"/>
        <v>-5.5634097029387534E-2</v>
      </c>
      <c r="AG59" s="2"/>
      <c r="AH59" s="1">
        <f t="shared" si="18"/>
        <v>-5.8735257617841E-2</v>
      </c>
      <c r="AI59" s="1">
        <f t="shared" si="19"/>
        <v>1.0773480644916669</v>
      </c>
      <c r="AJ59" s="1">
        <f t="shared" si="20"/>
        <v>-0.96426925515076756</v>
      </c>
      <c r="AK59" s="1">
        <f t="shared" si="21"/>
        <v>0.11699451462417644</v>
      </c>
      <c r="AL59" s="1">
        <f t="shared" si="22"/>
        <v>0.98663968797314461</v>
      </c>
      <c r="AM59" s="1">
        <f t="shared" si="23"/>
        <v>0.53766007619457057</v>
      </c>
      <c r="AN59" s="1">
        <f t="shared" si="49"/>
        <v>7.1567687365517623</v>
      </c>
      <c r="AO59" s="1">
        <f t="shared" si="49"/>
        <v>7.1567686807528208</v>
      </c>
      <c r="AP59" s="1">
        <f t="shared" si="49"/>
        <v>7.1567680611302409</v>
      </c>
      <c r="AQ59" s="1">
        <f t="shared" si="49"/>
        <v>7.1567611805262494</v>
      </c>
      <c r="AR59" s="1">
        <f t="shared" si="49"/>
        <v>7.1566847786015231</v>
      </c>
      <c r="AS59" s="1">
        <f t="shared" si="49"/>
        <v>7.1558368826894441</v>
      </c>
      <c r="AT59" s="1">
        <f t="shared" si="49"/>
        <v>7.1464838185157618</v>
      </c>
      <c r="AU59" s="1">
        <f t="shared" si="25"/>
        <v>7.0492471923184041</v>
      </c>
      <c r="AW59" s="1">
        <v>12500</v>
      </c>
      <c r="AX59" s="1">
        <f t="shared" si="31"/>
        <v>6.9668748594876762E-2</v>
      </c>
      <c r="AY59" s="1">
        <f t="shared" si="32"/>
        <v>4.7415249326819536E-2</v>
      </c>
      <c r="AZ59" s="1">
        <f t="shared" si="33"/>
        <v>2.2253499268057225E-2</v>
      </c>
      <c r="BA59" s="1">
        <f t="shared" si="34"/>
        <v>0.87155990945940354</v>
      </c>
      <c r="BB59" s="1">
        <f t="shared" si="35"/>
        <v>0.42498357471488285</v>
      </c>
      <c r="BC59" s="1">
        <f t="shared" si="36"/>
        <v>2.7282544972703735</v>
      </c>
      <c r="BD59" s="1">
        <f t="shared" si="37"/>
        <v>4.7695665618310201</v>
      </c>
      <c r="BE59" s="1">
        <f t="shared" si="53"/>
        <v>8.9509379988753714</v>
      </c>
      <c r="BF59" s="1">
        <f t="shared" si="53"/>
        <v>8.9509377310889384</v>
      </c>
      <c r="BG59" s="1">
        <f t="shared" si="53"/>
        <v>8.9509398768329067</v>
      </c>
      <c r="BH59" s="1">
        <f t="shared" si="53"/>
        <v>8.9509226831502549</v>
      </c>
      <c r="BI59" s="1">
        <f t="shared" si="53"/>
        <v>8.9510604505583018</v>
      </c>
      <c r="BJ59" s="1">
        <f t="shared" si="53"/>
        <v>8.9499562912135193</v>
      </c>
      <c r="BK59" s="1">
        <f t="shared" si="53"/>
        <v>8.9587883317333628</v>
      </c>
      <c r="BL59" s="1">
        <f t="shared" si="39"/>
        <v>8.8869403618102787</v>
      </c>
    </row>
    <row r="60" spans="1:64" ht="12.95" customHeight="1">
      <c r="A60" s="61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0"/>
        <v>853.95532883609508</v>
      </c>
      <c r="F60" s="1">
        <f t="shared" si="51"/>
        <v>854</v>
      </c>
      <c r="G60" s="1">
        <f t="shared" si="52"/>
        <v>-1.5499559995078016E-2</v>
      </c>
      <c r="J60" s="1">
        <f t="shared" ref="J60:J65" si="57">+G60</f>
        <v>-1.5499559995078016E-2</v>
      </c>
      <c r="O60" s="1">
        <f t="shared" ca="1" si="54"/>
        <v>1.3312998241062812E-2</v>
      </c>
      <c r="P60" s="1">
        <f t="shared" si="55"/>
        <v>4.3916716603735174E-2</v>
      </c>
      <c r="Q60" s="271">
        <f t="shared" si="56"/>
        <v>37777.886100000003</v>
      </c>
      <c r="S60" s="2">
        <v>1</v>
      </c>
      <c r="Y60" s="1">
        <f t="shared" ref="Y60:Y65" si="58">AB60</f>
        <v>4.3168804087156329E-2</v>
      </c>
      <c r="Z60" s="1">
        <f t="shared" si="14"/>
        <v>854</v>
      </c>
      <c r="AA60" s="1">
        <f t="shared" si="15"/>
        <v>-1.4751647478499171E-2</v>
      </c>
      <c r="AB60" s="1">
        <f t="shared" si="16"/>
        <v>4.3168804087156329E-2</v>
      </c>
      <c r="AC60" s="1">
        <f t="shared" si="17"/>
        <v>-5.9416276598813191E-2</v>
      </c>
      <c r="AE60" s="1">
        <f t="shared" si="30"/>
        <v>5.5937313245530196E-7</v>
      </c>
      <c r="AF60" s="1">
        <f t="shared" si="40"/>
        <v>-5.9416276598813191E-2</v>
      </c>
      <c r="AG60" s="2"/>
      <c r="AH60" s="1">
        <f t="shared" si="18"/>
        <v>-5.8668364082234345E-2</v>
      </c>
      <c r="AI60" s="1">
        <f t="shared" si="19"/>
        <v>1.0764665998371101</v>
      </c>
      <c r="AJ60" s="1">
        <f t="shared" si="20"/>
        <v>-0.96225096669035226</v>
      </c>
      <c r="AK60" s="1">
        <f t="shared" si="21"/>
        <v>0.11757252503074422</v>
      </c>
      <c r="AL60" s="1">
        <f t="shared" si="22"/>
        <v>0.99415532620377967</v>
      </c>
      <c r="AM60" s="1">
        <f t="shared" si="23"/>
        <v>0.54251402940490701</v>
      </c>
      <c r="AN60" s="1">
        <f t="shared" si="49"/>
        <v>7.1636786635708898</v>
      </c>
      <c r="AO60" s="1">
        <f t="shared" si="49"/>
        <v>7.1636786100680769</v>
      </c>
      <c r="AP60" s="1">
        <f t="shared" si="49"/>
        <v>7.163678010986108</v>
      </c>
      <c r="AQ60" s="1">
        <f t="shared" si="49"/>
        <v>7.1636713029721557</v>
      </c>
      <c r="AR60" s="1">
        <f t="shared" si="49"/>
        <v>7.1635961960172034</v>
      </c>
      <c r="AS60" s="1">
        <f t="shared" si="49"/>
        <v>7.162755719166098</v>
      </c>
      <c r="AT60" s="1">
        <f t="shared" si="49"/>
        <v>7.1534078938850882</v>
      </c>
      <c r="AU60" s="1">
        <f t="shared" si="25"/>
        <v>7.0555374307900518</v>
      </c>
      <c r="AW60" s="1">
        <v>13500</v>
      </c>
      <c r="AX60" s="1">
        <f t="shared" si="31"/>
        <v>7.5668517885298228E-2</v>
      </c>
      <c r="AY60" s="1">
        <f t="shared" si="32"/>
        <v>4.5968976431187789E-2</v>
      </c>
      <c r="AZ60" s="1">
        <f t="shared" si="33"/>
        <v>2.9699541454110443E-2</v>
      </c>
      <c r="BA60" s="1">
        <f t="shared" si="34"/>
        <v>0.86565125974383539</v>
      </c>
      <c r="BB60" s="1">
        <f t="shared" si="35"/>
        <v>0.53214399019119885</v>
      </c>
      <c r="BC60" s="1">
        <f t="shared" si="36"/>
        <v>2.8504416233487642</v>
      </c>
      <c r="BD60" s="1">
        <f t="shared" si="37"/>
        <v>6.8206931769268158</v>
      </c>
      <c r="BE60" s="1">
        <f t="shared" si="53"/>
        <v>9.0902448340198241</v>
      </c>
      <c r="BF60" s="1">
        <f t="shared" si="53"/>
        <v>9.0902445542309369</v>
      </c>
      <c r="BG60" s="1">
        <f t="shared" si="53"/>
        <v>9.0902466662219208</v>
      </c>
      <c r="BH60" s="1">
        <f t="shared" si="53"/>
        <v>9.0902307237851545</v>
      </c>
      <c r="BI60" s="1">
        <f t="shared" si="53"/>
        <v>9.0903510636354898</v>
      </c>
      <c r="BJ60" s="1">
        <f t="shared" si="53"/>
        <v>9.0894425660766753</v>
      </c>
      <c r="BK60" s="1">
        <f t="shared" si="53"/>
        <v>9.0962941653854976</v>
      </c>
      <c r="BL60" s="1">
        <f t="shared" si="39"/>
        <v>9.0441963236014704</v>
      </c>
    </row>
    <row r="61" spans="1:64" ht="12.95" customHeight="1">
      <c r="A61" s="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0"/>
        <v>856.95731626935617</v>
      </c>
      <c r="F61" s="226">
        <f t="shared" si="51"/>
        <v>857</v>
      </c>
      <c r="G61" s="1">
        <f t="shared" si="52"/>
        <v>-1.4809979998972267E-2</v>
      </c>
      <c r="J61" s="1">
        <f t="shared" si="57"/>
        <v>-1.4809979998972267E-2</v>
      </c>
      <c r="O61" s="1">
        <f t="shared" ca="1" si="54"/>
        <v>1.3332651536440096E-2</v>
      </c>
      <c r="P61" s="1">
        <f t="shared" si="55"/>
        <v>4.3922442254359727E-2</v>
      </c>
      <c r="Q61" s="271">
        <f t="shared" si="56"/>
        <v>37778.9277</v>
      </c>
      <c r="S61" s="2">
        <v>1</v>
      </c>
      <c r="Y61" s="1">
        <f t="shared" si="58"/>
        <v>4.3853256364675824E-2</v>
      </c>
      <c r="Z61" s="1">
        <f t="shared" si="14"/>
        <v>857</v>
      </c>
      <c r="AA61" s="1">
        <f t="shared" si="15"/>
        <v>-1.4740794109288365E-2</v>
      </c>
      <c r="AB61" s="1">
        <f t="shared" si="16"/>
        <v>4.3853256364675824E-2</v>
      </c>
      <c r="AC61" s="1">
        <f t="shared" si="17"/>
        <v>-5.8732422253331994E-2</v>
      </c>
      <c r="AE61" s="1">
        <f t="shared" si="30"/>
        <v>4.7866873313531021E-9</v>
      </c>
      <c r="AF61" s="1">
        <f t="shared" si="40"/>
        <v>-5.8732422253331994E-2</v>
      </c>
      <c r="AG61" s="2"/>
      <c r="AH61" s="1">
        <f t="shared" si="18"/>
        <v>-5.8663236363648091E-2</v>
      </c>
      <c r="AI61" s="1">
        <f t="shared" si="19"/>
        <v>1.0764003736129046</v>
      </c>
      <c r="AJ61" s="1">
        <f t="shared" si="20"/>
        <v>-0.9620975378613682</v>
      </c>
      <c r="AK61" s="1">
        <f t="shared" si="21"/>
        <v>0.11761557058724105</v>
      </c>
      <c r="AL61" s="1">
        <f t="shared" si="22"/>
        <v>0.99471850285845698</v>
      </c>
      <c r="AM61" s="1">
        <f t="shared" si="23"/>
        <v>0.54287855091926351</v>
      </c>
      <c r="AN61" s="1">
        <f t="shared" ref="AN61:AT62" si="59">$AU61+$AB$7*SIN(AO61)</f>
        <v>7.1641966799507282</v>
      </c>
      <c r="AO61" s="1">
        <f t="shared" si="59"/>
        <v>7.1641966266178247</v>
      </c>
      <c r="AP61" s="1">
        <f t="shared" si="59"/>
        <v>7.1641960290634712</v>
      </c>
      <c r="AQ61" s="1">
        <f t="shared" si="59"/>
        <v>7.164189333953991</v>
      </c>
      <c r="AR61" s="1">
        <f t="shared" si="59"/>
        <v>7.1641143244235908</v>
      </c>
      <c r="AS61" s="1">
        <f t="shared" si="59"/>
        <v>7.1632744109779036</v>
      </c>
      <c r="AT61" s="1">
        <f t="shared" si="59"/>
        <v>7.1539270437408851</v>
      </c>
      <c r="AU61" s="1">
        <f t="shared" si="25"/>
        <v>7.0560091986754259</v>
      </c>
      <c r="AW61" s="1">
        <v>14500</v>
      </c>
      <c r="AX61" s="1">
        <f t="shared" si="31"/>
        <v>8.0779798146812271E-2</v>
      </c>
      <c r="AY61" s="1">
        <f t="shared" si="32"/>
        <v>4.4246461359771325E-2</v>
      </c>
      <c r="AZ61" s="1">
        <f t="shared" si="33"/>
        <v>3.6533336787040946E-2</v>
      </c>
      <c r="BA61" s="1">
        <f t="shared" si="34"/>
        <v>0.86177839493431474</v>
      </c>
      <c r="BB61" s="1">
        <f t="shared" si="35"/>
        <v>0.63030481619887524</v>
      </c>
      <c r="BC61" s="1">
        <f t="shared" si="36"/>
        <v>2.9712565346348296</v>
      </c>
      <c r="BD61" s="1">
        <f t="shared" si="37"/>
        <v>11.71308786390461</v>
      </c>
      <c r="BE61" s="1">
        <f t="shared" si="53"/>
        <v>9.2287673681006162</v>
      </c>
      <c r="BF61" s="1">
        <f t="shared" si="53"/>
        <v>9.2287671580386199</v>
      </c>
      <c r="BG61" s="1">
        <f t="shared" si="53"/>
        <v>9.2287686850322199</v>
      </c>
      <c r="BH61" s="1">
        <f t="shared" si="53"/>
        <v>9.2287575849203485</v>
      </c>
      <c r="BI61" s="1">
        <f t="shared" si="53"/>
        <v>9.228838273950343</v>
      </c>
      <c r="BJ61" s="1">
        <f t="shared" si="53"/>
        <v>9.2282516990673553</v>
      </c>
      <c r="BK61" s="1">
        <f t="shared" si="53"/>
        <v>9.2325143015416646</v>
      </c>
      <c r="BL61" s="1">
        <f t="shared" si="39"/>
        <v>9.2014522853926621</v>
      </c>
    </row>
    <row r="62" spans="1:64" ht="12.95" customHeight="1">
      <c r="A62" s="61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0"/>
        <v>879.94920830940566</v>
      </c>
      <c r="F62" s="1">
        <f t="shared" si="51"/>
        <v>880</v>
      </c>
      <c r="G62" s="1">
        <f t="shared" si="52"/>
        <v>-1.7623199993977323E-2</v>
      </c>
      <c r="J62" s="1">
        <f t="shared" si="57"/>
        <v>-1.7623199993977323E-2</v>
      </c>
      <c r="O62" s="1">
        <f t="shared" ca="1" si="54"/>
        <v>1.3483326800999285E-2</v>
      </c>
      <c r="P62" s="1">
        <f t="shared" si="55"/>
        <v>4.3966256312737449E-2</v>
      </c>
      <c r="Q62" s="271">
        <f t="shared" si="56"/>
        <v>37786.905200000001</v>
      </c>
      <c r="S62" s="2">
        <v>1</v>
      </c>
      <c r="Y62" s="1">
        <f t="shared" si="58"/>
        <v>4.1000211737527055E-2</v>
      </c>
      <c r="Z62" s="1">
        <f t="shared" si="14"/>
        <v>880</v>
      </c>
      <c r="AA62" s="1">
        <f t="shared" si="15"/>
        <v>-1.4657155418766929E-2</v>
      </c>
      <c r="AB62" s="1">
        <f t="shared" si="16"/>
        <v>4.1000211737527055E-2</v>
      </c>
      <c r="AC62" s="1">
        <f t="shared" si="17"/>
        <v>-6.1589456306714772E-2</v>
      </c>
      <c r="AE62" s="1">
        <f t="shared" si="30"/>
        <v>8.7974204221350082E-6</v>
      </c>
      <c r="AF62" s="1">
        <f t="shared" si="40"/>
        <v>-6.1589456306714772E-2</v>
      </c>
      <c r="AG62" s="2"/>
      <c r="AH62" s="1">
        <f t="shared" si="18"/>
        <v>-5.8623411731504378E-2</v>
      </c>
      <c r="AI62" s="1">
        <f t="shared" si="19"/>
        <v>1.0758921074136547</v>
      </c>
      <c r="AJ62" s="1">
        <f t="shared" si="20"/>
        <v>-0.96091175383369087</v>
      </c>
      <c r="AK62" s="1">
        <f t="shared" si="21"/>
        <v>0.11794417139082375</v>
      </c>
      <c r="AL62" s="1">
        <f t="shared" si="22"/>
        <v>0.9990338871954777</v>
      </c>
      <c r="AM62" s="1">
        <f t="shared" si="23"/>
        <v>0.54567543242074146</v>
      </c>
      <c r="AN62" s="1">
        <f t="shared" si="59"/>
        <v>7.1681670793609671</v>
      </c>
      <c r="AO62" s="1">
        <f t="shared" si="59"/>
        <v>7.1681670273200009</v>
      </c>
      <c r="AP62" s="1">
        <f t="shared" si="59"/>
        <v>7.1681664414163899</v>
      </c>
      <c r="AQ62" s="1">
        <f t="shared" si="59"/>
        <v>7.168159845045122</v>
      </c>
      <c r="AR62" s="1">
        <f t="shared" si="59"/>
        <v>7.1680855837442055</v>
      </c>
      <c r="AS62" s="1">
        <f t="shared" si="59"/>
        <v>7.1672500216422277</v>
      </c>
      <c r="AT62" s="1">
        <f t="shared" si="59"/>
        <v>7.1579064678431354</v>
      </c>
      <c r="AU62" s="1">
        <f t="shared" si="25"/>
        <v>7.0596260857966229</v>
      </c>
      <c r="AW62" s="1">
        <v>15500</v>
      </c>
      <c r="AX62" s="1">
        <f t="shared" si="31"/>
        <v>8.4895899417336149E-2</v>
      </c>
      <c r="AY62" s="1">
        <f t="shared" si="32"/>
        <v>4.2247704112570131E-2</v>
      </c>
      <c r="AZ62" s="1">
        <f t="shared" si="33"/>
        <v>4.2648195304766018E-2</v>
      </c>
      <c r="BA62" s="1">
        <f t="shared" si="34"/>
        <v>0.85992618899005502</v>
      </c>
      <c r="BB62" s="1">
        <f t="shared" si="35"/>
        <v>0.71872106224070353</v>
      </c>
      <c r="BC62" s="1">
        <f t="shared" si="36"/>
        <v>3.0912719149140875</v>
      </c>
      <c r="BD62" s="1">
        <f t="shared" si="37"/>
        <v>39.736657397213428</v>
      </c>
      <c r="BE62" s="1">
        <f t="shared" si="53"/>
        <v>9.3668308671640332</v>
      </c>
      <c r="BF62" s="1">
        <f t="shared" si="53"/>
        <v>9.3668307974088005</v>
      </c>
      <c r="BG62" s="1">
        <f t="shared" si="53"/>
        <v>9.3668312956037436</v>
      </c>
      <c r="BH62" s="1">
        <f t="shared" si="53"/>
        <v>9.3668277374732103</v>
      </c>
      <c r="BI62" s="1">
        <f t="shared" si="53"/>
        <v>9.3668531497842853</v>
      </c>
      <c r="BJ62" s="1">
        <f t="shared" si="53"/>
        <v>9.3666716532163381</v>
      </c>
      <c r="BK62" s="1">
        <f t="shared" si="53"/>
        <v>9.3679678731912279</v>
      </c>
      <c r="BL62" s="1">
        <f t="shared" si="39"/>
        <v>9.3587082471838556</v>
      </c>
    </row>
    <row r="63" spans="1:64" ht="12.95" customHeight="1">
      <c r="A63" s="61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0"/>
        <v>934.46081556183253</v>
      </c>
      <c r="F63" s="226">
        <f t="shared" si="51"/>
        <v>934.5</v>
      </c>
      <c r="G63" s="1">
        <f t="shared" si="52"/>
        <v>-1.3595829994301312E-2</v>
      </c>
      <c r="J63" s="1">
        <f t="shared" si="57"/>
        <v>-1.3595829994301312E-2</v>
      </c>
      <c r="O63" s="1">
        <f t="shared" ca="1" si="54"/>
        <v>1.3840361667019966E-2</v>
      </c>
      <c r="P63" s="1">
        <f t="shared" si="55"/>
        <v>4.4069493192557048E-2</v>
      </c>
      <c r="Q63" s="271">
        <f t="shared" si="56"/>
        <v>37805.819100000001</v>
      </c>
      <c r="S63" s="2">
        <v>1</v>
      </c>
      <c r="Y63" s="1">
        <f t="shared" si="58"/>
        <v>4.4929606709433183E-2</v>
      </c>
      <c r="Z63" s="1">
        <f t="shared" ref="Z63:Z92" si="60">F63</f>
        <v>934.5</v>
      </c>
      <c r="AA63" s="1">
        <f t="shared" ref="AA63:AA90" si="61">AB$3+AB$4*Z63+AB$5*Z63^2+AH63</f>
        <v>-1.4455943511177446E-2</v>
      </c>
      <c r="AB63" s="1">
        <f t="shared" ref="AB63:AB92" si="62">G63-AH63</f>
        <v>4.4929606709433183E-2</v>
      </c>
      <c r="AC63" s="1">
        <f t="shared" ref="AC63:AC92" si="63">+G63-P63</f>
        <v>-5.766532318685836E-2</v>
      </c>
      <c r="AE63" s="1">
        <f t="shared" ref="AE63:AE92" si="64">+(G63-AA63)^2*S63</f>
        <v>7.3979526191303297E-7</v>
      </c>
      <c r="AF63" s="1">
        <f t="shared" si="40"/>
        <v>-5.766532318685836E-2</v>
      </c>
      <c r="AG63" s="2"/>
      <c r="AH63" s="1">
        <f t="shared" ref="AH63:AH90" si="65">$AB$6*($AB$11/AI63*AJ63+$AB$12)</f>
        <v>-5.8525436703734494E-2</v>
      </c>
      <c r="AI63" s="1">
        <f t="shared" ref="AI63:AI92" si="66">1+$AB$7*COS(AL63)</f>
        <v>1.0746840470098808</v>
      </c>
      <c r="AJ63" s="1">
        <f t="shared" ref="AJ63:AJ92" si="67">SIN(AL63+RADIANS($AB$9))</f>
        <v>-0.958035234305042</v>
      </c>
      <c r="AK63" s="1">
        <f t="shared" ref="AK63:AK90" si="68">$AB$7*SIN(AL63)</f>
        <v>0.11871281588345717</v>
      </c>
      <c r="AL63" s="1">
        <f t="shared" ref="AL63:AL90" si="69">2*ATAN(AM63)</f>
        <v>1.0092431772291082</v>
      </c>
      <c r="AM63" s="1">
        <f t="shared" ref="AM63:AM90" si="70">SQRT((1+$AB$7)/(1-$AB$7))*TAN(AN63/2)</f>
        <v>0.55231860722886328</v>
      </c>
      <c r="AN63" s="1">
        <f t="shared" ref="AN63:AT66" si="71">$AU63+$AB$7*SIN(AO63)</f>
        <v>7.1775677003250422</v>
      </c>
      <c r="AO63" s="1">
        <f t="shared" si="71"/>
        <v>7.1775676512694808</v>
      </c>
      <c r="AP63" s="1">
        <f t="shared" si="71"/>
        <v>7.177567092533911</v>
      </c>
      <c r="AQ63" s="1">
        <f t="shared" si="71"/>
        <v>7.177560728646089</v>
      </c>
      <c r="AR63" s="1">
        <f t="shared" si="71"/>
        <v>7.1774882487794915</v>
      </c>
      <c r="AS63" s="1">
        <f t="shared" si="71"/>
        <v>7.1766632190101989</v>
      </c>
      <c r="AT63" s="1">
        <f t="shared" si="71"/>
        <v>7.1673308314363338</v>
      </c>
      <c r="AU63" s="1">
        <f t="shared" ref="AU63:AU92" si="72">RADIANS($AB$9)+$AB$18*(F63-AB$15)</f>
        <v>7.0681965357142431</v>
      </c>
      <c r="AW63" s="1">
        <v>16500</v>
      </c>
      <c r="AX63" s="1">
        <f t="shared" ref="AX63:AX68" si="73">AB$3+AB$4*AW63+AB$5*AW63^2+AZ63</f>
        <v>8.7919332197323341E-2</v>
      </c>
      <c r="AY63" s="1">
        <f t="shared" ref="AY63:AY68" si="74">AB$3+AB$4*AW63+AB$5*AW63^2</f>
        <v>3.9972704689584193E-2</v>
      </c>
      <c r="AZ63" s="1">
        <f t="shared" ref="AZ63:AZ68" si="75">$AB$6*($AB$11/BA63*BB63+$AB$12)</f>
        <v>4.7946627507739141E-2</v>
      </c>
      <c r="BA63" s="1">
        <f t="shared" ref="BA63:BA68" si="76">1+$AB$7*COS(BC63)</f>
        <v>0.86008684408519032</v>
      </c>
      <c r="BB63" s="1">
        <f t="shared" ref="BB63:BB68" si="77">SIN(BC63+RADIANS($AB$9))</f>
        <v>0.79665503589741637</v>
      </c>
      <c r="BC63" s="1">
        <f t="shared" ref="BC63:BC68" si="78">2*ATAN(BD63)</f>
        <v>-3.0721337331872207</v>
      </c>
      <c r="BD63" s="1">
        <f t="shared" ref="BD63:BD68" si="79">SQRT((1+$AB$7)/(1-$AB$7))*TAN(BE63/2)</f>
        <v>-28.782420364135554</v>
      </c>
      <c r="BE63" s="1">
        <f t="shared" ref="BE63:BK66" si="80">$BL63+$AB$7*SIN(BF63)</f>
        <v>9.5047587395811934</v>
      </c>
      <c r="BF63" s="1">
        <f t="shared" si="80"/>
        <v>9.5047588348998264</v>
      </c>
      <c r="BG63" s="1">
        <f t="shared" si="80"/>
        <v>9.5047581530930394</v>
      </c>
      <c r="BH63" s="1">
        <f t="shared" si="80"/>
        <v>9.5047630300049395</v>
      </c>
      <c r="BI63" s="1">
        <f t="shared" si="80"/>
        <v>9.5047281458683273</v>
      </c>
      <c r="BJ63" s="1">
        <f t="shared" si="80"/>
        <v>9.5049776712827789</v>
      </c>
      <c r="BK63" s="1">
        <f t="shared" si="80"/>
        <v>9.5031929309990737</v>
      </c>
      <c r="BL63" s="1">
        <f t="shared" ref="BL63:BL68" si="81">RADIANS($AB$9)+$AB$18*(AW63-AB$15)</f>
        <v>9.5159642089750474</v>
      </c>
    </row>
    <row r="64" spans="1:64" ht="12.95" customHeight="1">
      <c r="A64" s="5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0"/>
        <v>1499.4451683940276</v>
      </c>
      <c r="F64" s="226">
        <f t="shared" si="51"/>
        <v>1499.5</v>
      </c>
      <c r="G64" s="1">
        <f t="shared" si="52"/>
        <v>-1.9024929999432061E-2</v>
      </c>
      <c r="J64" s="1">
        <f t="shared" si="57"/>
        <v>-1.9024929999432061E-2</v>
      </c>
      <c r="O64" s="1">
        <f t="shared" ca="1" si="54"/>
        <v>1.7541732296408701E-2</v>
      </c>
      <c r="P64" s="1">
        <f t="shared" si="55"/>
        <v>4.5091402286383482E-2</v>
      </c>
      <c r="Q64" s="271">
        <f t="shared" si="56"/>
        <v>38001.851799999997</v>
      </c>
      <c r="S64" s="2">
        <v>1</v>
      </c>
      <c r="Y64" s="1">
        <f t="shared" si="58"/>
        <v>3.8192218770020887E-2</v>
      </c>
      <c r="Z64" s="1">
        <f t="shared" si="60"/>
        <v>1499.5</v>
      </c>
      <c r="AA64" s="1">
        <f t="shared" si="61"/>
        <v>-1.2125746483069466E-2</v>
      </c>
      <c r="AB64" s="1">
        <f t="shared" si="62"/>
        <v>3.8192218770020887E-2</v>
      </c>
      <c r="AC64" s="1">
        <f t="shared" si="63"/>
        <v>-6.4116332285815536E-2</v>
      </c>
      <c r="AE64" s="1">
        <f t="shared" si="64"/>
        <v>4.7598733192449341E-5</v>
      </c>
      <c r="AF64" s="1">
        <f t="shared" si="40"/>
        <v>-6.4116332285815536E-2</v>
      </c>
      <c r="AG64" s="2"/>
      <c r="AH64" s="1">
        <f t="shared" si="65"/>
        <v>-5.7217148769452948E-2</v>
      </c>
      <c r="AI64" s="1">
        <f t="shared" si="66"/>
        <v>1.0618968946907084</v>
      </c>
      <c r="AJ64" s="1">
        <f t="shared" si="67"/>
        <v>-0.92291825697657681</v>
      </c>
      <c r="AK64" s="1">
        <f t="shared" si="68"/>
        <v>0.1258539389943798</v>
      </c>
      <c r="AL64" s="1">
        <f t="shared" si="69"/>
        <v>1.1137178779532397</v>
      </c>
      <c r="AM64" s="1">
        <f t="shared" si="70"/>
        <v>0.62258241636472889</v>
      </c>
      <c r="AN64" s="1">
        <f t="shared" si="71"/>
        <v>7.2743927523157188</v>
      </c>
      <c r="AO64" s="1">
        <f t="shared" si="71"/>
        <v>7.2743927279267728</v>
      </c>
      <c r="AP64" s="1">
        <f t="shared" si="71"/>
        <v>7.2743924104156168</v>
      </c>
      <c r="AQ64" s="1">
        <f t="shared" si="71"/>
        <v>7.2743882768629682</v>
      </c>
      <c r="AR64" s="1">
        <f t="shared" si="71"/>
        <v>7.274334466151279</v>
      </c>
      <c r="AS64" s="1">
        <f t="shared" si="71"/>
        <v>7.2736343597852882</v>
      </c>
      <c r="AT64" s="1">
        <f t="shared" si="71"/>
        <v>7.2645926815518349</v>
      </c>
      <c r="AU64" s="1">
        <f t="shared" si="72"/>
        <v>7.1570461541262667</v>
      </c>
      <c r="AW64" s="1">
        <v>17000</v>
      </c>
      <c r="AX64" s="1">
        <f t="shared" si="73"/>
        <v>8.8993173242525689E-2</v>
      </c>
      <c r="AY64" s="1">
        <f t="shared" si="74"/>
        <v>3.8731614162171968E-2</v>
      </c>
      <c r="AZ64" s="1">
        <f t="shared" si="75"/>
        <v>5.0261559080353721E-2</v>
      </c>
      <c r="BA64" s="1">
        <f t="shared" si="76"/>
        <v>0.86092187300436418</v>
      </c>
      <c r="BB64" s="1">
        <f t="shared" si="77"/>
        <v>0.83145285406140146</v>
      </c>
      <c r="BC64" s="1">
        <f t="shared" si="78"/>
        <v>-3.0121570090961947</v>
      </c>
      <c r="BD64" s="1">
        <f t="shared" si="79"/>
        <v>-15.430115587436743</v>
      </c>
      <c r="BE64" s="1">
        <f t="shared" si="80"/>
        <v>9.5737726860682937</v>
      </c>
      <c r="BF64" s="1">
        <f t="shared" si="80"/>
        <v>9.5737728545919687</v>
      </c>
      <c r="BG64" s="1">
        <f t="shared" si="80"/>
        <v>9.5737716395470134</v>
      </c>
      <c r="BH64" s="1">
        <f t="shared" si="80"/>
        <v>9.5737803999486655</v>
      </c>
      <c r="BI64" s="1">
        <f t="shared" si="80"/>
        <v>9.5737172382331881</v>
      </c>
      <c r="BJ64" s="1">
        <f t="shared" si="80"/>
        <v>9.5741726419920923</v>
      </c>
      <c r="BK64" s="1">
        <f t="shared" si="80"/>
        <v>9.5708898174535744</v>
      </c>
      <c r="BL64" s="1">
        <f t="shared" si="81"/>
        <v>9.5945921898706441</v>
      </c>
    </row>
    <row r="65" spans="1:64" ht="12.95" customHeight="1">
      <c r="A65" s="5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0"/>
        <v>1502.4621427077357</v>
      </c>
      <c r="F65" s="1">
        <f t="shared" si="51"/>
        <v>1502.5</v>
      </c>
      <c r="G65" s="1">
        <f t="shared" si="52"/>
        <v>-1.3135349996446166E-2</v>
      </c>
      <c r="J65" s="1">
        <f t="shared" si="57"/>
        <v>-1.3135349996446166E-2</v>
      </c>
      <c r="O65" s="1">
        <f t="shared" ca="1" si="54"/>
        <v>1.7561385591785987E-2</v>
      </c>
      <c r="P65" s="1">
        <f t="shared" si="55"/>
        <v>4.509659299403463E-2</v>
      </c>
      <c r="Q65" s="271">
        <f t="shared" si="56"/>
        <v>38002.8986</v>
      </c>
      <c r="S65" s="2">
        <v>1</v>
      </c>
      <c r="Y65" s="1">
        <f t="shared" si="58"/>
        <v>4.407345927470286E-2</v>
      </c>
      <c r="Z65" s="1">
        <f t="shared" si="60"/>
        <v>1502.5</v>
      </c>
      <c r="AA65" s="1">
        <f t="shared" si="61"/>
        <v>-1.2112216277114396E-2</v>
      </c>
      <c r="AB65" s="1">
        <f t="shared" si="62"/>
        <v>4.407345927470286E-2</v>
      </c>
      <c r="AC65" s="1">
        <f t="shared" si="63"/>
        <v>-5.8231942990480796E-2</v>
      </c>
      <c r="AE65" s="1">
        <f t="shared" si="64"/>
        <v>1.0468026076336617E-6</v>
      </c>
      <c r="AF65" s="1">
        <f t="shared" si="40"/>
        <v>-5.8231942990480796E-2</v>
      </c>
      <c r="AG65" s="2"/>
      <c r="AH65" s="1">
        <f t="shared" si="65"/>
        <v>-5.7208809271149026E-2</v>
      </c>
      <c r="AI65" s="1">
        <f t="shared" si="66"/>
        <v>1.0618279132850856</v>
      </c>
      <c r="AJ65" s="1">
        <f t="shared" si="67"/>
        <v>-0.92270712789332143</v>
      </c>
      <c r="AK65" s="1">
        <f t="shared" si="68"/>
        <v>0.12588784163518585</v>
      </c>
      <c r="AL65" s="1">
        <f t="shared" si="69"/>
        <v>1.1142659109712283</v>
      </c>
      <c r="AM65" s="1">
        <f t="shared" si="70"/>
        <v>0.62296270898843742</v>
      </c>
      <c r="AN65" s="1">
        <f t="shared" si="71"/>
        <v>7.2749037565853829</v>
      </c>
      <c r="AO65" s="1">
        <f t="shared" si="71"/>
        <v>7.2749037322977692</v>
      </c>
      <c r="AP65" s="1">
        <f t="shared" si="71"/>
        <v>7.274903415858744</v>
      </c>
      <c r="AQ65" s="1">
        <f t="shared" si="71"/>
        <v>7.274899293044685</v>
      </c>
      <c r="AR65" s="1">
        <f t="shared" si="71"/>
        <v>7.2748455801877441</v>
      </c>
      <c r="AS65" s="1">
        <f t="shared" si="71"/>
        <v>7.2741462008778868</v>
      </c>
      <c r="AT65" s="1">
        <f t="shared" si="71"/>
        <v>7.2651069075417656</v>
      </c>
      <c r="AU65" s="1">
        <f t="shared" si="72"/>
        <v>7.1575179220116398</v>
      </c>
      <c r="AW65" s="1">
        <v>17500</v>
      </c>
      <c r="AX65" s="1">
        <f t="shared" si="73"/>
        <v>8.9761123258337114E-2</v>
      </c>
      <c r="AY65" s="1">
        <f t="shared" si="74"/>
        <v>3.7421463090813553E-2</v>
      </c>
      <c r="AZ65" s="1">
        <f t="shared" si="75"/>
        <v>5.2339660167523561E-2</v>
      </c>
      <c r="BA65" s="1">
        <f t="shared" si="76"/>
        <v>0.8622610507504197</v>
      </c>
      <c r="BB65" s="1">
        <f t="shared" si="77"/>
        <v>0.86333719196282199</v>
      </c>
      <c r="BC65" s="1">
        <f t="shared" si="78"/>
        <v>-2.9520286449690389</v>
      </c>
      <c r="BD65" s="1">
        <f t="shared" si="79"/>
        <v>-10.5189130519089</v>
      </c>
      <c r="BE65" s="1">
        <f t="shared" si="80"/>
        <v>9.6428738187698464</v>
      </c>
      <c r="BF65" s="1">
        <f t="shared" si="80"/>
        <v>9.6428740454719826</v>
      </c>
      <c r="BG65" s="1">
        <f t="shared" si="80"/>
        <v>9.6428723898535917</v>
      </c>
      <c r="BH65" s="1">
        <f t="shared" si="80"/>
        <v>9.6428844809413512</v>
      </c>
      <c r="BI65" s="1">
        <f t="shared" si="80"/>
        <v>9.6427961796941055</v>
      </c>
      <c r="BJ65" s="1">
        <f t="shared" si="80"/>
        <v>9.6434410837519167</v>
      </c>
      <c r="BK65" s="1">
        <f t="shared" si="80"/>
        <v>9.638733165012912</v>
      </c>
      <c r="BL65" s="1">
        <f t="shared" si="81"/>
        <v>9.6732201707662391</v>
      </c>
    </row>
    <row r="66" spans="1:64" ht="12.95" customHeight="1">
      <c r="A66" s="111" t="s">
        <v>145</v>
      </c>
      <c r="B66" s="231" t="s">
        <v>133</v>
      </c>
      <c r="C66" s="112">
        <v>53489.124100000001</v>
      </c>
      <c r="D66" s="112" t="s">
        <v>82</v>
      </c>
      <c r="E66" s="1">
        <f t="shared" si="50"/>
        <v>2850.4902467976167</v>
      </c>
      <c r="F66" s="226">
        <f t="shared" si="51"/>
        <v>2850.5</v>
      </c>
      <c r="G66" s="1">
        <f t="shared" si="52"/>
        <v>-3.3840699979919009E-3</v>
      </c>
      <c r="K66" s="1">
        <f t="shared" ref="K66:K91" si="82">+G66</f>
        <v>-3.3840699979919009E-3</v>
      </c>
      <c r="O66" s="1">
        <f t="shared" ca="1" si="54"/>
        <v>2.6392266314646189E-2</v>
      </c>
      <c r="P66" s="1">
        <f t="shared" si="55"/>
        <v>4.7177412022311925E-2</v>
      </c>
      <c r="Q66" s="271">
        <f t="shared" si="56"/>
        <v>38470.624100000001</v>
      </c>
      <c r="S66" s="2">
        <v>1</v>
      </c>
      <c r="X66" s="1">
        <f>AB66</f>
        <v>4.870382460745698E-2</v>
      </c>
      <c r="Z66" s="1">
        <f t="shared" si="60"/>
        <v>2850.5</v>
      </c>
      <c r="AA66" s="1">
        <f t="shared" si="61"/>
        <v>-4.9104825831369561E-3</v>
      </c>
      <c r="AB66" s="1">
        <f t="shared" si="62"/>
        <v>4.870382460745698E-2</v>
      </c>
      <c r="AC66" s="1">
        <f t="shared" si="63"/>
        <v>-5.0561482020303826E-2</v>
      </c>
      <c r="AE66" s="1">
        <f t="shared" si="64"/>
        <v>2.3299353800892103E-6</v>
      </c>
      <c r="AF66" s="1">
        <f t="shared" si="40"/>
        <v>-5.0561482020303826E-2</v>
      </c>
      <c r="AG66" s="2"/>
      <c r="AH66" s="1">
        <f t="shared" si="65"/>
        <v>-5.2087894605448881E-2</v>
      </c>
      <c r="AI66" s="1">
        <f t="shared" si="66"/>
        <v>1.0302668050036603</v>
      </c>
      <c r="AJ66" s="1">
        <f t="shared" si="67"/>
        <v>-0.80521005660161404</v>
      </c>
      <c r="AK66" s="1">
        <f t="shared" si="68"/>
        <v>0.13694655909377246</v>
      </c>
      <c r="AL66" s="1">
        <f t="shared" si="69"/>
        <v>1.3532811409801671</v>
      </c>
      <c r="AM66" s="1">
        <f t="shared" si="70"/>
        <v>0.80312013578871755</v>
      </c>
      <c r="AN66" s="1">
        <f t="shared" si="71"/>
        <v>7.5011085273593334</v>
      </c>
      <c r="AO66" s="1">
        <f t="shared" si="71"/>
        <v>7.5011085254299559</v>
      </c>
      <c r="AP66" s="1">
        <f t="shared" si="71"/>
        <v>7.5011084856245169</v>
      </c>
      <c r="AQ66" s="1">
        <f t="shared" si="71"/>
        <v>7.501107664390342</v>
      </c>
      <c r="AR66" s="1">
        <f t="shared" si="71"/>
        <v>7.5010907217481453</v>
      </c>
      <c r="AS66" s="1">
        <f t="shared" si="71"/>
        <v>7.5007413567805532</v>
      </c>
      <c r="AT66" s="1">
        <f t="shared" si="71"/>
        <v>7.4936096186024903</v>
      </c>
      <c r="AU66" s="1">
        <f t="shared" si="72"/>
        <v>7.369498958506167</v>
      </c>
      <c r="AW66" s="1">
        <v>18000</v>
      </c>
      <c r="AX66" s="1">
        <f t="shared" si="73"/>
        <v>9.0213333274003493E-2</v>
      </c>
      <c r="AY66" s="1">
        <f t="shared" si="74"/>
        <v>3.6042251475508949E-2</v>
      </c>
      <c r="AZ66" s="1">
        <f t="shared" si="75"/>
        <v>5.4171081798494551E-2</v>
      </c>
      <c r="BA66" s="1">
        <f t="shared" si="76"/>
        <v>0.86410577395729815</v>
      </c>
      <c r="BB66" s="1">
        <f t="shared" si="77"/>
        <v>0.89220161278841703</v>
      </c>
      <c r="BC66" s="1">
        <f t="shared" si="78"/>
        <v>-2.8916778739350057</v>
      </c>
      <c r="BD66" s="1">
        <f t="shared" si="79"/>
        <v>-7.9610320947033166</v>
      </c>
      <c r="BE66" s="1">
        <f t="shared" si="80"/>
        <v>9.7121026266247323</v>
      </c>
      <c r="BF66" s="1">
        <f t="shared" si="80"/>
        <v>9.7121028921387413</v>
      </c>
      <c r="BG66" s="1">
        <f t="shared" si="80"/>
        <v>9.7121009180837987</v>
      </c>
      <c r="BH66" s="1">
        <f t="shared" si="80"/>
        <v>9.7121155948996485</v>
      </c>
      <c r="BI66" s="1">
        <f t="shared" si="80"/>
        <v>9.7120064763977449</v>
      </c>
      <c r="BJ66" s="1">
        <f t="shared" si="80"/>
        <v>9.7128178297578796</v>
      </c>
      <c r="BK66" s="1">
        <f t="shared" si="80"/>
        <v>9.7067896138127647</v>
      </c>
      <c r="BL66" s="1">
        <f t="shared" si="81"/>
        <v>9.7518481516618358</v>
      </c>
    </row>
    <row r="67" spans="1:64" ht="12.95" customHeight="1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0"/>
        <v>2854.9877519719798</v>
      </c>
      <c r="F67" s="226">
        <f t="shared" si="51"/>
        <v>2855</v>
      </c>
      <c r="G67" s="1">
        <f t="shared" si="52"/>
        <v>-4.2496999958530068E-3</v>
      </c>
      <c r="K67" s="1">
        <f t="shared" si="82"/>
        <v>-4.2496999958530068E-3</v>
      </c>
      <c r="O67" s="1">
        <f t="shared" ca="1" si="54"/>
        <v>2.6421746257712118E-2</v>
      </c>
      <c r="P67" s="1">
        <f t="shared" si="55"/>
        <v>4.7183517737163623E-2</v>
      </c>
      <c r="Q67" s="271">
        <f t="shared" si="56"/>
        <v>38472.184600000001</v>
      </c>
      <c r="S67" s="2">
        <v>1</v>
      </c>
      <c r="Y67" s="1">
        <f>AB67</f>
        <v>4.7816800600028214E-2</v>
      </c>
      <c r="Z67" s="1">
        <f t="shared" si="60"/>
        <v>2855</v>
      </c>
      <c r="AA67" s="1">
        <f t="shared" si="61"/>
        <v>-4.882982858717598E-3</v>
      </c>
      <c r="AB67" s="1">
        <f t="shared" si="62"/>
        <v>4.7816800600028214E-2</v>
      </c>
      <c r="AC67" s="1">
        <f t="shared" si="63"/>
        <v>-5.143321773301663E-2</v>
      </c>
      <c r="AE67" s="1">
        <f t="shared" si="64"/>
        <v>4.0104718439797262E-7</v>
      </c>
      <c r="AG67" s="2"/>
      <c r="AH67" s="1">
        <f t="shared" si="65"/>
        <v>-5.2066500595881221E-2</v>
      </c>
      <c r="AI67" s="1">
        <f t="shared" si="66"/>
        <v>1.0301608297555491</v>
      </c>
      <c r="AJ67" s="1">
        <f t="shared" si="67"/>
        <v>-0.80475097338279389</v>
      </c>
      <c r="AK67" s="1">
        <f t="shared" si="68"/>
        <v>0.13696993787401121</v>
      </c>
      <c r="AL67" s="1">
        <f t="shared" si="69"/>
        <v>1.3540549187116777</v>
      </c>
      <c r="AM67" s="1">
        <f t="shared" si="70"/>
        <v>0.80375676657284922</v>
      </c>
      <c r="AN67" s="1">
        <f t="shared" ref="AN67:AT74" si="83">$AU67+$AB$7*SIN(AO67)</f>
        <v>7.5018521881868985</v>
      </c>
      <c r="AO67" s="1">
        <f t="shared" si="83"/>
        <v>7.5018521862793044</v>
      </c>
      <c r="AP67" s="1">
        <f t="shared" si="83"/>
        <v>7.5018521468436683</v>
      </c>
      <c r="AQ67" s="1">
        <f t="shared" si="83"/>
        <v>7.5018513315925421</v>
      </c>
      <c r="AR67" s="1">
        <f t="shared" si="83"/>
        <v>7.5018344783481643</v>
      </c>
      <c r="AS67" s="1">
        <f t="shared" si="83"/>
        <v>7.5014862533466342</v>
      </c>
      <c r="AT67" s="1">
        <f t="shared" si="83"/>
        <v>7.494363464691677</v>
      </c>
      <c r="AU67" s="1">
        <f t="shared" si="72"/>
        <v>7.3702066103342272</v>
      </c>
      <c r="AW67" s="1">
        <v>19000</v>
      </c>
      <c r="AX67" s="1">
        <f t="shared" si="73"/>
        <v>9.0133693362653602E-2</v>
      </c>
      <c r="AY67" s="1">
        <f t="shared" si="74"/>
        <v>3.3076646613061207E-2</v>
      </c>
      <c r="AZ67" s="1">
        <f t="shared" si="75"/>
        <v>5.7057046749592395E-2</v>
      </c>
      <c r="BA67" s="1">
        <f t="shared" si="76"/>
        <v>0.86931961770930521</v>
      </c>
      <c r="BB67" s="1">
        <f t="shared" si="77"/>
        <v>0.94041603548781971</v>
      </c>
      <c r="BC67" s="1">
        <f t="shared" si="78"/>
        <v>-2.7700227671703779</v>
      </c>
      <c r="BD67" s="1">
        <f t="shared" si="79"/>
        <v>-5.320496228650974</v>
      </c>
      <c r="BE67" s="1">
        <f t="shared" ref="BE67:BK68" si="84">$BL67+$AB$7*SIN(BF67)</f>
        <v>9.8511059072873177</v>
      </c>
      <c r="BF67" s="1">
        <f t="shared" si="84"/>
        <v>9.8511061873996848</v>
      </c>
      <c r="BG67" s="1">
        <f t="shared" si="84"/>
        <v>9.8511039938386435</v>
      </c>
      <c r="BH67" s="1">
        <f t="shared" si="84"/>
        <v>9.851121171682184</v>
      </c>
      <c r="BI67" s="1">
        <f t="shared" si="84"/>
        <v>9.8509866550487324</v>
      </c>
      <c r="BJ67" s="1">
        <f t="shared" si="84"/>
        <v>9.8520402508789484</v>
      </c>
      <c r="BK67" s="1">
        <f t="shared" si="84"/>
        <v>9.8438013880831452</v>
      </c>
      <c r="BL67" s="1">
        <f t="shared" si="81"/>
        <v>9.9091041134530293</v>
      </c>
    </row>
    <row r="68" spans="1:64" ht="12.95" customHeight="1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0"/>
        <v>2860.4908191811546</v>
      </c>
      <c r="F68" s="226">
        <f t="shared" si="51"/>
        <v>2860.5</v>
      </c>
      <c r="G68" s="1">
        <f t="shared" si="52"/>
        <v>-3.1854699991527013E-3</v>
      </c>
      <c r="K68" s="1">
        <f t="shared" si="82"/>
        <v>-3.1854699991527013E-3</v>
      </c>
      <c r="O68" s="1">
        <f t="shared" ca="1" si="54"/>
        <v>2.645777729923714E-2</v>
      </c>
      <c r="P68" s="1">
        <f t="shared" si="55"/>
        <v>4.7190972680878088E-2</v>
      </c>
      <c r="Q68" s="271">
        <f t="shared" si="56"/>
        <v>38474.093999999997</v>
      </c>
      <c r="S68" s="2">
        <v>1</v>
      </c>
      <c r="Y68" s="1">
        <f>AB68</f>
        <v>4.8854846256013613E-2</v>
      </c>
      <c r="Z68" s="1">
        <f t="shared" si="60"/>
        <v>2860.5</v>
      </c>
      <c r="AA68" s="1">
        <f t="shared" si="61"/>
        <v>-4.8493435742882271E-3</v>
      </c>
      <c r="AB68" s="1">
        <f t="shared" si="62"/>
        <v>4.8854846256013613E-2</v>
      </c>
      <c r="AC68" s="1">
        <f t="shared" si="63"/>
        <v>-5.0376442680030789E-2</v>
      </c>
      <c r="AE68" s="1">
        <f t="shared" si="64"/>
        <v>2.7684752740342762E-6</v>
      </c>
      <c r="AF68" s="1">
        <f t="shared" ref="AF68:AF92" si="85">IF(S68&lt;&gt;0,G68-P68,-9999)</f>
        <v>-5.0376442680030789E-2</v>
      </c>
      <c r="AG68" s="2"/>
      <c r="AH68" s="1">
        <f t="shared" si="65"/>
        <v>-5.2040316255166315E-2</v>
      </c>
      <c r="AI68" s="1">
        <f t="shared" si="66"/>
        <v>1.0300313095501541</v>
      </c>
      <c r="AJ68" s="1">
        <f t="shared" si="67"/>
        <v>-0.80418934584738699</v>
      </c>
      <c r="AK68" s="1">
        <f t="shared" si="68"/>
        <v>0.13699839407619538</v>
      </c>
      <c r="AL68" s="1">
        <f t="shared" si="69"/>
        <v>1.3550004308796268</v>
      </c>
      <c r="AM68" s="1">
        <f t="shared" si="70"/>
        <v>0.80453523073702915</v>
      </c>
      <c r="AN68" s="1">
        <f t="shared" si="83"/>
        <v>7.502761003091603</v>
      </c>
      <c r="AO68" s="1">
        <f t="shared" si="83"/>
        <v>7.5027610012103683</v>
      </c>
      <c r="AP68" s="1">
        <f t="shared" si="83"/>
        <v>7.5027609622231894</v>
      </c>
      <c r="AQ68" s="1">
        <f t="shared" si="83"/>
        <v>7.5027601542442541</v>
      </c>
      <c r="AR68" s="1">
        <f t="shared" si="83"/>
        <v>7.5027434099108481</v>
      </c>
      <c r="AS68" s="1">
        <f t="shared" si="83"/>
        <v>7.5023965770093142</v>
      </c>
      <c r="AT68" s="1">
        <f t="shared" si="83"/>
        <v>7.4952847476976432</v>
      </c>
      <c r="AU68" s="1">
        <f t="shared" si="72"/>
        <v>7.3710715181240793</v>
      </c>
      <c r="AW68" s="1">
        <v>20000</v>
      </c>
      <c r="AX68" s="1">
        <f t="shared" si="73"/>
        <v>8.868589681023184E-2</v>
      </c>
      <c r="AY68" s="1">
        <f t="shared" si="74"/>
        <v>2.9834799574828742E-2</v>
      </c>
      <c r="AZ68" s="1">
        <f t="shared" si="75"/>
        <v>5.8851097235403105E-2</v>
      </c>
      <c r="BA68" s="1">
        <f t="shared" si="76"/>
        <v>0.8765820545352091</v>
      </c>
      <c r="BB68" s="1">
        <f t="shared" si="77"/>
        <v>0.975120641372759</v>
      </c>
      <c r="BC68" s="1">
        <f t="shared" si="78"/>
        <v>-2.6466099316207665</v>
      </c>
      <c r="BD68" s="1">
        <f t="shared" si="79"/>
        <v>-3.9577091043878236</v>
      </c>
      <c r="BE68" s="1">
        <f t="shared" si="84"/>
        <v>9.9911095895669764</v>
      </c>
      <c r="BF68" s="1">
        <f t="shared" si="84"/>
        <v>9.9911098156839824</v>
      </c>
      <c r="BG68" s="1">
        <f t="shared" si="84"/>
        <v>9.991107905180062</v>
      </c>
      <c r="BH68" s="1">
        <f t="shared" si="84"/>
        <v>9.991124047450052</v>
      </c>
      <c r="BI68" s="1">
        <f t="shared" si="84"/>
        <v>9.9909876630552255</v>
      </c>
      <c r="BJ68" s="1">
        <f t="shared" si="84"/>
        <v>9.9921403334866596</v>
      </c>
      <c r="BK68" s="1">
        <f t="shared" si="84"/>
        <v>9.9824247367990804</v>
      </c>
      <c r="BL68" s="1">
        <f t="shared" si="81"/>
        <v>10.066360075244221</v>
      </c>
    </row>
    <row r="69" spans="1:64" ht="12.95" customHeight="1">
      <c r="A69" s="113" t="s">
        <v>146</v>
      </c>
      <c r="B69" s="114" t="s">
        <v>133</v>
      </c>
      <c r="C69" s="115">
        <v>53492.766499999998</v>
      </c>
      <c r="D69" s="115">
        <v>2.0000000000000001E-4</v>
      </c>
      <c r="E69" s="1">
        <f t="shared" si="50"/>
        <v>2860.9879801184061</v>
      </c>
      <c r="F69" s="226">
        <f t="shared" si="51"/>
        <v>2861</v>
      </c>
      <c r="G69" s="1">
        <f t="shared" si="52"/>
        <v>-4.1705399999045767E-3</v>
      </c>
      <c r="K69" s="1">
        <f t="shared" si="82"/>
        <v>-4.1705399999045767E-3</v>
      </c>
      <c r="O69" s="1">
        <f t="shared" ca="1" si="54"/>
        <v>2.6461052848466688E-2</v>
      </c>
      <c r="P69" s="1">
        <f t="shared" si="55"/>
        <v>4.7191649988670682E-2</v>
      </c>
      <c r="Q69" s="271">
        <f t="shared" si="56"/>
        <v>38474.266499999998</v>
      </c>
      <c r="S69" s="2">
        <v>1</v>
      </c>
      <c r="AG69" s="2"/>
    </row>
    <row r="70" spans="1:64" ht="12.95" customHeight="1">
      <c r="A70" s="113" t="s">
        <v>146</v>
      </c>
      <c r="B70" s="114" t="s">
        <v>126</v>
      </c>
      <c r="C70" s="115">
        <v>53496.758199999997</v>
      </c>
      <c r="D70" s="115">
        <v>2.0000000000000001E-4</v>
      </c>
      <c r="E70" s="1">
        <f t="shared" si="50"/>
        <v>2872.4924283109758</v>
      </c>
      <c r="F70" s="226">
        <f t="shared" si="51"/>
        <v>2872.5</v>
      </c>
      <c r="G70" s="1">
        <f t="shared" si="52"/>
        <v>-2.6271500028087758E-3</v>
      </c>
      <c r="K70" s="1">
        <f t="shared" si="82"/>
        <v>-2.6271500028087758E-3</v>
      </c>
      <c r="O70" s="1">
        <f t="shared" ca="1" si="54"/>
        <v>2.6536390480746283E-2</v>
      </c>
      <c r="P70" s="1">
        <f t="shared" si="55"/>
        <v>4.7207209007190283E-2</v>
      </c>
      <c r="Q70" s="271">
        <f t="shared" si="56"/>
        <v>38478.258199999997</v>
      </c>
      <c r="S70" s="2">
        <v>1</v>
      </c>
      <c r="Y70" s="1">
        <f>AB70</f>
        <v>4.9355899093884159E-2</v>
      </c>
      <c r="Z70" s="1">
        <f t="shared" si="60"/>
        <v>2872.5</v>
      </c>
      <c r="AA70" s="1">
        <f t="shared" si="61"/>
        <v>-4.7758400895026518E-3</v>
      </c>
      <c r="AB70" s="1">
        <f t="shared" si="62"/>
        <v>4.9355899093884159E-2</v>
      </c>
      <c r="AC70" s="1">
        <f t="shared" si="63"/>
        <v>-4.9834359009999059E-2</v>
      </c>
      <c r="AE70" s="1">
        <f t="shared" si="64"/>
        <v>4.6168690886565364E-6</v>
      </c>
      <c r="AF70" s="1">
        <f t="shared" si="85"/>
        <v>-4.9834359009999059E-2</v>
      </c>
      <c r="AG70" s="2"/>
      <c r="AH70" s="1">
        <f t="shared" si="65"/>
        <v>-5.1983049096692935E-2</v>
      </c>
      <c r="AI70" s="1">
        <f t="shared" si="66"/>
        <v>1.0297487400796146</v>
      </c>
      <c r="AJ70" s="1">
        <f t="shared" si="67"/>
        <v>-0.80296197371263844</v>
      </c>
      <c r="AK70" s="1">
        <f t="shared" si="68"/>
        <v>0.13706003063048411</v>
      </c>
      <c r="AL70" s="1">
        <f t="shared" si="69"/>
        <v>1.3570625413271435</v>
      </c>
      <c r="AM70" s="1">
        <f t="shared" si="70"/>
        <v>0.80623507488591339</v>
      </c>
      <c r="AN70" s="1">
        <f t="shared" si="83"/>
        <v>7.504743475347845</v>
      </c>
      <c r="AO70" s="1">
        <f t="shared" si="83"/>
        <v>7.5047434735231082</v>
      </c>
      <c r="AP70" s="1">
        <f t="shared" si="83"/>
        <v>7.5047434355010276</v>
      </c>
      <c r="AQ70" s="1">
        <f t="shared" si="83"/>
        <v>7.5047426432348843</v>
      </c>
      <c r="AR70" s="1">
        <f t="shared" si="83"/>
        <v>7.5047261351763845</v>
      </c>
      <c r="AS70" s="1">
        <f t="shared" si="83"/>
        <v>7.5043823349785708</v>
      </c>
      <c r="AT70" s="1">
        <f t="shared" si="83"/>
        <v>7.4972944971221667</v>
      </c>
      <c r="AU70" s="1">
        <f t="shared" si="72"/>
        <v>7.3729585896655738</v>
      </c>
    </row>
    <row r="71" spans="1:64" ht="12.95" customHeight="1">
      <c r="A71" s="113" t="s">
        <v>146</v>
      </c>
      <c r="B71" s="114" t="s">
        <v>133</v>
      </c>
      <c r="C71" s="115">
        <v>53497.624000000003</v>
      </c>
      <c r="D71" s="115">
        <v>2.0000000000000001E-4</v>
      </c>
      <c r="E71" s="1">
        <f t="shared" si="50"/>
        <v>2874.9877439021298</v>
      </c>
      <c r="F71" s="226">
        <f t="shared" si="51"/>
        <v>2875</v>
      </c>
      <c r="G71" s="1">
        <f t="shared" si="52"/>
        <v>-4.2524999953457154E-3</v>
      </c>
      <c r="K71" s="1">
        <f t="shared" si="82"/>
        <v>-4.2524999953457154E-3</v>
      </c>
      <c r="O71" s="1">
        <f t="shared" ca="1" si="54"/>
        <v>2.6552768226894022E-2</v>
      </c>
      <c r="P71" s="1">
        <f t="shared" si="55"/>
        <v>4.7210586568282552E-2</v>
      </c>
      <c r="Q71" s="271">
        <f t="shared" si="56"/>
        <v>38479.124000000003</v>
      </c>
      <c r="S71" s="2">
        <v>1</v>
      </c>
      <c r="AG71" s="2"/>
    </row>
    <row r="72" spans="1:64" ht="12.95" customHeight="1">
      <c r="A72" s="113" t="s">
        <v>146</v>
      </c>
      <c r="B72" s="114" t="s">
        <v>126</v>
      </c>
      <c r="C72" s="115">
        <v>53497.798300000002</v>
      </c>
      <c r="D72" s="115">
        <v>4.0000000000000002E-4</v>
      </c>
      <c r="E72" s="1">
        <f t="shared" si="50"/>
        <v>2875.4900926056775</v>
      </c>
      <c r="F72" s="226">
        <f t="shared" si="51"/>
        <v>2875.5</v>
      </c>
      <c r="G72" s="1">
        <f t="shared" si="52"/>
        <v>-3.4375699979136698E-3</v>
      </c>
      <c r="K72" s="1">
        <f t="shared" si="82"/>
        <v>-3.4375699979136698E-3</v>
      </c>
      <c r="O72" s="1">
        <f t="shared" ca="1" si="54"/>
        <v>2.655604377612357E-2</v>
      </c>
      <c r="P72" s="1">
        <f t="shared" si="55"/>
        <v>4.721126187331938E-2</v>
      </c>
      <c r="Q72" s="271">
        <f t="shared" si="56"/>
        <v>38479.298300000002</v>
      </c>
      <c r="S72" s="2">
        <v>1</v>
      </c>
      <c r="Y72" s="1">
        <f>AB72</f>
        <v>4.8531132839484466E-2</v>
      </c>
      <c r="Z72" s="1">
        <f t="shared" si="60"/>
        <v>2875.5</v>
      </c>
      <c r="AA72" s="1">
        <f t="shared" si="61"/>
        <v>-4.757440964078756E-3</v>
      </c>
      <c r="AB72" s="1">
        <f t="shared" si="62"/>
        <v>4.8531132839484466E-2</v>
      </c>
      <c r="AC72" s="1">
        <f t="shared" si="63"/>
        <v>-5.0648831871233049E-2</v>
      </c>
      <c r="AE72" s="1">
        <f t="shared" si="64"/>
        <v>1.7420593673255581E-6</v>
      </c>
      <c r="AF72" s="1">
        <f t="shared" si="85"/>
        <v>-5.0648831871233049E-2</v>
      </c>
      <c r="AG72" s="2"/>
      <c r="AH72" s="1">
        <f t="shared" si="65"/>
        <v>-5.1968702837398136E-2</v>
      </c>
      <c r="AI72" s="1">
        <f t="shared" si="66"/>
        <v>1.029678102132771</v>
      </c>
      <c r="AJ72" s="1">
        <f t="shared" si="67"/>
        <v>-0.8026547024143923</v>
      </c>
      <c r="AK72" s="1">
        <f t="shared" si="68"/>
        <v>0.13707534346683403</v>
      </c>
      <c r="AL72" s="1">
        <f t="shared" si="69"/>
        <v>1.3575778921498003</v>
      </c>
      <c r="AM72" s="1">
        <f t="shared" si="70"/>
        <v>0.80666033153388494</v>
      </c>
      <c r="AN72" s="1">
        <f t="shared" si="83"/>
        <v>7.5052390084252343</v>
      </c>
      <c r="AO72" s="1">
        <f t="shared" si="83"/>
        <v>7.5052390066144081</v>
      </c>
      <c r="AP72" s="1">
        <f t="shared" si="83"/>
        <v>7.5052389688307599</v>
      </c>
      <c r="AQ72" s="1">
        <f t="shared" si="83"/>
        <v>7.5052381804599655</v>
      </c>
      <c r="AR72" s="1">
        <f t="shared" si="83"/>
        <v>7.5052217311809004</v>
      </c>
      <c r="AS72" s="1">
        <f t="shared" si="83"/>
        <v>7.5048786881612592</v>
      </c>
      <c r="AT72" s="1">
        <f t="shared" si="83"/>
        <v>7.4977968653133136</v>
      </c>
      <c r="AU72" s="1">
        <f t="shared" si="72"/>
        <v>7.373430357550947</v>
      </c>
    </row>
    <row r="73" spans="1:64" ht="12.95" customHeight="1">
      <c r="A73" s="111" t="s">
        <v>147</v>
      </c>
      <c r="B73" s="231" t="s">
        <v>126</v>
      </c>
      <c r="C73" s="112">
        <v>53846.155500000001</v>
      </c>
      <c r="D73" s="112" t="s">
        <v>82</v>
      </c>
      <c r="E73" s="1">
        <f t="shared" si="50"/>
        <v>3879.4877276759416</v>
      </c>
      <c r="F73" s="226">
        <f t="shared" si="51"/>
        <v>3879.5</v>
      </c>
      <c r="G73" s="1">
        <f t="shared" si="52"/>
        <v>-4.2581299931043759E-3</v>
      </c>
      <c r="K73" s="1">
        <f t="shared" si="82"/>
        <v>-4.2581299931043759E-3</v>
      </c>
      <c r="O73" s="1">
        <f t="shared" ca="1" si="54"/>
        <v>3.3133346629055052E-2</v>
      </c>
      <c r="P73" s="1">
        <f t="shared" si="55"/>
        <v>4.8427976783939598E-2</v>
      </c>
      <c r="Q73" s="271">
        <f t="shared" si="56"/>
        <v>38827.655500000001</v>
      </c>
      <c r="S73" s="2">
        <v>1</v>
      </c>
      <c r="X73" s="1">
        <f>AB73</f>
        <v>0</v>
      </c>
      <c r="AG73" s="2"/>
    </row>
    <row r="74" spans="1:64" ht="12.95" customHeight="1">
      <c r="A74" s="111" t="s">
        <v>147</v>
      </c>
      <c r="B74" s="231" t="s">
        <v>126</v>
      </c>
      <c r="C74" s="112">
        <v>53854.136299999998</v>
      </c>
      <c r="D74" s="112" t="s">
        <v>82</v>
      </c>
      <c r="E74" s="1">
        <f t="shared" si="50"/>
        <v>3902.4891306208683</v>
      </c>
      <c r="F74" s="226">
        <f t="shared" si="51"/>
        <v>3902.5</v>
      </c>
      <c r="G74" s="1">
        <f t="shared" si="52"/>
        <v>-3.771349998714868E-3</v>
      </c>
      <c r="K74" s="1">
        <f t="shared" si="82"/>
        <v>-3.771349998714868E-3</v>
      </c>
      <c r="O74" s="1">
        <f t="shared" ca="1" si="54"/>
        <v>3.3284021893614242E-2</v>
      </c>
      <c r="P74" s="1">
        <f t="shared" si="55"/>
        <v>4.8452587176862204E-2</v>
      </c>
      <c r="Q74" s="271">
        <f t="shared" si="56"/>
        <v>38835.636299999998</v>
      </c>
      <c r="S74" s="2">
        <v>1</v>
      </c>
      <c r="X74" s="1">
        <f>AB74</f>
        <v>4.2635583135174078E-2</v>
      </c>
      <c r="Y74" s="1">
        <f>AB74</f>
        <v>4.2635583135174078E-2</v>
      </c>
      <c r="Z74" s="1">
        <f t="shared" si="60"/>
        <v>3902.5</v>
      </c>
      <c r="AA74" s="1">
        <f t="shared" si="61"/>
        <v>2.0456540429732578E-3</v>
      </c>
      <c r="AB74" s="1">
        <f t="shared" si="62"/>
        <v>4.2635583135174078E-2</v>
      </c>
      <c r="AC74" s="1">
        <f t="shared" si="63"/>
        <v>-5.2223937175577072E-2</v>
      </c>
      <c r="AE74" s="1">
        <f t="shared" si="64"/>
        <v>3.3837536021015993E-5</v>
      </c>
      <c r="AF74" s="1">
        <f t="shared" si="85"/>
        <v>-5.2223937175577072E-2</v>
      </c>
      <c r="AG74" s="2"/>
      <c r="AH74" s="1">
        <f t="shared" si="65"/>
        <v>-4.6406933133888946E-2</v>
      </c>
      <c r="AI74" s="1">
        <f t="shared" si="66"/>
        <v>1.0057341365050627</v>
      </c>
      <c r="AJ74" s="1">
        <f t="shared" si="67"/>
        <v>-0.68849406805205304</v>
      </c>
      <c r="AK74" s="1">
        <f t="shared" si="68"/>
        <v>0.14013407583915846</v>
      </c>
      <c r="AL74" s="1">
        <f t="shared" si="69"/>
        <v>1.5299002110721382</v>
      </c>
      <c r="AM74" s="1">
        <f t="shared" si="70"/>
        <v>0.9599178988284085</v>
      </c>
      <c r="AN74" s="1">
        <f t="shared" si="83"/>
        <v>7.672890142033908</v>
      </c>
      <c r="AO74" s="1">
        <f t="shared" si="83"/>
        <v>7.6728901419853059</v>
      </c>
      <c r="AP74" s="1">
        <f t="shared" si="83"/>
        <v>7.6728901400612202</v>
      </c>
      <c r="AQ74" s="1">
        <f t="shared" si="83"/>
        <v>7.6728900638891933</v>
      </c>
      <c r="AR74" s="1">
        <f t="shared" si="83"/>
        <v>7.6728870483637923</v>
      </c>
      <c r="AS74" s="1">
        <f t="shared" si="83"/>
        <v>7.6727677085416479</v>
      </c>
      <c r="AT74" s="1">
        <f t="shared" si="83"/>
        <v>7.6681056522165809</v>
      </c>
      <c r="AU74" s="1">
        <f t="shared" si="72"/>
        <v>7.5349322303105017</v>
      </c>
    </row>
    <row r="75" spans="1:64" ht="12.95" customHeight="1">
      <c r="A75" s="111" t="s">
        <v>147</v>
      </c>
      <c r="B75" s="231" t="s">
        <v>133</v>
      </c>
      <c r="C75" s="112">
        <v>53861.080800000003</v>
      </c>
      <c r="D75" s="112" t="s">
        <v>82</v>
      </c>
      <c r="E75" s="1">
        <f t="shared" si="50"/>
        <v>3922.5038212222125</v>
      </c>
      <c r="F75" s="226">
        <f t="shared" si="51"/>
        <v>3922.5</v>
      </c>
      <c r="G75" s="1">
        <f t="shared" si="52"/>
        <v>1.3258500039228238E-3</v>
      </c>
      <c r="K75" s="1">
        <f t="shared" si="82"/>
        <v>1.3258500039228238E-3</v>
      </c>
      <c r="O75" s="1">
        <f t="shared" ca="1" si="54"/>
        <v>3.3415043862796145E-2</v>
      </c>
      <c r="P75" s="1">
        <f t="shared" si="55"/>
        <v>4.8473868734398441E-2</v>
      </c>
      <c r="Q75" s="271">
        <f t="shared" si="56"/>
        <v>38842.580800000003</v>
      </c>
      <c r="S75" s="2">
        <v>1</v>
      </c>
      <c r="X75" s="1">
        <f>AB75</f>
        <v>0</v>
      </c>
      <c r="AG75" s="2"/>
    </row>
    <row r="76" spans="1:64" ht="12.95" customHeight="1">
      <c r="A76" s="111" t="s">
        <v>147</v>
      </c>
      <c r="B76" s="231" t="s">
        <v>133</v>
      </c>
      <c r="C76" s="112">
        <v>53877.041499999999</v>
      </c>
      <c r="D76" s="112" t="s">
        <v>82</v>
      </c>
      <c r="E76" s="1">
        <f t="shared" si="50"/>
        <v>3968.5040332289173</v>
      </c>
      <c r="F76" s="226">
        <f t="shared" si="51"/>
        <v>3968.5</v>
      </c>
      <c r="G76" s="1">
        <f t="shared" si="52"/>
        <v>1.3994100008858368E-3</v>
      </c>
      <c r="K76" s="1">
        <f t="shared" si="82"/>
        <v>1.3994100008858368E-3</v>
      </c>
      <c r="O76" s="1">
        <f t="shared" ca="1" si="54"/>
        <v>3.3716394391914518E-2</v>
      </c>
      <c r="P76" s="1">
        <f t="shared" si="55"/>
        <v>4.8522396981108946E-2</v>
      </c>
      <c r="Q76" s="271">
        <f t="shared" si="56"/>
        <v>38858.541499999999</v>
      </c>
      <c r="S76" s="2">
        <v>1</v>
      </c>
      <c r="X76" s="1">
        <f>AB76</f>
        <v>4.7407604731637999E-2</v>
      </c>
      <c r="Y76" s="1">
        <f>AB76</f>
        <v>4.7407604731637999E-2</v>
      </c>
      <c r="Z76" s="1">
        <f t="shared" si="60"/>
        <v>3968.5</v>
      </c>
      <c r="AA76" s="1">
        <f t="shared" si="61"/>
        <v>2.514202250356784E-3</v>
      </c>
      <c r="AB76" s="1">
        <f t="shared" si="62"/>
        <v>4.7407604731637999E-2</v>
      </c>
      <c r="AC76" s="1">
        <f t="shared" si="63"/>
        <v>-4.712298698022311E-2</v>
      </c>
      <c r="AE76" s="1">
        <f t="shared" si="64"/>
        <v>1.2427617594804948E-6</v>
      </c>
      <c r="AF76" s="1">
        <f t="shared" si="85"/>
        <v>-4.712298698022311E-2</v>
      </c>
      <c r="AG76" s="2"/>
      <c r="AH76" s="1">
        <f t="shared" si="65"/>
        <v>-4.6008194730752162E-2</v>
      </c>
      <c r="AI76" s="1">
        <f t="shared" si="66"/>
        <v>1.0042204481805741</v>
      </c>
      <c r="AJ76" s="1">
        <f t="shared" si="67"/>
        <v>-0.68062179248307975</v>
      </c>
      <c r="AK76" s="1">
        <f t="shared" si="68"/>
        <v>0.14018782882229397</v>
      </c>
      <c r="AL76" s="1">
        <f t="shared" si="69"/>
        <v>1.5406997496561428</v>
      </c>
      <c r="AM76" s="1">
        <f t="shared" si="70"/>
        <v>0.97034740534223451</v>
      </c>
      <c r="AN76" s="1">
        <f t="shared" ref="AN76:AT84" si="86">$AU76+$AB$7*SIN(AO76)</f>
        <v>7.6835299811701923</v>
      </c>
      <c r="AO76" s="1">
        <f t="shared" si="86"/>
        <v>7.6835299811355311</v>
      </c>
      <c r="AP76" s="1">
        <f t="shared" si="86"/>
        <v>7.6835299796785952</v>
      </c>
      <c r="AQ76" s="1">
        <f t="shared" si="86"/>
        <v>7.6835299184383254</v>
      </c>
      <c r="AR76" s="1">
        <f t="shared" si="86"/>
        <v>7.6835273443084038</v>
      </c>
      <c r="AS76" s="1">
        <f t="shared" si="86"/>
        <v>7.6834191799575597</v>
      </c>
      <c r="AT76" s="1">
        <f t="shared" si="86"/>
        <v>7.6789339510423273</v>
      </c>
      <c r="AU76" s="1">
        <f t="shared" si="72"/>
        <v>7.5453111237887205</v>
      </c>
    </row>
    <row r="77" spans="1:64" ht="12.95" customHeight="1">
      <c r="A77" s="111" t="s">
        <v>147</v>
      </c>
      <c r="B77" s="231" t="s">
        <v>126</v>
      </c>
      <c r="C77" s="112">
        <v>53877.217299999997</v>
      </c>
      <c r="D77" s="112" t="s">
        <v>82</v>
      </c>
      <c r="E77" s="1">
        <f t="shared" si="50"/>
        <v>3969.0107050710453</v>
      </c>
      <c r="F77" s="226">
        <f t="shared" si="51"/>
        <v>3969</v>
      </c>
      <c r="G77" s="1">
        <f t="shared" si="52"/>
        <v>3.7143399968044832E-3</v>
      </c>
      <c r="K77" s="1">
        <f t="shared" si="82"/>
        <v>3.7143399968044832E-3</v>
      </c>
      <c r="O77" s="1">
        <f t="shared" ca="1" si="54"/>
        <v>3.3719669941144066E-2</v>
      </c>
      <c r="P77" s="1">
        <f t="shared" si="55"/>
        <v>4.8522921250736158E-2</v>
      </c>
      <c r="Q77" s="271">
        <f t="shared" si="56"/>
        <v>38858.717299999997</v>
      </c>
      <c r="S77" s="2">
        <v>1</v>
      </c>
      <c r="X77" s="1">
        <f>AB77</f>
        <v>0</v>
      </c>
      <c r="AG77" s="2"/>
    </row>
    <row r="78" spans="1:64" ht="12.95" customHeight="1">
      <c r="A78" s="49" t="s">
        <v>148</v>
      </c>
      <c r="B78" s="230" t="s">
        <v>133</v>
      </c>
      <c r="C78" s="112">
        <v>54587.135399999999</v>
      </c>
      <c r="D78" s="112" t="s">
        <v>88</v>
      </c>
      <c r="E78" s="1">
        <f t="shared" si="50"/>
        <v>6015.0602584994831</v>
      </c>
      <c r="F78" s="226">
        <f t="shared" si="51"/>
        <v>6015</v>
      </c>
      <c r="G78" s="1">
        <f t="shared" si="52"/>
        <v>2.0907900005113333E-2</v>
      </c>
      <c r="K78" s="1">
        <f t="shared" si="82"/>
        <v>2.0907900005113333E-2</v>
      </c>
      <c r="O78" s="1">
        <f t="shared" ca="1" si="54"/>
        <v>4.7123217388452654E-2</v>
      </c>
      <c r="P78" s="1">
        <f t="shared" si="55"/>
        <v>5.0089900371451272E-2</v>
      </c>
      <c r="Q78" s="271">
        <f t="shared" si="56"/>
        <v>39568.635399999999</v>
      </c>
      <c r="S78" s="2">
        <v>1</v>
      </c>
      <c r="Z78" s="1">
        <f t="shared" si="60"/>
        <v>6015</v>
      </c>
      <c r="AA78" s="1">
        <f t="shared" si="61"/>
        <v>1.8396113101445045E-2</v>
      </c>
      <c r="AB78" s="1">
        <f t="shared" si="62"/>
        <v>5.260168727511956E-2</v>
      </c>
      <c r="AC78" s="1">
        <f t="shared" si="63"/>
        <v>-2.9182000366337939E-2</v>
      </c>
      <c r="AE78" s="1">
        <f t="shared" si="64"/>
        <v>6.3090734494395254E-6</v>
      </c>
      <c r="AF78" s="1">
        <f t="shared" si="85"/>
        <v>-2.9182000366337939E-2</v>
      </c>
      <c r="AG78" s="2"/>
      <c r="AH78" s="1">
        <f t="shared" si="65"/>
        <v>-3.1693787270006227E-2</v>
      </c>
      <c r="AI78" s="1">
        <f t="shared" si="66"/>
        <v>0.9599710302552098</v>
      </c>
      <c r="AJ78" s="1">
        <f t="shared" si="67"/>
        <v>-0.4160357174896363</v>
      </c>
      <c r="AK78" s="1">
        <f t="shared" si="68"/>
        <v>0.13441771131039384</v>
      </c>
      <c r="AL78" s="1">
        <f t="shared" si="69"/>
        <v>1.860229283773466</v>
      </c>
      <c r="AM78" s="1">
        <f t="shared" si="70"/>
        <v>1.3411946396508725</v>
      </c>
      <c r="AN78" s="1">
        <f t="shared" si="86"/>
        <v>8.0057741307943004</v>
      </c>
      <c r="AO78" s="1">
        <f t="shared" si="86"/>
        <v>8.0057741307872536</v>
      </c>
      <c r="AP78" s="1">
        <f t="shared" si="86"/>
        <v>8.0057741311195691</v>
      </c>
      <c r="AQ78" s="1">
        <f t="shared" si="86"/>
        <v>8.005774115449853</v>
      </c>
      <c r="AR78" s="1">
        <f t="shared" si="86"/>
        <v>8.0057748543262957</v>
      </c>
      <c r="AS78" s="1">
        <f t="shared" si="86"/>
        <v>8.0057400100909426</v>
      </c>
      <c r="AT78" s="1">
        <f t="shared" si="86"/>
        <v>8.007374660563471</v>
      </c>
      <c r="AU78" s="1">
        <f t="shared" si="72"/>
        <v>7.8671354495943948</v>
      </c>
    </row>
    <row r="79" spans="1:64" ht="12.95" customHeight="1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0"/>
        <v>6188.5645260425017</v>
      </c>
      <c r="F79" s="226">
        <f t="shared" si="51"/>
        <v>6188.5</v>
      </c>
      <c r="G79" s="1">
        <f t="shared" si="52"/>
        <v>2.2388609999325126E-2</v>
      </c>
      <c r="K79" s="1">
        <f t="shared" si="82"/>
        <v>2.2388609999325126E-2</v>
      </c>
      <c r="O79" s="1">
        <f t="shared" ca="1" si="54"/>
        <v>4.8259832971105657E-2</v>
      </c>
      <c r="P79" s="1">
        <f t="shared" si="55"/>
        <v>5.0169591470769236E-2</v>
      </c>
      <c r="Q79" s="271">
        <f t="shared" si="56"/>
        <v>39628.836199999998</v>
      </c>
      <c r="S79" s="2">
        <v>1</v>
      </c>
      <c r="AG79" s="2"/>
    </row>
    <row r="80" spans="1:64" ht="12.95" customHeight="1">
      <c r="A80" s="49" t="s">
        <v>150</v>
      </c>
      <c r="B80" s="230" t="s">
        <v>133</v>
      </c>
      <c r="C80" s="112">
        <v>54951.1149</v>
      </c>
      <c r="D80" s="112" t="s">
        <v>88</v>
      </c>
      <c r="E80" s="1">
        <f t="shared" si="50"/>
        <v>7064.0828055117454</v>
      </c>
      <c r="F80" s="226">
        <f t="shared" si="51"/>
        <v>7064</v>
      </c>
      <c r="G80" s="1">
        <f t="shared" si="52"/>
        <v>2.8731040001730435E-2</v>
      </c>
      <c r="K80" s="1">
        <f t="shared" si="82"/>
        <v>2.8731040001730435E-2</v>
      </c>
      <c r="O80" s="1">
        <f t="shared" ca="1" si="54"/>
        <v>5.3995319672043421E-2</v>
      </c>
      <c r="P80" s="1">
        <f t="shared" si="55"/>
        <v>5.0444871146847016E-2</v>
      </c>
      <c r="Q80" s="271">
        <f t="shared" si="56"/>
        <v>39932.6149</v>
      </c>
      <c r="S80" s="2">
        <v>1</v>
      </c>
      <c r="Z80" s="1">
        <f t="shared" si="60"/>
        <v>7064</v>
      </c>
      <c r="AA80" s="1">
        <f t="shared" si="61"/>
        <v>2.7167769100606632E-2</v>
      </c>
      <c r="AB80" s="1">
        <f t="shared" si="62"/>
        <v>5.2008142047970815E-2</v>
      </c>
      <c r="AC80" s="1">
        <f t="shared" si="63"/>
        <v>-2.1713831145116581E-2</v>
      </c>
      <c r="AE80" s="1">
        <f t="shared" si="64"/>
        <v>2.4438159103004258E-6</v>
      </c>
      <c r="AF80" s="1">
        <f t="shared" si="85"/>
        <v>-2.1713831145116581E-2</v>
      </c>
      <c r="AG80" s="2"/>
      <c r="AH80" s="1">
        <f t="shared" si="65"/>
        <v>-2.3277102046240384E-2</v>
      </c>
      <c r="AI80" s="1">
        <f t="shared" si="66"/>
        <v>0.93991313823657607</v>
      </c>
      <c r="AJ80" s="1">
        <f t="shared" si="67"/>
        <v>-0.27228597498469981</v>
      </c>
      <c r="AK80" s="1">
        <f t="shared" si="68"/>
        <v>0.12672808913645348</v>
      </c>
      <c r="AL80" s="1">
        <f t="shared" si="69"/>
        <v>2.0135427825178547</v>
      </c>
      <c r="AM80" s="1">
        <f t="shared" si="70"/>
        <v>1.5808508379429582</v>
      </c>
      <c r="AN80" s="1">
        <f t="shared" si="86"/>
        <v>8.1655938641494927</v>
      </c>
      <c r="AO80" s="1">
        <f t="shared" si="86"/>
        <v>8.1655938634493523</v>
      </c>
      <c r="AP80" s="1">
        <f t="shared" si="86"/>
        <v>8.1655938797316256</v>
      </c>
      <c r="AQ80" s="1">
        <f t="shared" si="86"/>
        <v>8.1655935010753709</v>
      </c>
      <c r="AR80" s="1">
        <f t="shared" si="86"/>
        <v>8.16560230689009</v>
      </c>
      <c r="AS80" s="1">
        <f t="shared" si="86"/>
        <v>8.1653974615298299</v>
      </c>
      <c r="AT80" s="1">
        <f t="shared" si="86"/>
        <v>8.1701294314603707</v>
      </c>
      <c r="AU80" s="1">
        <f t="shared" si="72"/>
        <v>8.0320969535133564</v>
      </c>
    </row>
    <row r="81" spans="1:47" ht="12.95" customHeight="1">
      <c r="A81" s="49" t="s">
        <v>150</v>
      </c>
      <c r="B81" s="230" t="s">
        <v>133</v>
      </c>
      <c r="C81" s="112">
        <v>54954.0645</v>
      </c>
      <c r="D81" s="112" t="s">
        <v>88</v>
      </c>
      <c r="E81" s="1">
        <f t="shared" si="50"/>
        <v>7072.5838252248541</v>
      </c>
      <c r="F81" s="226">
        <f t="shared" si="51"/>
        <v>7072.5</v>
      </c>
      <c r="G81" s="1">
        <f t="shared" si="52"/>
        <v>2.9084850000799634E-2</v>
      </c>
      <c r="K81" s="1">
        <f t="shared" si="82"/>
        <v>2.9084850000799634E-2</v>
      </c>
      <c r="O81" s="1">
        <f t="shared" ca="1" si="54"/>
        <v>5.4051004008945726E-2</v>
      </c>
      <c r="P81" s="1">
        <f t="shared" si="55"/>
        <v>5.0446505923206937E-2</v>
      </c>
      <c r="Q81" s="271">
        <f t="shared" si="56"/>
        <v>39935.5645</v>
      </c>
      <c r="S81" s="2">
        <v>1</v>
      </c>
      <c r="AG81" s="2"/>
    </row>
    <row r="82" spans="1:47" ht="12.95" customHeight="1">
      <c r="A82" s="49" t="s">
        <v>150</v>
      </c>
      <c r="B82" s="230" t="s">
        <v>133</v>
      </c>
      <c r="C82" s="112">
        <v>54961.004200000003</v>
      </c>
      <c r="D82" s="112" t="s">
        <v>88</v>
      </c>
      <c r="E82" s="1">
        <f t="shared" si="50"/>
        <v>7092.5846817827196</v>
      </c>
      <c r="F82" s="226">
        <f t="shared" si="51"/>
        <v>7092.5</v>
      </c>
      <c r="G82" s="1">
        <f t="shared" si="52"/>
        <v>2.9382050008280203E-2</v>
      </c>
      <c r="K82" s="1">
        <f t="shared" si="82"/>
        <v>2.9382050008280203E-2</v>
      </c>
      <c r="O82" s="1">
        <f t="shared" ca="1" si="54"/>
        <v>5.4182025978127629E-2</v>
      </c>
      <c r="P82" s="1">
        <f t="shared" si="55"/>
        <v>5.0450273726798424E-2</v>
      </c>
      <c r="Q82" s="271">
        <f t="shared" si="56"/>
        <v>39942.504200000003</v>
      </c>
      <c r="S82" s="2">
        <v>1</v>
      </c>
      <c r="Z82" s="1">
        <f t="shared" si="60"/>
        <v>7092.5</v>
      </c>
      <c r="AA82" s="1">
        <f t="shared" si="61"/>
        <v>2.7408593893492251E-2</v>
      </c>
      <c r="AB82" s="1">
        <f t="shared" si="62"/>
        <v>5.2423729841586372E-2</v>
      </c>
      <c r="AC82" s="1">
        <f t="shared" si="63"/>
        <v>-2.1068223718518221E-2</v>
      </c>
      <c r="AE82" s="1">
        <f t="shared" si="64"/>
        <v>3.894529036993958E-6</v>
      </c>
      <c r="AF82" s="1">
        <f t="shared" si="85"/>
        <v>-2.1068223718518221E-2</v>
      </c>
      <c r="AG82" s="2"/>
      <c r="AH82" s="1">
        <f t="shared" si="65"/>
        <v>-2.3041679833306173E-2</v>
      </c>
      <c r="AI82" s="1">
        <f t="shared" si="66"/>
        <v>0.93939698059212329</v>
      </c>
      <c r="AJ82" s="1">
        <f t="shared" si="67"/>
        <v>-0.26836085787005115</v>
      </c>
      <c r="AK82" s="1">
        <f t="shared" si="68"/>
        <v>0.12648206818123361</v>
      </c>
      <c r="AL82" s="1">
        <f t="shared" si="69"/>
        <v>2.0176196879231689</v>
      </c>
      <c r="AM82" s="1">
        <f t="shared" si="70"/>
        <v>1.5880066355250058</v>
      </c>
      <c r="AN82" s="1">
        <f t="shared" si="86"/>
        <v>8.1698897059252698</v>
      </c>
      <c r="AO82" s="1">
        <f t="shared" si="86"/>
        <v>8.169889705164719</v>
      </c>
      <c r="AP82" s="1">
        <f t="shared" si="86"/>
        <v>8.1698897226192528</v>
      </c>
      <c r="AQ82" s="1">
        <f t="shared" si="86"/>
        <v>8.1698893220399178</v>
      </c>
      <c r="AR82" s="1">
        <f t="shared" si="86"/>
        <v>8.1698985151611314</v>
      </c>
      <c r="AS82" s="1">
        <f t="shared" si="86"/>
        <v>8.1696874718689969</v>
      </c>
      <c r="AT82" s="1">
        <f t="shared" si="86"/>
        <v>8.1744984721720968</v>
      </c>
      <c r="AU82" s="1">
        <f t="shared" si="72"/>
        <v>8.0365787484244056</v>
      </c>
    </row>
    <row r="83" spans="1:47" ht="12.95" customHeight="1">
      <c r="A83" s="49" t="s">
        <v>150</v>
      </c>
      <c r="B83" s="230" t="s">
        <v>133</v>
      </c>
      <c r="C83" s="112">
        <v>54966.033499999998</v>
      </c>
      <c r="D83" s="112" t="s">
        <v>88</v>
      </c>
      <c r="E83" s="1">
        <f t="shared" si="50"/>
        <v>7107.0795890389891</v>
      </c>
      <c r="F83" s="226">
        <f t="shared" si="51"/>
        <v>7107</v>
      </c>
      <c r="G83" s="1">
        <f t="shared" si="52"/>
        <v>2.7615020000666846E-2</v>
      </c>
      <c r="K83" s="1">
        <f t="shared" si="82"/>
        <v>2.7615020000666846E-2</v>
      </c>
      <c r="O83" s="1">
        <f t="shared" ca="1" si="54"/>
        <v>5.4277016905784507E-2</v>
      </c>
      <c r="P83" s="1">
        <f t="shared" si="55"/>
        <v>5.0452936289328038E-2</v>
      </c>
      <c r="Q83" s="271">
        <f t="shared" si="56"/>
        <v>39947.533499999998</v>
      </c>
      <c r="S83" s="2">
        <v>1</v>
      </c>
      <c r="AG83" s="2"/>
    </row>
    <row r="84" spans="1:47" ht="12.95" customHeight="1">
      <c r="A84" s="49" t="s">
        <v>150</v>
      </c>
      <c r="B84" s="230" t="s">
        <v>133</v>
      </c>
      <c r="C84" s="112">
        <v>54966.034299999999</v>
      </c>
      <c r="D84" s="112" t="s">
        <v>88</v>
      </c>
      <c r="E84" s="1">
        <f t="shared" si="50"/>
        <v>7107.0818947129055</v>
      </c>
      <c r="F84" s="226">
        <f t="shared" si="51"/>
        <v>7107</v>
      </c>
      <c r="G84" s="1">
        <f t="shared" si="52"/>
        <v>2.8415020002285019E-2</v>
      </c>
      <c r="K84" s="1">
        <f t="shared" si="82"/>
        <v>2.8415020002285019E-2</v>
      </c>
      <c r="O84" s="1">
        <f t="shared" ca="1" si="54"/>
        <v>5.4277016905784507E-2</v>
      </c>
      <c r="P84" s="1">
        <f t="shared" si="55"/>
        <v>5.0452936289328038E-2</v>
      </c>
      <c r="Q84" s="271">
        <f t="shared" si="56"/>
        <v>39947.534299999999</v>
      </c>
      <c r="S84" s="2">
        <v>1</v>
      </c>
      <c r="Z84" s="1">
        <f t="shared" si="60"/>
        <v>7107</v>
      </c>
      <c r="AA84" s="1">
        <f t="shared" si="61"/>
        <v>2.7531146472006659E-2</v>
      </c>
      <c r="AB84" s="1">
        <f t="shared" si="62"/>
        <v>5.1336809819606394E-2</v>
      </c>
      <c r="AC84" s="1">
        <f t="shared" si="63"/>
        <v>-2.2037916287043019E-2</v>
      </c>
      <c r="AE84" s="1">
        <f t="shared" si="64"/>
        <v>7.812324175267305E-7</v>
      </c>
      <c r="AF84" s="1">
        <f t="shared" si="85"/>
        <v>-2.2037916287043019E-2</v>
      </c>
      <c r="AG84" s="2"/>
      <c r="AH84" s="1">
        <f t="shared" si="65"/>
        <v>-2.2921789817321379E-2</v>
      </c>
      <c r="AI84" s="1">
        <f t="shared" si="66"/>
        <v>0.93913497709314697</v>
      </c>
      <c r="AJ84" s="1">
        <f t="shared" si="67"/>
        <v>-0.26636380734158716</v>
      </c>
      <c r="AK84" s="1">
        <f t="shared" si="68"/>
        <v>0.12635619699603962</v>
      </c>
      <c r="AL84" s="1">
        <f t="shared" si="69"/>
        <v>2.0196921859686032</v>
      </c>
      <c r="AM84" s="1">
        <f t="shared" si="70"/>
        <v>1.5916620777373114</v>
      </c>
      <c r="AN84" s="1">
        <f t="shared" si="86"/>
        <v>8.1720744048737988</v>
      </c>
      <c r="AO84" s="1">
        <f t="shared" si="86"/>
        <v>8.1720744040809485</v>
      </c>
      <c r="AP84" s="1">
        <f t="shared" si="86"/>
        <v>8.172074422155994</v>
      </c>
      <c r="AQ84" s="1">
        <f t="shared" si="86"/>
        <v>8.1720740100892701</v>
      </c>
      <c r="AR84" s="1">
        <f t="shared" si="86"/>
        <v>8.1720834040722963</v>
      </c>
      <c r="AS84" s="1">
        <f t="shared" si="86"/>
        <v>8.1718691805779073</v>
      </c>
      <c r="AT84" s="1">
        <f t="shared" si="86"/>
        <v>8.1767202540251205</v>
      </c>
      <c r="AU84" s="1">
        <f t="shared" si="72"/>
        <v>8.0388589598703781</v>
      </c>
    </row>
    <row r="85" spans="1:47" ht="12.95" customHeight="1">
      <c r="A85" s="49" t="s">
        <v>150</v>
      </c>
      <c r="B85" s="230" t="s">
        <v>133</v>
      </c>
      <c r="C85" s="112">
        <v>54976.964699999997</v>
      </c>
      <c r="D85" s="112" t="s">
        <v>88</v>
      </c>
      <c r="E85" s="1">
        <f t="shared" ref="E85:E118" si="87">+(C85-C$7)/C$8</f>
        <v>7138.58431737094</v>
      </c>
      <c r="F85" s="226">
        <f t="shared" ref="F85:F116" si="88">ROUND(2*E85,0)/2</f>
        <v>7138.5</v>
      </c>
      <c r="G85" s="1">
        <f t="shared" ref="G85:G116" si="89">+C85-(C$7+F85*C$8)</f>
        <v>2.9255610003019683E-2</v>
      </c>
      <c r="K85" s="1">
        <f t="shared" si="82"/>
        <v>2.9255610003019683E-2</v>
      </c>
      <c r="O85" s="1">
        <f t="shared" ca="1" si="54"/>
        <v>5.4483376507246002E-2</v>
      </c>
      <c r="P85" s="1">
        <f t="shared" si="55"/>
        <v>5.0458520339436007E-2</v>
      </c>
      <c r="Q85" s="271">
        <f t="shared" si="56"/>
        <v>39958.464699999997</v>
      </c>
      <c r="S85" s="2">
        <v>1</v>
      </c>
      <c r="AG85" s="2"/>
    </row>
    <row r="86" spans="1:47" ht="12.95" customHeight="1">
      <c r="A86" s="111" t="s">
        <v>150</v>
      </c>
      <c r="B86" s="231" t="s">
        <v>133</v>
      </c>
      <c r="C86" s="112">
        <v>54978.0003</v>
      </c>
      <c r="D86" s="112" t="s">
        <v>88</v>
      </c>
      <c r="E86" s="1">
        <f t="shared" si="87"/>
        <v>7141.5690122498791</v>
      </c>
      <c r="F86" s="226">
        <f t="shared" si="88"/>
        <v>7141.5</v>
      </c>
      <c r="G86" s="1">
        <f t="shared" si="89"/>
        <v>2.3945190005179029E-2</v>
      </c>
      <c r="K86" s="1">
        <f t="shared" si="82"/>
        <v>2.3945190005179029E-2</v>
      </c>
      <c r="O86" s="1">
        <f t="shared" ca="1" si="54"/>
        <v>5.4503029802623289E-2</v>
      </c>
      <c r="P86" s="1">
        <f t="shared" si="55"/>
        <v>5.0459037858199406E-2</v>
      </c>
      <c r="Q86" s="271">
        <f t="shared" si="56"/>
        <v>39959.5003</v>
      </c>
      <c r="S86" s="2">
        <v>1</v>
      </c>
      <c r="Z86" s="1">
        <f t="shared" si="60"/>
        <v>7141.5</v>
      </c>
      <c r="AA86" s="1">
        <f t="shared" si="61"/>
        <v>2.7822807766039861E-2</v>
      </c>
      <c r="AB86" s="1">
        <f t="shared" si="62"/>
        <v>4.6581420097338573E-2</v>
      </c>
      <c r="AC86" s="1">
        <f t="shared" si="63"/>
        <v>-2.6513847853020377E-2</v>
      </c>
      <c r="AE86" s="1">
        <f t="shared" si="64"/>
        <v>1.5035919499343376E-5</v>
      </c>
      <c r="AF86" s="1">
        <f t="shared" si="85"/>
        <v>-2.6513847853020377E-2</v>
      </c>
      <c r="AG86" s="2"/>
      <c r="AH86" s="1">
        <f t="shared" si="65"/>
        <v>-2.2636230092159544E-2</v>
      </c>
      <c r="AI86" s="1">
        <f t="shared" si="66"/>
        <v>0.93851322744729526</v>
      </c>
      <c r="AJ86" s="1">
        <f t="shared" si="67"/>
        <v>-0.26161209920648282</v>
      </c>
      <c r="AK86" s="1">
        <f t="shared" si="68"/>
        <v>0.12605481479818875</v>
      </c>
      <c r="AL86" s="1">
        <f t="shared" si="69"/>
        <v>2.02461866190905</v>
      </c>
      <c r="AM86" s="1">
        <f t="shared" si="70"/>
        <v>1.6003999293048186</v>
      </c>
      <c r="AN86" s="1">
        <f t="shared" ref="AN86:AT92" si="90">$AU86+$AB$7*SIN(AO86)</f>
        <v>8.1772700353766119</v>
      </c>
      <c r="AO86" s="1">
        <f t="shared" si="90"/>
        <v>8.1772700345024756</v>
      </c>
      <c r="AP86" s="1">
        <f t="shared" si="90"/>
        <v>8.177270054121319</v>
      </c>
      <c r="AQ86" s="1">
        <f t="shared" si="90"/>
        <v>8.1772696138016094</v>
      </c>
      <c r="AR86" s="1">
        <f t="shared" si="90"/>
        <v>8.1772794960717068</v>
      </c>
      <c r="AS86" s="1">
        <f t="shared" si="90"/>
        <v>8.1770576341736234</v>
      </c>
      <c r="AT86" s="1">
        <f t="shared" si="90"/>
        <v>8.1820036814887178</v>
      </c>
      <c r="AU86" s="1">
        <f t="shared" si="72"/>
        <v>8.0442842905521736</v>
      </c>
    </row>
    <row r="87" spans="1:47" ht="12.95" customHeight="1">
      <c r="A87" s="170" t="s">
        <v>151</v>
      </c>
      <c r="B87" s="193" t="s">
        <v>133</v>
      </c>
      <c r="C87" s="232">
        <v>55004.375</v>
      </c>
      <c r="D87" s="194">
        <v>8.9999999999999993E-3</v>
      </c>
      <c r="E87" s="1">
        <f t="shared" si="87"/>
        <v>7217.5833344045186</v>
      </c>
      <c r="F87" s="226">
        <f t="shared" si="88"/>
        <v>7217.5</v>
      </c>
      <c r="G87" s="1">
        <f t="shared" si="89"/>
        <v>2.8914549999171868E-2</v>
      </c>
      <c r="K87" s="1">
        <f t="shared" si="82"/>
        <v>2.8914549999171868E-2</v>
      </c>
      <c r="O87" s="1">
        <f t="shared" ref="O87:O118" ca="1" si="91">+C$11+C$12*$F87</f>
        <v>5.500091328551452E-2</v>
      </c>
      <c r="P87" s="1">
        <f t="shared" ref="P87:P115" si="92">+D$11+D$12*F87+D$13*F87^2</f>
        <v>5.0471319054527175E-2</v>
      </c>
      <c r="Q87" s="271">
        <f t="shared" ref="Q87:Q118" si="93">+C87-15018.5</f>
        <v>39985.875</v>
      </c>
      <c r="S87" s="2">
        <v>1</v>
      </c>
      <c r="AG87" s="2"/>
    </row>
    <row r="88" spans="1:47" ht="12.95" customHeight="1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87"/>
        <v>8312.6083990974021</v>
      </c>
      <c r="F88" s="226">
        <f t="shared" si="88"/>
        <v>8312.5</v>
      </c>
      <c r="G88" s="1">
        <f t="shared" si="89"/>
        <v>3.7611250001646113E-2</v>
      </c>
      <c r="K88" s="1">
        <f t="shared" si="82"/>
        <v>3.7611250001646113E-2</v>
      </c>
      <c r="O88" s="1">
        <f t="shared" ca="1" si="91"/>
        <v>6.217436609822366E-2</v>
      </c>
      <c r="P88" s="1">
        <f t="shared" si="92"/>
        <v>5.0471160164115597E-2</v>
      </c>
      <c r="Q88" s="271">
        <f t="shared" si="93"/>
        <v>40365.815999999999</v>
      </c>
      <c r="S88" s="2">
        <v>1</v>
      </c>
      <c r="Y88" s="1">
        <f>AB88</f>
        <v>5.0357185247906978E-2</v>
      </c>
      <c r="Z88" s="1">
        <f t="shared" si="60"/>
        <v>8312.5</v>
      </c>
      <c r="AA88" s="1">
        <f t="shared" si="61"/>
        <v>3.7725224917854731E-2</v>
      </c>
      <c r="AB88" s="1">
        <f t="shared" si="62"/>
        <v>5.0357185247906978E-2</v>
      </c>
      <c r="AC88" s="1">
        <f t="shared" si="63"/>
        <v>-1.2859910162469484E-2</v>
      </c>
      <c r="AE88" s="1">
        <f t="shared" si="64"/>
        <v>1.2990281524761658E-8</v>
      </c>
      <c r="AF88" s="1">
        <f t="shared" si="85"/>
        <v>-1.2859910162469484E-2</v>
      </c>
      <c r="AG88" s="2"/>
      <c r="AH88" s="1">
        <f t="shared" si="65"/>
        <v>-1.2745935246260868E-2</v>
      </c>
      <c r="AI88" s="1">
        <f t="shared" si="66"/>
        <v>0.91881044607464069</v>
      </c>
      <c r="AJ88" s="1">
        <f t="shared" si="67"/>
        <v>-0.10098005708522541</v>
      </c>
      <c r="AK88" s="1">
        <f t="shared" si="68"/>
        <v>0.11436212601274459</v>
      </c>
      <c r="AL88" s="1">
        <f t="shared" si="69"/>
        <v>2.1881582926803493</v>
      </c>
      <c r="AM88" s="1">
        <f t="shared" si="70"/>
        <v>1.9363132339768701</v>
      </c>
      <c r="AN88" s="1">
        <f t="shared" si="90"/>
        <v>8.3516683709398052</v>
      </c>
      <c r="AO88" s="1">
        <f t="shared" si="90"/>
        <v>8.3516683603992945</v>
      </c>
      <c r="AP88" s="1">
        <f t="shared" si="90"/>
        <v>8.3516685178256509</v>
      </c>
      <c r="AQ88" s="1">
        <f t="shared" si="90"/>
        <v>8.351666166601051</v>
      </c>
      <c r="AR88" s="1">
        <f t="shared" si="90"/>
        <v>8.3517012820070171</v>
      </c>
      <c r="AS88" s="1">
        <f t="shared" si="90"/>
        <v>8.3511765990040434</v>
      </c>
      <c r="AT88" s="1">
        <f t="shared" si="90"/>
        <v>8.3589642317950652</v>
      </c>
      <c r="AU88" s="1">
        <f t="shared" si="72"/>
        <v>8.2284310218096586</v>
      </c>
    </row>
    <row r="89" spans="1:47" ht="12.95" customHeight="1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87"/>
        <v>8982.1149739283101</v>
      </c>
      <c r="F89" s="226">
        <f t="shared" si="88"/>
        <v>8982</v>
      </c>
      <c r="G89" s="1">
        <f t="shared" si="89"/>
        <v>3.9892520006105769E-2</v>
      </c>
      <c r="K89" s="1">
        <f t="shared" si="82"/>
        <v>3.9892520006105769E-2</v>
      </c>
      <c r="O89" s="1">
        <f t="shared" ca="1" si="91"/>
        <v>6.6560326516587831E-2</v>
      </c>
      <c r="P89" s="1">
        <f t="shared" si="92"/>
        <v>5.0307896051458301E-2</v>
      </c>
      <c r="Q89" s="271">
        <f t="shared" si="93"/>
        <v>40598.11479</v>
      </c>
      <c r="S89" s="2">
        <v>1</v>
      </c>
      <c r="AG89" s="2"/>
    </row>
    <row r="90" spans="1:47" ht="12.95" customHeight="1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64">
        <f t="shared" si="87"/>
        <v>9028.1385597043045</v>
      </c>
      <c r="F90" s="226">
        <f t="shared" si="88"/>
        <v>9028</v>
      </c>
      <c r="G90" s="1">
        <f t="shared" si="89"/>
        <v>4.8076079998281784E-2</v>
      </c>
      <c r="K90" s="1">
        <f t="shared" si="82"/>
        <v>4.8076079998281784E-2</v>
      </c>
      <c r="O90" s="1">
        <f t="shared" ca="1" si="91"/>
        <v>6.6861677045706211E-2</v>
      </c>
      <c r="P90" s="1">
        <f t="shared" si="92"/>
        <v>5.0292132522903196E-2</v>
      </c>
      <c r="Q90" s="271">
        <f t="shared" si="93"/>
        <v>40614.083599999998</v>
      </c>
      <c r="S90" s="2">
        <v>1</v>
      </c>
      <c r="Y90" s="1">
        <f>AB90</f>
        <v>5.4670914746024597E-2</v>
      </c>
      <c r="Z90" s="1">
        <f t="shared" si="60"/>
        <v>9028</v>
      </c>
      <c r="AA90" s="1">
        <f t="shared" si="61"/>
        <v>4.3697297775160383E-2</v>
      </c>
      <c r="AB90" s="1">
        <f t="shared" si="62"/>
        <v>5.4670914746024597E-2</v>
      </c>
      <c r="AC90" s="1">
        <f t="shared" si="63"/>
        <v>-2.2160525246214119E-3</v>
      </c>
      <c r="AE90" s="1">
        <f t="shared" si="64"/>
        <v>1.9173733757524E-5</v>
      </c>
      <c r="AF90" s="1">
        <f t="shared" si="85"/>
        <v>-2.2160525246214119E-3</v>
      </c>
      <c r="AG90" s="2"/>
      <c r="AH90" s="1">
        <f t="shared" si="65"/>
        <v>-6.5948347477428138E-3</v>
      </c>
      <c r="AI90" s="1">
        <f t="shared" si="66"/>
        <v>0.90814697657364674</v>
      </c>
      <c r="AJ90" s="1">
        <f t="shared" si="67"/>
        <v>-4.4413127435781697E-3</v>
      </c>
      <c r="AK90" s="1">
        <f t="shared" si="68"/>
        <v>0.10598802583401346</v>
      </c>
      <c r="AL90" s="1">
        <f t="shared" si="69"/>
        <v>2.2848694298481864</v>
      </c>
      <c r="AM90" s="1">
        <f t="shared" si="70"/>
        <v>2.1899112257142863</v>
      </c>
      <c r="AN90" s="1">
        <f t="shared" si="90"/>
        <v>8.4565021243174439</v>
      </c>
      <c r="AO90" s="1">
        <f t="shared" si="90"/>
        <v>8.456502095411583</v>
      </c>
      <c r="AP90" s="1">
        <f t="shared" si="90"/>
        <v>8.4565024590833033</v>
      </c>
      <c r="AQ90" s="1">
        <f t="shared" si="90"/>
        <v>8.4564978836262643</v>
      </c>
      <c r="AR90" s="1">
        <f t="shared" si="90"/>
        <v>8.4565554465314783</v>
      </c>
      <c r="AS90" s="1">
        <f t="shared" si="90"/>
        <v>8.4558309078761784</v>
      </c>
      <c r="AT90" s="1">
        <f t="shared" si="90"/>
        <v>8.4648957220718906</v>
      </c>
      <c r="AU90" s="1">
        <f t="shared" si="72"/>
        <v>8.3409476624712582</v>
      </c>
    </row>
    <row r="91" spans="1:47" ht="12.95" customHeight="1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87"/>
        <v>10376.662095476004</v>
      </c>
      <c r="F91" s="226">
        <f t="shared" si="88"/>
        <v>10376.5</v>
      </c>
      <c r="G91" s="1">
        <f t="shared" si="89"/>
        <v>5.6242290003865492E-2</v>
      </c>
      <c r="K91" s="1">
        <f t="shared" si="82"/>
        <v>5.6242290003865492E-2</v>
      </c>
      <c r="O91" s="1">
        <f t="shared" ca="1" si="91"/>
        <v>7.569583331779596E-2</v>
      </c>
      <c r="P91" s="1">
        <f t="shared" si="92"/>
        <v>4.957028686420302E-2</v>
      </c>
      <c r="Q91" s="271">
        <f t="shared" si="93"/>
        <v>41081.981</v>
      </c>
      <c r="S91" s="2">
        <v>1</v>
      </c>
      <c r="AG91" s="2"/>
    </row>
    <row r="92" spans="1:47" ht="12.95" customHeight="1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87"/>
        <v>11252.645198805883</v>
      </c>
      <c r="F92" s="226">
        <f t="shared" si="88"/>
        <v>11252.5</v>
      </c>
      <c r="G92" s="1">
        <f t="shared" si="89"/>
        <v>5.0379650005197618E-2</v>
      </c>
      <c r="L92" s="1">
        <f>+G92</f>
        <v>5.0379650005197618E-2</v>
      </c>
      <c r="O92" s="1">
        <f t="shared" ca="1" si="91"/>
        <v>8.1434595567963272E-2</v>
      </c>
      <c r="P92" s="1">
        <f t="shared" si="92"/>
        <v>4.8832216900685121E-2</v>
      </c>
      <c r="Q92" s="271">
        <f t="shared" si="93"/>
        <v>41385.920980000003</v>
      </c>
      <c r="S92" s="2">
        <v>1</v>
      </c>
      <c r="Y92" s="1">
        <f>AB92</f>
        <v>3.8095007175368088E-2</v>
      </c>
      <c r="Z92" s="1">
        <f t="shared" si="60"/>
        <v>11252.5</v>
      </c>
      <c r="AA92" s="1">
        <f>AB$3+AB$4*Z92+AB$5*Z92^2+AH92</f>
        <v>6.1116859730514651E-2</v>
      </c>
      <c r="AB92" s="1">
        <f t="shared" si="62"/>
        <v>3.8095007175368088E-2</v>
      </c>
      <c r="AC92" s="1">
        <f t="shared" si="63"/>
        <v>1.5474331045124967E-3</v>
      </c>
      <c r="AE92" s="1">
        <f t="shared" si="64"/>
        <v>1.1528767268544268E-4</v>
      </c>
      <c r="AF92" s="1">
        <f t="shared" si="85"/>
        <v>1.5474331045124967E-3</v>
      </c>
      <c r="AG92" s="2"/>
      <c r="AH92" s="1">
        <f>$AB$6*($AB$11/AI92*AJ92+$AB$12)</f>
        <v>1.228464282982953E-2</v>
      </c>
      <c r="AI92" s="1">
        <f t="shared" si="66"/>
        <v>0.88181516156087847</v>
      </c>
      <c r="AJ92" s="1">
        <f t="shared" si="67"/>
        <v>0.27990820315709258</v>
      </c>
      <c r="AK92" s="1">
        <f>$AB$7*SIN(AL92)</f>
        <v>7.5516776254501483E-2</v>
      </c>
      <c r="AL92" s="1">
        <f>2*ATAN(AM92)</f>
        <v>2.5730092460231129</v>
      </c>
      <c r="AM92" s="1">
        <f>SQRT((1+$AB$7)/(1-$AB$7))*TAN(AN92/2)</f>
        <v>3.4222353680327409</v>
      </c>
      <c r="AN92" s="1">
        <f t="shared" si="90"/>
        <v>8.7755549934563373</v>
      </c>
      <c r="AO92" s="1">
        <f t="shared" si="90"/>
        <v>8.7755548157536207</v>
      </c>
      <c r="AP92" s="1">
        <f t="shared" si="90"/>
        <v>8.7755564063929405</v>
      </c>
      <c r="AQ92" s="1">
        <f t="shared" si="90"/>
        <v>8.7755421683124304</v>
      </c>
      <c r="AR92" s="1">
        <f t="shared" si="90"/>
        <v>8.7756696102950098</v>
      </c>
      <c r="AS92" s="1">
        <f t="shared" si="90"/>
        <v>8.7745284654943116</v>
      </c>
      <c r="AT92" s="1">
        <f t="shared" si="90"/>
        <v>8.7847117103835632</v>
      </c>
      <c r="AU92" s="1">
        <f t="shared" si="72"/>
        <v>8.6907635494757649</v>
      </c>
    </row>
    <row r="93" spans="1:47" ht="12.95" customHeight="1">
      <c r="A93" s="170" t="s">
        <v>153</v>
      </c>
      <c r="B93" s="142" t="s">
        <v>133</v>
      </c>
      <c r="C93" s="143">
        <v>56404.421280000002</v>
      </c>
      <c r="D93" s="143">
        <v>2.9999999999999997E-4</v>
      </c>
      <c r="E93" s="1">
        <f t="shared" si="87"/>
        <v>11252.6460634336</v>
      </c>
      <c r="F93" s="226">
        <f t="shared" si="88"/>
        <v>11252.5</v>
      </c>
      <c r="G93" s="1">
        <f t="shared" si="89"/>
        <v>5.0679650004894938E-2</v>
      </c>
      <c r="L93" s="1">
        <f>+G93</f>
        <v>5.0679650004894938E-2</v>
      </c>
      <c r="O93" s="1">
        <f t="shared" ca="1" si="91"/>
        <v>8.1434595567963272E-2</v>
      </c>
      <c r="P93" s="1">
        <f t="shared" si="92"/>
        <v>4.8832216900685121E-2</v>
      </c>
      <c r="Q93" s="271">
        <f t="shared" si="93"/>
        <v>41385.921280000002</v>
      </c>
      <c r="S93" s="2">
        <v>1</v>
      </c>
      <c r="AG93" s="2"/>
    </row>
    <row r="94" spans="1:47" ht="12.95" customHeight="1">
      <c r="A94" s="170" t="s">
        <v>153</v>
      </c>
      <c r="B94" s="142" t="s">
        <v>133</v>
      </c>
      <c r="C94" s="143">
        <v>56404.421309999998</v>
      </c>
      <c r="D94" s="143">
        <v>2.0000000000000001E-4</v>
      </c>
      <c r="E94" s="1">
        <f t="shared" si="87"/>
        <v>11252.64614989636</v>
      </c>
      <c r="F94" s="226">
        <f t="shared" si="88"/>
        <v>11252.5</v>
      </c>
      <c r="G94" s="1">
        <f t="shared" si="89"/>
        <v>5.0709650000499096E-2</v>
      </c>
      <c r="L94" s="1">
        <f>+G94</f>
        <v>5.0709650000499096E-2</v>
      </c>
      <c r="O94" s="1">
        <f t="shared" ca="1" si="91"/>
        <v>8.1434595567963272E-2</v>
      </c>
      <c r="P94" s="1">
        <f t="shared" si="92"/>
        <v>4.8832216900685121E-2</v>
      </c>
      <c r="Q94" s="271">
        <f t="shared" si="93"/>
        <v>41385.921309999998</v>
      </c>
      <c r="S94" s="2">
        <v>1</v>
      </c>
      <c r="Y94" s="1">
        <f>AB94</f>
        <v>0</v>
      </c>
      <c r="AG94" s="2"/>
    </row>
    <row r="95" spans="1:47" ht="12.95" customHeight="1">
      <c r="A95" s="170" t="s">
        <v>153</v>
      </c>
      <c r="B95" s="142" t="s">
        <v>133</v>
      </c>
      <c r="C95" s="143">
        <v>56404.42153</v>
      </c>
      <c r="D95" s="143">
        <v>4.0000000000000002E-4</v>
      </c>
      <c r="E95" s="1">
        <f t="shared" si="87"/>
        <v>11252.64678395669</v>
      </c>
      <c r="F95" s="1">
        <f t="shared" si="88"/>
        <v>11252.5</v>
      </c>
      <c r="G95" s="1">
        <f t="shared" si="89"/>
        <v>5.0929650002217386E-2</v>
      </c>
      <c r="L95" s="1">
        <f>+G95</f>
        <v>5.0929650002217386E-2</v>
      </c>
      <c r="O95" s="1">
        <f t="shared" ca="1" si="91"/>
        <v>8.1434595567963272E-2</v>
      </c>
      <c r="P95" s="1">
        <f t="shared" si="92"/>
        <v>4.8832216900685121E-2</v>
      </c>
      <c r="Q95" s="271">
        <f t="shared" si="93"/>
        <v>41385.92153</v>
      </c>
      <c r="S95" s="2">
        <v>1</v>
      </c>
      <c r="T95" s="226"/>
    </row>
    <row r="96" spans="1:47" ht="12.95" customHeight="1">
      <c r="A96" s="1" t="s">
        <v>340</v>
      </c>
      <c r="B96" s="2" t="s">
        <v>126</v>
      </c>
      <c r="C96" s="55">
        <v>56404.426800000001</v>
      </c>
      <c r="D96" s="55" t="s">
        <v>88</v>
      </c>
      <c r="E96" s="1">
        <f t="shared" si="87"/>
        <v>11252.661972583588</v>
      </c>
      <c r="F96" s="1">
        <f t="shared" si="88"/>
        <v>11252.5</v>
      </c>
      <c r="G96" s="1">
        <f t="shared" si="89"/>
        <v>5.6199650003691204E-2</v>
      </c>
      <c r="K96" s="1">
        <f>+G96</f>
        <v>5.6199650003691204E-2</v>
      </c>
      <c r="O96" s="1">
        <f t="shared" ca="1" si="91"/>
        <v>8.1434595567963272E-2</v>
      </c>
      <c r="P96" s="1">
        <f t="shared" si="92"/>
        <v>4.8832216900685121E-2</v>
      </c>
      <c r="Q96" s="271">
        <f t="shared" si="93"/>
        <v>41385.926800000001</v>
      </c>
      <c r="S96" s="2">
        <v>1</v>
      </c>
      <c r="T96" s="226"/>
      <c r="Y96" s="1">
        <f>AB96</f>
        <v>0</v>
      </c>
    </row>
    <row r="97" spans="1:33" ht="12.95" customHeight="1">
      <c r="A97" s="110" t="s">
        <v>157</v>
      </c>
      <c r="B97" s="13"/>
      <c r="C97" s="110">
        <v>56404.432050000003</v>
      </c>
      <c r="D97" s="110">
        <v>2.9E-4</v>
      </c>
      <c r="E97" s="1">
        <f t="shared" si="87"/>
        <v>11252.677103568642</v>
      </c>
      <c r="F97" s="1">
        <f t="shared" si="88"/>
        <v>11252.5</v>
      </c>
      <c r="G97" s="1">
        <f t="shared" si="89"/>
        <v>6.1449650005670264E-2</v>
      </c>
      <c r="L97" s="1">
        <f>+G97</f>
        <v>6.1449650005670264E-2</v>
      </c>
      <c r="O97" s="1">
        <f t="shared" ca="1" si="91"/>
        <v>8.1434595567963272E-2</v>
      </c>
      <c r="P97" s="1">
        <f t="shared" si="92"/>
        <v>4.8832216900685121E-2</v>
      </c>
      <c r="Q97" s="271">
        <f t="shared" si="93"/>
        <v>41385.932050000003</v>
      </c>
      <c r="S97" s="2">
        <v>1</v>
      </c>
      <c r="T97" s="226"/>
    </row>
    <row r="98" spans="1:33" ht="12.95" customHeight="1">
      <c r="A98" s="110" t="s">
        <v>157</v>
      </c>
      <c r="B98" s="13"/>
      <c r="C98" s="110">
        <v>56404.432350000003</v>
      </c>
      <c r="D98" s="110">
        <v>3.3E-4</v>
      </c>
      <c r="E98" s="1">
        <f t="shared" si="87"/>
        <v>11252.677968196356</v>
      </c>
      <c r="F98" s="1">
        <f t="shared" si="88"/>
        <v>11252.5</v>
      </c>
      <c r="G98" s="1">
        <f t="shared" si="89"/>
        <v>6.1749650005367585E-2</v>
      </c>
      <c r="L98" s="1">
        <f>+G98</f>
        <v>6.1749650005367585E-2</v>
      </c>
      <c r="O98" s="1">
        <f t="shared" ca="1" si="91"/>
        <v>8.1434595567963272E-2</v>
      </c>
      <c r="P98" s="1">
        <f t="shared" si="92"/>
        <v>4.8832216900685121E-2</v>
      </c>
      <c r="Q98" s="271">
        <f t="shared" si="93"/>
        <v>41385.932350000003</v>
      </c>
      <c r="S98" s="2">
        <v>1</v>
      </c>
      <c r="T98" s="226"/>
      <c r="Y98" s="1">
        <f>AB98</f>
        <v>0</v>
      </c>
    </row>
    <row r="99" spans="1:33" ht="12.95" customHeight="1">
      <c r="A99" s="110" t="s">
        <v>157</v>
      </c>
      <c r="B99" s="13"/>
      <c r="C99" s="110">
        <v>56404.432379999998</v>
      </c>
      <c r="D99" s="110">
        <v>2.2000000000000001E-4</v>
      </c>
      <c r="E99" s="1">
        <f t="shared" si="87"/>
        <v>11252.678054659116</v>
      </c>
      <c r="F99" s="1">
        <f t="shared" si="88"/>
        <v>11252.5</v>
      </c>
      <c r="G99" s="1">
        <f t="shared" si="89"/>
        <v>6.1779650000971742E-2</v>
      </c>
      <c r="L99" s="1">
        <f>+G99</f>
        <v>6.1779650000971742E-2</v>
      </c>
      <c r="O99" s="1">
        <f t="shared" ca="1" si="91"/>
        <v>8.1434595567963272E-2</v>
      </c>
      <c r="P99" s="1">
        <f t="shared" si="92"/>
        <v>4.8832216900685121E-2</v>
      </c>
      <c r="Q99" s="271">
        <f t="shared" si="93"/>
        <v>41385.932379999998</v>
      </c>
      <c r="S99" s="2">
        <v>1</v>
      </c>
      <c r="T99" s="226"/>
    </row>
    <row r="100" spans="1:33" ht="12.95" customHeight="1">
      <c r="A100" s="110" t="s">
        <v>157</v>
      </c>
      <c r="B100" s="13"/>
      <c r="C100" s="110">
        <v>56404.4326</v>
      </c>
      <c r="D100" s="110">
        <v>4.2999999999999999E-4</v>
      </c>
      <c r="E100" s="1">
        <f t="shared" si="87"/>
        <v>11252.678688719447</v>
      </c>
      <c r="F100" s="1">
        <f t="shared" si="88"/>
        <v>11252.5</v>
      </c>
      <c r="G100" s="1">
        <f t="shared" si="89"/>
        <v>6.1999650002690032E-2</v>
      </c>
      <c r="L100" s="1">
        <f>+G100</f>
        <v>6.1999650002690032E-2</v>
      </c>
      <c r="O100" s="1">
        <f t="shared" ca="1" si="91"/>
        <v>8.1434595567963272E-2</v>
      </c>
      <c r="P100" s="1">
        <f t="shared" si="92"/>
        <v>4.8832216900685121E-2</v>
      </c>
      <c r="Q100" s="271">
        <f t="shared" si="93"/>
        <v>41385.9326</v>
      </c>
      <c r="S100" s="2">
        <v>1</v>
      </c>
      <c r="T100" s="226"/>
      <c r="Y100" s="1">
        <f>AB100</f>
        <v>0</v>
      </c>
    </row>
    <row r="101" spans="1:33" ht="12.95" customHeight="1">
      <c r="A101" s="111" t="s">
        <v>158</v>
      </c>
      <c r="B101" s="231" t="s">
        <v>133</v>
      </c>
      <c r="C101" s="112">
        <v>56419.004699999998</v>
      </c>
      <c r="D101" s="112" t="s">
        <v>88</v>
      </c>
      <c r="E101" s="1">
        <f t="shared" si="87"/>
        <v>11294.676827233607</v>
      </c>
      <c r="F101" s="1">
        <f t="shared" si="88"/>
        <v>11294.5</v>
      </c>
      <c r="G101" s="1">
        <f t="shared" si="89"/>
        <v>6.1353769997367635E-2</v>
      </c>
      <c r="K101" s="1">
        <f>+G101</f>
        <v>6.1353769997367635E-2</v>
      </c>
      <c r="O101" s="1">
        <f t="shared" ca="1" si="91"/>
        <v>8.170974170324527E-2</v>
      </c>
      <c r="P101" s="1">
        <f t="shared" si="92"/>
        <v>4.8791504587961262E-2</v>
      </c>
      <c r="Q101" s="271">
        <f t="shared" si="93"/>
        <v>41400.504699999998</v>
      </c>
      <c r="S101" s="2">
        <v>1</v>
      </c>
      <c r="T101" s="226"/>
      <c r="Y101" s="1">
        <f>AB101</f>
        <v>0</v>
      </c>
      <c r="AG101" s="2"/>
    </row>
    <row r="102" spans="1:33" ht="12.95" customHeight="1">
      <c r="A102" s="111" t="s">
        <v>158</v>
      </c>
      <c r="B102" s="231" t="s">
        <v>133</v>
      </c>
      <c r="C102" s="112">
        <v>56421.087399999997</v>
      </c>
      <c r="D102" s="112" t="s">
        <v>88</v>
      </c>
      <c r="E102" s="1">
        <f t="shared" si="87"/>
        <v>11300.67936105395</v>
      </c>
      <c r="F102" s="1">
        <f t="shared" si="88"/>
        <v>11300.5</v>
      </c>
      <c r="G102" s="1">
        <f t="shared" si="89"/>
        <v>6.2232930002210196E-2</v>
      </c>
      <c r="L102" s="1">
        <f>+G102</f>
        <v>6.2232930002210196E-2</v>
      </c>
      <c r="O102" s="1">
        <f t="shared" ca="1" si="91"/>
        <v>8.1749048293999829E-2</v>
      </c>
      <c r="P102" s="1">
        <f t="shared" si="92"/>
        <v>4.8785648764413103E-2</v>
      </c>
      <c r="Q102" s="271">
        <f t="shared" si="93"/>
        <v>41402.587399999997</v>
      </c>
      <c r="S102" s="2">
        <v>1</v>
      </c>
      <c r="T102" s="226"/>
      <c r="AG102" s="2"/>
    </row>
    <row r="103" spans="1:33" ht="12.95" customHeight="1">
      <c r="A103" s="1" t="s">
        <v>340</v>
      </c>
      <c r="B103" s="2" t="s">
        <v>126</v>
      </c>
      <c r="C103" s="55">
        <v>56421.087800000001</v>
      </c>
      <c r="D103" s="55" t="s">
        <v>88</v>
      </c>
      <c r="E103" s="1">
        <f t="shared" si="87"/>
        <v>11300.680513890919</v>
      </c>
      <c r="F103" s="1">
        <f t="shared" si="88"/>
        <v>11300.5</v>
      </c>
      <c r="G103" s="1">
        <f t="shared" si="89"/>
        <v>6.2632930006657261E-2</v>
      </c>
      <c r="K103" s="1">
        <f>+G103</f>
        <v>6.2632930006657261E-2</v>
      </c>
      <c r="O103" s="1">
        <f t="shared" ca="1" si="91"/>
        <v>8.1749048293999829E-2</v>
      </c>
      <c r="P103" s="1">
        <f t="shared" si="92"/>
        <v>4.8785648764413103E-2</v>
      </c>
      <c r="Q103" s="271">
        <f t="shared" si="93"/>
        <v>41402.587800000001</v>
      </c>
      <c r="S103" s="2">
        <v>1</v>
      </c>
      <c r="T103" s="226"/>
      <c r="Y103" s="1">
        <f>AB103</f>
        <v>0</v>
      </c>
      <c r="AG103" s="2"/>
    </row>
    <row r="104" spans="1:33" ht="12.95" customHeight="1">
      <c r="A104" s="111" t="s">
        <v>158</v>
      </c>
      <c r="B104" s="231" t="s">
        <v>133</v>
      </c>
      <c r="C104" s="112">
        <v>56421.087899999999</v>
      </c>
      <c r="D104" s="112" t="s">
        <v>88</v>
      </c>
      <c r="E104" s="1">
        <f t="shared" si="87"/>
        <v>11300.680802100151</v>
      </c>
      <c r="F104" s="1">
        <f t="shared" si="88"/>
        <v>11300.5</v>
      </c>
      <c r="G104" s="1">
        <f t="shared" si="89"/>
        <v>6.2732930004131049E-2</v>
      </c>
      <c r="L104" s="1">
        <f>+G104</f>
        <v>6.2732930004131049E-2</v>
      </c>
      <c r="O104" s="1">
        <f t="shared" ca="1" si="91"/>
        <v>8.1749048293999829E-2</v>
      </c>
      <c r="P104" s="1">
        <f t="shared" si="92"/>
        <v>4.8785648764413103E-2</v>
      </c>
      <c r="Q104" s="271">
        <f t="shared" si="93"/>
        <v>41402.587899999999</v>
      </c>
      <c r="S104" s="2">
        <v>1</v>
      </c>
      <c r="T104" s="226"/>
      <c r="AG104" s="2"/>
    </row>
    <row r="105" spans="1:33" ht="12.95" customHeight="1">
      <c r="A105" s="111" t="s">
        <v>158</v>
      </c>
      <c r="B105" s="231" t="s">
        <v>133</v>
      </c>
      <c r="C105" s="112">
        <v>56421.088199999998</v>
      </c>
      <c r="D105" s="112" t="s">
        <v>88</v>
      </c>
      <c r="E105" s="1">
        <f t="shared" si="87"/>
        <v>11300.681666727865</v>
      </c>
      <c r="F105" s="1">
        <f t="shared" si="88"/>
        <v>11300.5</v>
      </c>
      <c r="G105" s="1">
        <f t="shared" si="89"/>
        <v>6.3032930003828369E-2</v>
      </c>
      <c r="L105" s="1">
        <f>+G105</f>
        <v>6.3032930003828369E-2</v>
      </c>
      <c r="O105" s="1">
        <f t="shared" ca="1" si="91"/>
        <v>8.1749048293999829E-2</v>
      </c>
      <c r="P105" s="1">
        <f t="shared" si="92"/>
        <v>4.8785648764413103E-2</v>
      </c>
      <c r="Q105" s="271">
        <f t="shared" si="93"/>
        <v>41402.588199999998</v>
      </c>
      <c r="S105" s="2">
        <v>1</v>
      </c>
      <c r="T105" s="226"/>
      <c r="Y105" s="1">
        <f>AB105</f>
        <v>0</v>
      </c>
      <c r="AG105" s="2"/>
    </row>
    <row r="106" spans="1:33" ht="12.95" customHeight="1">
      <c r="A106" s="111" t="s">
        <v>158</v>
      </c>
      <c r="B106" s="231" t="s">
        <v>133</v>
      </c>
      <c r="C106" s="112">
        <v>56426.985500000003</v>
      </c>
      <c r="D106" s="112" t="s">
        <v>88</v>
      </c>
      <c r="E106" s="1">
        <f t="shared" si="87"/>
        <v>11317.678230178555</v>
      </c>
      <c r="F106" s="1">
        <f t="shared" si="88"/>
        <v>11317.5</v>
      </c>
      <c r="G106" s="1">
        <f t="shared" si="89"/>
        <v>6.1840550006309059E-2</v>
      </c>
      <c r="L106" s="1">
        <f>+G106</f>
        <v>6.1840550006309059E-2</v>
      </c>
      <c r="O106" s="1">
        <f t="shared" ca="1" si="91"/>
        <v>8.1860416967804453E-2</v>
      </c>
      <c r="P106" s="1">
        <f t="shared" si="92"/>
        <v>4.8769003259014662E-2</v>
      </c>
      <c r="Q106" s="271">
        <f t="shared" si="93"/>
        <v>41408.485500000003</v>
      </c>
      <c r="S106" s="2">
        <v>1</v>
      </c>
      <c r="T106" s="226"/>
      <c r="AG106" s="2"/>
    </row>
    <row r="107" spans="1:33" ht="12.95" customHeight="1">
      <c r="A107" s="1" t="s">
        <v>340</v>
      </c>
      <c r="B107" s="2" t="s">
        <v>126</v>
      </c>
      <c r="C107" s="55">
        <v>56426.986299999997</v>
      </c>
      <c r="D107" s="55" t="s">
        <v>88</v>
      </c>
      <c r="E107" s="1">
        <f t="shared" si="87"/>
        <v>11317.680535852451</v>
      </c>
      <c r="F107" s="1">
        <f t="shared" si="88"/>
        <v>11317.5</v>
      </c>
      <c r="G107" s="1">
        <f t="shared" si="89"/>
        <v>6.2640550000651274E-2</v>
      </c>
      <c r="K107" s="1">
        <f>+G107</f>
        <v>6.2640550000651274E-2</v>
      </c>
      <c r="O107" s="1">
        <f t="shared" ca="1" si="91"/>
        <v>8.1860416967804453E-2</v>
      </c>
      <c r="P107" s="1">
        <f t="shared" si="92"/>
        <v>4.8769003259014662E-2</v>
      </c>
      <c r="Q107" s="271">
        <f t="shared" si="93"/>
        <v>41408.486299999997</v>
      </c>
      <c r="S107" s="2">
        <v>1</v>
      </c>
      <c r="T107" s="226"/>
      <c r="Y107" s="1">
        <f>AB107</f>
        <v>0</v>
      </c>
      <c r="AG107" s="2"/>
    </row>
    <row r="108" spans="1:33" ht="12.95" customHeight="1">
      <c r="A108" s="111" t="s">
        <v>158</v>
      </c>
      <c r="B108" s="231" t="s">
        <v>133</v>
      </c>
      <c r="C108" s="112">
        <v>56426.986700000001</v>
      </c>
      <c r="D108" s="112" t="s">
        <v>88</v>
      </c>
      <c r="E108" s="1">
        <f t="shared" si="87"/>
        <v>11317.681688689419</v>
      </c>
      <c r="F108" s="1">
        <f t="shared" si="88"/>
        <v>11317.5</v>
      </c>
      <c r="G108" s="1">
        <f t="shared" si="89"/>
        <v>6.3040550005098339E-2</v>
      </c>
      <c r="L108" s="1">
        <f>+G108</f>
        <v>6.3040550005098339E-2</v>
      </c>
      <c r="O108" s="1">
        <f t="shared" ca="1" si="91"/>
        <v>8.1860416967804453E-2</v>
      </c>
      <c r="P108" s="1">
        <f t="shared" si="92"/>
        <v>4.8769003259014662E-2</v>
      </c>
      <c r="Q108" s="271">
        <f t="shared" si="93"/>
        <v>41408.486700000001</v>
      </c>
      <c r="S108" s="2">
        <v>1</v>
      </c>
      <c r="T108" s="226"/>
      <c r="AG108" s="2"/>
    </row>
    <row r="109" spans="1:33" ht="12.95" customHeight="1">
      <c r="A109" s="111" t="s">
        <v>158</v>
      </c>
      <c r="B109" s="231" t="s">
        <v>133</v>
      </c>
      <c r="C109" s="112">
        <v>56426.986799999999</v>
      </c>
      <c r="D109" s="112" t="s">
        <v>88</v>
      </c>
      <c r="E109" s="1">
        <f t="shared" si="87"/>
        <v>11317.68197689865</v>
      </c>
      <c r="F109" s="1">
        <f t="shared" si="88"/>
        <v>11317.5</v>
      </c>
      <c r="G109" s="1">
        <f t="shared" si="89"/>
        <v>6.3140550002572127E-2</v>
      </c>
      <c r="L109" s="1">
        <f>+G109</f>
        <v>6.3140550002572127E-2</v>
      </c>
      <c r="O109" s="1">
        <f t="shared" ca="1" si="91"/>
        <v>8.1860416967804453E-2</v>
      </c>
      <c r="P109" s="1">
        <f t="shared" si="92"/>
        <v>4.8769003259014662E-2</v>
      </c>
      <c r="Q109" s="271">
        <f t="shared" si="93"/>
        <v>41408.486799999999</v>
      </c>
      <c r="S109" s="2">
        <v>1</v>
      </c>
      <c r="T109" s="226"/>
      <c r="Y109" s="1">
        <f>AB109</f>
        <v>0</v>
      </c>
      <c r="AG109" s="2"/>
    </row>
    <row r="110" spans="1:33" ht="12.95" customHeight="1">
      <c r="A110" s="109" t="s">
        <v>159</v>
      </c>
      <c r="B110" s="13" t="s">
        <v>133</v>
      </c>
      <c r="C110" s="110">
        <v>56455.434999999998</v>
      </c>
      <c r="D110" s="110" t="s">
        <v>160</v>
      </c>
      <c r="E110" s="1">
        <f t="shared" si="87"/>
        <v>11399.672317623645</v>
      </c>
      <c r="F110" s="1">
        <f t="shared" si="88"/>
        <v>11399.5</v>
      </c>
      <c r="G110" s="1">
        <f t="shared" si="89"/>
        <v>5.9789070000988431E-2</v>
      </c>
      <c r="K110" s="1">
        <f>+G110</f>
        <v>5.9789070000988431E-2</v>
      </c>
      <c r="O110" s="1">
        <f t="shared" ca="1" si="91"/>
        <v>8.2397607041450258E-2</v>
      </c>
      <c r="P110" s="1">
        <f t="shared" si="92"/>
        <v>4.8687591907160009E-2</v>
      </c>
      <c r="Q110" s="271">
        <f t="shared" si="93"/>
        <v>41436.934999999998</v>
      </c>
      <c r="S110" s="2">
        <v>0.1</v>
      </c>
      <c r="T110" s="226"/>
      <c r="AG110" s="2"/>
    </row>
    <row r="111" spans="1:33" ht="12.95" customHeight="1">
      <c r="A111" s="65" t="s">
        <v>340</v>
      </c>
      <c r="B111" s="14" t="s">
        <v>126</v>
      </c>
      <c r="C111" s="248">
        <v>56456.478999999999</v>
      </c>
      <c r="D111" s="248" t="s">
        <v>88</v>
      </c>
      <c r="E111" s="1">
        <f t="shared" si="87"/>
        <v>11402.681222078656</v>
      </c>
      <c r="F111" s="1">
        <f t="shared" si="88"/>
        <v>11402.5</v>
      </c>
      <c r="G111" s="1">
        <f t="shared" si="89"/>
        <v>6.2878650001948699E-2</v>
      </c>
      <c r="K111" s="1">
        <f>+G111</f>
        <v>6.2878650001948699E-2</v>
      </c>
      <c r="O111" s="1">
        <f t="shared" ca="1" si="91"/>
        <v>8.241726033682753E-2</v>
      </c>
      <c r="P111" s="1">
        <f t="shared" si="92"/>
        <v>4.8684578222190356E-2</v>
      </c>
      <c r="Q111" s="271">
        <f t="shared" si="93"/>
        <v>41437.978999999999</v>
      </c>
      <c r="S111" s="2">
        <v>1</v>
      </c>
      <c r="T111" s="226"/>
      <c r="Y111" s="1">
        <f>AB111</f>
        <v>0</v>
      </c>
      <c r="AG111" s="2"/>
    </row>
    <row r="112" spans="1:33" ht="12.95" customHeight="1">
      <c r="A112" s="110" t="s">
        <v>161</v>
      </c>
      <c r="B112" s="13" t="s">
        <v>133</v>
      </c>
      <c r="C112" s="212">
        <v>56805.540390000002</v>
      </c>
      <c r="D112" s="110">
        <v>4.0000000000000002E-4</v>
      </c>
      <c r="E112" s="1">
        <f t="shared" si="87"/>
        <v>12408.708397788942</v>
      </c>
      <c r="F112" s="1">
        <f t="shared" si="88"/>
        <v>12408.5</v>
      </c>
      <c r="G112" s="1">
        <f t="shared" si="89"/>
        <v>7.2307810005440842E-2</v>
      </c>
      <c r="L112" s="1">
        <f>+G112</f>
        <v>7.2307810005440842E-2</v>
      </c>
      <c r="O112" s="1">
        <f t="shared" ca="1" si="91"/>
        <v>8.9007665386677218E-2</v>
      </c>
      <c r="P112" s="1">
        <f t="shared" si="92"/>
        <v>4.7533788832949585E-2</v>
      </c>
      <c r="Q112" s="271">
        <f t="shared" si="93"/>
        <v>41787.040390000002</v>
      </c>
      <c r="S112" s="2">
        <v>1</v>
      </c>
      <c r="T112" s="226"/>
      <c r="AG112" s="2"/>
    </row>
    <row r="113" spans="1:33" ht="12.95" customHeight="1">
      <c r="A113" s="110" t="s">
        <v>161</v>
      </c>
      <c r="B113" s="13" t="s">
        <v>133</v>
      </c>
      <c r="C113" s="212">
        <v>56805.54088</v>
      </c>
      <c r="D113" s="110">
        <v>5.0000000000000001E-4</v>
      </c>
      <c r="E113" s="1">
        <f t="shared" si="87"/>
        <v>12408.709810014208</v>
      </c>
      <c r="F113" s="1">
        <f t="shared" si="88"/>
        <v>12408.5</v>
      </c>
      <c r="G113" s="1">
        <f t="shared" si="89"/>
        <v>7.2797810003976338E-2</v>
      </c>
      <c r="L113" s="1">
        <f>+G113</f>
        <v>7.2797810003976338E-2</v>
      </c>
      <c r="O113" s="1">
        <f t="shared" ca="1" si="91"/>
        <v>8.9007665386677218E-2</v>
      </c>
      <c r="P113" s="1">
        <f t="shared" si="92"/>
        <v>4.7533788832949585E-2</v>
      </c>
      <c r="Q113" s="271">
        <f t="shared" si="93"/>
        <v>41787.04088</v>
      </c>
      <c r="S113" s="2">
        <v>1</v>
      </c>
      <c r="T113" s="226"/>
      <c r="Y113" s="1">
        <f>AB113</f>
        <v>0</v>
      </c>
      <c r="AG113" s="2"/>
    </row>
    <row r="114" spans="1:33" ht="12.95" customHeight="1">
      <c r="A114" s="110" t="s">
        <v>161</v>
      </c>
      <c r="B114" s="13" t="s">
        <v>133</v>
      </c>
      <c r="C114" s="212">
        <v>56805.541019999997</v>
      </c>
      <c r="D114" s="110">
        <v>2.9999999999999997E-4</v>
      </c>
      <c r="E114" s="1">
        <f t="shared" si="87"/>
        <v>12408.710213507133</v>
      </c>
      <c r="F114" s="1">
        <f t="shared" si="88"/>
        <v>12408.5</v>
      </c>
      <c r="G114" s="1">
        <f t="shared" si="89"/>
        <v>7.293781000043964E-2</v>
      </c>
      <c r="L114" s="1">
        <f>+G114</f>
        <v>7.293781000043964E-2</v>
      </c>
      <c r="O114" s="1">
        <f t="shared" ca="1" si="91"/>
        <v>8.9007665386677218E-2</v>
      </c>
      <c r="P114" s="1">
        <f t="shared" si="92"/>
        <v>4.7533788832949585E-2</v>
      </c>
      <c r="Q114" s="271">
        <f t="shared" si="93"/>
        <v>41787.041019999997</v>
      </c>
      <c r="S114" s="2">
        <v>1</v>
      </c>
      <c r="T114" s="226"/>
      <c r="AG114" s="2"/>
    </row>
    <row r="115" spans="1:33" ht="12.95" customHeight="1">
      <c r="A115" s="1" t="s">
        <v>340</v>
      </c>
      <c r="B115" s="98" t="s">
        <v>126</v>
      </c>
      <c r="C115" s="55">
        <v>56805.541299999997</v>
      </c>
      <c r="D115" s="55" t="s">
        <v>88</v>
      </c>
      <c r="E115" s="1">
        <f t="shared" si="87"/>
        <v>12408.711020493003</v>
      </c>
      <c r="F115" s="1">
        <f t="shared" si="88"/>
        <v>12408.5</v>
      </c>
      <c r="G115" s="1">
        <f t="shared" si="89"/>
        <v>7.3217810000642203E-2</v>
      </c>
      <c r="K115" s="1">
        <f>+G115</f>
        <v>7.3217810000642203E-2</v>
      </c>
      <c r="O115" s="1">
        <f t="shared" ca="1" si="91"/>
        <v>8.9007665386677218E-2</v>
      </c>
      <c r="P115" s="1">
        <f t="shared" si="92"/>
        <v>4.7533788832949585E-2</v>
      </c>
      <c r="Q115" s="271">
        <f t="shared" si="93"/>
        <v>41787.041299999997</v>
      </c>
      <c r="S115" s="2">
        <v>1</v>
      </c>
      <c r="Y115" s="1">
        <f>AB115</f>
        <v>0</v>
      </c>
      <c r="AG115" s="2"/>
    </row>
    <row r="116" spans="1:33" ht="12.95" customHeight="1">
      <c r="A116" s="110" t="s">
        <v>161</v>
      </c>
      <c r="B116" s="251" t="s">
        <v>133</v>
      </c>
      <c r="C116" s="212">
        <v>56805.542950000003</v>
      </c>
      <c r="D116" s="110">
        <v>4.0000000000000002E-4</v>
      </c>
      <c r="E116" s="1">
        <f t="shared" si="87"/>
        <v>12408.715775945462</v>
      </c>
      <c r="F116" s="1">
        <f t="shared" si="88"/>
        <v>12408.5</v>
      </c>
      <c r="G116" s="1">
        <f t="shared" si="89"/>
        <v>7.4867810006253421E-2</v>
      </c>
      <c r="L116" s="1">
        <f>+G116</f>
        <v>7.4867810006253421E-2</v>
      </c>
      <c r="O116" s="1">
        <f t="shared" ca="1" si="91"/>
        <v>8.9007665386677218E-2</v>
      </c>
      <c r="P116" s="1">
        <f>+D$11+D$181*F116+D$13*F116^2</f>
        <v>2.09191025614738E-2</v>
      </c>
      <c r="Q116" s="271">
        <f t="shared" si="93"/>
        <v>41787.042950000003</v>
      </c>
      <c r="S116" s="2">
        <v>1</v>
      </c>
      <c r="Y116" s="1">
        <f>AB116</f>
        <v>0</v>
      </c>
      <c r="AG116" s="2"/>
    </row>
    <row r="117" spans="1:33" ht="12.95" customHeight="1">
      <c r="A117" s="1" t="s">
        <v>340</v>
      </c>
      <c r="B117" s="98" t="s">
        <v>126</v>
      </c>
      <c r="C117" s="55">
        <v>57140.0262</v>
      </c>
      <c r="D117" s="55" t="s">
        <v>88</v>
      </c>
      <c r="E117" s="1">
        <f t="shared" si="87"/>
        <v>13372.727405303531</v>
      </c>
      <c r="F117" s="1">
        <f>ROUND(2*E117,0)/2</f>
        <v>13372.5</v>
      </c>
      <c r="G117" s="1">
        <f>+C117-(C$7+F117*C$8)</f>
        <v>7.890285000030417E-2</v>
      </c>
      <c r="K117" s="1">
        <f>+G117</f>
        <v>7.890285000030417E-2</v>
      </c>
      <c r="O117" s="1">
        <f t="shared" ca="1" si="91"/>
        <v>9.5322924301244893E-2</v>
      </c>
      <c r="P117" s="1">
        <f>+D$11+D$12*F117+D$13*F117^2</f>
        <v>4.6168741333152061E-2</v>
      </c>
      <c r="Q117" s="271">
        <f t="shared" si="93"/>
        <v>42121.5262</v>
      </c>
      <c r="S117" s="2">
        <v>1</v>
      </c>
      <c r="Y117" s="1">
        <f>AB117</f>
        <v>0</v>
      </c>
      <c r="AG117" s="2"/>
    </row>
    <row r="118" spans="1:33" ht="12.95" customHeight="1">
      <c r="A118" s="1" t="s">
        <v>340</v>
      </c>
      <c r="B118" s="98" t="s">
        <v>133</v>
      </c>
      <c r="C118" s="55">
        <v>57187.7353</v>
      </c>
      <c r="D118" s="55" t="s">
        <v>88</v>
      </c>
      <c r="E118" s="1">
        <f t="shared" si="87"/>
        <v>13510.229439340235</v>
      </c>
      <c r="F118" s="1">
        <f>ROUND(2*E118,0)/2</f>
        <v>13510</v>
      </c>
      <c r="G118" s="1">
        <f>+C118-(C$7+F118*C$8)</f>
        <v>7.9608600004576147E-2</v>
      </c>
      <c r="L118" s="1">
        <f>+G118</f>
        <v>7.9608600004576147E-2</v>
      </c>
      <c r="O118" s="1">
        <f t="shared" ca="1" si="91"/>
        <v>9.6223700339370472E-2</v>
      </c>
      <c r="P118" s="1">
        <f>+D$11+D$12*F118+D$13*F118^2</f>
        <v>4.5953118679243767E-2</v>
      </c>
      <c r="Q118" s="271">
        <f t="shared" si="93"/>
        <v>42169.2353</v>
      </c>
      <c r="S118" s="2">
        <v>1</v>
      </c>
      <c r="Y118" s="1">
        <f>AB118</f>
        <v>0</v>
      </c>
      <c r="AG118" s="2"/>
    </row>
    <row r="119" spans="1:33" ht="12.95" customHeight="1">
      <c r="A119" s="252" t="s">
        <v>164</v>
      </c>
      <c r="B119" s="253" t="s">
        <v>126</v>
      </c>
      <c r="C119" s="254">
        <v>57543.732000000004</v>
      </c>
      <c r="D119" s="254">
        <v>2.0000000000000001E-4</v>
      </c>
      <c r="E119" s="1">
        <f t="shared" ref="E119:E124" si="94">+(C119-C$7)/C$8</f>
        <v>14536.244819222791</v>
      </c>
      <c r="F119" s="1">
        <f>ROUND(2*E119,0)/2</f>
        <v>14536</v>
      </c>
      <c r="G119" s="1">
        <f t="shared" ref="G119:G124" si="95">+C119-(C$7+F119*C$8)</f>
        <v>8.4944960006396286E-2</v>
      </c>
      <c r="L119" s="1">
        <f t="shared" ref="L119:L124" si="96">+G119</f>
        <v>8.4944960006396286E-2</v>
      </c>
      <c r="O119" s="1">
        <f t="shared" ref="O119:O124" ca="1" si="97">+C$11+C$12*$F119</f>
        <v>0.10294512735840206</v>
      </c>
      <c r="P119" s="1">
        <f t="shared" ref="P119:P124" si="98">+D$11+D$12*F119+D$13*F119^2</f>
        <v>4.4179299453106294E-2</v>
      </c>
      <c r="Q119" s="271">
        <f t="shared" ref="Q119:Q124" si="99">+C119-15018.5</f>
        <v>42525.232000000004</v>
      </c>
      <c r="S119" s="2">
        <v>1</v>
      </c>
      <c r="AG119" s="2"/>
    </row>
    <row r="120" spans="1:33" ht="12.95" customHeight="1">
      <c r="A120" s="252" t="s">
        <v>165</v>
      </c>
      <c r="B120" s="253" t="s">
        <v>133</v>
      </c>
      <c r="C120" s="254">
        <v>57874.055099999998</v>
      </c>
      <c r="D120" s="254" t="s">
        <v>166</v>
      </c>
      <c r="E120" s="1">
        <f t="shared" si="94"/>
        <v>15488.266511925207</v>
      </c>
      <c r="F120" s="255">
        <f>ROUND(2*E120,0)/2-0.5</f>
        <v>15488</v>
      </c>
      <c r="G120" s="1">
        <f t="shared" si="95"/>
        <v>9.2471680000016931E-2</v>
      </c>
      <c r="L120" s="1">
        <f t="shared" si="96"/>
        <v>9.2471680000016931E-2</v>
      </c>
      <c r="O120" s="1">
        <f t="shared" ca="1" si="97"/>
        <v>0.1091817730914606</v>
      </c>
      <c r="P120" s="1">
        <f t="shared" si="98"/>
        <v>4.2273326763154588E-2</v>
      </c>
      <c r="Q120" s="271">
        <f t="shared" si="99"/>
        <v>42855.555099999998</v>
      </c>
      <c r="S120" s="2">
        <v>1</v>
      </c>
      <c r="AG120" s="2"/>
    </row>
    <row r="121" spans="1:33" ht="12.95" customHeight="1">
      <c r="A121" s="252" t="s">
        <v>165</v>
      </c>
      <c r="B121" s="253" t="s">
        <v>133</v>
      </c>
      <c r="C121" s="254">
        <v>57874.055500000002</v>
      </c>
      <c r="D121" s="254" t="s">
        <v>134</v>
      </c>
      <c r="E121" s="1">
        <f t="shared" si="94"/>
        <v>15488.267664762176</v>
      </c>
      <c r="F121" s="255">
        <f>ROUND(2*E121,0)/2-0.5</f>
        <v>15488</v>
      </c>
      <c r="G121" s="1">
        <f t="shared" si="95"/>
        <v>9.2871680004463997E-2</v>
      </c>
      <c r="L121" s="1">
        <f t="shared" si="96"/>
        <v>9.2871680004463997E-2</v>
      </c>
      <c r="O121" s="1">
        <f t="shared" ca="1" si="97"/>
        <v>0.1091817730914606</v>
      </c>
      <c r="P121" s="1">
        <f t="shared" si="98"/>
        <v>4.2273326763154588E-2</v>
      </c>
      <c r="Q121" s="271">
        <f t="shared" si="99"/>
        <v>42855.555500000002</v>
      </c>
      <c r="S121" s="2">
        <v>1</v>
      </c>
      <c r="AG121" s="2"/>
    </row>
    <row r="122" spans="1:33" ht="12.95" customHeight="1">
      <c r="A122" s="252" t="s">
        <v>165</v>
      </c>
      <c r="B122" s="253" t="s">
        <v>133</v>
      </c>
      <c r="C122" s="254">
        <v>57874.055899999999</v>
      </c>
      <c r="D122" s="254" t="s">
        <v>167</v>
      </c>
      <c r="E122" s="1">
        <f t="shared" si="94"/>
        <v>15488.268817599122</v>
      </c>
      <c r="F122" s="255">
        <f>ROUND(2*E122,0)/2-0.5</f>
        <v>15488</v>
      </c>
      <c r="G122" s="1">
        <f t="shared" si="95"/>
        <v>9.3271680001635104E-2</v>
      </c>
      <c r="L122" s="1">
        <f t="shared" si="96"/>
        <v>9.3271680001635104E-2</v>
      </c>
      <c r="O122" s="1">
        <f t="shared" ca="1" si="97"/>
        <v>0.1091817730914606</v>
      </c>
      <c r="P122" s="1">
        <f t="shared" si="98"/>
        <v>4.2273326763154588E-2</v>
      </c>
      <c r="Q122" s="271">
        <f t="shared" si="99"/>
        <v>42855.555899999999</v>
      </c>
      <c r="S122" s="2">
        <v>1</v>
      </c>
      <c r="AG122" s="2"/>
    </row>
    <row r="123" spans="1:33" ht="12.95" customHeight="1">
      <c r="A123" s="252" t="s">
        <v>168</v>
      </c>
      <c r="B123" s="253" t="s">
        <v>133</v>
      </c>
      <c r="C123" s="254">
        <v>57879.432999999997</v>
      </c>
      <c r="D123" s="254">
        <v>3.0000000000000001E-3</v>
      </c>
      <c r="E123" s="1">
        <f t="shared" si="94"/>
        <v>15503.766116588593</v>
      </c>
      <c r="F123" s="255">
        <f>ROUND(2*E123,0)/2-0.5</f>
        <v>15503.5</v>
      </c>
      <c r="G123" s="1">
        <f t="shared" si="95"/>
        <v>9.2334510001819581E-2</v>
      </c>
      <c r="L123" s="1">
        <f t="shared" si="96"/>
        <v>9.2334510001819581E-2</v>
      </c>
      <c r="O123" s="1">
        <f t="shared" ca="1" si="97"/>
        <v>0.10928331511757657</v>
      </c>
      <c r="P123" s="1">
        <f t="shared" si="98"/>
        <v>4.2240223346413967E-2</v>
      </c>
      <c r="Q123" s="271">
        <f t="shared" si="99"/>
        <v>42860.932999999997</v>
      </c>
      <c r="S123" s="2">
        <v>1</v>
      </c>
      <c r="AG123" s="2"/>
    </row>
    <row r="124" spans="1:33" ht="12.95" customHeight="1">
      <c r="A124" s="252" t="s">
        <v>169</v>
      </c>
      <c r="B124" s="253" t="s">
        <v>126</v>
      </c>
      <c r="C124" s="254">
        <v>58263.713300000003</v>
      </c>
      <c r="D124" s="254">
        <v>2.0000000000000001E-4</v>
      </c>
      <c r="E124" s="1">
        <f t="shared" si="94"/>
        <v>16611.297444788783</v>
      </c>
      <c r="F124" s="255">
        <f>ROUND(2*E124,0)/2-0.5</f>
        <v>16611</v>
      </c>
      <c r="G124" s="1">
        <f t="shared" si="95"/>
        <v>0.10320446000696393</v>
      </c>
      <c r="L124" s="1">
        <f t="shared" si="96"/>
        <v>0.10320446000696393</v>
      </c>
      <c r="O124" s="1">
        <f t="shared" ca="1" si="97"/>
        <v>0.11653865666102439</v>
      </c>
      <c r="P124" s="1">
        <f t="shared" si="98"/>
        <v>3.9703146522952794E-2</v>
      </c>
      <c r="Q124" s="271">
        <f t="shared" si="99"/>
        <v>43245.213300000003</v>
      </c>
      <c r="S124" s="2">
        <v>1</v>
      </c>
      <c r="AG124" s="2"/>
    </row>
    <row r="125" spans="1:33" ht="12.95" customHeight="1">
      <c r="A125" s="115" t="s">
        <v>161</v>
      </c>
      <c r="B125" s="114" t="s">
        <v>133</v>
      </c>
      <c r="C125" s="124">
        <v>56805.540390000002</v>
      </c>
      <c r="D125" s="115">
        <v>4.0000000000000002E-4</v>
      </c>
      <c r="E125" s="1">
        <f t="shared" ref="E125:E145" si="100">+(C125-C$7)/C$8</f>
        <v>12408.708397788942</v>
      </c>
      <c r="F125" s="255">
        <f t="shared" ref="F125:F145" si="101">ROUND(2*E125,0)/2-0.5</f>
        <v>12408</v>
      </c>
      <c r="G125" s="1">
        <f t="shared" ref="G125:G145" si="102">+C125-(C$7+F125*C$8)</f>
        <v>0.24579288000677479</v>
      </c>
      <c r="L125" s="1">
        <f t="shared" ref="L125:L145" si="103">+G125</f>
        <v>0.24579288000677479</v>
      </c>
      <c r="O125" s="1">
        <f t="shared" ref="O125:O145" ca="1" si="104">+C$11+C$12*$F125</f>
        <v>8.900438983744767E-2</v>
      </c>
      <c r="P125" s="1">
        <f t="shared" ref="P125:P145" si="105">+D$11+D$12*F125+D$13*F125^2</f>
        <v>4.7534430236243638E-2</v>
      </c>
      <c r="Q125" s="271">
        <f t="shared" ref="Q125:Q145" si="106">+C125-15018.5</f>
        <v>41787.040390000002</v>
      </c>
      <c r="S125" s="2">
        <v>1</v>
      </c>
      <c r="AG125" s="2"/>
    </row>
    <row r="126" spans="1:33" ht="12.95" customHeight="1">
      <c r="A126" s="115" t="s">
        <v>161</v>
      </c>
      <c r="B126" s="114" t="s">
        <v>133</v>
      </c>
      <c r="C126" s="124">
        <v>56805.54088</v>
      </c>
      <c r="D126" s="115">
        <v>5.0000000000000001E-4</v>
      </c>
      <c r="E126" s="1">
        <f t="shared" si="100"/>
        <v>12408.709810014208</v>
      </c>
      <c r="F126" s="255">
        <f t="shared" si="101"/>
        <v>12408</v>
      </c>
      <c r="G126" s="1">
        <f t="shared" si="102"/>
        <v>0.24628288000531029</v>
      </c>
      <c r="L126" s="1">
        <f t="shared" si="103"/>
        <v>0.24628288000531029</v>
      </c>
      <c r="O126" s="1">
        <f t="shared" ca="1" si="104"/>
        <v>8.900438983744767E-2</v>
      </c>
      <c r="P126" s="1">
        <f t="shared" si="105"/>
        <v>4.7534430236243638E-2</v>
      </c>
      <c r="Q126" s="271">
        <f t="shared" si="106"/>
        <v>41787.04088</v>
      </c>
      <c r="S126" s="2">
        <v>1</v>
      </c>
      <c r="AG126" s="2"/>
    </row>
    <row r="127" spans="1:33" ht="12.95" customHeight="1">
      <c r="A127" s="115" t="s">
        <v>161</v>
      </c>
      <c r="B127" s="114" t="s">
        <v>133</v>
      </c>
      <c r="C127" s="124">
        <v>56805.541019999997</v>
      </c>
      <c r="D127" s="115">
        <v>2.9999999999999997E-4</v>
      </c>
      <c r="E127" s="1">
        <f t="shared" si="100"/>
        <v>12408.710213507133</v>
      </c>
      <c r="F127" s="255">
        <f t="shared" si="101"/>
        <v>12408</v>
      </c>
      <c r="G127" s="1">
        <f t="shared" si="102"/>
        <v>0.24642288000177359</v>
      </c>
      <c r="L127" s="1">
        <f t="shared" si="103"/>
        <v>0.24642288000177359</v>
      </c>
      <c r="O127" s="1">
        <f t="shared" ca="1" si="104"/>
        <v>8.900438983744767E-2</v>
      </c>
      <c r="P127" s="1">
        <f t="shared" si="105"/>
        <v>4.7534430236243638E-2</v>
      </c>
      <c r="Q127" s="271">
        <f t="shared" si="106"/>
        <v>41787.041019999997</v>
      </c>
      <c r="S127" s="2">
        <v>1</v>
      </c>
      <c r="AG127" s="2"/>
    </row>
    <row r="128" spans="1:33" ht="12.95" customHeight="1">
      <c r="A128" s="115" t="s">
        <v>161</v>
      </c>
      <c r="B128" s="114" t="s">
        <v>133</v>
      </c>
      <c r="C128" s="124">
        <v>56805.542950000003</v>
      </c>
      <c r="D128" s="115">
        <v>4.0000000000000002E-4</v>
      </c>
      <c r="E128" s="1">
        <f t="shared" si="100"/>
        <v>12408.715775945462</v>
      </c>
      <c r="F128" s="255">
        <f t="shared" si="101"/>
        <v>12408</v>
      </c>
      <c r="G128" s="1">
        <f t="shared" si="102"/>
        <v>0.24835288000758737</v>
      </c>
      <c r="L128" s="1">
        <f t="shared" si="103"/>
        <v>0.24835288000758737</v>
      </c>
      <c r="O128" s="1">
        <f t="shared" ca="1" si="104"/>
        <v>8.900438983744767E-2</v>
      </c>
      <c r="P128" s="1">
        <f t="shared" si="105"/>
        <v>4.7534430236243638E-2</v>
      </c>
      <c r="Q128" s="271">
        <f t="shared" si="106"/>
        <v>41787.042950000003</v>
      </c>
      <c r="S128" s="2">
        <v>1</v>
      </c>
      <c r="AG128" s="2"/>
    </row>
    <row r="129" spans="1:33" ht="12.95" customHeight="1">
      <c r="A129" s="125" t="s">
        <v>162</v>
      </c>
      <c r="B129" s="126" t="s">
        <v>126</v>
      </c>
      <c r="C129" s="127">
        <v>57140.026200000197</v>
      </c>
      <c r="D129" s="115">
        <v>5.0000000000000001E-4</v>
      </c>
      <c r="E129" s="1">
        <f t="shared" si="100"/>
        <v>13372.727405304098</v>
      </c>
      <c r="F129" s="255">
        <f t="shared" si="101"/>
        <v>13372</v>
      </c>
      <c r="G129" s="1">
        <f t="shared" si="102"/>
        <v>0.25238792019808898</v>
      </c>
      <c r="L129" s="1">
        <f t="shared" si="103"/>
        <v>0.25238792019808898</v>
      </c>
      <c r="O129" s="1">
        <f t="shared" ca="1" si="104"/>
        <v>9.5319648752015346E-2</v>
      </c>
      <c r="P129" s="1">
        <f t="shared" si="105"/>
        <v>4.6169515885174858E-2</v>
      </c>
      <c r="Q129" s="271">
        <f t="shared" si="106"/>
        <v>42121.526200000197</v>
      </c>
      <c r="S129" s="2">
        <v>1</v>
      </c>
      <c r="AG129" s="2"/>
    </row>
    <row r="130" spans="1:33" ht="12.95" customHeight="1">
      <c r="A130" s="128" t="s">
        <v>163</v>
      </c>
      <c r="B130" s="129" t="s">
        <v>126</v>
      </c>
      <c r="C130" s="128">
        <v>57187.7353</v>
      </c>
      <c r="D130" s="128">
        <v>1E-4</v>
      </c>
      <c r="E130" s="1">
        <f t="shared" si="100"/>
        <v>13510.229439340235</v>
      </c>
      <c r="F130" s="255">
        <f t="shared" si="101"/>
        <v>13509.5</v>
      </c>
      <c r="G130" s="1">
        <f t="shared" si="102"/>
        <v>0.2530936700059101</v>
      </c>
      <c r="L130" s="1">
        <f t="shared" si="103"/>
        <v>0.2530936700059101</v>
      </c>
      <c r="O130" s="1">
        <f t="shared" ca="1" si="104"/>
        <v>9.6220424790140924E-2</v>
      </c>
      <c r="P130" s="1">
        <f t="shared" si="105"/>
        <v>4.595391222291613E-2</v>
      </c>
      <c r="Q130" s="271">
        <f t="shared" si="106"/>
        <v>42169.2353</v>
      </c>
      <c r="S130" s="2">
        <v>1</v>
      </c>
      <c r="AG130" s="2"/>
    </row>
    <row r="131" spans="1:33" ht="12.95" customHeight="1">
      <c r="A131" s="128" t="s">
        <v>164</v>
      </c>
      <c r="B131" s="129" t="s">
        <v>126</v>
      </c>
      <c r="C131" s="128">
        <v>57543.732000000004</v>
      </c>
      <c r="D131" s="128">
        <v>2.0000000000000001E-4</v>
      </c>
      <c r="E131" s="1">
        <f t="shared" si="100"/>
        <v>14536.244819222791</v>
      </c>
      <c r="F131" s="255">
        <f t="shared" si="101"/>
        <v>14535.5</v>
      </c>
      <c r="G131" s="1">
        <f t="shared" si="102"/>
        <v>0.25843003000773024</v>
      </c>
      <c r="L131" s="1">
        <f t="shared" si="103"/>
        <v>0.25843003000773024</v>
      </c>
      <c r="O131" s="1">
        <f t="shared" ca="1" si="104"/>
        <v>0.10294185180917251</v>
      </c>
      <c r="P131" s="1">
        <f t="shared" si="105"/>
        <v>4.4180234709014839E-2</v>
      </c>
      <c r="Q131" s="271">
        <f t="shared" si="106"/>
        <v>42525.232000000004</v>
      </c>
      <c r="S131" s="2">
        <v>1</v>
      </c>
      <c r="AG131" s="2"/>
    </row>
    <row r="132" spans="1:33" ht="12.95" customHeight="1">
      <c r="A132" s="130" t="s">
        <v>165</v>
      </c>
      <c r="B132" s="131" t="s">
        <v>133</v>
      </c>
      <c r="C132" s="132">
        <v>57874.055099999998</v>
      </c>
      <c r="D132" s="133" t="s">
        <v>166</v>
      </c>
      <c r="E132" s="1">
        <f t="shared" si="100"/>
        <v>15488.266511925207</v>
      </c>
      <c r="F132" s="255">
        <f t="shared" si="101"/>
        <v>15488</v>
      </c>
      <c r="G132" s="1">
        <f t="shared" si="102"/>
        <v>9.2471680000016931E-2</v>
      </c>
      <c r="L132" s="1">
        <f t="shared" si="103"/>
        <v>9.2471680000016931E-2</v>
      </c>
      <c r="O132" s="1">
        <f t="shared" ca="1" si="104"/>
        <v>0.1091817730914606</v>
      </c>
      <c r="P132" s="1">
        <f t="shared" si="105"/>
        <v>4.2273326763154588E-2</v>
      </c>
      <c r="Q132" s="271">
        <f t="shared" si="106"/>
        <v>42855.555099999998</v>
      </c>
      <c r="S132" s="2">
        <v>1</v>
      </c>
      <c r="AG132" s="2"/>
    </row>
    <row r="133" spans="1:33" ht="12.95" customHeight="1">
      <c r="A133" s="130" t="s">
        <v>165</v>
      </c>
      <c r="B133" s="131" t="s">
        <v>133</v>
      </c>
      <c r="C133" s="132">
        <v>57874.055500000002</v>
      </c>
      <c r="D133" s="133" t="s">
        <v>134</v>
      </c>
      <c r="E133" s="1">
        <f t="shared" si="100"/>
        <v>15488.267664762176</v>
      </c>
      <c r="F133" s="255">
        <f t="shared" si="101"/>
        <v>15488</v>
      </c>
      <c r="G133" s="1">
        <f t="shared" si="102"/>
        <v>9.2871680004463997E-2</v>
      </c>
      <c r="L133" s="1">
        <f t="shared" si="103"/>
        <v>9.2871680004463997E-2</v>
      </c>
      <c r="O133" s="1">
        <f t="shared" ca="1" si="104"/>
        <v>0.1091817730914606</v>
      </c>
      <c r="P133" s="1">
        <f t="shared" si="105"/>
        <v>4.2273326763154588E-2</v>
      </c>
      <c r="Q133" s="271">
        <f t="shared" si="106"/>
        <v>42855.555500000002</v>
      </c>
      <c r="S133" s="2">
        <v>1</v>
      </c>
      <c r="AG133" s="2"/>
    </row>
    <row r="134" spans="1:33" ht="12.95" customHeight="1">
      <c r="A134" s="130" t="s">
        <v>165</v>
      </c>
      <c r="B134" s="131" t="s">
        <v>133</v>
      </c>
      <c r="C134" s="132">
        <v>57874.055899999999</v>
      </c>
      <c r="D134" s="133" t="s">
        <v>167</v>
      </c>
      <c r="E134" s="1">
        <f t="shared" si="100"/>
        <v>15488.268817599122</v>
      </c>
      <c r="F134" s="255">
        <f t="shared" si="101"/>
        <v>15488</v>
      </c>
      <c r="G134" s="1">
        <f t="shared" si="102"/>
        <v>9.3271680001635104E-2</v>
      </c>
      <c r="L134" s="1">
        <f t="shared" si="103"/>
        <v>9.3271680001635104E-2</v>
      </c>
      <c r="O134" s="1">
        <f t="shared" ca="1" si="104"/>
        <v>0.1091817730914606</v>
      </c>
      <c r="P134" s="1">
        <f t="shared" si="105"/>
        <v>4.2273326763154588E-2</v>
      </c>
      <c r="Q134" s="271">
        <f t="shared" si="106"/>
        <v>42855.555899999999</v>
      </c>
      <c r="S134" s="2">
        <v>1</v>
      </c>
    </row>
    <row r="135" spans="1:33" ht="12.95" customHeight="1">
      <c r="A135" s="134" t="s">
        <v>168</v>
      </c>
      <c r="B135" s="135" t="s">
        <v>133</v>
      </c>
      <c r="C135" s="136">
        <v>57879.432999999997</v>
      </c>
      <c r="D135" s="136">
        <v>3.0000000000000001E-3</v>
      </c>
      <c r="E135" s="1">
        <f t="shared" si="100"/>
        <v>15503.766116588593</v>
      </c>
      <c r="F135" s="255">
        <f t="shared" si="101"/>
        <v>15503.5</v>
      </c>
      <c r="G135" s="1">
        <f t="shared" si="102"/>
        <v>9.2334510001819581E-2</v>
      </c>
      <c r="L135" s="1">
        <f t="shared" si="103"/>
        <v>9.2334510001819581E-2</v>
      </c>
      <c r="O135" s="1">
        <f t="shared" ca="1" si="104"/>
        <v>0.10928331511757657</v>
      </c>
      <c r="P135" s="1">
        <f t="shared" si="105"/>
        <v>4.2240223346413967E-2</v>
      </c>
      <c r="Q135" s="271">
        <f t="shared" si="106"/>
        <v>42860.932999999997</v>
      </c>
      <c r="S135" s="2">
        <v>1</v>
      </c>
    </row>
    <row r="136" spans="1:33" ht="12.95" customHeight="1">
      <c r="A136" s="136" t="s">
        <v>169</v>
      </c>
      <c r="B136" s="137" t="s">
        <v>126</v>
      </c>
      <c r="C136" s="136">
        <v>58263.713300000003</v>
      </c>
      <c r="D136" s="136">
        <v>2.0000000000000001E-4</v>
      </c>
      <c r="E136" s="1">
        <f t="shared" si="100"/>
        <v>16611.297444788783</v>
      </c>
      <c r="F136" s="255">
        <f t="shared" si="101"/>
        <v>16611</v>
      </c>
      <c r="G136" s="1">
        <f t="shared" si="102"/>
        <v>0.10320446000696393</v>
      </c>
      <c r="L136" s="1">
        <f t="shared" si="103"/>
        <v>0.10320446000696393</v>
      </c>
      <c r="O136" s="1">
        <f t="shared" ca="1" si="104"/>
        <v>0.11653865666102439</v>
      </c>
      <c r="P136" s="1">
        <f t="shared" si="105"/>
        <v>3.9703146522952794E-2</v>
      </c>
      <c r="Q136" s="271">
        <f t="shared" si="106"/>
        <v>43245.213300000003</v>
      </c>
      <c r="S136" s="2">
        <v>1</v>
      </c>
    </row>
    <row r="137" spans="1:33" ht="12.95" customHeight="1">
      <c r="A137" s="138" t="s">
        <v>170</v>
      </c>
      <c r="B137" s="139" t="s">
        <v>133</v>
      </c>
      <c r="C137" s="140">
        <v>58640.701200000003</v>
      </c>
      <c r="D137" s="140">
        <v>4.0000000000000002E-4</v>
      </c>
      <c r="E137" s="1">
        <f t="shared" si="100"/>
        <v>17697.811402445197</v>
      </c>
      <c r="F137" s="255">
        <f t="shared" si="101"/>
        <v>17697.5</v>
      </c>
      <c r="G137" s="1">
        <f t="shared" si="102"/>
        <v>0.10804735000419896</v>
      </c>
      <c r="L137" s="1">
        <f t="shared" si="103"/>
        <v>0.10804735000419896</v>
      </c>
      <c r="O137" s="1">
        <f t="shared" ca="1" si="104"/>
        <v>0.12365642513683123</v>
      </c>
      <c r="P137" s="1">
        <f t="shared" si="105"/>
        <v>3.6884926374513002E-2</v>
      </c>
      <c r="Q137" s="271">
        <f t="shared" si="106"/>
        <v>43622.201200000003</v>
      </c>
      <c r="S137" s="2">
        <v>1</v>
      </c>
    </row>
    <row r="138" spans="1:33" ht="12.95" customHeight="1">
      <c r="A138" s="138" t="s">
        <v>170</v>
      </c>
      <c r="B138" s="139" t="s">
        <v>133</v>
      </c>
      <c r="C138" s="140">
        <v>59023.417800000003</v>
      </c>
      <c r="D138" s="140">
        <v>1E-4</v>
      </c>
      <c r="E138" s="1">
        <f t="shared" si="100"/>
        <v>18800.836002775355</v>
      </c>
      <c r="F138" s="255">
        <f t="shared" si="101"/>
        <v>18800.5</v>
      </c>
      <c r="G138" s="1">
        <f t="shared" si="102"/>
        <v>0.11658293000800768</v>
      </c>
      <c r="L138" s="1">
        <f t="shared" si="103"/>
        <v>0.11658293000800768</v>
      </c>
      <c r="O138" s="1">
        <f t="shared" ca="1" si="104"/>
        <v>0.13088228673721314</v>
      </c>
      <c r="P138" s="1">
        <f t="shared" si="105"/>
        <v>3.3690342686325668E-2</v>
      </c>
      <c r="Q138" s="271">
        <f t="shared" si="106"/>
        <v>44004.917800000003</v>
      </c>
      <c r="S138" s="2">
        <v>1</v>
      </c>
    </row>
    <row r="139" spans="1:33" ht="12.95" customHeight="1">
      <c r="A139" s="141" t="s">
        <v>171</v>
      </c>
      <c r="B139" s="142" t="s">
        <v>133</v>
      </c>
      <c r="C139" s="143">
        <v>58626.995199999998</v>
      </c>
      <c r="D139" s="143" t="s">
        <v>172</v>
      </c>
      <c r="E139" s="1">
        <f t="shared" si="100"/>
        <v>17658.309444149865</v>
      </c>
      <c r="F139" s="255">
        <f t="shared" si="101"/>
        <v>17658</v>
      </c>
      <c r="G139" s="1">
        <f t="shared" si="102"/>
        <v>0.10736788000212982</v>
      </c>
      <c r="L139" s="1">
        <f t="shared" si="103"/>
        <v>0.10736788000212982</v>
      </c>
      <c r="O139" s="1">
        <f t="shared" ca="1" si="104"/>
        <v>0.12339765674769697</v>
      </c>
      <c r="P139" s="1">
        <f t="shared" si="105"/>
        <v>3.6993095731482656E-2</v>
      </c>
      <c r="Q139" s="271">
        <f t="shared" si="106"/>
        <v>43608.495199999998</v>
      </c>
      <c r="S139" s="2">
        <v>1</v>
      </c>
    </row>
    <row r="140" spans="1:33" ht="12.95" customHeight="1">
      <c r="A140" s="141" t="s">
        <v>171</v>
      </c>
      <c r="B140" s="142" t="s">
        <v>126</v>
      </c>
      <c r="C140" s="143">
        <v>58503.297100000003</v>
      </c>
      <c r="D140" s="143" t="s">
        <v>172</v>
      </c>
      <c r="E140" s="1">
        <f t="shared" si="100"/>
        <v>17301.800091500689</v>
      </c>
      <c r="F140" s="255">
        <f t="shared" si="101"/>
        <v>17301.5</v>
      </c>
      <c r="G140" s="1">
        <f t="shared" si="102"/>
        <v>0.10412279000593117</v>
      </c>
      <c r="L140" s="1">
        <f t="shared" si="103"/>
        <v>0.10412279000593117</v>
      </c>
      <c r="O140" s="1">
        <f t="shared" ca="1" si="104"/>
        <v>0.12106219014702957</v>
      </c>
      <c r="P140" s="1">
        <f t="shared" si="105"/>
        <v>3.7949859302480758E-2</v>
      </c>
      <c r="Q140" s="271">
        <f t="shared" si="106"/>
        <v>43484.797100000003</v>
      </c>
      <c r="S140" s="2">
        <v>1</v>
      </c>
    </row>
    <row r="141" spans="1:33" ht="12.95" customHeight="1">
      <c r="A141" s="141" t="s">
        <v>171</v>
      </c>
      <c r="B141" s="142" t="s">
        <v>133</v>
      </c>
      <c r="C141" s="143">
        <v>58580.1584</v>
      </c>
      <c r="D141" s="143" t="s">
        <v>172</v>
      </c>
      <c r="E141" s="1">
        <f t="shared" si="100"/>
        <v>17523.321459304836</v>
      </c>
      <c r="F141" s="255">
        <f t="shared" si="101"/>
        <v>17523</v>
      </c>
      <c r="G141" s="1">
        <f t="shared" si="102"/>
        <v>0.11153678000118816</v>
      </c>
      <c r="L141" s="1">
        <f t="shared" si="103"/>
        <v>0.11153678000118816</v>
      </c>
      <c r="O141" s="1">
        <f t="shared" ca="1" si="104"/>
        <v>0.12251325845571913</v>
      </c>
      <c r="P141" s="1">
        <f t="shared" si="105"/>
        <v>3.7359534682964816E-2</v>
      </c>
      <c r="Q141" s="271">
        <f t="shared" si="106"/>
        <v>43561.6584</v>
      </c>
      <c r="S141" s="2">
        <v>1</v>
      </c>
    </row>
    <row r="142" spans="1:33" ht="12.95" customHeight="1">
      <c r="A142" s="138" t="s">
        <v>173</v>
      </c>
      <c r="B142" s="139" t="s">
        <v>133</v>
      </c>
      <c r="C142" s="140">
        <v>58904.232799999998</v>
      </c>
      <c r="D142" s="140" t="s">
        <v>167</v>
      </c>
      <c r="E142" s="1">
        <f t="shared" si="100"/>
        <v>18457.333821290791</v>
      </c>
      <c r="F142" s="255">
        <f t="shared" si="101"/>
        <v>18457</v>
      </c>
      <c r="G142" s="1">
        <f t="shared" si="102"/>
        <v>0.11582602000271436</v>
      </c>
      <c r="L142" s="1">
        <f t="shared" si="103"/>
        <v>0.11582602000271436</v>
      </c>
      <c r="O142" s="1">
        <f t="shared" ca="1" si="104"/>
        <v>0.12863198441651397</v>
      </c>
      <c r="P142" s="1">
        <f t="shared" si="105"/>
        <v>3.4721244939451917E-2</v>
      </c>
      <c r="Q142" s="271">
        <f t="shared" si="106"/>
        <v>43885.732799999998</v>
      </c>
      <c r="S142" s="2">
        <v>1</v>
      </c>
    </row>
    <row r="143" spans="1:33" ht="12.95" customHeight="1">
      <c r="A143" s="138" t="s">
        <v>173</v>
      </c>
      <c r="B143" s="139" t="s">
        <v>133</v>
      </c>
      <c r="C143" s="140">
        <v>58904.2336</v>
      </c>
      <c r="D143" s="140" t="s">
        <v>166</v>
      </c>
      <c r="E143" s="1">
        <f t="shared" si="100"/>
        <v>18457.336126964707</v>
      </c>
      <c r="F143" s="255">
        <f t="shared" si="101"/>
        <v>18457</v>
      </c>
      <c r="G143" s="1">
        <f t="shared" si="102"/>
        <v>0.11662602000433253</v>
      </c>
      <c r="L143" s="1">
        <f t="shared" si="103"/>
        <v>0.11662602000433253</v>
      </c>
      <c r="O143" s="1">
        <f t="shared" ca="1" si="104"/>
        <v>0.12863198441651397</v>
      </c>
      <c r="P143" s="1">
        <f t="shared" si="105"/>
        <v>3.4721244939451917E-2</v>
      </c>
      <c r="Q143" s="271">
        <f t="shared" si="106"/>
        <v>43885.7336</v>
      </c>
      <c r="S143" s="2">
        <v>1</v>
      </c>
    </row>
    <row r="144" spans="1:33" ht="12.95" customHeight="1">
      <c r="A144" s="138" t="s">
        <v>173</v>
      </c>
      <c r="B144" s="139" t="s">
        <v>133</v>
      </c>
      <c r="C144" s="140">
        <v>58904.237099999998</v>
      </c>
      <c r="D144" s="140" t="s">
        <v>134</v>
      </c>
      <c r="E144" s="1">
        <f t="shared" si="100"/>
        <v>18457.346214288071</v>
      </c>
      <c r="F144" s="255">
        <f t="shared" si="101"/>
        <v>18457</v>
      </c>
      <c r="G144" s="1">
        <f t="shared" si="102"/>
        <v>0.12012602000322659</v>
      </c>
      <c r="L144" s="1">
        <f t="shared" si="103"/>
        <v>0.12012602000322659</v>
      </c>
      <c r="O144" s="1">
        <f t="shared" ca="1" si="104"/>
        <v>0.12863198441651397</v>
      </c>
      <c r="P144" s="1">
        <f t="shared" si="105"/>
        <v>3.4721244939451917E-2</v>
      </c>
      <c r="Q144" s="271">
        <f t="shared" si="106"/>
        <v>43885.737099999998</v>
      </c>
      <c r="S144" s="2">
        <v>1</v>
      </c>
    </row>
    <row r="145" spans="1:19" ht="12.95" customHeight="1">
      <c r="A145" s="138" t="s">
        <v>173</v>
      </c>
      <c r="B145" s="139" t="s">
        <v>133</v>
      </c>
      <c r="C145" s="140">
        <v>58984.037600000003</v>
      </c>
      <c r="D145" s="140" t="s">
        <v>172</v>
      </c>
      <c r="E145" s="1">
        <f t="shared" si="100"/>
        <v>18687.338628044494</v>
      </c>
      <c r="F145" s="255">
        <f t="shared" si="101"/>
        <v>18687</v>
      </c>
      <c r="G145" s="1">
        <f t="shared" si="102"/>
        <v>0.11749382000562036</v>
      </c>
      <c r="L145" s="1">
        <f t="shared" si="103"/>
        <v>0.11749382000562036</v>
      </c>
      <c r="O145" s="1">
        <f t="shared" ca="1" si="104"/>
        <v>0.13013873706210582</v>
      </c>
      <c r="P145" s="1">
        <f t="shared" si="105"/>
        <v>3.403458125065794E-2</v>
      </c>
      <c r="Q145" s="271">
        <f t="shared" si="106"/>
        <v>43965.537600000003</v>
      </c>
      <c r="S145" s="2">
        <v>1</v>
      </c>
    </row>
    <row r="146" spans="1:19" ht="12.95" customHeight="1">
      <c r="A146" s="273" t="s">
        <v>601</v>
      </c>
      <c r="B146" s="274" t="s">
        <v>133</v>
      </c>
      <c r="C146" s="281">
        <v>59023.417800000003</v>
      </c>
      <c r="D146" s="282">
        <v>1E-4</v>
      </c>
      <c r="E146" s="1">
        <f t="shared" ref="E146:E147" si="107">+(C146-C$7)/C$8</f>
        <v>18800.836002775355</v>
      </c>
      <c r="F146" s="252">
        <f t="shared" ref="F146:F147" si="108">ROUND(2*E146,0)/2-0.5</f>
        <v>18800.5</v>
      </c>
      <c r="G146" s="1">
        <f t="shared" ref="G146:G147" si="109">+C146-(C$7+F146*C$8)</f>
        <v>0.11658293000800768</v>
      </c>
      <c r="L146" s="1">
        <f t="shared" ref="L146:L147" si="110">+G146</f>
        <v>0.11658293000800768</v>
      </c>
      <c r="O146" s="1">
        <f t="shared" ref="O146:O147" ca="1" si="111">+C$11+C$12*$F146</f>
        <v>0.13088228673721314</v>
      </c>
      <c r="P146" s="1">
        <f t="shared" ref="P146:P147" si="112">+D$11+D$12*F146+D$13*F146^2</f>
        <v>3.3690342686325668E-2</v>
      </c>
      <c r="Q146" s="271">
        <f t="shared" ref="Q146:Q147" si="113">+C146-15018.5</f>
        <v>44004.917800000003</v>
      </c>
      <c r="S146" s="2">
        <v>1</v>
      </c>
    </row>
    <row r="147" spans="1:19" ht="12.95" customHeight="1">
      <c r="A147" s="273" t="s">
        <v>602</v>
      </c>
      <c r="B147" s="274" t="s">
        <v>133</v>
      </c>
      <c r="C147" s="281">
        <v>59297.181400000118</v>
      </c>
      <c r="D147" s="282" t="s">
        <v>256</v>
      </c>
      <c r="E147" s="1">
        <f t="shared" si="107"/>
        <v>19589.847990954266</v>
      </c>
      <c r="F147" s="252">
        <f t="shared" si="108"/>
        <v>19589.5</v>
      </c>
      <c r="G147" s="1">
        <f t="shared" si="109"/>
        <v>0.12074247012060368</v>
      </c>
      <c r="L147" s="1">
        <f t="shared" si="110"/>
        <v>0.12074247012060368</v>
      </c>
      <c r="O147" s="1">
        <f t="shared" ca="1" si="111"/>
        <v>0.13605110342143917</v>
      </c>
      <c r="P147" s="1">
        <f t="shared" si="112"/>
        <v>3.1199001671551971E-2</v>
      </c>
      <c r="Q147" s="271">
        <f t="shared" si="113"/>
        <v>44278.681400000118</v>
      </c>
      <c r="S147" s="2">
        <v>1</v>
      </c>
    </row>
    <row r="148" spans="1:19" ht="12.95" customHeight="1">
      <c r="A148" s="277" t="s">
        <v>603</v>
      </c>
      <c r="B148" s="278" t="s">
        <v>126</v>
      </c>
      <c r="C148" s="283">
        <v>59680.073299999814</v>
      </c>
      <c r="D148" s="55"/>
      <c r="E148" s="1">
        <f t="shared" ref="E148:E151" si="114">+(C148-C$7)/C$8</f>
        <v>20693.377822079496</v>
      </c>
      <c r="F148" s="252">
        <f t="shared" ref="F148:F151" si="115">ROUND(2*E148,0)/2-0.5</f>
        <v>20693</v>
      </c>
      <c r="G148" s="1">
        <f t="shared" ref="G148:G151" si="116">+C148-(C$7+F148*C$8)</f>
        <v>0.13109297982009593</v>
      </c>
      <c r="L148" s="1">
        <f t="shared" ref="L148:L151" si="117">+G148</f>
        <v>0.13109297982009593</v>
      </c>
      <c r="O148" s="1">
        <f t="shared" ref="O148:O151" ca="1" si="118">+C$11+C$12*$F148</f>
        <v>0.14328024057105063</v>
      </c>
      <c r="P148" s="1">
        <f t="shared" ref="P148:P151" si="119">+D$11+D$12*F148+D$13*F148^2</f>
        <v>2.7426149149084998E-2</v>
      </c>
      <c r="Q148" s="271">
        <f t="shared" ref="Q148:Q151" si="120">+C148-15018.5</f>
        <v>44661.573299999814</v>
      </c>
      <c r="S148" s="2">
        <v>1</v>
      </c>
    </row>
    <row r="149" spans="1:19" ht="12.95" customHeight="1">
      <c r="A149" s="277" t="s">
        <v>603</v>
      </c>
      <c r="B149" s="278" t="s">
        <v>126</v>
      </c>
      <c r="C149" s="283">
        <v>59680.07349999994</v>
      </c>
      <c r="D149" s="55"/>
      <c r="E149" s="1">
        <f t="shared" si="114"/>
        <v>20693.378398498335</v>
      </c>
      <c r="F149" s="252">
        <f t="shared" si="115"/>
        <v>20693</v>
      </c>
      <c r="G149" s="1">
        <f t="shared" si="116"/>
        <v>0.13129297994601075</v>
      </c>
      <c r="L149" s="1">
        <f t="shared" si="117"/>
        <v>0.13129297994601075</v>
      </c>
      <c r="O149" s="1">
        <f t="shared" ca="1" si="118"/>
        <v>0.14328024057105063</v>
      </c>
      <c r="P149" s="1">
        <f t="shared" si="119"/>
        <v>2.7426149149084998E-2</v>
      </c>
      <c r="Q149" s="271">
        <f t="shared" si="120"/>
        <v>44661.57349999994</v>
      </c>
      <c r="S149" s="2">
        <v>1</v>
      </c>
    </row>
    <row r="150" spans="1:19" ht="12.95" customHeight="1">
      <c r="A150" s="277" t="s">
        <v>603</v>
      </c>
      <c r="B150" s="278" t="s">
        <v>126</v>
      </c>
      <c r="C150" s="283">
        <v>59725.007000000216</v>
      </c>
      <c r="D150" s="55"/>
      <c r="E150" s="1">
        <f t="shared" si="114"/>
        <v>20822.880896898561</v>
      </c>
      <c r="F150" s="252">
        <f t="shared" si="115"/>
        <v>20822.5</v>
      </c>
      <c r="G150" s="1">
        <f t="shared" si="116"/>
        <v>0.13215985021815868</v>
      </c>
      <c r="L150" s="1">
        <f t="shared" si="117"/>
        <v>0.13215985021815868</v>
      </c>
      <c r="O150" s="1">
        <f t="shared" ca="1" si="118"/>
        <v>0.14412860782150344</v>
      </c>
      <c r="P150" s="1">
        <f t="shared" si="119"/>
        <v>2.6961336011875073E-2</v>
      </c>
      <c r="Q150" s="271">
        <f t="shared" si="120"/>
        <v>44706.507000000216</v>
      </c>
      <c r="S150" s="2">
        <v>1</v>
      </c>
    </row>
    <row r="151" spans="1:19" ht="12.95" customHeight="1">
      <c r="A151" s="277" t="s">
        <v>603</v>
      </c>
      <c r="B151" s="278" t="s">
        <v>133</v>
      </c>
      <c r="C151" s="283">
        <v>59728.996900000144</v>
      </c>
      <c r="D151" s="55"/>
      <c r="E151" s="1">
        <f t="shared" si="114"/>
        <v>20834.380157324624</v>
      </c>
      <c r="F151" s="252">
        <f t="shared" si="115"/>
        <v>20834</v>
      </c>
      <c r="G151" s="1">
        <f t="shared" si="116"/>
        <v>0.13190324014431098</v>
      </c>
      <c r="L151" s="1">
        <f t="shared" si="117"/>
        <v>0.13190324014431098</v>
      </c>
      <c r="O151" s="1">
        <f t="shared" ca="1" si="118"/>
        <v>0.14420394545378304</v>
      </c>
      <c r="P151" s="1">
        <f t="shared" si="119"/>
        <v>2.6919835206230563E-2</v>
      </c>
      <c r="Q151" s="271">
        <f t="shared" si="120"/>
        <v>44710.496900000144</v>
      </c>
      <c r="S151" s="2">
        <v>1</v>
      </c>
    </row>
    <row r="152" spans="1:19" ht="12.95" customHeight="1">
      <c r="C152" s="55"/>
      <c r="D152" s="55"/>
    </row>
    <row r="153" spans="1:19" ht="12.95" customHeight="1">
      <c r="C153" s="55"/>
      <c r="D153" s="55"/>
    </row>
    <row r="154" spans="1:19" ht="12.95" customHeight="1">
      <c r="C154" s="55"/>
      <c r="D154" s="55"/>
    </row>
    <row r="155" spans="1:19" ht="12.95" customHeight="1">
      <c r="C155" s="55"/>
      <c r="D155" s="55"/>
    </row>
    <row r="156" spans="1:19" ht="12.95" customHeight="1">
      <c r="C156" s="55"/>
      <c r="D156" s="55"/>
    </row>
    <row r="157" spans="1:19" ht="12.95" customHeight="1">
      <c r="C157" s="55"/>
      <c r="D157" s="55"/>
    </row>
    <row r="158" spans="1:19" ht="12.95" customHeight="1">
      <c r="C158" s="55"/>
      <c r="D158" s="55"/>
    </row>
    <row r="159" spans="1:19" ht="12.95" customHeight="1">
      <c r="C159" s="55"/>
      <c r="D159" s="55"/>
    </row>
    <row r="160" spans="1:19" ht="12.95" customHeight="1">
      <c r="C160" s="55"/>
      <c r="D160" s="55"/>
    </row>
    <row r="161" spans="3:4" ht="12.95" customHeight="1">
      <c r="C161" s="55"/>
      <c r="D161" s="55"/>
    </row>
    <row r="162" spans="3:4" ht="12.95" customHeight="1">
      <c r="C162" s="55"/>
      <c r="D162" s="55"/>
    </row>
    <row r="163" spans="3:4" ht="12.95" customHeight="1">
      <c r="C163" s="55"/>
      <c r="D163" s="55"/>
    </row>
    <row r="164" spans="3:4" ht="12.95" customHeight="1">
      <c r="C164" s="55"/>
      <c r="D164" s="55"/>
    </row>
    <row r="165" spans="3:4" ht="12.95" customHeight="1">
      <c r="C165" s="55"/>
      <c r="D165" s="55"/>
    </row>
    <row r="166" spans="3:4" ht="12.95" customHeight="1">
      <c r="C166" s="55"/>
      <c r="D166" s="55"/>
    </row>
    <row r="167" spans="3:4" ht="12.95" customHeight="1">
      <c r="C167" s="55"/>
      <c r="D167" s="55"/>
    </row>
    <row r="168" spans="3:4" ht="12.95" customHeight="1">
      <c r="C168" s="55"/>
      <c r="D168" s="55"/>
    </row>
    <row r="169" spans="3:4" ht="12.95" customHeight="1">
      <c r="C169" s="55"/>
      <c r="D169" s="55"/>
    </row>
    <row r="170" spans="3:4" ht="12.95" customHeight="1">
      <c r="C170" s="55"/>
      <c r="D170" s="55"/>
    </row>
    <row r="171" spans="3:4" ht="12.95" customHeight="1">
      <c r="C171" s="55"/>
      <c r="D171" s="55"/>
    </row>
    <row r="172" spans="3:4" ht="12.95" customHeight="1">
      <c r="C172" s="55"/>
      <c r="D172" s="55"/>
    </row>
    <row r="173" spans="3:4" ht="12.95" customHeight="1">
      <c r="C173" s="55"/>
      <c r="D173" s="55"/>
    </row>
    <row r="174" spans="3:4" ht="12.95" customHeight="1">
      <c r="C174" s="55"/>
      <c r="D174" s="55"/>
    </row>
    <row r="175" spans="3:4" ht="12.95" customHeight="1">
      <c r="C175" s="55"/>
      <c r="D175" s="55"/>
    </row>
    <row r="176" spans="3:4" ht="12.95" customHeight="1">
      <c r="C176" s="55"/>
      <c r="D176" s="55"/>
    </row>
    <row r="177" spans="3:4" ht="12.95" customHeight="1">
      <c r="C177" s="55"/>
      <c r="D177" s="55"/>
    </row>
    <row r="178" spans="3:4" ht="12.95" customHeight="1">
      <c r="C178" s="55"/>
      <c r="D178" s="55"/>
    </row>
    <row r="179" spans="3:4" ht="12.95" customHeight="1">
      <c r="C179" s="55"/>
      <c r="D179" s="55"/>
    </row>
    <row r="180" spans="3:4" ht="12.95" customHeight="1">
      <c r="C180" s="55"/>
      <c r="D180" s="55"/>
    </row>
    <row r="181" spans="3:4" ht="12.95" customHeight="1">
      <c r="C181" s="55"/>
      <c r="D181" s="55"/>
    </row>
    <row r="182" spans="3:4" ht="12.95" customHeight="1">
      <c r="C182" s="55"/>
      <c r="D182" s="55"/>
    </row>
    <row r="183" spans="3:4" ht="12.95" customHeight="1">
      <c r="C183" s="55"/>
      <c r="D183" s="55"/>
    </row>
    <row r="184" spans="3:4" ht="12.95" customHeight="1">
      <c r="C184" s="55"/>
      <c r="D184" s="55"/>
    </row>
    <row r="185" spans="3:4" ht="12.95" customHeight="1">
      <c r="C185" s="55"/>
      <c r="D185" s="55"/>
    </row>
    <row r="186" spans="3:4" ht="12.95" customHeight="1">
      <c r="C186" s="55"/>
      <c r="D186" s="55"/>
    </row>
    <row r="187" spans="3:4" ht="12.95" customHeight="1">
      <c r="C187" s="55"/>
      <c r="D187" s="55"/>
    </row>
    <row r="188" spans="3:4" ht="12.95" customHeight="1">
      <c r="C188" s="55"/>
      <c r="D188" s="55"/>
    </row>
    <row r="189" spans="3:4" ht="12.95" customHeight="1">
      <c r="C189" s="55"/>
      <c r="D189" s="55"/>
    </row>
    <row r="190" spans="3:4" ht="12.95" customHeight="1">
      <c r="C190" s="55"/>
      <c r="D190" s="55"/>
    </row>
    <row r="191" spans="3:4" ht="12.95" customHeight="1">
      <c r="C191" s="55"/>
      <c r="D191" s="55"/>
    </row>
    <row r="192" spans="3:4" ht="12.95" customHeight="1">
      <c r="C192" s="55"/>
      <c r="D192" s="55"/>
    </row>
    <row r="193" spans="3:4" ht="12.95" customHeight="1">
      <c r="C193" s="55"/>
      <c r="D193" s="55"/>
    </row>
    <row r="194" spans="3:4" ht="12.95" customHeight="1">
      <c r="C194" s="55"/>
      <c r="D194" s="55"/>
    </row>
    <row r="195" spans="3:4" ht="12.95" customHeight="1">
      <c r="C195" s="55"/>
      <c r="D195" s="55"/>
    </row>
    <row r="196" spans="3:4" ht="12.95" customHeight="1">
      <c r="C196" s="55"/>
      <c r="D196" s="55"/>
    </row>
    <row r="197" spans="3:4" ht="12.95" customHeight="1">
      <c r="C197" s="55"/>
      <c r="D197" s="55"/>
    </row>
    <row r="198" spans="3:4" ht="12.95" customHeight="1">
      <c r="C198" s="55"/>
      <c r="D198" s="55"/>
    </row>
    <row r="199" spans="3:4" ht="12.95" customHeight="1">
      <c r="C199" s="55"/>
      <c r="D199" s="55"/>
    </row>
    <row r="200" spans="3:4" ht="12.95" customHeight="1">
      <c r="C200" s="55"/>
      <c r="D200" s="55"/>
    </row>
    <row r="201" spans="3:4" ht="12.95" customHeight="1">
      <c r="C201" s="55"/>
      <c r="D201" s="55"/>
    </row>
    <row r="202" spans="3:4" ht="12.95" customHeight="1">
      <c r="C202" s="55"/>
      <c r="D202" s="55"/>
    </row>
    <row r="203" spans="3:4" ht="12.95" customHeight="1">
      <c r="C203" s="55"/>
      <c r="D203" s="55"/>
    </row>
    <row r="204" spans="3:4" ht="12.95" customHeight="1">
      <c r="C204" s="55"/>
      <c r="D204" s="55"/>
    </row>
    <row r="205" spans="3:4" ht="12.95" customHeight="1">
      <c r="C205" s="55"/>
      <c r="D205" s="55"/>
    </row>
    <row r="206" spans="3:4" ht="12.95" customHeight="1">
      <c r="C206" s="55"/>
      <c r="D206" s="55"/>
    </row>
    <row r="207" spans="3:4" ht="12.95" customHeight="1">
      <c r="C207" s="55"/>
      <c r="D207" s="55"/>
    </row>
    <row r="208" spans="3:4" ht="12.95" customHeight="1">
      <c r="C208" s="55"/>
      <c r="D208" s="55"/>
    </row>
    <row r="209" spans="3:4" ht="12.95" customHeight="1">
      <c r="C209" s="55"/>
      <c r="D209" s="55"/>
    </row>
    <row r="210" spans="3:4" ht="12.95" customHeight="1">
      <c r="C210" s="55"/>
      <c r="D210" s="55"/>
    </row>
    <row r="211" spans="3:4" ht="12.95" customHeight="1">
      <c r="C211" s="55"/>
      <c r="D211" s="55"/>
    </row>
    <row r="212" spans="3:4" ht="12.95" customHeight="1">
      <c r="C212" s="55"/>
      <c r="D212" s="55"/>
    </row>
    <row r="213" spans="3:4" ht="12.95" customHeight="1">
      <c r="C213" s="55"/>
      <c r="D213" s="55"/>
    </row>
    <row r="214" spans="3:4" ht="12.95" customHeight="1">
      <c r="C214" s="55"/>
      <c r="D214" s="55"/>
    </row>
    <row r="215" spans="3:4" ht="12.95" customHeight="1">
      <c r="C215" s="55"/>
      <c r="D215" s="55"/>
    </row>
    <row r="216" spans="3:4" ht="12.95" customHeight="1">
      <c r="C216" s="55"/>
      <c r="D216" s="55"/>
    </row>
    <row r="217" spans="3:4" ht="12.95" customHeight="1">
      <c r="C217" s="55"/>
      <c r="D217" s="55"/>
    </row>
    <row r="218" spans="3:4" ht="12.95" customHeight="1">
      <c r="C218" s="55"/>
      <c r="D218" s="55"/>
    </row>
    <row r="219" spans="3:4" ht="12.95" customHeight="1">
      <c r="C219" s="55"/>
      <c r="D219" s="55"/>
    </row>
    <row r="220" spans="3:4" ht="12.95" customHeight="1">
      <c r="C220" s="55"/>
      <c r="D220" s="55"/>
    </row>
    <row r="221" spans="3:4" ht="12.95" customHeight="1">
      <c r="C221" s="55"/>
      <c r="D221" s="55"/>
    </row>
    <row r="222" spans="3:4" ht="12.95" customHeight="1">
      <c r="C222" s="55"/>
      <c r="D222" s="55"/>
    </row>
    <row r="223" spans="3:4" ht="12.95" customHeight="1">
      <c r="C223" s="55"/>
      <c r="D223" s="55"/>
    </row>
    <row r="224" spans="3:4" ht="12.95" customHeight="1">
      <c r="C224" s="55"/>
      <c r="D224" s="55"/>
    </row>
    <row r="225" spans="3:4" ht="12.95" customHeight="1">
      <c r="C225" s="55"/>
      <c r="D225" s="55"/>
    </row>
    <row r="226" spans="3:4" ht="12.95" customHeight="1">
      <c r="C226" s="55"/>
      <c r="D226" s="55"/>
    </row>
    <row r="227" spans="3:4" ht="12.95" customHeight="1">
      <c r="C227" s="55"/>
      <c r="D227" s="55"/>
    </row>
    <row r="228" spans="3:4" ht="12.95" customHeight="1">
      <c r="C228" s="55"/>
      <c r="D228" s="55"/>
    </row>
    <row r="229" spans="3:4" ht="12.95" customHeight="1">
      <c r="C229" s="55"/>
      <c r="D229" s="55"/>
    </row>
    <row r="230" spans="3:4" ht="12.95" customHeight="1">
      <c r="C230" s="55"/>
      <c r="D230" s="55"/>
    </row>
    <row r="231" spans="3:4" ht="12.95" customHeight="1">
      <c r="C231" s="55"/>
      <c r="D231" s="55"/>
    </row>
    <row r="232" spans="3:4" ht="12.95" customHeight="1">
      <c r="C232" s="55"/>
      <c r="D232" s="55"/>
    </row>
    <row r="233" spans="3:4" ht="12.95" customHeight="1">
      <c r="C233" s="55"/>
      <c r="D233" s="55"/>
    </row>
    <row r="234" spans="3:4" ht="12.95" customHeight="1">
      <c r="C234" s="55"/>
      <c r="D234" s="55"/>
    </row>
    <row r="235" spans="3:4" ht="12.95" customHeight="1"/>
    <row r="236" spans="3:4" ht="12.95" customHeight="1"/>
    <row r="237" spans="3:4" ht="12.95" customHeight="1"/>
    <row r="238" spans="3:4" ht="12.95" customHeight="1"/>
    <row r="239" spans="3:4" ht="12.95" customHeight="1"/>
    <row r="240" spans="3:4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Active 1</vt:lpstr>
      <vt:lpstr>Graphs 1</vt:lpstr>
      <vt:lpstr>Inactive 2</vt:lpstr>
      <vt:lpstr>Graphs 2</vt:lpstr>
      <vt:lpstr>Active 3</vt:lpstr>
      <vt:lpstr>Graphs 3</vt:lpstr>
      <vt:lpstr>Active 4</vt:lpstr>
      <vt:lpstr>Graphs 4</vt:lpstr>
      <vt:lpstr>Active 5</vt:lpstr>
      <vt:lpstr>Graphs 5</vt:lpstr>
      <vt:lpstr>Active 6</vt:lpstr>
      <vt:lpstr>Graphs 6</vt:lpstr>
      <vt:lpstr>Q_fit (1)</vt:lpstr>
      <vt:lpstr>errors (1)</vt:lpstr>
      <vt:lpstr>Q_fit (6)</vt:lpstr>
      <vt:lpstr>A (7)</vt:lpstr>
      <vt:lpstr>Q_fit (7)</vt:lpstr>
      <vt:lpstr>A (8)</vt:lpstr>
      <vt:lpstr>Q_fit (8)</vt:lpstr>
      <vt:lpstr>A (9)</vt:lpstr>
      <vt:lpstr>Q_fit (9)</vt:lpstr>
      <vt:lpstr>A (10)</vt:lpstr>
      <vt:lpstr>Q_fit (10)</vt:lpstr>
      <vt:lpstr>a (OLD)</vt:lpstr>
      <vt:lpstr>A (sine)</vt:lpstr>
      <vt:lpstr>Q_fit</vt:lpstr>
      <vt:lpstr>Sheet1</vt:lpstr>
      <vt:lpstr>Sheet2</vt:lpstr>
      <vt:lpstr>Sheet3</vt:lpstr>
      <vt:lpstr>'A (10)'!solver_adj</vt:lpstr>
      <vt:lpstr>'A (7)'!solver_adj</vt:lpstr>
      <vt:lpstr>'A (8)'!solver_adj</vt:lpstr>
      <vt:lpstr>'A (9)'!solver_adj</vt:lpstr>
      <vt:lpstr>'A (sine)'!solver_adj</vt:lpstr>
      <vt:lpstr>'Active 1'!solver_adj</vt:lpstr>
      <vt:lpstr>'Active 3'!solver_adj</vt:lpstr>
      <vt:lpstr>'Active 4'!solver_adj</vt:lpstr>
      <vt:lpstr>'Active 5'!solver_adj</vt:lpstr>
      <vt:lpstr>'Active 6'!solver_adj</vt:lpstr>
      <vt:lpstr>'errors (1)'!solver_adj</vt:lpstr>
      <vt:lpstr>'Inactive 2'!solver_adj</vt:lpstr>
      <vt:lpstr>'A (10)'!solver_opt</vt:lpstr>
      <vt:lpstr>'A (7)'!solver_opt</vt:lpstr>
      <vt:lpstr>'A (8)'!solver_opt</vt:lpstr>
      <vt:lpstr>'A (9)'!solver_opt</vt:lpstr>
      <vt:lpstr>'A (sine)'!solver_opt</vt:lpstr>
      <vt:lpstr>'Active 1'!solver_opt</vt:lpstr>
      <vt:lpstr>'Active 3'!solver_opt</vt:lpstr>
      <vt:lpstr>'Active 4'!solver_opt</vt:lpstr>
      <vt:lpstr>'Active 5'!solver_opt</vt:lpstr>
      <vt:lpstr>'Active 6'!solver_opt</vt:lpstr>
      <vt:lpstr>'errors (1)'!solver_opt</vt:lpstr>
      <vt:lpstr>'Inactive 2'!solver_opt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2023-01-25T23:33:19Z</dcterms:created>
  <dcterms:modified xsi:type="dcterms:W3CDTF">2024-02-28T02:21:26Z</dcterms:modified>
</cp:coreProperties>
</file>